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skedgell/Downloads/"/>
    </mc:Choice>
  </mc:AlternateContent>
  <xr:revisionPtr revIDLastSave="0" documentId="8_{40A5EA40-4CEC-B741-8727-964793FBE00F}" xr6:coauthVersionLast="40" xr6:coauthVersionMax="40" xr10:uidLastSave="{00000000-0000-0000-0000-000000000000}"/>
  <bookViews>
    <workbookView xWindow="740" yWindow="460" windowWidth="27820" windowHeight="19560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definedNames>
    <definedName name="_xlnm._FilterDatabase" localSheetId="3" hidden="1">Sheet1!$A$1:$R$1</definedName>
    <definedName name="_xlchart.v1.10" hidden="1">Sheet5!$G$1</definedName>
    <definedName name="_xlchart.v1.11" hidden="1">Sheet5!$G$2:$G$13</definedName>
    <definedName name="_xlchart.v1.12" hidden="1">Sheet5!$H$1</definedName>
    <definedName name="_xlchart.v1.13" hidden="1">Sheet5!$H$2:$H$13</definedName>
    <definedName name="_xlchart.v1.7" hidden="1">Sheet5!$A$2:$A$13</definedName>
    <definedName name="_xlchart.v1.8" hidden="1">Sheet5!$F$1</definedName>
    <definedName name="_xlchart.v1.9" hidden="1">Sheet5!$F$2:$F$13</definedName>
    <definedName name="_xlchart.v2.0" hidden="1">Sheet5!$A$2:$A$13</definedName>
    <definedName name="_xlchart.v2.1" hidden="1">Sheet5!$F$1</definedName>
    <definedName name="_xlchart.v2.2" hidden="1">Sheet5!$F$2:$F$13</definedName>
    <definedName name="_xlchart.v2.3" hidden="1">Sheet5!$G$1</definedName>
    <definedName name="_xlchart.v2.4" hidden="1">Sheet5!$G$2:$G$13</definedName>
    <definedName name="_xlchart.v2.5" hidden="1">Sheet5!$H$1</definedName>
    <definedName name="_xlchart.v2.6" hidden="1">Sheet5!$H$2:$H$13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E12" i="5"/>
  <c r="E13" i="5"/>
  <c r="E11" i="5"/>
  <c r="E10" i="5"/>
  <c r="E8" i="5"/>
  <c r="D8" i="5"/>
  <c r="C8" i="5"/>
  <c r="B8" i="5"/>
  <c r="E7" i="5"/>
  <c r="E9" i="5"/>
  <c r="E6" i="5"/>
  <c r="D6" i="5"/>
  <c r="C6" i="5"/>
  <c r="B6" i="5"/>
  <c r="E5" i="5"/>
  <c r="E4" i="5"/>
  <c r="E3" i="5"/>
  <c r="E2" i="5"/>
  <c r="F3" i="5"/>
  <c r="F4" i="5"/>
  <c r="F5" i="5"/>
  <c r="F6" i="5"/>
  <c r="F7" i="5"/>
  <c r="F8" i="5"/>
  <c r="F9" i="5"/>
  <c r="F10" i="5"/>
  <c r="F11" i="5"/>
  <c r="F12" i="5"/>
  <c r="F13" i="5"/>
  <c r="F2" i="5"/>
  <c r="D10" i="5"/>
  <c r="D9" i="5"/>
  <c r="D7" i="5"/>
  <c r="D5" i="5"/>
  <c r="D13" i="5"/>
  <c r="D12" i="5"/>
  <c r="D11" i="5"/>
  <c r="D4" i="5"/>
  <c r="D3" i="5"/>
  <c r="C13" i="5"/>
  <c r="C12" i="5"/>
  <c r="C11" i="5"/>
  <c r="C10" i="5"/>
  <c r="C9" i="5"/>
  <c r="C7" i="5"/>
  <c r="C5" i="5"/>
  <c r="C4" i="5"/>
  <c r="C3" i="5"/>
  <c r="B13" i="5"/>
  <c r="B12" i="5"/>
  <c r="B11" i="5"/>
  <c r="B10" i="5"/>
  <c r="B9" i="5"/>
  <c r="B7" i="5"/>
  <c r="B5" i="5"/>
  <c r="B3" i="5"/>
  <c r="B4" i="5"/>
  <c r="B2" i="5"/>
  <c r="C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<sst xmlns="http://schemas.openxmlformats.org/spreadsheetml/2006/main" count="33049" uniqueCount="8400">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</sst>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-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b/>
        <i val="0"/>
        <u val="double"/>
        <color rgb="FF00B050"/>
      </font>
      <fill>
        <patternFill>
          <bgColor theme="7" tint="0.59996337778862885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 (Bryan Skedgell).xlsx]Sheet2!PivotTable2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A-934E-9D2A-5CA84A83E0A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9A-934E-9D2A-5CA84A83E0A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9A-934E-9D2A-5CA84A83E0A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9A-934E-9D2A-5CA84A83E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2069312"/>
        <c:axId val="1921436336"/>
      </c:barChart>
      <c:catAx>
        <c:axId val="192206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6336"/>
        <c:crosses val="autoZero"/>
        <c:auto val="1"/>
        <c:lblAlgn val="ctr"/>
        <c:lblOffset val="100"/>
        <c:noMultiLvlLbl val="0"/>
      </c:catAx>
      <c:valAx>
        <c:axId val="192143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0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 (Bryan Skedgell).xlsx]Sheet3!PivotTable3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1-764D-98EE-6965FE5E360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0-674A-A3E9-92DA5343FD2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0-674A-A3E9-92DA5343FD2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0-674A-A3E9-92DA5343F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9037088"/>
        <c:axId val="1918580320"/>
      </c:barChart>
      <c:catAx>
        <c:axId val="193903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580320"/>
        <c:crosses val="autoZero"/>
        <c:auto val="1"/>
        <c:lblAlgn val="ctr"/>
        <c:lblOffset val="100"/>
        <c:noMultiLvlLbl val="0"/>
      </c:catAx>
      <c:valAx>
        <c:axId val="19185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03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 (Bryan Skedgell).xlsx]Sheet4!PivotTable1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1-D74C-B3EC-3A4E9DDA2EA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1-D74C-B3EC-3A4E9DDA2EA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1-D74C-B3EC-3A4E9DDA2EA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61-D74C-B3EC-3A4E9DDA2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625984"/>
        <c:axId val="1028041600"/>
      </c:lineChart>
      <c:catAx>
        <c:axId val="10286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41600"/>
        <c:crosses val="autoZero"/>
        <c:auto val="1"/>
        <c:lblAlgn val="ctr"/>
        <c:lblOffset val="100"/>
        <c:noMultiLvlLbl val="0"/>
      </c:catAx>
      <c:valAx>
        <c:axId val="10280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2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0.54631828978622332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B-EC48-B47E-242EF468786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0.38004750593824227</c:v>
                </c:pt>
                <c:pt idx="3">
                  <c:v>0.42446043165467628</c:v>
                </c:pt>
                <c:pt idx="4">
                  <c:v>0</c:v>
                </c:pt>
                <c:pt idx="5">
                  <c:v>0.45714285714285713</c:v>
                </c:pt>
                <c:pt idx="6">
                  <c:v>0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9B-EC48-B47E-242EF468786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6.413301662707839E-2</c:v>
                </c:pt>
                <c:pt idx="3">
                  <c:v>8.6330935251798566E-2</c:v>
                </c:pt>
                <c:pt idx="4">
                  <c:v>0</c:v>
                </c:pt>
                <c:pt idx="5">
                  <c:v>2.8571428571428571E-2</c:v>
                </c:pt>
                <c:pt idx="6">
                  <c:v>0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9B-EC48-B47E-242EF468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60976"/>
        <c:axId val="868909344"/>
      </c:lineChart>
      <c:catAx>
        <c:axId val="8723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09344"/>
        <c:crosses val="autoZero"/>
        <c:auto val="1"/>
        <c:lblAlgn val="ctr"/>
        <c:lblOffset val="100"/>
        <c:noMultiLvlLbl val="0"/>
      </c:catAx>
      <c:valAx>
        <c:axId val="8689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38100</xdr:rowOff>
    </xdr:from>
    <xdr:to>
      <xdr:col>17</xdr:col>
      <xdr:colOff>469900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FE5AB2-58C9-8449-B6CB-AE7540D26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6</xdr:row>
      <xdr:rowOff>139700</xdr:rowOff>
    </xdr:from>
    <xdr:to>
      <xdr:col>17</xdr:col>
      <xdr:colOff>63500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C9BF1-4B81-6B48-B0DE-FA8E8BF51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19</xdr:row>
      <xdr:rowOff>165100</xdr:rowOff>
    </xdr:from>
    <xdr:to>
      <xdr:col>6</xdr:col>
      <xdr:colOff>228600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561E7-EFB0-D845-8F3C-32A0B5E3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1079500</xdr:colOff>
      <xdr:row>7</xdr:row>
      <xdr:rowOff>139700</xdr:rowOff>
    </xdr:from>
    <xdr:to>
      <xdr:col>13</xdr:col>
      <xdr:colOff>711200</xdr:colOff>
      <xdr:row>31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98E88-4D1A-E540-B710-C329FC40C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Skedgell" refreshedDate="43477.805882060187" createdVersion="6" refreshedVersion="6" minRefreshableVersion="3" recordCount="4115" xr:uid="{E8AD7D30-9B51-0944-B1BA-CB177452822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7964194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Skedgell" refreshedDate="43480.979347685185" createdVersion="6" refreshedVersion="6" minRefreshableVersion="3" recordCount="4114" xr:uid="{6F61BF25-F982-724E-B5F9-90060B6122C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5T00:00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12-20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6-07-29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4-06-14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6-07-05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6-04-16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4-17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25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8-22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4-07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6-24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7-13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5-09-28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4-11-05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9-17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7-2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5-09-14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09-26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5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4-3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6-01-09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08-17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4-11-16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12-17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4-07-22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21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6-01-2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6-05-13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5-11-08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05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5-04-28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5-04-04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02-27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3-05-11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4-05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4-06-19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4-10-05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4-12-28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7-13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10-07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6-04-27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5-12-16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12-20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5-03-01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5-10-24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01-3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5-08-1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4-07-17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4-04-05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12-26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6-05-28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5-06-08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5-04-26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4-11-20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5-09-15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4-03-23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3-06-07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3-03-04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3-12-28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3-07-08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4-08-1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6-07-19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2-07-15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4-02-23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1-10-02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1-09-05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5-28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2-11-15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5-03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6-01-2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3-04-23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1-12-28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2-05-2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9-02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4-04-26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3-12-10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7-14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1-10-10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5-02-22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1-05-16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1-09-23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5-12-27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0-06-03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4-06-22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3-06-0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1-07-12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1-05-17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7-02-01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2-07-04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4-04-08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2-02-26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0-08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1-07-12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2-12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4-01-23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2-11-05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3-01-25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0-12-23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3-08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1-04-03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6-05-14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2-04-0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1-04-25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3-05-3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1-02-26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3-11-14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5-05-31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4-04-13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8-0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2-01-13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2-02-05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1-04-08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0-06-10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07-29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1-08-14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6-10-0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5-04-18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6-10-10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4-10-29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5-05-16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7-02-04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5-06-1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5-04-03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6-10-20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4-10-3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4-06-17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6-07-06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4-11-08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6-06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5-09-05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4-07-02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5-05-1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5-10-12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5-07-13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3-20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5-3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4-11-17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6-09-0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4-14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8-1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7-01-18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5-01-09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6-02-27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4-12-25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5-05-26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6-1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4-09-23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02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6-03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7-23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0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6-02-27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4-10-22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6-07-0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5-08-16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4-07-02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8-17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5-10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4-09-20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6-01-1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7-01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05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5-03-20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4-10-18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5-08-30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6-08-12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5-02-2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5-09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4-08-30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8-06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3-24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11-27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6-03-04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4-14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6-23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7-01-0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4-11-27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4-09-01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6-08-19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3-04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5-07-2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5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9-03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6-06-16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10-02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10-18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4-11-29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3-0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7-10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5-10-1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7-02-18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4-10-05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6-09-0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4-09-15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5-02-09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5-10-09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5-01-30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6-08-04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10-06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6-08-06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04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4-12-16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7-11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5-10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9-19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6-04-17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8-16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3-06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6-02-18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5-04-23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4-12-28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5-15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4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8-21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5-03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27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5-22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6-04-0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5-31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5-07-10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6-0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2-14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6-05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6-01-03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2-28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9-30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2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07-10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6-01-05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3-08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6-12-30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11-08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3-05-06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4-12-2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1-12-2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4-02-22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0-03-1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2-08-16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0-12-18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0-10-16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2-01-08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0-08-23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3-06-06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2-05-17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0-06-01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2-02-15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5-10-1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1-03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3-03-17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6-05-19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1-06-18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5-04-09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0-07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2-06-07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2-26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2-09-2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2-05-11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0-05-11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0-04-23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4-06-25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1-11-07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7-02-22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1-05-25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1-02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0-04-29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1-07-03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2-04-0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2-11-10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2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5-05-24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10-12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7-02-27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4-05-30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09-08-11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0-02-23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1-06-01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2-01-22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3-09-20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3-03-26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2-11-02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6-26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11-02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1-02-02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3-05-01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1-10-29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4-04-20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07-19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11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2-09-07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5-05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4-05-1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0-11-17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1-04-25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3-03-19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2-02-2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2-06-02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2-09-01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2-03-1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3-03-21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3-02-08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1-03-10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9-04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1-10-20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2-01-01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3-04-15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0-08-11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3-03-02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8-23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4-12-1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3-12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27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0-02-02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5-12-23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6-11-0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6-05-13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6-12-21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08-01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2-20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7-03-15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5-03-22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5-11-07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3-05-17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6-06-17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28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6-04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5-05-16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5-05-09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1-13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5-03-14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6-09-03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30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7-03-09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4-10-01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4-30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4-11-14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5-06-01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5-05-2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5-10-14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5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8-2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7-02-24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6-09-11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6-04-08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4-10-08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5-11-20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4-09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4-12-01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6-03-17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04-24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6-15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1-14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5-07-23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4-11-23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4-08-08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0-05-03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4-06-2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02-28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2-05-2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3-05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5-03-15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2-01-15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7-01-07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2-02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6-04-0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7-19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1-09-1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4-03-02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8-2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5-11-14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6-01-2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2-05-03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1-24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2-07-30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2-09-07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4-05-19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01-07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4-11-2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5-08-1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5-08-15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6-07-28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03-08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5-08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1-12-18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1-09-0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3-10-1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6-04-1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2-04-2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2-07-07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0-09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5-04-30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6-12-14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4-05-1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1-08-08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11-05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1-08-10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2-06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4-03-06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1-05-09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11-2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3-11-0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6-07-23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5-06-1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3-12-22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2-07-2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2-07-20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3-10-12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4-10-17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4-02-08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3-04-08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5-07-23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3-06-30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3-14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5-08-2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4-09-1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06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2-03-26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11-28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6-03-02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5-10-23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4-06-17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09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3-09-1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6-07-06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5-10-22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15-10-1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12-02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3-09-14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3-07-3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6-10-08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5-11-18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4-10-18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6-03-25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3-11-03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02-20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02-10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2-02-16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5-05-21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3-04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3-03-23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4-05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3-10-17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4-02-15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4-01-26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5-05-13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5-02-20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11-26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2-04-17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3-10-22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4-08-17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3-05-14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1-11-13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4-06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3-06-03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1-08-10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25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6-05-19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4-06-27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2-09-08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2-09-28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2-07-11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9-06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4-01-16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4-04-1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4-08-24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17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7-02-17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5-05-06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6-0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2-05-19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5-04-02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4-11-21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3-08-09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10-10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6-04-14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3-01-29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5-11-06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3-05-17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4-06-02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6-12-25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7-01-09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2-01-05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2-08-23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01-28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0-13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5-05-21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4-07-0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07-1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4-02-11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4-12-25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1-12-24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09-10-13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0-05-09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1-07-09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2-03-18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5-01-17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2-04-11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5-12-25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3-08-10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2-10-20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5-25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06-28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6-03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3-04-06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6-11-21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6-08-15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4-08-09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5-12-29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5-05-28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7-02-02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5-09-06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2-12-05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12-10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6-1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6-03-2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5-09-2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6-06-02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4-09-13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5-08-08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7-02-17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5-06-2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7-01-11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6-24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6-1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6-05-13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05-16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11-02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7-01-06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5-08-04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5-11-05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6-05-14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07-05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2-05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29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0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4-1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6-07-04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1-15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5-10-17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6-02-10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5-10-30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07-08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7-01-3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5-08-02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6-01-0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4-11-15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4-10-19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6-06-1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7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6-12-03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5-03-25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5-12-13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4-12-18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5-10-26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6-12-18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02-17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6-03-13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7-1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07-14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02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1-16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6-01-02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2-19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7-27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1-05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01-18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10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6-13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03-2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6-05-20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5-09-07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4-12-26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6-09-23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5-08-02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3-16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5-03-20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5-03-16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12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16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4-17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6-11-18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07-08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6-02-08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7-22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4-12-03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4-06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4-17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5-04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6-11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6-07-31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4-12-05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08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5-05-10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4-12-27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5-06-19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4-08-14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4-08-28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5-08-23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24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5-11-23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5-06-16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11-29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23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6-01-19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6-09-02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6-06-24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09-25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7-02-25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5-08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5-12-10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4-11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4-08-26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6-07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6-07-02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5-05-28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5-05-1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7-03-2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5-08-15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6-03-15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4-07-13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6-05-1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9-0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5-2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5-11-25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6-18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2-27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5-04-12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06-0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7-02-26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7-03-25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4-10-13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6-11-25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5-08-13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5-08-19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5-05-3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4-10-29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6-08-12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4-08-12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6-03-18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14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4-09-17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12-19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4-12-13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6-12-02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5-08-20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5-07-0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5-03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04-18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12-24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27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8-2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4-11-10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6-10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1-16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19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5-04-13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7-01-1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08-18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6-10-2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5-12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07-06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6-06-19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5-01-14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4-09-02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4-08-12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2-08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6-06-28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6-05-2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6-09-03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4-09-1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10-27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7-03-15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1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7-25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5-01-13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5-08-03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7-02-06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5-10-1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6-12-08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6-09-09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5-07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6-12-22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5-05-01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7-02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4-10-3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4-07-26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6-02-03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4-09-18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3-11-22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7-01-10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4-07-2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6-11-25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7-02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2-2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7-01-2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2-1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4-09-13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4-12-05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4-08-20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2-14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6-02-14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6-06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7-03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5-11-0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4-12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4-09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18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6-02-23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2-0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2-04-09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5-07-30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1-06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5-12-13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3-04-12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3-01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8-22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2-09-19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1-12-08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01-22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3-09-29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3-12-20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5-05-09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4-12-04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11-2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4-02-15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4-12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08-1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5-06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3-06-11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03-22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2-04-17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2-12-14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3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2-09-23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5-01-15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4-08-1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7-01-29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3-02-25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1-08-04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6-10-16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5-02-14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06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3-05-20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1-04-19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2-12-06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0-10-09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4-07-0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6-11-27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4-02-03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6-12-04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3-08-15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5-09-10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10-19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5-02-17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5-05-21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3-12-16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3-12-27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3-02-25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6-01-3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09-1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5-05-1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4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1-12-16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15-10-1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3-08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4-30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0-10-15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1-05-03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6-08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2-08-26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2-04-28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4-03-17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2-2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5-1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3-1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2-07-0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3-02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13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3-11-08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7-03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1-09-06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2-04-07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09-16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2-04-29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4-09-30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2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4-09-1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1-07-02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2-09-17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1-05-29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1-07-23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17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1-09-0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7-03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4-12-22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4-01-20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2-09-01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3-07-10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3-03-01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2-07-2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1-06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4-11-02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4-09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3-1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2-08-08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3-12-2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4-06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5-05-04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10-06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5-03-23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0-04-18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2-10-29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3-2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2-02-15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2-06-25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6-07-14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3-03-22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4-27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1-21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4-04-20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7-01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5-19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3-10-07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5-02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2-01-18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9-23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6-09-24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11-1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3-10-14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6-12-08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4-1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6-09-05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4-03-10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5-07-1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5-04-15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5-03-16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6-04-25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6-08-0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6-10-2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7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12-28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24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6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11-25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5-04-16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5-06-0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3-11-22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6-09-17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3-11-11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2-02-1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16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3-01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5-02-2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09-12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4-01-07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4-09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3-09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13-11-29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1-03-1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2-11-1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5-04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5-09-22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3-02-04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3-12-20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0-12-23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2-05-30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2-10-30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2-01-14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1-09-07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6-03-03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5-12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6-12-3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6-09-1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2-05-28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1-09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4-10-06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3-11-22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4-08-2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0-08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5-04-02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6-06-06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0-10-25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5-08-28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2-11-29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2-01-1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1-05-28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6-03-3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0-06-0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4-08-30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2-09-23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1-03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1-01-24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3-13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1-09-11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0-07-27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2-07-23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7-03-0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4-01-24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2-12-1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5-0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2-08-26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2-03-01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0-10-22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4-07-14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4-12-02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12-19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3-11-15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1-12-12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0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4-11-22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02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3-11-28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0-07-09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2-05-15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2-11-18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2-04-09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26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4-03-17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3-03-23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4-05-12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4-05-04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6-01-29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2-01-19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3-11-04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2-09-02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3-07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5-08-1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7-02-10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6-02-19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6-11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6-04-18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9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9-10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07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3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02-21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1-18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04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11-18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01-25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08-21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9-13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5-04-27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6-11-17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4-1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5-01-19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7-03-14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7-02-2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6-02-12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6-10-17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5-09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6-10-26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10-06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4-22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4-08-16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7-02-09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7-01-23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5-06-0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9-04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5-11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03-25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6-06-28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5-08-1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6-02-22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4-12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4-08-10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10-03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8-24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5-03-28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6-01-01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1-10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4-06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6-10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6-09-29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4-09-04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6-07-1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5-08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11-12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12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4-11-29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4-07-2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4-11-28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5-11-19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13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7-03-15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7-01-31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2-17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7-03-16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6-02-19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5-10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4-12-12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6-12-14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12-2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6-06-19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6-09-05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4-12-19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7-01-24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5-12-3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5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5-11-26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04-07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1-22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6-07-14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02-0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5-06-02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7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5-05-17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6-2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6-01-31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3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6-03-31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4-10-23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7-03-07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4-05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9-12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5-12-17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6-06-23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6-12-13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05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02-11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3-01-07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5-05-18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3-19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6-12-13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6-08-28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4-07-3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4-09-12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5-05-20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5-03-06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8-24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5-12-27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4-11-06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6-09-25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6-02-12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09-15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08-27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6-07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7-03-06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4-08-1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6-03-08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5-04-24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6-12-05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5-03-26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5-03-14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16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05-02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6-07-13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6-08-3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3-07-07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4-02-19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3-08-05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3-12-22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6-04-10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3-11-26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2-10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5-11-18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4-02-06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1-10-17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4-01-04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2-05-0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9-11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6-01-14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1-07-22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6-05-14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5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01-29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2-08-1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4-08-02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8-09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6-03-14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4-08-25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16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4-25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5-06-26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5-05-29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6-04-11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3-01-06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6-02-12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1-10-10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3-08-3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4-10-04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4-03-03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4-04-14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5-05-14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6-02-1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6-07-15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3-12-09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6-06-18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4-06-11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4-03-24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2-04-04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4-07-24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2-04-13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6-11-19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12-08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6-01-08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5-01-19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4-08-15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3-10-09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3-30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2-06-10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5-12-2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4-04-05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4-04-07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1-10-29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6-03-14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3-05-30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19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5-04-30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5-09-25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6-07-14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11-15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4-08-07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6-06-0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4-11-26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5-12-25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7-01-01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4-07-3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9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6-08-07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5-12-19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6-04-24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7-01-22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5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08-06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5-07-09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5-02-17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12-17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4-29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4-10-03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4-05-03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4-10-20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6-12-01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6-06-17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6-01-09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5-09-07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5-05-16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5-06-19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09-06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4-08-15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2-24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4-12-05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4-12-09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5-06-30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3-28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5-05-19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09-25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4-08-1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6-06-19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4-07-06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5-06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9-13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9-22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5-02-22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31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11-14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4-08-20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8-03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6-05-09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5-07-16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7-03-06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4-10-15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4-08-17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10-29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4-06-29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5-03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7-01-12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6-11-02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7-02-06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6-08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5-06-0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5-05-18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6-12-28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6-06-30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4-08-3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6-03-20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7-02-11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4-1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5-04-08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5-12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5-12-19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6-13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12-3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07-09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04-16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7-15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06-27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5-31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12-04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5-06-13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7-03-1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6-03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6-03-2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7-02-26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5-06-0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6-10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5-11-27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01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6-10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4-05-3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0-03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07-15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1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6-10-2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25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12-0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6-04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1-1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4-06-0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3-10-2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4-04-2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4-08-07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1-09-29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2-04-16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1-02-25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5-08-28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3-10-07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2-22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5-02-03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3-12-15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2-07-28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8-24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1-08-06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2-01-06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3-07-13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4-11-03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9-11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07-09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4-2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06-14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12-06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3-05-06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4-06-1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2-07-08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4-09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1-09-2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3-10-25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4-09-04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1-01-01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3-12-02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2-02-13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1-04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3-08-3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4-06-09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4-02-27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4-01-29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4-02-17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3-2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3-10-29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0-11-30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2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3-07-24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21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6-04-16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2-03-26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11-1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0-06-15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4-09-01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8-30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08-08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09-09-01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2-09-04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4-06-25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4-03-24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1-03-02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3-07-29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3-12-09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3-03-11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6-12-3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5-06-20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5-02-17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5-06-12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08-10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7-01-04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4-23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07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5-10-07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5-11-15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10-19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7-30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6-03-14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6-05-02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6-04-28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15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6-02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5-07-2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12-01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6-07-3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7-03-13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6-07-22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4-12-04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2-17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6-10-08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5-10-16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6-08-19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12-01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5-04-1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6-03-04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10-2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5-11-06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6-02-2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7-2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5-01-1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4-07-11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12-3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12-24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5-2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6-04-26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0-13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30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1-16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5-05-29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4-12-02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6-07-02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6-08-17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7-01-27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07-16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3-1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5-12-06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4-12-18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7-03-03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5-08-03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4-12-08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08-15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6-10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18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6-08-1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6-07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4-07-15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3-06-2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5-03-07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4-12-18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5-12-16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5-12-26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6-02-13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5-09-05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3-03-1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6-06-12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2-11-30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3-07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1-06-25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1-07-07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2-08-03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4-06-22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3-09-08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6-02-15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5-01-07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5-03-16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4-11-2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5-11-14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6-15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4-04-11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3-10-16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05-08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2-07-13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6-12-3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6-03-25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7-01-15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6-12-04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7-02-0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8-02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5-06-0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5-06-09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6-12-29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3-05-07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6-12-23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7-06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04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5-07-29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5-06-0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6-10-17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8-13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4-28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8-22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3-03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01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7-03-01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7-01-15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5-02-14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10-28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6-07-06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4-10-07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6-06-12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3-05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5-05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3-07-26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5-02-2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4-11-29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12-12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4-08-12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11-14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5-01-01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6-06-03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5-02-06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4-12-0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6-02-20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7-01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8-1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5-11-22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09-15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02-25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6-10-09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6-06-28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2-09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9-2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1-01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11-16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4-2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5-08-24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9-19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04-02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10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4-12-20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5-11-26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5-07-21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6-12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5-06-08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12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6-02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4-07-13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6-04-27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3-08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5-27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5-09-12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5-25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7-01-03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5-09-13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6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07-09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5-2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2-20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4-11-1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4-07-28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7-04-15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4-25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09-05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7-01-03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5-11-12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4-08-1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5-12-03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4-12-01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4-10-2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3-04-10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3-04-08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3-02-16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2-03-22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6-01-12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2-03-26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1-06-12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3-02-15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2-12-29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5-04-10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3-10-16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2-03-02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3-09-14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4-12-2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1-09-10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1-12-23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5-15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05-1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3-07-27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3-11-0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2-09-07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6-07-22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2-07-21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5-06-2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5-02-2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8-03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4-01-05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2-11-15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3-10-02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5-02-15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1-06-19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3-06-17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5-04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1-08-28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4-09-16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8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4-09-04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6-08-05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3-05-02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5-07-08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6-03-26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10-23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4-06-10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6-03-23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4-07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0-05-15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27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7-02-15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19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5-11-1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7-02-0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4-07-16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5-09-27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6-03-16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6-10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12-0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4-06-01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4-06-21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4-12-19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6-06-07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10-18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12-23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7-02-20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8-18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6-01-19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7-03-14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0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5-03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0-24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4-12-01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6-02-15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6-05-02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0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6-05-24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5-08-28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8-07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1-23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7-01-0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4-11-26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5-01-0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7-01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4-11-22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5-04-01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5-03-03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4-09-17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7-02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11-09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11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6-05-12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5-05-28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4-10-01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09-02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5-08-0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9-1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6-07-04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4-09-20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28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4-29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4-11-13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3-11-07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09-12-02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4-03-14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5-05-29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1-06-09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16-07-28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2-17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4-12-24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3-05-25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4-09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5-06-20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6-02-29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7-04-01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5-02-1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4-07-0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5-07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2-07-25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0-09-02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3-08-2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2-05-2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5-12-19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5-10-27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4-09-26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4-05-30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6-12-25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4-05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12-14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5-02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5-10-10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9-24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6-04-0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3-28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3-0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6-05-15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4-06-19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4-12-13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6-09-20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5-07-2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6-04-08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07-15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1-05-05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1-10-15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2-01-2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2-03-18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8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03-2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6-15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4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11-02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2-12-16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3-06-0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01-03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2-07-2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4-08-04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1-12-13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2-11-2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3-11-0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3-03-08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4-09-15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3-02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2-05-28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4-12-17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3-08-27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1-09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9-1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3-12-02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2-11-26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4-06-18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4-02-2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2-03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0-13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1-09-24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2-01-16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1-06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6-07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6-12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0-01-01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3-03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2-03-03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0-08-03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4-12-19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1-06-14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9-25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2-11-22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3-09-18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4-08-15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6-09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1-03-20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4-05-23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3-10-09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1-04-26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3-11-24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1-04-25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2-04-1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2-04-0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2-12-1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2-05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12-18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3-12-17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6-05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6-01-18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1-12-3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5-02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2-03-16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1-02-22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3-03-28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4-03-1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1-11-28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6-06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0-07-05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6-08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2-06-04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5-03-07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6-08-18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1-10-17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4-2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6-04-1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4-02-07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07-22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4-07-13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7-03-29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7-04-14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7-04-08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7-03-18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4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28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11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4-09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17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06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03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3-27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4-10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3-27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10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4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2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5-01-15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5-03-31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5-08-3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5-02-16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9-09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8-23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6-03-28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6-05-02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4-09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6-01-18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4-09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5-07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10-06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05-02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5-03-3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6-12-09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6-04-2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6-05-14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4-09-17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4-11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5-12-1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4-03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5-07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3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4-08-25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4-06-28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4-05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5-10-2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6-06-10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5-10-25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6-11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6-01-16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9-14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5-08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6-08-08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09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5-07-2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4-10-03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5-05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07-17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1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7-01-08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8-27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3-08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6-12-22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11-24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5-11-13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9-03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7-03-0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04-2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03-20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6-10-14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6-03-2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5-04-04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10-06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08-29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7-01-29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6-07-15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3-2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2-25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5-09-12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3-12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6-10-2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4-08-03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4-08-14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4-08-26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4-08-0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9-27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5-01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10-15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10-2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7-0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20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1-29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5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10-30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2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5-03-28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6-09-02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6-07-02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6-09-15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6-02-21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5-05-2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5-01-31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4-10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4-12-15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4-04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4-11-0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5-01-12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5-02-0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1-30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5-08-10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4-11-28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11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6-10-14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6-07-24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6-12-15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6-02-04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4-11-12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10-10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5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06-28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5-02-14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5-11-15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0-03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4-09-30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4-09-28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7-02-11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3-02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8-22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10-24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6-07-03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4-08-09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5-02-28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5-07-02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26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7-01-30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4-03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4-07-3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5-04-01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2-03-03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4-02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2-10-24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4-01-08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3-07-12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2-18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1-03-03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5-10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1-01-22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24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2-05-1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1-03-04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3-03-0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5-01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6-03-31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3-02-18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2-03-1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1-10-01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10-02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5-0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4-05-20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5-03-02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1-02-2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1-06-11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6-06-17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2-12-15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5-04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7-3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2-10-18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4-07-1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4-07-28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5-04-25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1-14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3-05-24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1-06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4-07-19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4-09-13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1-12-16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1-09-23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2-07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5-01-26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7-03-08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4-06-1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5-05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6-11-0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1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6-11-06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5-12-1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7-01-04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6-01-3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4-11-2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06-30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5-07-08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6-29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6-08-07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4-06-16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3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4-06-13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3-14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6-03-30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10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2-07-11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2-04-09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2-11-27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2-08-1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4-11-13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5-12-04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0-06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3-03-12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2-12-16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0-07-22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1-06-07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1-04-16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02-13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5-10-2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2-04-13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4-03-05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6-02-0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3-26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10-06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5-05-22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03-05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7-01-28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6-01-02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4-09-08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6-06-23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4-05-23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12-30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10-23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5-11-01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8-09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5-06-04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08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4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9-02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6-11-08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7-02-10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08-13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5-05-20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5-10-22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2-07-14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3-12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1-09-27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4-01-16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3-10-11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0-11-0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2-03-08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3-05-07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1-07-05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3-07-07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5-22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2-01-25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4-09-27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1-12-25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4-06-2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1-12-06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2-06-15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3-07-02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3-03-1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06-1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4-05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1-07-05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6-08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4-05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5-07-12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4-04-20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09-11-23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6-06-07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4-07-10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1-04-22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6-11-07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3-10-16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2-03-02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6-03-1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2-05-24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5-04-19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10-27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3-03-24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4-10-01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4-12-21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06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4-05-1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16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6-04-22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01-12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8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5-01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12-03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6-08-06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3-04-20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3-11-15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2-11-18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8-19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03-11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3-07-14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5-12-19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2-06-12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5-11-19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6-04-0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4-07-10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6-12-04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6-09-02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4-12-01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6-08-03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03-1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5-03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5-08-2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12-1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2-13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7-04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2-18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5-12-2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12-07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17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4-07-1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4-08-27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4-08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4-11-13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6-01-07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5-06-13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7-01-24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0-07-0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4-07-10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3-10-16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4-12-0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8-24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1-09-19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6-11-23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6-08-19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6-01-12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5-02-06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07-09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3-03-25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1-09-10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3-03-10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2-03-24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8-13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6-09-23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4-05-15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4-09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6-06-11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5-06-11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2-08-13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5-06-11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4-04-2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3-3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0-03-16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4-08-27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2-11-30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1-09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6-12-15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4-26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5-05-07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12-1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4-05-10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3-12-30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3-07-02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6-12-01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3-11-16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6-11-1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6-01-2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1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5-06-13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2-07-09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3-05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5-04-17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3-05-2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3-12-03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5-05-3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3-12-2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6-02-20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5-11-25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4-05-02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4-12-03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3-04-18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6-02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5-03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6-02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4-07-23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7-01-01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6-03-24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5-16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3-05-3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3-12-25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4-08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5-05-2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6-10-2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6-01-03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6-06-28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6-10-02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05-07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05-08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5-07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3-07-25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4-07-24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6-06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12-19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5-06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5-11-12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2-05-1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1-11-24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2-06-0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4-05-04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7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2-1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1-09-08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0-09-1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3-08-02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3-02-2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3-02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1-10-07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2-12-23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2-03-05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10-03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2-10-26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1-12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8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5-07-02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06-30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2-02-13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1-05-06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2-11-10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3-05-3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4-11-2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3-01-26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4-11-13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2-09-1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5-07-06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4-05-28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1-08-15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3-04-16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4-09-24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0-12-09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2-20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2-10-03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5-10-27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1-07-25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2-08-16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4-01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7-01-12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7-01-07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0-03-15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0-11-30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5-08-05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4-12-09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5-03-12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4-09-22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6-03-10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08-16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7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2-03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1-04-24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3-04-28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2-10-05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3-10-19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4-12-06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11-09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6-11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1-12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1-14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5-12-30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0-07-22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9-14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3-11-27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6-02-1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4-11-16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5-04-02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0-07-31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7-13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6-06-30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4-03-16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5-01-1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4-01-28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3-31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3-09-17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6-12-23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3-02-05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1-07-17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2-05-20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5-09-24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4-07-2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5-06-08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6-06-25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6-04-08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12-06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2-09-15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7-02-10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7-03-02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5-08-23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5-06-22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5-04-18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3-09-10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6-05-05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6-07-2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5-02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6-06-06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7-01-18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5-04-1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11-14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7-02-2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4-10-03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7-02-09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6-01-25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3-03-26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6-09-07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5-04-03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10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6-04-22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3-23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7-02-15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2-1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11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7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5-08-12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02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5-02-28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5-11-14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10-15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5-07-06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3-01-17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2-11-02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9-2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3-03-09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2-06-02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04-16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3-11-16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2-04-07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4-04-15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4-04-10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3-11-04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5-05-16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4-02-07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2-03-13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5-07-2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11-02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2-08-29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5-08-20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3-07-27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6-04-23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1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6-27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6-10-30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4-09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6-02-12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3-11-14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5-08-16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3-09-0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4-04-2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06-25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4-07-19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5-12-14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7-01-0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5-03-29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6-02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4-11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3-10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3-12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4-23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7-03-03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3-11-27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7-03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10-17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4-02-22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5-09-05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5-07-29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2-15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3-04-0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6-12-03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4-08-16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08-06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5-11-18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7-01-24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6-05-08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11-22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6-06-20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5-06-12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12-09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4-03-27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7-02-15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4-11-18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5-02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6-05-23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6-11-23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6-04-2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4-12-2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7-03-12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7-03-07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7-01-1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6-12-10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5-12-07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12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4-02-23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4-12-22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4-01-05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2-02-27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6-01-0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5-02-04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5-09-17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1-07-25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1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2-05-09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1-03-12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2-06-29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3-09-06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4-06-23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2-06-27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3-12-07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09-12-02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2-04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4-18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2-09-25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3-01-2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3-01-27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2-24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3-14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4-03-27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1-02-06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6-29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3-06-21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3-12-3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12-13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1-01-01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4-08-09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2-03-10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2-05-06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4-08-29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3-03-10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3-03-22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4-05-07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4-1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2-05-04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2-06-07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2-05-06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09-12-10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0-02-15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09-09-26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3-12-1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4-04-03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7-04-04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7-04-10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7-03-21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7-03-27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3-30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5-01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4-08-27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5-06-15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4-07-17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5-12-25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18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2-06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5-30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4-11-06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6-11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4-03-09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6-26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06-30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6-12-19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6-10-30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5-07-13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10-06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01-0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6-25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4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6-10-18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8-25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2-2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8-12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7-01-04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5-04-30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06-06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4-2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5-01-11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5-03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10-17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3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8-03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6-02-07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6-05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1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12-29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5-10-2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1-18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5-10-2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6-04-26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4-14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2-1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4-12-18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5-06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2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5-08-29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5-02-13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6-09-10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12-11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6-11-26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8-26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5-10-05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0-02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5-04-11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04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2-22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4-11-14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8-05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1-1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6-07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5-01-16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2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04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5-04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10-29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8-08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2-26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7-01-10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16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1-03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7-03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4-12-19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6-04-14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6-03-06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5-1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6-03-3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1-03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9-03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1-19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5-04-1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4-11-06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5-08-19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9-07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8-26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6-11-27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4-06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22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6-07-1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5-03-14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8-1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3-25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5-02-19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4-11-10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5-02-2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1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3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0-28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6-05-28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8-08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6-03-23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5-03-13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7-02-05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6-02-12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6-28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08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6-02-28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5-08-04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5-10-05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6-01-29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5-03-1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12-08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19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2-14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7-23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03-19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4-08-15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5-26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9-26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6-11-26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6-11-12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8-3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4-11-30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4-10-28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7-03-06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5-12-30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7-02-02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7-03-11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6-04-2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7-02-26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6-03-24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6-06-10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3-23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1-03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1-10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2-07-1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3-04-17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5-10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2-09-24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3-05-0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2-05-11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2-10-28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1-02-08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2-05-24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1-26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0-09-04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2-11-1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0-10-1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0-07-1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4-11-03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08-12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3-01-14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2-07-28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5-10-11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4-30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1-08-02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5-02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1-09-16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1-10-13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2-04-2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27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11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3-05-09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6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1-01-16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2-06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4-2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5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2-06-07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3-03-30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1-08-06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5-01-28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3-01-01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2-06-24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5-09-28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4-09-22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6-06-08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4-11-15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3-14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5-10-04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5-05-11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08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4-21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5-15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6-02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12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7-02-26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4-08-20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5-02-23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9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5-03-20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11-14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4-07-19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6-10-16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10-14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6-04-22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11-18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4-12-2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2-06-29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4-12-08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3-10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5-08-20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3-25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5-04-20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5-08-15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2-08-17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3-03-02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4-12-02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3-07-30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1-08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3-02-24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5-02-03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1-10-29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3-09-26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10-01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1-01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2-07-0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5-02-27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5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2-04-05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6-09-30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3-06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5-10-08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3-22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7-03-06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2-09-2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6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5-28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2-12-2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4-05-16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1-11-16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5-03-07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5-10-13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6-10-1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5-07-30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4-08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6-05-10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4-08-22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4-24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6-09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5-09-17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7-02-09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6-05-19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5-04-13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4-08-23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6-05-1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5-01-12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05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5-10-10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09-16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5-16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5-11-16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6-10-3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5-03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6-15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4-07-0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5-12-25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12-30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3-3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6-03-23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6-01-26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6-03-14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4-10-06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5-04-26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4-08-08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7-02-2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08-07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6-06-19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5-09-24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4-08-0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6-03-26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2-09-13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4-11-13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3-12-2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2-04-29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6-06-17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04-30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5-08-12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7-03-15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2-07-15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6-08-22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7-01-03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5-01-09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9-22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4-04-30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04-30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8-26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4-10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5-12-02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5-10-23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10-11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5-05-22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6-12-3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6-12-02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2-09-13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6-11-10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5-06-03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5-11-27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4-12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5-05-14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6-06-30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08-30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6-05-29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4-02-28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9-29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3-1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10-16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6-10-12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5-01-16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2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5-06-08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4-09-16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6-07-15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6-12-2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7-03-11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11-09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5-09-09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5-08-14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6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6-02-02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6-12-21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12-18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4-12-10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4-06-13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5-04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6-02-10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7-03-13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6-08-0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6-07-3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5-04-18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5-11-25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3-10-26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5-08-22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9-04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2-09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5-05-0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9-26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6-02-1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1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6-01-10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4-07-29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4-12-20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2-28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4-10-3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6-07-05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1-11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6-05-22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7-03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5-09-2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5-02-28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4-06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1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4-11-22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3-02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4-08-10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5-04-27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0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6-29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5-02-24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6-07-3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5-06-03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11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3-25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4-08-13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4-09-26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4-14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4-12-26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5-08-0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6-28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4-08-09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09-19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7-04-08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7-04-06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7-03-22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7-04-06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3-25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4-10-1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3-05-27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6-07-21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6-10-0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08-09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4-06-21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3-07-14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5-12-2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6-10-15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6-02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5-10-08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4-12-07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05-0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4-1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6-11-11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3-09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7-01-30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5-01-01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5-08-15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7-03-02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6-04-22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5-08-07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12-30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5-05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3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4-10-18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3-05-28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10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6-10-14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3-03-14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4-04-23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4-01-16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1-06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4-05-06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5-03-12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10-20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2-05-1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6-10-19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2-02-29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2-07-15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4-08-30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2-06-16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6-09-03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5-04-0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2-07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4-06-18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1-12-19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2-08-27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4-09-1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5-04-09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4-01-12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6-08-06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6-10-10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6-07-16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3-06-20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3-01-03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2-03-19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3-05-24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2-05-3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10-28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1-08-11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08-17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3-29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4-06-06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4-03-18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3-02-02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3-10-06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6-04-2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3-03-0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1-12-16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5-06-12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5-07-17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4-08-26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5-11-22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7-03-10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2-12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5-02-17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04-23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4-10-3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6-08-06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4-07-09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4-07-1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6-07-29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5-03-12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5-02-12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6-09-09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5-08-12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7-2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6-03-04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4-06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4-07-05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4-07-09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5-07-31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6-06-1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5-01-04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10-10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8-06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5-07-16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4-09-29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5-08-22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5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6-30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5-08-23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6-03-30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4-06-01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2-23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4-06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12-15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5-05-09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6-08-08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8-02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5-02-28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9-23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5-06-14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6-02-26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4-09-24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3-27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4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5-06-13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5-12-05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7-10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6-06-03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10-0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6-06-02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4-05-12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5-07-17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4-11-24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5-10-11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5-01-31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12-05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7-02-18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2-10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4-08-14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4-08-2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5-03-19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14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6-2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6-06-13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7-01-04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06-08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5-05-29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24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5-05-29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6-04-23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4-09-06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1-30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4-06-21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4-09-14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5-05-08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5-08-09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7-02-2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4-12-05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5-10-16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6-06-20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5-09-24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06-2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4-09-09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5-07-17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1-06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6-10-1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6-07-04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6-10-06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6-07-19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4-05-17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4-12-22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5-06-20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5-01-2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7-01-18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6-05-05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7-17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6-12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5-07-03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1-2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8-2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4-12-03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6-05-01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2-06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4-12-06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5-03-1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5-09-19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5-01-11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0-18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4-08-30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4-08-0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6-04-16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08-26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5-01-0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5-04-04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4-06-23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6-12-12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10-11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10-3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6-07-24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4-08-09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2-08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08-24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5-09-09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11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6-09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6-05-15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6-06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4-11-26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6-13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5-06-2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1-15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09-07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3-15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6-03-16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4-05-19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5-09-16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10-29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4-08-05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5-03-26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4-09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05-1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5-01-24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5-09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1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2-24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4-07-15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6-03-05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5-25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5-07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9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5-02-2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6-06-0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4-06-15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6-08-30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4-10-13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4-07-13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5-01-30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4-08-28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5-01-19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5-03-02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12-17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5-04-13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6-0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5-24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6-08-15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6-11-25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2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11-20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1-23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4-10-06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6-10-17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0-0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7-03-16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5-06-17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05-05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3-2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6-05-09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6-06-0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4-09-12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6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5-03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5-07-02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07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7-08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9-17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3-09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6-08-1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5-04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4-07-18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4-08-31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12-05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6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9-26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11-27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03-13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03-23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10-20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5-01-06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5-08-2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9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6-02-11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4-11-11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6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6-10-31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5-0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6-10-1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6-20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5-12-2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1-07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7-01-28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10-1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6-0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4-10-0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19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5-05-27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7-02-27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6-16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3-01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7-02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6-07-14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2-12-27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6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4-11-16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4-10-06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4-12-15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5-04-25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6-01-2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1-2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5-02-22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12-24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02-10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5-06-22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4-11-05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4-06-11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4-07-18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4-08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5-07-21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5-27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5-08-15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6-11-22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6-08-28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5-06-1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2-10-07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4-05-30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7-03-03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3-20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6-08-15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11-18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5-09-17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6-10-15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5-09-1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6-08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6-1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3-05-04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3-08-16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0-10-02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03-04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12-29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5-06-27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6-01-2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5-10-06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5-04-16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6-02-03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4-08-22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4-09-10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6-04-27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5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5-06-14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6-05-05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7-02-0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05-28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4-10-02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5-03-02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5-01-10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4-09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6-04-03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6-05-20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4-08-09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5-09-28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4-08-1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5-10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6-10-23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11-22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30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6-07-1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5-09-10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0-16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12-15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12-08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4-2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6-10-30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5-06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03-10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6-08-19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5-10-09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7-03-03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5-02-26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5-03-22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4-12-27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5-09-20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11-1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4-09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5-05-06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3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08-17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6-12-2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1-08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6-07-0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5-02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08-15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10-16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4-06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9-2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5-2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6-10-07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6-02-08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2-12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4-10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5-07-16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8-23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5-06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5-02-03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4-10-19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5-09-17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5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4-28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8-28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7-02-19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4-10-04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6-1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5-04-1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4-09-21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6-06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5-04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6-05-2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6-07-0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5-03-27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6-05-06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4-09-26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11-10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6-07-10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5-02-03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6-01-07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03-28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5-03-02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7-03-17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7-04-19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7-04-14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7-04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4-2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3-24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3-27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4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5-0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4-03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3-25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4-07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4-17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9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4-09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3-19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3-28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4-16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4-11-07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4-10-01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2-12-0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1-01-25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9-11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3-11-03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1-05-01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2-04-02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2-12-20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2-06-02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4-07-19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3-07-23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01-19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4-08-13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10-15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4-07-07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4-06-16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6-10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1-05-03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11-26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8-02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14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3-12-1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07-02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6-05-06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2-02-15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4-09-27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8-26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1-02-18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3-08-18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6-21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7-1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3-05-06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4-06-20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15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2-02-01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8-24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7-02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7-17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4-09-17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4-08-0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5-06-10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5-05-24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6-12-09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6-08-17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3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2-21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5-07-27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5-02-12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8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04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2-16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4-09-07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6-04-30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4-09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12-14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5-09-2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5-07-17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5-05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09-19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4-23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4-07-2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4-06-2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2-06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4-08-15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8-0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5-07-27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6-01-06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5-09-10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5-07-11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6-11-04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4-12-31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3-23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7-03-13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5-07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5-10-25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8-21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1-10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6-06-04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30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7-01-18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5-12-17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4-11-2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4-10-0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6-04-17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6-05-04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7-03-03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7-02-02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7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12-29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5-09-29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5-07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5-10-26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7-02-17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4-10-14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4-09-20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09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6-12-02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5-06-12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5-09-12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7-12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5-04-05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2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4-11-06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6-2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6-09-07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6-09-08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5-03-2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4-10-08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5-06-11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7-02-22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1-09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6-10-01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12-0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5-07-17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4-12-22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5-10-3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01-29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12-04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5-06-13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07-18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6-08-25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06-16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7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4-11-02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5-11-06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6-09-15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6-03-16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5-02-09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6-04-01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4-11-19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5-05-31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6-04-01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5-06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5-09-02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6-04-29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2-1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6-01-29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7-02-28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8-16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5-11-29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6-21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0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7-03-11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09-17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5-12-05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3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5-06-16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6-09-26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1-23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5-07-28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9-13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5-10-15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04-30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6-08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6-12-07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3-28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6-12-22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5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06-10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6-05-15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04-14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6-10-16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5-10-07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5-10-17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11-12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01-27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5-09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6-05-06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4-08-08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6-08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6-04-1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5-01-3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6-06-22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4-10-16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6-22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6-09-25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05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5-04-0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5-03-08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5-08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4-07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4-07-28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4-02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5-10-06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20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5-06-15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7-30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4-08-04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6-04-0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4-10-11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7-02-24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6-07-28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12-07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6-06-13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5-04-01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4-13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4-08-30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5-04-18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2-26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5-09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6-04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6-06-14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11-30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4-07-23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7-02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5-0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0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6-05-10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16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4-08-01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4-11-1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7-02-2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12-14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9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5-03-07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4-08-19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03-16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5-12-13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5-13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5-08-02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5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7-01-15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6-12-17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12-03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08-25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5-07-18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5-10-29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4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5-04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3-20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4-08-3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5-08-27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4-11-30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1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6-08-02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6-06-24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5-11-2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4-12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4-12-03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4-12-15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06-18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6-06-03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07-1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08-09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6-05-07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4-11-06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27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5-05-31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4-06-01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6-02-19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11-22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2-22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8-29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5-08-0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5-11-1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6-25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5-06-17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6-03-02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4-07-16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4-07-06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4-07-19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8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6-06-0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5-10-08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9-2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5-02-28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12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6-04-1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5-04-24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4-10-26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4-05-24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6-02-1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5-03-05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5-12-1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5-04-25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5-02-05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4-10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4-09-21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4-07-02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3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6-11-02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7-3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8-19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6-02-06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4-06-17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1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6-08-07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4-08-2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5-08-20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5-05-03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1-19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7-1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11-14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31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4-09-0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6-06-08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0-2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6-03-1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4-12-17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6-07-09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4-02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5-04-22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07-23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8-14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4-07-3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6-10-14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8-01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5-02-12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5-02-03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05-20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15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6-10-29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7-1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10-11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6-08-23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5-08-0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6-04-2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5-03-20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9-2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6-04-28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7-16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4-09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4-11-06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5-03-21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20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11-03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0-27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5-17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5-03-17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06-2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5-07-1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1-02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4-07-0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7-03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6-06-16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6-02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5-06-03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5-06-25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5-04-17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4-05-25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6-04-14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5-18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10-26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8-17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11-26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4-11-02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6-09-12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6-06-03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05-2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5-07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3-07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5-09-1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3-16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6-07-24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5-11-20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4-05-13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4-08-24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6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6-05-1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11-2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7-02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4-11-08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5-04-23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06-04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5-02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5-06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4-09-08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7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4-10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3-04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5-09-06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9-29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5-09-15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6-09-26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4-09-13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5-08-0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6-04-28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5-07-1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7-01-18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13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1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6-06-30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4-09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11-12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5-10-0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5-10-03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5-12-20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4-11-17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6-08-17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6-09-09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6-06-26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5-09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4-09-0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5-06-26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5-03-08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4-12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5-04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6-05-14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6-03-05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9-04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6-05-03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4-05-23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4-06-28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8-12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5-02-1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6-11-17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8-17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4-05-05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6-27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5-07-31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5-05-2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5-08-06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6-03-14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6-08-02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10-05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5-01-2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5-06-1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4-09-18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5-01-08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12-3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4-10-3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5-06-2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4-1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1-14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6-08-1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6-12-05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5-04-26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6-05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4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5-03-01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4-07-30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05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4-18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7-13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12-22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9-23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6-2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4-30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5-05-26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4-10-20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5-01-24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2-1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1-0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6-09-04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3-13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08-27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6-03-03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4-09-03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8-30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6-10-14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5-01-17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6-05-18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11-06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04-29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6-02-14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8-14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2-1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6-17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3-3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5-08-17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04-08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4-06-10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4-06-28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6-19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12-10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5-03-2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7-02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03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6-11-2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05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6-10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4-09-28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4-07-26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6-08-24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5-07-02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8-16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6-05-2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5-12-1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6-05-06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11-30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4-09-23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4-11-2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11-19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7-01-14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6-04-2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5-09-1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5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5-04-19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10-07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5-1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4-10-05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12-01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5-11-1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6-03-08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6-11-22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06-17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6-10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4-10-05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4-06-17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6-02-02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4-08-10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6-08-2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5-08-05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4-04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5-07-18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7-02-02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6-06-02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4-07-02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3-19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4-12-24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4-10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5-03-31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6-12-2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6-06-16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5-10-29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4-07-24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5-07-19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5-07-24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06-11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5-06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4-07-2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4-09-27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4-11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6-09-04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6-05-16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13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07-03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5-05-3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4-07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6-10-05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6-01-15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4-06-16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6-10-20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5-09-02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4-05-20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5-08-29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4-06-27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4-08-09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5-06-22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4-11-27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5-03-02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9-1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12-0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6-06-06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1-1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5-02-13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6-05-1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3-03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10-15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4-09-30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5-06-04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7-1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6-08-13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6-05-3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4-06-2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4-09-13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7-22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4-07-04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5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5-04-0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4-06-15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5-05-31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6-06-0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5-26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5-03-31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6-01-22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5-05-10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2-28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6-23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07-03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4-11-06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6-02-12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4-12-01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6-05-05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6-02-19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4-30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6-10-2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5-08-19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5-03-23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5-08-17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5-01-1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1-24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4-19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5-26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5-28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3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11-12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4-07-1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6-07-17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4-08-12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2-18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9-0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4-07-04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7-05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4-08-10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6-10-08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5-07-06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6-02-16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6-04-29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5-02-10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6-04-03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10-17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5-06-03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4-07-26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16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4-06-12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4-12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5-19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5-08-2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5-05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5-08-1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5-08-03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4-02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6-05-29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4-07-3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4-07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4-06-13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6-04-15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5-06-14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6-05-18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6-11-29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11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4-10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5-04-09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4-08-01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4-09-27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2-15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6-03-2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5-07-14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09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6-07-25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15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6-07-1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6-08-02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5-27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5-07-1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5-12-23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5-06-16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11-23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4-07-06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07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4-12-17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5-06-07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5-08-29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7-01-14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5-04-2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4-08-11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6-03-12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5-01-1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1-02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5-10-22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05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6-07-3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4-09-28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4-06-29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5-04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5-04-25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3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5-03-22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6-05-3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6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6-06-15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4-0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5-08-2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4-07-17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5-10-2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13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1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5-07-05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6-01-0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6-01-20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20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6-08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06-17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05-07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3-27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4-12-3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6-09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6-05-28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4-11-0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6-02-20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4-12-02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5-06-1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6-04-22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8-03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5-07-0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23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5-07-30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3-28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4-07-2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4-05-1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4-06-01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4-06-03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5-10-0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10-04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5-07-19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5-10-19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6-1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5-01-01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7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3-27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4-09-0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5-10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3-2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08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8-02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23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4-06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4-08-12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11-13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6-09-12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5-11-0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5-11-18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08-30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3-2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6-06-19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4-09-0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5-03-14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4-07-0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7-03-30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5-08-14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10-08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5-01-24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6-09-03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6-02-02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6-12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6-30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5-01-26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4-07-3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7-02-20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6-02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09-02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5-03-28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6-05-1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4-12-1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5-05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7-02-26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5-01-05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5-08-16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3-23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4-08-24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07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6-12-06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2-28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6-17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5-01-09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5-08-17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4-08-13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5-06-1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12-20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6-11-14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5-08-15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4-15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06-12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5-06-26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4-10-27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4-07-29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4-09-1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9-08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1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5-04-25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5-11-30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5-11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6-06-02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6-06-03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4-09-1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4-08-04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1-18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11-1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10-27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5-03-03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04-10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4-06-27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07-3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4-12-27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4-08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5-10-16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6-09-19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6-04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5-09-06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6-03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7-17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5-10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10-04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12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6-28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4-10-07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5-01-02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4-11-25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1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5-11-02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8-27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5-05-16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2-28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6-10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4-09-0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2-11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6-04-09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05-04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5-10-2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6-07-30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4-07-14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5-11-29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6-04-25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0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8-02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4-09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1-04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4-05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5-11-28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5-11-1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04-19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6-04-14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4-07-24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7-03-06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6-05-23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8-29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6-04-18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4-07-2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5-02-06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5-0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6-02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6-07-14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4-08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7-23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5-01-31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5-03-30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05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7-08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4-05-2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11-08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2-2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6-05-06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7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5-08-29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5-11-09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3-02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5-05-31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12-12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05-14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4-07-19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2-14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4-11-20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4-05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5-03-2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4-09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6-05-07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7-03-02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4-09-27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5-02-15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4-10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4-10-2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6-02-1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4-08-26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5-07-23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09-09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4-10-2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5-01-2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5-0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5-02-16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6-03-05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7-20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4-09-18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4-09-04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10-08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6-04-15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5-03-24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10-27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5-02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3-2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8-31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5-07-26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12-04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7-02-23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4-06-06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12-14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6-0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4-12-18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5-12-1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6-10-02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5-04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2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4-07-02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5-24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4-10-18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5-12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5-07-18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9-06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5-01-21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4-11-2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4-10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4-08-21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4-10-22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5-01-1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6-04-1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5-07-15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4-05-09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4-10-14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4-11-16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6-10-01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6-1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6-07-0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5-11-2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4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9-16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4-06-2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6-04-2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7-03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6-27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5-04-29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4-08-13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5-19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5-09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7-01-14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5-02-28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5-03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6-12-27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4-08-22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5-09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11-05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4-07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10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6-12-2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7-01-28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6-06-2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6-06-15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5-03-08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5-11-15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1-15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10-09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24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2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7-18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5-01-16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6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08-07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5-01-16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4-05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8-23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4-10-22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6-12-19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7-02-28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6-02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6-06-05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09-03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4-10-25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7-01-26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16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5-08-27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6-10-27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5-04-02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4-09-25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7-03-03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5-11-29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6-07-2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5-02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6-02-28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6-01-0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20751-C6D8-DF42-9666-6E309FE7C4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C680-6897-1446-A022-C8B2F2CF59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EF361-CE22-414C-81B6-19A181A642A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numFmtId="165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EFBD6-CA89-1245-8A3F-1D8CB773EB2F}">
  <sheetPr codeName="Sheet1"/>
  <dimension ref="A1:F14"/>
  <sheetViews>
    <sheetView workbookViewId="0">
      <selection activeCell="L35" sqref="L3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8360</v>
      </c>
      <c r="B3" s="8" t="s">
        <v>8363</v>
      </c>
    </row>
    <row r="4" spans="1:6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9" t="s">
        <v>8331</v>
      </c>
      <c r="B8" s="7"/>
      <c r="C8" s="7"/>
      <c r="D8" s="7">
        <v>24</v>
      </c>
      <c r="E8" s="7"/>
      <c r="F8" s="7">
        <v>24</v>
      </c>
    </row>
    <row r="9" spans="1:6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EBD5-CCAF-5248-99E2-B7190DACB1FD}">
  <sheetPr codeName="Sheet2"/>
  <dimension ref="A1:F47"/>
  <sheetViews>
    <sheetView workbookViewId="0">
      <selection activeCell="J39" sqref="J3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8360</v>
      </c>
      <c r="B4" s="8" t="s">
        <v>8363</v>
      </c>
    </row>
    <row r="5" spans="1:6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s="9" t="s">
        <v>8316</v>
      </c>
      <c r="B6" s="7"/>
      <c r="C6" s="7"/>
      <c r="D6" s="7">
        <v>100</v>
      </c>
      <c r="E6" s="7"/>
      <c r="F6" s="7">
        <v>100</v>
      </c>
    </row>
    <row r="7" spans="1:6">
      <c r="A7" s="9" t="s">
        <v>8344</v>
      </c>
      <c r="B7" s="7"/>
      <c r="C7" s="7"/>
      <c r="D7" s="7"/>
      <c r="E7" s="7">
        <v>20</v>
      </c>
      <c r="F7" s="7">
        <v>20</v>
      </c>
    </row>
    <row r="8" spans="1:6">
      <c r="A8" s="9" t="s">
        <v>8332</v>
      </c>
      <c r="B8" s="7"/>
      <c r="C8" s="7"/>
      <c r="D8" s="7"/>
      <c r="E8" s="7">
        <v>24</v>
      </c>
      <c r="F8" s="7">
        <v>24</v>
      </c>
    </row>
    <row r="9" spans="1:6">
      <c r="A9" s="9" t="s">
        <v>8358</v>
      </c>
      <c r="B9" s="7"/>
      <c r="C9" s="7"/>
      <c r="D9" s="7">
        <v>40</v>
      </c>
      <c r="E9" s="7"/>
      <c r="F9" s="7">
        <v>40</v>
      </c>
    </row>
    <row r="10" spans="1:6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6A2D-0BDB-3249-BA08-AEA1C09DC429}">
  <sheetPr codeName="Sheet4"/>
  <dimension ref="A1:F18"/>
  <sheetViews>
    <sheetView workbookViewId="0">
      <selection activeCell="A5" sqref="A5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8" t="s">
        <v>8308</v>
      </c>
      <c r="B1" t="s">
        <v>8364</v>
      </c>
    </row>
    <row r="2" spans="1:6">
      <c r="A2" s="8" t="s">
        <v>8379</v>
      </c>
      <c r="B2" t="s">
        <v>8364</v>
      </c>
    </row>
    <row r="4" spans="1:6">
      <c r="A4" s="8" t="s">
        <v>8360</v>
      </c>
      <c r="B4" s="8" t="s">
        <v>8363</v>
      </c>
    </row>
    <row r="5" spans="1:6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s="11" t="s">
        <v>8373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>
      <c r="A7" s="11" t="s">
        <v>8374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>
      <c r="A8" s="11" t="s">
        <v>8375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>
      <c r="A9" s="11" t="s">
        <v>8376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>
      <c r="A10" s="11" t="s">
        <v>8367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>
      <c r="A11" s="11" t="s">
        <v>8377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>
      <c r="A12" s="11" t="s">
        <v>8368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>
      <c r="A13" s="11" t="s">
        <v>8369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>
      <c r="A14" s="11" t="s">
        <v>8370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>
      <c r="A15" s="11" t="s">
        <v>8371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>
      <c r="A16" s="11" t="s">
        <v>8372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>
      <c r="A17" s="11" t="s">
        <v>8378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>
      <c r="A18" s="11" t="s">
        <v>8362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C1" zoomScale="55" zoomScaleNormal="55" workbookViewId="0">
      <selection activeCell="C23" sqref="C2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31.33203125" customWidth="1"/>
    <col min="17" max="17" width="23.6640625" customWidth="1"/>
    <col min="18" max="18" width="26.1640625" customWidth="1"/>
    <col min="19" max="20" width="11.832031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ROUND((I6/86400)+25569+(-5/24),0)</f>
        <v>42358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ROUND((I7/86400)+25569+(-5/24),0)</f>
        <v>42580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41804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42556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42476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42477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41815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42604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41836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42545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41833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42275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41806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41948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41899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42206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42261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41908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42005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42124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42263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42378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41868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41959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42355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41842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41872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42395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42503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42316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41856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42122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42098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42062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41405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41785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41809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41917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42001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41833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41919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42487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42354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41993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42064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42301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42035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42227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41837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41734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42364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42518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42163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42120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41963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42262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41721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41432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41337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41636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41463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41862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42570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41105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41693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ROUND((I71/86400)+25569+(-5/24),0)</f>
        <v>40818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40791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41057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41228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40666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42390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41387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40905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41050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42615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41755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41618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41104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40826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42057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40679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40809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42365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40332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41812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41428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40736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40680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42767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41094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41737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40965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40391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40736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41251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41662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41218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41299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40535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41706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40636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42504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41002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40658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41425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40600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41592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42155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41742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40761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40921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40944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40641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40339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40753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40769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42646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42112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42653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41941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42140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42770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42166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42097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42663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41943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41807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42557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41951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ROUND((I135/86400)+25569+(-5/24),0)</f>
        <v>42522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42252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41822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42140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42289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42217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42198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42083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42155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41960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42616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42108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42227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42753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42013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42427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41998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42150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42173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41905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41975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42158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42208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41854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42427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41934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42554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42232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41822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41868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42278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41902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42381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42751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42221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42083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41930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42246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42594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42063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42133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41881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42222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42087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42335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42433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42108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42178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42742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41970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41883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42601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42798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42206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41887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42616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42537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42279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41930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41972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42436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42195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42288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ROUND((I199/86400)+25569+(-5/24),0)</f>
        <v>42784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41917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42614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41897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42044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42286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42034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42586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42283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42588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42008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41989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42196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42278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42266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42477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42232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42069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42418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42117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42001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42139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42461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42237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42092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42090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42512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42195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42469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42155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42195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42156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42414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42160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42372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42063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42643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42176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42195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42374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42437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42734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42316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41400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41994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40897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41692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40253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41137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40530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40467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40916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40413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41431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41046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40330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40954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42294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40618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41350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42509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40712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42103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40376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ROUND((I263/86400)+25569+(-5/24),0)</f>
        <v>41067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40600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41180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41040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40309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40291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41815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40854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42788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40688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41641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40297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40727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41004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41223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41027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42148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41194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42793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41789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40036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40232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40695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40930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41537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41359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41215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41086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41580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40576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41395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40845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41749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40378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41579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41159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42125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41769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40499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40658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41352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40964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41062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41153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40978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41354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41313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40612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41156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40836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40909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41379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40401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41335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41144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41984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41619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41360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40211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42361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42682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42503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42725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42217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ROUND((I327/86400)+25569+(-5/24),0)</f>
        <v>42724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42809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42085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42309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42315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41411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42538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42305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42467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42140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42133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42321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42077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42616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42124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42803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41913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42490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41957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42156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42145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42291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42322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42237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42790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42624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42468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41920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42328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42469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41974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42446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42118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42536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41957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42208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41966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41859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40301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41811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41698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41050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41395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42078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40923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42742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41307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42465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41109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40803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41700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42607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42322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42395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41032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42393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41120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41159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41778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42011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41964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42227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42231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42579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ROUND((I391/86400)+25569+(-5/24),0)</f>
        <v>41706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42132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40895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40794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41558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42478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41027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41097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40422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42124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42718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41776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40763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42313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40765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41676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41704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40672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40867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41584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42574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42174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41630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41116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41110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41559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41929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41678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41372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42208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41455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41712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42237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41893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41431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40994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42336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42431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42300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41807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40144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41528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42557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42299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42288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41610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41531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41486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42651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42326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41930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42454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41581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42055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41680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40955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42145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42067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41356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41774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41564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41685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41665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42137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ROUND((I455/86400)+25569+(-5/24),0)</f>
        <v>42055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41969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41016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41569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41868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41408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40860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41791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41428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40765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40811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42509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41817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41160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41180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41101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41888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41655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41748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41875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41899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42783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42130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41793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41048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42096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41964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41495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41192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42474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41303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42314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41411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41792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42729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42744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40913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41144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42397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42656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42145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41823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42202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41681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41998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40901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40099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40307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40733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40986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42021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41010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42363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41496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41202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41054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42183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42430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41370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42695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42597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41860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42367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42152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ROUND((I519/86400)+25569+(-5/24),0)</f>
        <v>42768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42253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41248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42348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42675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42450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42268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42523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41895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42224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42783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42177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42746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42179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42721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42503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42506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42310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42741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42220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42313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42504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42556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42040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42306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42493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41944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42555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42323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42294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42410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42307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42193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42766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42218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42378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41958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41931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42533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42376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42707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42088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42351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41991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42303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42722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42052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42442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42196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42565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42006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42385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42371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42419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42212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42313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42022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42662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42168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42091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42510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42254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41999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42636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ROUND((I583/86400)+25569+(-5/24),0)</f>
        <v>42218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42079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42083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42079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42339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42051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42111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42692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42193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42408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42207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41976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42100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42477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42128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42677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42582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41978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42071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42134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42000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42174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41865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41879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42239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42148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42331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42171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42337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42117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42388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42615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42278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42545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42272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42791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42132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42348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41968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41877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42559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42553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42152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42139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42821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42231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42444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41833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42504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42253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42519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42333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42539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42062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42106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42161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42792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42819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41925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42699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42229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42235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42155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41941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ROUND((I647/86400)+25569+(-5/24),0)</f>
        <v>42594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41863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42447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41926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41899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41992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41986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42706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42236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42194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42076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42478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42362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42212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42239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41953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42666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42020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42204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42107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42749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41869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42672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42136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42557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42540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42018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42005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41884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41863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42005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42043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42549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42511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42616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41899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42670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42809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42675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41845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42017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42219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42772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42292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42712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42622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42186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42726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42125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42767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41943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41846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42403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41900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41600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42745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41843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42699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42767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42786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42756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42719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42736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41895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ROUND((I711/86400)+25569+(-5/24),0)</f>
        <v>41978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41871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42718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42414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42526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42795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42313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41974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41888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42784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42423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40937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41852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41008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42215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40724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42351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41376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41289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40777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41171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40885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40930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41546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41628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42133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41977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41599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41685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41974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41862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42176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41436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41720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41016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41257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41397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41175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42019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41862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42764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41330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40759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42659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42049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41280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41414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40652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41249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40460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41829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42701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41673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42708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41501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42257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41931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42052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42145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41624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41635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41330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42400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40118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ROUND((I775/86400)+25569+(-5/24),0)</f>
        <v>42135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41694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40893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42288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41487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41759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40466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40666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41433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41147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41027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41715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41333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41040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41579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41097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41295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41306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41591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41586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41458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40792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41006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41533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41028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41912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41026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41893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40726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41169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40692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40747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40741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40793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42795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41995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41659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41153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41465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41334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41111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40695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41945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41373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40979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41129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41629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41799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42128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41188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42086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40286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41211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40994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40954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41085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42565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41355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41026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40929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41749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41456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41048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41554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ROUND((I839/86400)+25569+(-5/24),0)</f>
        <v>41761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40926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41175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42637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41954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41561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42712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41944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42618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41708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42196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42109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42079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42485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42583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42668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42052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42732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42575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42669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42333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42110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42159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41600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42630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41589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40951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41563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41291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42063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40148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41646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41373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41518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41607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40613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41224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41398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42269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41309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41628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40535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41059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41212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40922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40793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42432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41041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42735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42629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41057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40787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41918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41600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41872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40391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42096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42527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40476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42244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41242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40924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40691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42460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ROUND((I903/86400)+25569+(-5/24),0)</f>
        <v>40338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41881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41175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42372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40567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41711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40797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40386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41113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42797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41663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41254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41034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41147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40969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40473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41834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41975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41262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41593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40889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41913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41965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41319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41606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40368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41044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41231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41008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40355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41715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41356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41771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41763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42398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40927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41582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41154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41456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42227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42776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42419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42704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42478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42785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42623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42552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42442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42421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42387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42525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42692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42029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42237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42626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42121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42691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42104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42023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42787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42412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42660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42248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ROUND((I967/86400)+25569+(-5/24),0)</f>
        <v>42669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42649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42482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41867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42775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42758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42157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41886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42317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42454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42549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42230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42422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42425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41974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41861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42646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42606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42091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42370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42379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41813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42644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42642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41886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42564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42498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42686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41974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41972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41847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41971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42327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41956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42809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42766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42355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42810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42419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42307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41985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42718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42733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42540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42618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41992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42759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42368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42005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42334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42467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42330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42565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42040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42157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42294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42141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42176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42400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42080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42460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41935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42801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ROUND((I1031/86400)+25569+(-5/24),0)</f>
        <v>42099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42625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42355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42544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42717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42587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42046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41281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42142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42448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42717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42610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41851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41894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42144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42069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41875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42365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41949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42638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42412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42262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41878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42528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42800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41862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42437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42118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42709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42089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42077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42110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42492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42564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42613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41462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41689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41491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41630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42470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41604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41183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42326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41676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40833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41643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41036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41893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42383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40746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42504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41770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42033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41132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41853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41860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42443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41876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41806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41754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42181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42153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42471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41280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ROUND((I1095/86400)+25569+(-5/24),0)</f>
        <v>42412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40826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41516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41916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41701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41743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42138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42414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42566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41617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42539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41801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41722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41003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41844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41012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42693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41251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42377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42023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41866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41556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42459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41070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42363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41734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41736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40845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42443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41424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41748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42124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42272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42565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41958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41858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42526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41969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42363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42736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41851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41972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42589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42357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42484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42757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42005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42222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42194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42052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42355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42123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41915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41762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41932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42705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42538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42378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42254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42140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42174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42253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41866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42059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ROUND((I1159/86400)+25569+(-5/24),0)</f>
        <v>41978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41982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42185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42091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42143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41907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41861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42540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41826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42181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41895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42635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42057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42155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41957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41871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42219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42499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42201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42800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41927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41868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42306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41819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42064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42747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42676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42772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42163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42157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42142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42732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42551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41882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42449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42777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42470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42102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42358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42357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42534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42369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42194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42110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42566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42182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42155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42342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42168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42805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42460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42453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42792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42156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42531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42335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42767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42165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41790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42280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42566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42309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42663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42241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ROUND((I1223/86400)+25569+(-5/24),0)</f>
        <v>42708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42461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42684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41796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41570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41750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41858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40815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41015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40599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42244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41554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40961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42038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41623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41118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41145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40761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40914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41468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41946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40797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40733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41387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41804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40883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41400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41803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41098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41888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40812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41572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41886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40544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41610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40952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40636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41517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41799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41697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41668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41687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41727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41576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40512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41651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41479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41538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42476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40994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41592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40344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41883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41151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41494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40057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41156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41815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41722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40604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41484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41617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41344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42735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ROUND((I1287/86400)+25569+(-5/24),0)</f>
        <v>42175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42052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42167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42592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42739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42117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42101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42284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42323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42296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42215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42443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42492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42488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42200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42523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42206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42705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42582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42807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42573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41977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42417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42651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42293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42601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42705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42112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42433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42664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42314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42429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42572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42015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41831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42735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42728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42145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42486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42656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42734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42020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42153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42657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41975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42553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42599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42762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41836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42441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42344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41991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42797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42219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41981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41866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42644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42203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42601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42552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41835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41452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42070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41991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ROUND((I1351/86400)+25569+(-5/24),0)</f>
        <v>42354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42364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42413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42252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41344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42533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41243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41460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41334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40719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40731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41124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41812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41525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42415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42011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42079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41970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42322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42170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41740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41563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42132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41103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42735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42454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42750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42708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42769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42584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42160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42164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42733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41401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42727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42191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42489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42214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42158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42660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42595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42122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42238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42432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42583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42795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42750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42049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42671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42557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41919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42533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41421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42125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41481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42057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41972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42350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41863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42322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42005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42524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42041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41977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ROUND((I1415/86400)+25569+(-5/24),0)</f>
        <v>42420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42738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42232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42330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42262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42425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42652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42549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42044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42634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42370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42690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42123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42240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42632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42462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42104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41993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42334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42206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42714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42163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42289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42421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41833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42487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42071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42517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42259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42515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42738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42260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42169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42481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42560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42146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42135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42420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41962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41848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42840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42485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41887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42738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42320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41862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42341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41974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41933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41374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41372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41321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40990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42381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40994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40706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41320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41272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42104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41563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40970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41531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41993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40796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ROUND((I1479/86400)+25569+(-5/24),0)</f>
        <v>40900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41409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41769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41482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41581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41159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42573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41111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42176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42062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42585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41644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41228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41549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42050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40713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41442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42097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40783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41898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41487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41886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42587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41396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42193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42455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42666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41800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42452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41845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40313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41817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42781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41839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42326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42771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41836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42274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42445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42649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41979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41791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41811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41992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42528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41930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41996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42786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42600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42388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42808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42767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42082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42301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41974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42415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42492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42251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42514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42244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42589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42027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42739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41969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ROUND((I1543/86400)+25569+(-5/24),0)</f>
        <v>42005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42186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41965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42095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42066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41899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42789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42317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42311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42502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42152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41913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42249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42218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42265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42555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41902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42244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42123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41956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41585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40149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41712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42153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40703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42579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41687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41997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41419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42469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42175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42429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42826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42053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41829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42186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41115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40423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41515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41050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42357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42304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41908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41789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42729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42099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41987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42036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42287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42271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42463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42091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42064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42505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41809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41986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42633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42211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42468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41835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40668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40831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40936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40986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ROUND((I1607/86400)+25569+(-5/24),0)</f>
        <v>40756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40626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41075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41640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40849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41259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41430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41277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41112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41855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40890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41236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41580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41341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41897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41057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41990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41513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41283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41163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41610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41239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41808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41691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40970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41195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40810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40924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40696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42563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40706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40179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41334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40971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40393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41992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40708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41177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41235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41535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41866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41069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40622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41782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40659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41602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40658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41018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41005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41257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41054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41261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41625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42491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42387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40908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42036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40984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40596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41361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41709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40875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ROUND((I1671/86400)+25569+(-5/24),0)</f>
        <v>42522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40364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42583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41064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42070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42600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40833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41020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42476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41677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40746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41833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42823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42839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42833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42812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42818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42853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42836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42834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42811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42831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42828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42821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42835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42821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42835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42826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42835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42837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42826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42019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42094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42247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42051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42256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42239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42457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42492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41883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42387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41883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42186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41918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42126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42094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42713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42481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42504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41899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41953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42349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42463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42186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41943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41876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41818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42099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42298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42531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42302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42166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42385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ROUND((I1735/86400)+25569+(-5/24),0)</f>
        <v>42627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42132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42590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42317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42206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41915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42495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42202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42165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42743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42609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42071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42726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42698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42321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42250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42796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42480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42083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42657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42450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42098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42283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42611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42764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42566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42089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42425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42259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42441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42667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41854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41865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41877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41854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41909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42018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41927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41936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41827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42024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41972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41937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41942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42055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42091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42615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42553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42628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42421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42146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42035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41928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41988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42098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41944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42016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42040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42034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42226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41971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42046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42657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42575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ROUND((I1799/86400)+25569+(-5/24),0)</f>
        <v>42719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42404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41955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42653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42353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42183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42049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42323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42280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41912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41910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42777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42065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41873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41936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42554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41860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42063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42187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42577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42765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42097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41851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42095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40971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41671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41206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41647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41467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41688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40605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41769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40565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41694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41042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40606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41335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42029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42460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41323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40986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40817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42645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41401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41779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42065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40595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40705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42538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41258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42115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40755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41200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41831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41848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42119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41227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41418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41645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41839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41895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40893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40809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41677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ROUND((I1863/86400)+25569+(-5/24),0)</f>
        <v>42030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42802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41803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41764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42680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42795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42680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42353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42739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42400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41964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42185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42193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42550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42589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41806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42064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41803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42443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42459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42073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41101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41008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41240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41132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41956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42342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40330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41345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41259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40381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40701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40649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40952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42298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41012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41703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42402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42089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41188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42146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42068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42763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42371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41890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42544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41782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42734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41935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42309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41860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42159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41920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41944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41884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42682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42776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41864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42144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42299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41104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41620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40813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41655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ROUND((I1927/86400)+25569+(-5/24),0)</f>
        <v>41558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40484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40976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41401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40729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41462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41051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40933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41909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40902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41811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40883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41075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41457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41344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40709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41774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40729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42593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41760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42197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41749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40140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42528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41830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40655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42681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41563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40970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42441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41053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42113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41209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41357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41913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41994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41188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41773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41898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42482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40920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41865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41760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42707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42588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41384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41593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41231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41505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41344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41469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42357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41072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42327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42463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41830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42708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42615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41974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42585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42443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42064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42237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ROUND((I1991/86400)+25569+(-5/24),0)</f>
        <v>42715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42413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42189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42053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42359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42711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42202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41831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41878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41852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41956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42376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42168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42759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40362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41830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41563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41976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40414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40805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42697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42601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42381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42041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42560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41358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40796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41343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40992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42229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42636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41774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41906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42532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42166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41134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42166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41750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42094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40253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41878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41243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42013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42719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41755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42131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42357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41769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41638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41457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42705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41594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42684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42391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42715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42168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41099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41417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42111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41417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41611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42155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41634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42420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ROUND((I2055/86400)+25569+(-5/24),0)</f>
        <v>42333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41761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41976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41382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42426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42066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42401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41843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42736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42453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42506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41425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41633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41875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42149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42664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42372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42549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42645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42497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42132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42497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41480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41844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42161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42723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42181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42320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41045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40871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41065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41763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41106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40891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40794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40432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41488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41329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40604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40823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41266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40973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40819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41208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40878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40976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42187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41090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40952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40669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41223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41425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41964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41300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41956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41162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42191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41787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40770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41380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41906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40521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40594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41185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ROUND((I2119/86400)+25569+(-5/24),0)</f>
        <v>42304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40749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41137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41641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42747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42742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40252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40512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42221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41982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42075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41904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42439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41867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42197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41673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40657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41392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41187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41566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41979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41587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42678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41286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41957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42368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40381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41531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41605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42411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41959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42096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40390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42564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42551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41714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42014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41667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42460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41534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42727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41310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40741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41049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42271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41845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42163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42546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42468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41979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41167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42776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42796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42239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42177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42112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41527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42495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42572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42126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42527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42753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42105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42322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ROUND((I2183/86400)+25569+(-5/24),0)</f>
        <v>42787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41915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42775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42394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41359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42620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42097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42669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42482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42452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42781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42720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42695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42456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42228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42706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42063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42322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42292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42191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41291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41215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42272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41342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41062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41015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41594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41006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41744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41014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41739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41582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42140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41677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40981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42209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42310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41150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42236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41482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42483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40937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42182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42673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41904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42412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41592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42232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41520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41755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41450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41839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42352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42741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42092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42401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41955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42804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41609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42483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42797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41605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42807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42660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ROUND((I2247/86400)+25569+(-5/24),0)</f>
        <v>41692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42252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42214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42719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41366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42707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41867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42588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42326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42759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42498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42696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42541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42167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42713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41725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42781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41961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42036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42513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42697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42487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41994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42806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42801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42746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42714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42345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42806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41693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41995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41644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40966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42373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42039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42264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40749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42383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41038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40614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41089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41523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41813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41087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41615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40149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41022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41017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41177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41295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41301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40963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40982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41725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40580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41089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41446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41639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40890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40544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41860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40978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41035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41880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ROUND((I2311/86400)+25569+(-5/24),0)</f>
        <v>41343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41355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41766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41748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41033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41067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41035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40157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40224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40082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41623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41732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42829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42835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42815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42821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42856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41878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42170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41837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42363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41869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42041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41789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41949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41801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41707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41816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41820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42723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42673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42198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41918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42378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42546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42095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42661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42607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42421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42228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42739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42124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42161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42115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42015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42127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42294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42035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42219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42407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42491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41984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42367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42304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42387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42298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42486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42108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42411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41991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42181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42118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ROUND((I2375/86400)+25569+(-5/24),0)</f>
        <v>42245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42048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42623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42349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42700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42242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42282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42279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42105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42220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42057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41957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42221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42015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42573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42020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42211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42008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42095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42306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42224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42061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42745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42293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42007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42188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41992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42474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42435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42137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42460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42372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42616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42023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42105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41949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42235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42254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42242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42701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41791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42238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42567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42077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41862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42088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42054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41953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42056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42074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42004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41940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42518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42224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42452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42076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42771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42412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42549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42071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42428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42220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42282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42398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ROUND((I2439/86400)+25569+(-5/24),0)</f>
        <v>42081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42346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42296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42414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42208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42082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41866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42516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42273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42700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42686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42613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41973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41940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42800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42368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42768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42805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42481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42792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42453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42531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42452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42738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40817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41109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41381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42278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41176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41403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41040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41210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40582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41053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40934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40425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41224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40462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40370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41946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41133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41288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41118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42288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41029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40757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41031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40802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40829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41021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41056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40863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41403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41083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40559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41076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41393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41052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41067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41363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40761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42032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41275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41084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ROUND((I2503/86400)+25569+(-5/24),0)</f>
        <v>42275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41904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42529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41958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42077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42281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42135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41866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42115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42139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42401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41987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42792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41871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42058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41972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42083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41957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41839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42659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42291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42482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41961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41994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41089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41981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41565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42236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40993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42114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42231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41138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41335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40179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41975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41485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40756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41329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42038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40845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41543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41548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40545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41098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42062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41552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41004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42643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41426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42285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40990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42800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41173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42156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41057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41268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41775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42125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40863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42070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42290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42654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42215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41852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ROUND((I2567/86400)+25569+(-5/24),0)</f>
        <v>42500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41873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42118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42614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42264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42775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42509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42107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41874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42509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42016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42105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41856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42287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41898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42140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42324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42673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42080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42170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41826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42363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42368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42094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42452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42395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42443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41918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42120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41859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42790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41858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42540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42271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41855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42455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41165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41956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41632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41028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42538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41759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42228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42809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41105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42604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42738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42013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41174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41759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42490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42242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41933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42340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42300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42288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42146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42735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42706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41165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42684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42158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42335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41974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ROUND((I2631/86400)+25569+(-5/24),0)</f>
        <v>42138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42551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42246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42519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41698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42642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42073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42659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42655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42020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42055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42163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41898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42566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42725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42805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41952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42256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42230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42439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42402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42725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42356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41983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41803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42115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42410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42807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42585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42582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42112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42333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41573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42238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42251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42347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42129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42273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42411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42317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42379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41849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41993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42366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41942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42556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41954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42512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41823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42272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42063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42466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41831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41965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42065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41861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42121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41913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42184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42059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42582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42158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42135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42088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ROUND((I2695/86400)+25569+(-5/24),0)</f>
        <v>41864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41908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42108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41999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42219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41818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41860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41901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42833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42831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42816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42831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42819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41928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41421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42572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42647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41860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41811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41469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42362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42658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42421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42285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41980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42494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42478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42685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41524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42765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42005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42231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42796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42482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42223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42368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42125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41386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41930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41422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42104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42657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41347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41752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41655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42680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41765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42075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41932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41045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42662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40968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41881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41076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42616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42099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41091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41808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40896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41148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41893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42103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41651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ROUND((I2759/86400)+25569+(-5/24),0)</f>
        <v>42588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42653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42567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41445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41277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40987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41418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41060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41210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40766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42233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40997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41796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41716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41307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41553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42485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41341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40893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42167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42202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41877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42330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42804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42047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42052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42117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41942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42588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41829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41838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42580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42075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42047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42622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42228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42206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42433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41797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41825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41829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42216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42538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42008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41922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42222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42201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41911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42238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42221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42185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42239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42459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41791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42058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42100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42719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42133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42590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42218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42063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42270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42169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42426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ROUND((I2823/86400)+25569+(-5/24),0)</f>
        <v>41906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42090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42095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42168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42343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42195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42524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42280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42523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41771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42202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41967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42288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42035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42343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42784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42348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41865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41876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42082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42352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41811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42534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42739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42163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42153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42514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42153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42483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41888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42399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41811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41896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42132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42399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42225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42787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41978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42293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42541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42271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41815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41891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42202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42010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42658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42555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42649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42570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41776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41995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42175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42033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42753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42495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42202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42705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42188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42390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42237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41976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42491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42406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41979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ROUND((I2887/86400)+25569+(-5/24),0)</f>
        <v>42077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42266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42015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41930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41881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41860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42476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41877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42013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42098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41813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42716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42288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42308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42575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41860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42043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42240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42256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41952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42620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42217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42505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42530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41969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42168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42183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42384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41889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42078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42445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41778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42263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42306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41856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42089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41908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42143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42028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42133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41893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42059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41835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42434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41784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42131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41897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42056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42526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41805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42612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41925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41833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42034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41879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42023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42065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42355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42107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42163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42148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42597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42699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42157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ROUND((I2951/86400)+25569+(-5/24),0)</f>
        <v>42328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42392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41918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42660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42286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42810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42172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42495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42091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42499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42528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41894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42089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42064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42187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41858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42193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42264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42072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42599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42128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41838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41882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42709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42370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41908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41970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42442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42086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41932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42010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42240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42270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42411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41954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42606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42674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42491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42656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42541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42359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42376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42763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42653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42421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41915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42754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42151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42793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41806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42795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42767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42565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41270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42430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41959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41918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41988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42119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42390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41969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42057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42362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42045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ROUND((I3015/86400)+25569+(-5/24),0)</f>
        <v>42177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41948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41801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41838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41872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42206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41786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42231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42696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42610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42166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41189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41789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42797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42083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42597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41961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42264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42658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42258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42600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42675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41398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41502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40453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42433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41637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42182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42390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42283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42110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42403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41873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41892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42487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42005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42169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42495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42774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42152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41914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42065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42014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41911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42463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42510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41860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42275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41865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42278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42666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42330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41850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42561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42257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42293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41988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42712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42115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42673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42170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42439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42601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42286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ROUND((I3079/86400)+25569+(-5/24),0)</f>
        <v>42797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42061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42085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42000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42267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42324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41883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42130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42277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42233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42725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42012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42560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42126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42597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42293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41791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42268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42583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42145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42650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42408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42412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41932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42201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42605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42167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42038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41931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42264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42136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42122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41879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42785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41916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42675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42112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41903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42526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42095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42517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42553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42090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42496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41908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42684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42561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42038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42376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42457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42065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42811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42844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42839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42833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42846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42818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42821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42829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42826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42859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42828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42819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42832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ROUND((I3143/86400)+25569+(-5/24),0)</f>
        <v>42842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42813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42834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42813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42822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42841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41950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41913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41250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40568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41893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41581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40664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41001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41263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41062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41839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41478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40927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41864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41927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41827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41806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41800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40666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41969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41853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41804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41621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41822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42496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40954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41909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41877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40592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41504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41811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41836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41400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41810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41805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40940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41510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41822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41837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41899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41855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42165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42148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42713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42599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42064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42056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42212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42047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42217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42039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42051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41889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42490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41883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42352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42273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42202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ROUND((I3207/86400)+25569+(-5/24),0)</f>
        <v>42125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42266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42117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41848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41811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41061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41866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41860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42212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42375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42257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42196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42678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42004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42086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42807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42190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42302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42237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42745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42525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42307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42753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42355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41963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41913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42477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42494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42797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42768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42552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42733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42276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42186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42303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42783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41926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41902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42286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42706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42167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42259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42197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42099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42176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41949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42177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42620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42621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42089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41920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42166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42788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42013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42644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42339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42202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41995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42308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42033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42342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42168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42203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42607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ROUND((I3271/86400)+25569+(-5/24),0)</f>
        <v>42171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42197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41945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42314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42628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42445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42044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42461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41962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42155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42461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42156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42249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42489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42411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42398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42794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42598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42337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42542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42786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42805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42264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42343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42798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42171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42639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42331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42213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42260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42292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42124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42583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42711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42091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42726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42217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42531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42505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42474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42659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42284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42294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42686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42396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42133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42496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41859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42529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42471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42035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42543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41928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42543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42638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42526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42100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42071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42498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41825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41848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42096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42283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41840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ROUND((I3335/86400)+25569+(-5/24),0)</f>
        <v>42170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42215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41855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42465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41923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42790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42579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42711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42534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42095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42473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41881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42112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42061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42499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42490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42535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42338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41843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42553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42493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42306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42500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42567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41852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41962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42791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42718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41883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42070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41870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42445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42351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42137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42218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42005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42750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42721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42341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41876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42203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42306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41777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42119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42083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41882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42243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41973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42074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42584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42545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42329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41984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41976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41988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42173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42524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41831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41860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42497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41949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41847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42155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41791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ROUND((I3399/86400)+25569+(-5/24),0)</f>
        <v>42419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41965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42057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41880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42224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42320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42180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42172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42431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41836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41826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41839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42583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42527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42285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41910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42063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42705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42478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42118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41938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41783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42467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42414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42068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42352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42119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42040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41916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41903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41822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42064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42676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41851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41870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42406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41807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41830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42589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41872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42236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42127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42388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41831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42322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42155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41891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42529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42300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42040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42448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41990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42560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42096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42116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41843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42596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41851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42657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41852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42047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42038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42510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41866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ROUND((I3463/86400)+25569+(-5/24),0)</f>
        <v>42672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42196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42654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42605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42225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42480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42083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42634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42488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42567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41883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41949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42084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42571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41946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41939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42141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42080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41812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42196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42006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41827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41823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42537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42402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42158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42180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42111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41784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42474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42142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42303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41868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42700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41945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42625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42524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42519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42186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42436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42259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42445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42575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42328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41772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41875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42522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42501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41964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41822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41951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42117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41794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42037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42156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41890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41824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41914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42067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42253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41911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42262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42639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41895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ROUND((I3527/86400)+25569+(-5/24),0)</f>
        <v>42225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42488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42196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42753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42198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42471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42551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41900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42320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42278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42280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42358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41960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42599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42622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42547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42248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41889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42181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42071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42106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42095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42504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42434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42251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42493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41782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41818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42228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42047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42691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41868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41764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42182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42216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42151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42222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42443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42584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42282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42005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42027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42166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41900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42012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42004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41943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42176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41951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41957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42593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42709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42120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42491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42461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42064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41850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42465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42478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42198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41995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42636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42549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42124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ROUND((I3591/86400)+25569+(-5/24),0)</f>
        <v>42150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41932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42028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42046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42010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42617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42076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41878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42432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41885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42246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42657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42021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42508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42314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42489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42414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42596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42353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42538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42460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42233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42102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41800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41818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42174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42348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42083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42794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42158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42694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42068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42644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41910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41846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42606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42187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41867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42511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42352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42496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41973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41905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41967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42693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42749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42481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42261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42005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42113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42650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42135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41917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42339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42325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42437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42696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42172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42644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41917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41807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42402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41861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42607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ROUND((I3655/86400)+25569+(-5/24),0)</f>
        <v>42221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42464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42203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42768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42523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41822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42082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41997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42470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42094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42725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42537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42306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41844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42204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42209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42166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42156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41841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41909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41948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42617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42506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41895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41823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42155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41821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42648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42384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41806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42663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42249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41779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42245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41817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41860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42177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41970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42065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41901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42339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42527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42016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42048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42500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42432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41927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41912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42159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42562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42595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42521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41814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41895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42573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41824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41815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42097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41805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42155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42526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42150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42094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42391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ROUND((I3719/86400)+25569+(-5/24),0)</f>
        <v>42134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42063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42178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42188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41949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42412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41974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42495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42419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42490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42663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42235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42086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42233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42014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42028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42113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42150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42152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42087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42320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41836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42568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41863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42356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41888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41824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41825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41861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42651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42191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42416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42489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42045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42463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42660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42158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41846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42476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41802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41975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41778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42242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41764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42227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42219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42096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42519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41851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41823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42064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41803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42475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42169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42508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42703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42689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42104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42103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41852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41909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42050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42455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42199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ROUND((I3783/86400)+25569+(-5/24),0)</f>
        <v>41891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42576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42444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42562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42584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42517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42196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42361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42171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42697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41826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42200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41990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42162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42245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42749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42115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41862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42441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42015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42006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42299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42434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42582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41910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41819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42098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42119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41851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42085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42521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42156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42536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42095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42237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41837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42301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42076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42203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42190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42373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42389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42205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42583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42172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42131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42090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42004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42614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42518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41949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42420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41975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42173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42482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42189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42147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42215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42457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41841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41770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41791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41793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ROUND((I3847/86400)+25569+(-5/24),0)</f>
        <v>42278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41916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42204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42296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42167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42005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42090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41884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42134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42090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42071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41853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42147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41816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41863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41956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42625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42313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42326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41881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42452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42540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41890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42077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41823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42824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42230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42285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42028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42616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42402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42712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42185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42030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41851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42786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42401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41884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42091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42500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41984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42126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42792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42009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42232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42086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41875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41821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42710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42063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41807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42013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42233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41864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42166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42358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42688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42231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42109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42167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42181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41939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41849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ROUND((I3911/86400)+25569+(-5/24),0)</f>
        <v>41893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42255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41970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42119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42338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42135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42523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42524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41893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41855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42387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42687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41939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42066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42104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41817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41851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42000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41860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42293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42632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42461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42253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42445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42568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42278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42281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42705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42562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42183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41919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42006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41968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42172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42310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42243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42140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42063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42645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41889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42046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42469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42494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42304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42581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41834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42337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42485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42560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41853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41911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42373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41768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42336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42326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42113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42474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41844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42800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42513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42611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42478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41841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42041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ROUND((I3975/86400)+25569+(-5/24),0)</f>
        <v>42499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42523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42565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41852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42574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42035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42093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41825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42568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42193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41779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41951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42421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42496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41776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42245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42317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42431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42155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42350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42138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41839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42049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41963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42099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42092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41883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42497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42796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41909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42050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41920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41933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42417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41877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42208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41891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41939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42032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42126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42051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42434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42205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41900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41886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42651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42475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42087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41939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42036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42454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42247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42211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42342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42789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41796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42352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42404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41991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42354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42645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42098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41934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41822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ROUND((I4039/86400)+25569+(-5/24),0)</f>
        <v>42514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41930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42339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42203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42619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42025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41964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42104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41872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41934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42015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42471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42200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41935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41768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41926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41959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42644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41809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42555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42334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42461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41898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41813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42481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42554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41817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42123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41864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42509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42275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42749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42063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42064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42731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41873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42133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42313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41821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41934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42726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42763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42541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42536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42071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42323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42384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42652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42087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42329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42569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42020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42156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42223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42020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42099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42239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41934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42723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42794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42401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42526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42616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41937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ROUND((I4103/86400)+25569+(-5/24),0)</f>
        <v>42761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42506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42243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42670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42730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42096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41907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42797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42337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42572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42059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42428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42377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25569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25569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25569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25569</v>
      </c>
    </row>
  </sheetData>
  <autoFilter ref="A1:R1" xr:uid="{EF5AD07B-BAB6-C24E-9AB3-FC63EA90771B}"/>
  <conditionalFormatting sqref="F2:F4115">
    <cfRule type="expression" dxfId="3" priority="5">
      <formula>F2="canceled"</formula>
    </cfRule>
    <cfRule type="expression" dxfId="2" priority="4">
      <formula>F2="successful"</formula>
    </cfRule>
    <cfRule type="expression" dxfId="1" priority="3">
      <formula>F2="failed"</formula>
    </cfRule>
    <cfRule type="expression" dxfId="0" priority="2">
      <formula>F2="live"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8E10-8A06-DB4C-9692-20AB9C2474E8}">
  <sheetPr codeName="Sheet5"/>
  <dimension ref="A1:H13"/>
  <sheetViews>
    <sheetView tabSelected="1" workbookViewId="0">
      <selection activeCellId="1" sqref="F1:H13 A1:A13"/>
    </sheetView>
  </sheetViews>
  <sheetFormatPr baseColWidth="10" defaultRowHeight="15"/>
  <cols>
    <col min="1" max="1" width="20.33203125" customWidth="1"/>
    <col min="2" max="2" width="17.6640625" customWidth="1"/>
    <col min="3" max="3" width="16.83203125" customWidth="1"/>
    <col min="4" max="4" width="15" customWidth="1"/>
    <col min="5" max="5" width="15.33203125" customWidth="1"/>
    <col min="6" max="6" width="17.83203125" customWidth="1"/>
    <col min="7" max="7" width="16.33203125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COUNTIFS(Sheet1!$F1:$F4115,"Successful",Sheet1!$D1:$D4115,"&lt;1000")</f>
        <v>322</v>
      </c>
      <c r="C2">
        <f>COUNTIFS(Sheet1!F1:F4115,"Failed",Sheet1!D1:D4115,"&lt;1000")</f>
        <v>113</v>
      </c>
      <c r="D2">
        <f>COUNTIFS(Sheet1!F1:F4115,"Canceled",Sheet1!D1:D4115,"&lt;1000")</f>
        <v>18</v>
      </c>
      <c r="E2">
        <f>COUNTIF(Sheet1!D1:D4115,"&lt;1000")</f>
        <v>461</v>
      </c>
      <c r="F2" s="12">
        <f>B2/E2</f>
        <v>0.69848156182212584</v>
      </c>
      <c r="G2" s="12">
        <f>C2/E2</f>
        <v>0.24511930585683298</v>
      </c>
      <c r="H2" s="12">
        <f>D2/E2</f>
        <v>3.9045553145336226E-2</v>
      </c>
    </row>
    <row r="3" spans="1:8">
      <c r="A3" t="s">
        <v>8389</v>
      </c>
      <c r="B3">
        <f>COUNTIFS(Sheet1!$F1:$F4115,"Successful",Sheet1!$D1:$D4115,"&lt;4999",Sheet1!$D1:$D4115,"&gt;1000")</f>
        <v>815</v>
      </c>
      <c r="C3">
        <f>COUNTIFS(Sheet1!$F1:$F4115,"Failed",Sheet1!$D1:$D4115,"&lt;4999",Sheet1!$D1:$D4115,"&gt;1000")</f>
        <v>357</v>
      </c>
      <c r="D3">
        <f>COUNTIFS(Sheet1!$F1:$F4115,"Canceled",Sheet1!$D1:$D4115,"&lt;4999",Sheet1!$D1:$D4115,"&gt;1000")</f>
        <v>52</v>
      </c>
      <c r="E3">
        <f>COUNTIFS(Sheet1!$D1:$D4115,"&lt;4999",Sheet1!$D1:$D4115,"&gt;1000")</f>
        <v>1235</v>
      </c>
      <c r="F3" s="12">
        <f t="shared" ref="F3:F13" si="0">B3/E3</f>
        <v>0.65991902834008098</v>
      </c>
      <c r="G3" s="12">
        <f t="shared" ref="G3:G13" si="1">C3/E3</f>
        <v>0.28906882591093119</v>
      </c>
      <c r="H3" s="12">
        <f t="shared" ref="H3:H13" si="2">D3/E3</f>
        <v>4.2105263157894736E-2</v>
      </c>
    </row>
    <row r="4" spans="1:8">
      <c r="A4" t="s">
        <v>8390</v>
      </c>
      <c r="B4">
        <f>COUNTIFS(Sheet1!$F1:$F4115,"Successful",Sheet1!$D1:$D4115,"&lt;9999",Sheet1!$D1:$D4115,"&gt;5000")</f>
        <v>230</v>
      </c>
      <c r="C4">
        <f>COUNTIFS(Sheet1!$F1:$F4115,"Failed",Sheet1!$D1:$D4115,"&lt;9999",Sheet1!$D1:$D4115,"&gt;5000")</f>
        <v>160</v>
      </c>
      <c r="D4">
        <f>COUNTIFS(Sheet1!$F1:$F4115,"Canceled",Sheet1!$D1:$D4115,"&lt;9999",Sheet1!$D1:$D4115,"&gt;5000")</f>
        <v>27</v>
      </c>
      <c r="E4">
        <f>COUNTIFS(Sheet1!$D1:$D4115,"&lt;9999",Sheet1!$D1:$D4115,"&gt;5000")</f>
        <v>421</v>
      </c>
      <c r="F4" s="12">
        <f t="shared" si="0"/>
        <v>0.54631828978622332</v>
      </c>
      <c r="G4" s="12">
        <f t="shared" si="1"/>
        <v>0.38004750593824227</v>
      </c>
      <c r="H4" s="12">
        <f t="shared" si="2"/>
        <v>6.413301662707839E-2</v>
      </c>
    </row>
    <row r="5" spans="1:8">
      <c r="A5" t="s">
        <v>8391</v>
      </c>
      <c r="B5">
        <f>COUNTIFS(Sheet1!$F1:$F4115,"Successful",Sheet1!$D1:$D4115,"&lt;14999",Sheet1!$D1:$D4115,"&gt;10000")</f>
        <v>65</v>
      </c>
      <c r="C5">
        <f>COUNTIFS(Sheet1!$F1:$F4115,"Failed",Sheet1!$D1:$D4115,"&lt;14999",Sheet1!$D1:$D4115,"&gt;10000")</f>
        <v>59</v>
      </c>
      <c r="D5">
        <f>COUNTIFS(Sheet1!$F1:$F4115,"Canceled",Sheet1!$D1:$D4115,"&lt;14999",Sheet1!$D1:$D4115,"&gt;10000")</f>
        <v>12</v>
      </c>
      <c r="E5">
        <f>COUNTIFS(Sheet1!$D1:$D4115,"&lt;14999",Sheet1!$D1:$D4115,"&gt;10000")</f>
        <v>139</v>
      </c>
      <c r="F5" s="12">
        <f t="shared" si="0"/>
        <v>0.46762589928057552</v>
      </c>
      <c r="G5" s="12">
        <f t="shared" si="1"/>
        <v>0.42446043165467628</v>
      </c>
      <c r="H5" s="12">
        <f t="shared" si="2"/>
        <v>8.6330935251798566E-2</v>
      </c>
    </row>
    <row r="6" spans="1:8">
      <c r="A6" t="s">
        <v>8392</v>
      </c>
      <c r="B6">
        <f>COUNTIFS(Sheet1!F1:F4115,"Successful",Sheet1!$D1:$D4115,"&lt;19999",Sheet1!$D1:$D4115,"&gt;15000")</f>
        <v>38</v>
      </c>
      <c r="C6">
        <f>COUNTIFS(Sheet1!G1:G4115,"Failed",Sheet1!$D1:$D4115,"&lt;19999",Sheet1!$D1:$D4115,"&gt;15000")</f>
        <v>0</v>
      </c>
      <c r="D6">
        <f>COUNTIFS(Sheet1!H1:H4115,"Canceled",Sheet1!$D1:$D4115,"&lt;19999",Sheet1!$D1:$D4115,"&gt;15000")</f>
        <v>0</v>
      </c>
      <c r="E6">
        <f>COUNTIFS(Sheet1!$D1:$D4115,"&lt;19999",Sheet1!$D1:$D4115,"&gt;15000")</f>
        <v>76</v>
      </c>
      <c r="F6" s="12">
        <f t="shared" si="0"/>
        <v>0.5</v>
      </c>
      <c r="G6" s="12">
        <f t="shared" si="1"/>
        <v>0</v>
      </c>
      <c r="H6" s="12">
        <f t="shared" si="2"/>
        <v>0</v>
      </c>
    </row>
    <row r="7" spans="1:8">
      <c r="A7" t="s">
        <v>8393</v>
      </c>
      <c r="B7">
        <f>COUNTIFS(Sheet1!$F1:$F4115,"Successful",Sheet1!$D1:$D4115,"&lt;24999",Sheet1!$D1:$D4115,"&gt;20000")</f>
        <v>18</v>
      </c>
      <c r="C7">
        <f>COUNTIFS(Sheet1!$F1:$F4115,"Failed",Sheet1!$D1:$D4115,"&lt;24999",Sheet1!$D1:$D4115,"&gt;20000")</f>
        <v>16</v>
      </c>
      <c r="D7">
        <f>COUNTIFS(Sheet1!$F1:$F4115,"Canceled",Sheet1!$D1:$D4115,"&lt;24999",Sheet1!$D1:$D4115,"&gt;20000")</f>
        <v>1</v>
      </c>
      <c r="E7">
        <f>COUNTIFS(Sheet1!$D1:$D4115,"&lt;24999",Sheet1!$D1:$D4115,"&gt;20000")</f>
        <v>35</v>
      </c>
      <c r="F7" s="12">
        <f t="shared" si="0"/>
        <v>0.51428571428571423</v>
      </c>
      <c r="G7" s="12">
        <f t="shared" si="1"/>
        <v>0.45714285714285713</v>
      </c>
      <c r="H7" s="12">
        <f t="shared" si="2"/>
        <v>2.8571428571428571E-2</v>
      </c>
    </row>
    <row r="8" spans="1:8">
      <c r="A8" t="s">
        <v>8394</v>
      </c>
      <c r="B8">
        <f>COUNTIFS(Sheet1!F1:F4115,"Successful",Sheet1!D1:D4115,"&lt;29999",Sheet1!D1:D4115,"&gt;25000")</f>
        <v>8</v>
      </c>
      <c r="C8">
        <f>COUNTIFS(Sheet1!G1:G4115,"Failed",Sheet1!D1:D4115,"&lt;29999",Sheet1!D1:D4115,"&gt;25000")</f>
        <v>0</v>
      </c>
      <c r="D8">
        <f>COUNTIFS(Sheet1!H1:H4115,"Canceled",Sheet1!D1:D4115,"&lt;29999",Sheet1!D1:D4115,"&gt;25000")</f>
        <v>0</v>
      </c>
      <c r="E8">
        <f>COUNTIFS(Sheet1!D1:D4115,"&lt;29999",Sheet1!D1:D4115,"&gt;25000")</f>
        <v>24</v>
      </c>
      <c r="F8" s="12">
        <f t="shared" si="0"/>
        <v>0.33333333333333331</v>
      </c>
      <c r="G8" s="12">
        <f t="shared" si="1"/>
        <v>0</v>
      </c>
      <c r="H8" s="12">
        <f t="shared" si="2"/>
        <v>0</v>
      </c>
    </row>
    <row r="9" spans="1:8">
      <c r="A9" t="s">
        <v>8395</v>
      </c>
      <c r="B9">
        <f>COUNTIFS(Sheet1!$F1:$F4115,"Successful",Sheet1!$D1:$D4115,"&lt;34999",Sheet1!$D1:$D4115,"&gt;30000")</f>
        <v>6</v>
      </c>
      <c r="C9">
        <f>COUNTIFS(Sheet1!$F1:$F4115,"Failed",Sheet1!$D1:$D4115,"&lt;34999",Sheet1!$D1:$D4115,"&gt;30000")</f>
        <v>6</v>
      </c>
      <c r="D9">
        <f>COUNTIFS(Sheet1!$F1:$F4115,"Canceled",Sheet1!$D1:$D4115,"&lt;34999",Sheet1!$D1:$D4115,"&gt;30000")</f>
        <v>1</v>
      </c>
      <c r="E9">
        <f>COUNTIFS(Sheet1!$D1:$D4115,"&lt;34999",Sheet1!$D1:$D4115,"&gt;30000")</f>
        <v>13</v>
      </c>
      <c r="F9" s="12">
        <f t="shared" si="0"/>
        <v>0.46153846153846156</v>
      </c>
      <c r="G9" s="12">
        <f t="shared" si="1"/>
        <v>0.46153846153846156</v>
      </c>
      <c r="H9" s="12">
        <f t="shared" si="2"/>
        <v>7.6923076923076927E-2</v>
      </c>
    </row>
    <row r="10" spans="1:8">
      <c r="A10" t="s">
        <v>8396</v>
      </c>
      <c r="B10">
        <f>COUNTIFS(Sheet1!$F1:$F4115,"Successful",Sheet1!$D1:$D4115,"&lt;39999",Sheet1!$D1:$D4115,"&gt;35000")</f>
        <v>4</v>
      </c>
      <c r="C10">
        <f>COUNTIFS(Sheet1!$F1:$F4115,"Failed",Sheet1!$D1:$D4115,"&lt;39999",Sheet1!$D1:$D4115,"&gt;35000")</f>
        <v>8</v>
      </c>
      <c r="D10">
        <f>COUNTIFS(Sheet1!$F1:$F4115,"Canceled",Sheet1!$D1:$D4115,"&lt;39999",Sheet1!$D1:$D4115,"&gt;35000")</f>
        <v>2</v>
      </c>
      <c r="E10">
        <f>COUNTIFS(Sheet1!$D1:$D4115,"&lt;39999",Sheet1!$D1:$D4115,"&gt;35000")</f>
        <v>14</v>
      </c>
      <c r="F10" s="12">
        <f t="shared" si="0"/>
        <v>0.2857142857142857</v>
      </c>
      <c r="G10" s="12">
        <f t="shared" si="1"/>
        <v>0.5714285714285714</v>
      </c>
      <c r="H10" s="12">
        <f t="shared" si="2"/>
        <v>0.14285714285714285</v>
      </c>
    </row>
    <row r="11" spans="1:8">
      <c r="A11" t="s">
        <v>8397</v>
      </c>
      <c r="B11">
        <f>COUNTIFS(Sheet1!$F1:$F4115,"Successful",Sheet1!$D1:$D4115,"&lt;44999",Sheet1!$D1:$D4115,"&gt;40000")</f>
        <v>5</v>
      </c>
      <c r="C11">
        <f>COUNTIFS(Sheet1!$F1:$F4115,"Failed",Sheet1!$D1:$D4115,"&lt;44999",Sheet1!$D1:$D4115,"&gt;40000")</f>
        <v>3</v>
      </c>
      <c r="D11">
        <f>COUNTIFS(Sheet1!$F1:$F4115,"Canceled",Sheet1!$D1:$D4115,"&lt;44999",Sheet1!$D1:$D4115,"&gt;40000")</f>
        <v>0</v>
      </c>
      <c r="E11">
        <f>COUNTIFS(Sheet1!$D1:$D4115,"&lt;44999",Sheet1!$D1:$D4115,"&gt;40000")</f>
        <v>8</v>
      </c>
      <c r="F11" s="12">
        <f t="shared" si="0"/>
        <v>0.625</v>
      </c>
      <c r="G11" s="12">
        <f t="shared" si="1"/>
        <v>0.375</v>
      </c>
      <c r="H11" s="12">
        <f t="shared" si="2"/>
        <v>0</v>
      </c>
    </row>
    <row r="12" spans="1:8">
      <c r="A12" t="s">
        <v>8398</v>
      </c>
      <c r="B12">
        <f>COUNTIFS(Sheet1!$F1:$F4115,"Successful",Sheet1!$D1:$D4115,"&lt;49999",Sheet1!$D1:$D4115,"&gt;45000")</f>
        <v>3</v>
      </c>
      <c r="C12">
        <f>COUNTIFS(Sheet1!$F1:$F4115,"Failed",Sheet1!$D1:$D4115,"&lt;49999",Sheet1!$D1:$D4115,"&gt;45000")</f>
        <v>5</v>
      </c>
      <c r="D12">
        <f>COUNTIFS(Sheet1!$F1:$F4115,"Canceled",Sheet1!$D1:$D4115,"&lt;49999",Sheet1!$D1:$D4115,"&gt;45000")</f>
        <v>2</v>
      </c>
      <c r="E12">
        <f>COUNTIFS(Sheet1!$D1:$D4115,"&lt;49999",Sheet1!$D1:$D4115,"&gt;45000")</f>
        <v>10</v>
      </c>
      <c r="F12" s="12">
        <f t="shared" si="0"/>
        <v>0.3</v>
      </c>
      <c r="G12" s="12">
        <f t="shared" si="1"/>
        <v>0.5</v>
      </c>
      <c r="H12" s="12">
        <f t="shared" si="2"/>
        <v>0.2</v>
      </c>
    </row>
    <row r="13" spans="1:8">
      <c r="A13" t="s">
        <v>8399</v>
      </c>
      <c r="B13">
        <f>COUNTIFS(Sheet1!$F1:$F4115,"Successful",Sheet1!$D1:$D4115,"&gt;=50000")</f>
        <v>86</v>
      </c>
      <c r="C13">
        <f>COUNTIFS(Sheet1!$F1:$F4115,"Failed",Sheet1!$D1:$D4115,"&gt;=50000")</f>
        <v>258</v>
      </c>
      <c r="D13">
        <f>COUNTIFS(Sheet1!$F1:$F4115,"Canceled",Sheet1!$D1:$D4115,"&gt;=50000")</f>
        <v>100</v>
      </c>
      <c r="E13">
        <f>COUNTIFS(Sheet1!$D1:$D4115,"&gt;=50000")</f>
        <v>449</v>
      </c>
      <c r="F13" s="12">
        <f t="shared" si="0"/>
        <v>0.19153674832962139</v>
      </c>
      <c r="G13" s="12">
        <f t="shared" si="1"/>
        <v>0.57461024498886415</v>
      </c>
      <c r="H13" s="12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Skedgell</cp:lastModifiedBy>
  <dcterms:created xsi:type="dcterms:W3CDTF">2017-04-20T15:17:24Z</dcterms:created>
  <dcterms:modified xsi:type="dcterms:W3CDTF">2019-01-20T04:52:24Z</dcterms:modified>
</cp:coreProperties>
</file>