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at\Desktop\"/>
    </mc:Choice>
  </mc:AlternateContent>
  <xr:revisionPtr revIDLastSave="0" documentId="13_ncr:1_{C4D41CF9-050F-4027-B068-6895D4BC24DF}" xr6:coauthVersionLast="45" xr6:coauthVersionMax="45" xr10:uidLastSave="{00000000-0000-0000-0000-000000000000}"/>
  <bookViews>
    <workbookView xWindow="-110" yWindow="-110" windowWidth="19420" windowHeight="10420" activeTab="1" xr2:uid="{F1A8C4B3-04FE-4B2B-AECD-1A05EF30C7B5}"/>
  </bookViews>
  <sheets>
    <sheet name="Лист1" sheetId="2" r:id="rId1"/>
    <sheet name="Лист2" sheetId="3" r:id="rId2"/>
  </sheets>
  <definedNames>
    <definedName name="alpha">Лист1!$V$2</definedName>
    <definedName name="Betta">Лист1!$U$2</definedName>
    <definedName name="Ro">Лист1!$X$2</definedName>
    <definedName name="Sigma">Лист1!$W$2</definedName>
    <definedName name="solver_adj" localSheetId="0" hidden="1">Лист1!$Y$2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Лист1!$Z$6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Прогноз">Лист1!$Y$6:$Y$1048576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C7" i="2"/>
  <c r="U7" i="2" l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Z6" i="2" s="1"/>
  <c r="Y7" i="2"/>
  <c r="Y8" i="2" l="1"/>
  <c r="Z8" i="2" s="1"/>
  <c r="Z7" i="2"/>
  <c r="Y9" i="2" l="1"/>
  <c r="Y10" i="2" l="1"/>
  <c r="Z9" i="2"/>
  <c r="Z10" i="2" l="1"/>
  <c r="Y11" i="2"/>
  <c r="M1" i="2"/>
  <c r="Z11" i="2" l="1"/>
  <c r="Y12" i="2"/>
  <c r="Z12" i="2" l="1"/>
  <c r="Y13" i="2"/>
  <c r="T3" i="2"/>
  <c r="T2" i="2"/>
  <c r="T4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C3" i="2"/>
  <c r="Z13" i="2" l="1"/>
  <c r="Y14" i="2"/>
  <c r="D21" i="2"/>
  <c r="M21" i="2" s="1"/>
  <c r="D29" i="2"/>
  <c r="M29" i="2" s="1"/>
  <c r="D37" i="2"/>
  <c r="M37" i="2" s="1"/>
  <c r="D45" i="2"/>
  <c r="M45" i="2" s="1"/>
  <c r="D22" i="2"/>
  <c r="M22" i="2" s="1"/>
  <c r="D38" i="2"/>
  <c r="M38" i="2" s="1"/>
  <c r="D46" i="2"/>
  <c r="M46" i="2" s="1"/>
  <c r="D30" i="2"/>
  <c r="M30" i="2" s="1"/>
  <c r="D54" i="2"/>
  <c r="M54" i="2" s="1"/>
  <c r="D16" i="2"/>
  <c r="M16" i="2" s="1"/>
  <c r="D17" i="2"/>
  <c r="M17" i="2" s="1"/>
  <c r="D20" i="2"/>
  <c r="M20" i="2" s="1"/>
  <c r="D50" i="2"/>
  <c r="M50" i="2" s="1"/>
  <c r="D34" i="2"/>
  <c r="M34" i="2" s="1"/>
  <c r="D58" i="2"/>
  <c r="M58" i="2" s="1"/>
  <c r="M5" i="2"/>
  <c r="D13" i="2"/>
  <c r="M13" i="2" s="1"/>
  <c r="D42" i="2"/>
  <c r="M42" i="2" s="1"/>
  <c r="D26" i="2"/>
  <c r="M26" i="2" s="1"/>
  <c r="D10" i="2"/>
  <c r="M10" i="2" s="1"/>
  <c r="D24" i="2"/>
  <c r="M24" i="2" s="1"/>
  <c r="D32" i="2"/>
  <c r="M32" i="2" s="1"/>
  <c r="D40" i="2"/>
  <c r="M40" i="2" s="1"/>
  <c r="D48" i="2"/>
  <c r="M48" i="2" s="1"/>
  <c r="D56" i="2"/>
  <c r="M56" i="2" s="1"/>
  <c r="D7" i="2"/>
  <c r="M7" i="2" s="1"/>
  <c r="D15" i="2"/>
  <c r="M15" i="2" s="1"/>
  <c r="D49" i="2"/>
  <c r="M49" i="2" s="1"/>
  <c r="D57" i="2"/>
  <c r="M57" i="2" s="1"/>
  <c r="D18" i="2"/>
  <c r="M18" i="2" s="1"/>
  <c r="D8" i="2"/>
  <c r="M8" i="2" s="1"/>
  <c r="D25" i="2"/>
  <c r="M25" i="2" s="1"/>
  <c r="D33" i="2"/>
  <c r="M33" i="2" s="1"/>
  <c r="D41" i="2"/>
  <c r="M41" i="2" s="1"/>
  <c r="D9" i="2"/>
  <c r="M9" i="2" s="1"/>
  <c r="D19" i="2"/>
  <c r="M19" i="2" s="1"/>
  <c r="D27" i="2"/>
  <c r="M27" i="2" s="1"/>
  <c r="D31" i="2"/>
  <c r="M31" i="2" s="1"/>
  <c r="D35" i="2"/>
  <c r="M35" i="2" s="1"/>
  <c r="D43" i="2"/>
  <c r="M43" i="2" s="1"/>
  <c r="D47" i="2"/>
  <c r="M47" i="2" s="1"/>
  <c r="D51" i="2"/>
  <c r="M51" i="2" s="1"/>
  <c r="D59" i="2"/>
  <c r="M59" i="2" s="1"/>
  <c r="D14" i="2"/>
  <c r="M14" i="2" s="1"/>
  <c r="D53" i="2"/>
  <c r="M53" i="2" s="1"/>
  <c r="D11" i="2"/>
  <c r="M11" i="2" s="1"/>
  <c r="D12" i="2"/>
  <c r="M12" i="2" s="1"/>
  <c r="D28" i="2"/>
  <c r="M28" i="2" s="1"/>
  <c r="D44" i="2"/>
  <c r="M44" i="2" s="1"/>
  <c r="D6" i="2"/>
  <c r="M6" i="2" s="1"/>
  <c r="D36" i="2"/>
  <c r="M36" i="2" s="1"/>
  <c r="D52" i="2"/>
  <c r="M52" i="2" s="1"/>
  <c r="D23" i="2"/>
  <c r="M23" i="2" s="1"/>
  <c r="D39" i="2"/>
  <c r="M39" i="2" s="1"/>
  <c r="D55" i="2"/>
  <c r="M55" i="2" s="1"/>
  <c r="Q59" i="2"/>
  <c r="Z14" i="2" l="1"/>
  <c r="Y15" i="2"/>
  <c r="Z15" i="2" l="1"/>
  <c r="Y16" i="2"/>
  <c r="Z16" i="2" l="1"/>
  <c r="Y17" i="2"/>
  <c r="T1" i="2"/>
  <c r="Z17" i="2" l="1"/>
  <c r="Y18" i="2"/>
  <c r="Z18" i="2" l="1"/>
  <c r="Y19" i="2"/>
  <c r="Z19" i="2" l="1"/>
  <c r="Y20" i="2"/>
  <c r="Z20" i="2" l="1"/>
  <c r="Y21" i="2"/>
  <c r="Z21" i="2" l="1"/>
  <c r="Y22" i="2"/>
  <c r="Z22" i="2" l="1"/>
  <c r="Y23" i="2"/>
  <c r="Z23" i="2" l="1"/>
  <c r="Y24" i="2"/>
  <c r="Z24" i="2" l="1"/>
  <c r="Y25" i="2"/>
  <c r="Z25" i="2" l="1"/>
  <c r="Y26" i="2"/>
  <c r="Z26" i="2" l="1"/>
  <c r="Y27" i="2"/>
  <c r="Z27" i="2" l="1"/>
  <c r="Y28" i="2"/>
  <c r="Z28" i="2" l="1"/>
  <c r="Y29" i="2"/>
  <c r="Z29" i="2" l="1"/>
  <c r="Y30" i="2"/>
  <c r="Z30" i="2" l="1"/>
  <c r="Y31" i="2"/>
  <c r="Z31" i="2" l="1"/>
  <c r="Y32" i="2"/>
  <c r="Z32" i="2" l="1"/>
  <c r="Y33" i="2"/>
  <c r="Z33" i="2" l="1"/>
  <c r="Y34" i="2"/>
  <c r="Z34" i="2" l="1"/>
  <c r="Y35" i="2"/>
  <c r="Z35" i="2" l="1"/>
  <c r="Y36" i="2"/>
  <c r="Z36" i="2" l="1"/>
  <c r="Y37" i="2"/>
  <c r="Z37" i="2" l="1"/>
  <c r="Y38" i="2"/>
  <c r="Z38" i="2" l="1"/>
  <c r="Y39" i="2"/>
  <c r="Z39" i="2" l="1"/>
  <c r="Y40" i="2"/>
  <c r="Z40" i="2" l="1"/>
  <c r="Y41" i="2"/>
  <c r="Z41" i="2" l="1"/>
  <c r="Y42" i="2"/>
  <c r="Z42" i="2" l="1"/>
  <c r="Y43" i="2"/>
  <c r="Z43" i="2" l="1"/>
  <c r="Y44" i="2"/>
  <c r="Z44" i="2" l="1"/>
  <c r="Y45" i="2"/>
  <c r="Z45" i="2" l="1"/>
  <c r="Y46" i="2"/>
  <c r="Z46" i="2" l="1"/>
  <c r="Y47" i="2"/>
  <c r="Z47" i="2" l="1"/>
  <c r="Y48" i="2"/>
  <c r="Z48" i="2" l="1"/>
  <c r="Y49" i="2"/>
  <c r="Z49" i="2" l="1"/>
  <c r="Y50" i="2"/>
  <c r="Z50" i="2" l="1"/>
  <c r="Y51" i="2"/>
  <c r="Z51" i="2" l="1"/>
  <c r="Y52" i="2"/>
  <c r="Z52" i="2" l="1"/>
  <c r="Y53" i="2"/>
  <c r="Z53" i="2" l="1"/>
  <c r="Y54" i="2"/>
  <c r="Z54" i="2" l="1"/>
  <c r="Y55" i="2"/>
  <c r="Z55" i="2" l="1"/>
  <c r="Y56" i="2"/>
  <c r="Z56" i="2" l="1"/>
  <c r="Y57" i="2"/>
  <c r="Z57" i="2" l="1"/>
  <c r="Y58" i="2"/>
  <c r="Z58" i="2" l="1"/>
  <c r="Y59" i="2"/>
  <c r="Z59" i="2" l="1"/>
  <c r="Y60" i="2"/>
  <c r="Z60" i="2" l="1"/>
  <c r="Y61" i="2"/>
  <c r="Z61" i="2" l="1"/>
  <c r="Y62" i="2"/>
  <c r="Z62" i="2" l="1"/>
  <c r="Y63" i="2"/>
  <c r="Z63" i="2" l="1"/>
  <c r="Y64" i="2"/>
  <c r="Z64" i="2" l="1"/>
  <c r="Y65" i="2"/>
  <c r="Z65" i="2" l="1"/>
  <c r="Y66" i="2"/>
  <c r="Z66" i="2" l="1"/>
  <c r="Y67" i="2"/>
  <c r="Z67" i="2" l="1"/>
  <c r="Y68" i="2"/>
  <c r="Z68" i="2" l="1"/>
  <c r="Y69" i="2"/>
  <c r="Z69" i="2" l="1"/>
  <c r="Y70" i="2"/>
  <c r="Z70" i="2" l="1"/>
  <c r="Y71" i="2"/>
  <c r="Z71" i="2" l="1"/>
  <c r="Y72" i="2"/>
  <c r="Z72" i="2" l="1"/>
  <c r="Y73" i="2"/>
  <c r="Z73" i="2" l="1"/>
  <c r="Y74" i="2"/>
  <c r="Z74" i="2" l="1"/>
  <c r="Y75" i="2"/>
  <c r="Z75" i="2" l="1"/>
  <c r="Y76" i="2"/>
  <c r="Z76" i="2" l="1"/>
  <c r="Y77" i="2"/>
  <c r="Z77" i="2" l="1"/>
  <c r="Y78" i="2"/>
  <c r="Z78" i="2" l="1"/>
  <c r="Y79" i="2"/>
  <c r="Z79" i="2" l="1"/>
  <c r="Y80" i="2"/>
  <c r="Z80" i="2" l="1"/>
  <c r="Y81" i="2"/>
  <c r="Z81" i="2" l="1"/>
  <c r="Y82" i="2"/>
  <c r="Z82" i="2" l="1"/>
  <c r="Y83" i="2"/>
  <c r="Z83" i="2" l="1"/>
  <c r="Y84" i="2"/>
  <c r="Z84" i="2" l="1"/>
  <c r="Y85" i="2"/>
  <c r="Z85" i="2" l="1"/>
  <c r="Y86" i="2"/>
  <c r="Z86" i="2" l="1"/>
  <c r="Y87" i="2"/>
  <c r="Z87" i="2" l="1"/>
  <c r="Y88" i="2"/>
  <c r="Z88" i="2" l="1"/>
  <c r="Y89" i="2"/>
  <c r="Z89" i="2" l="1"/>
  <c r="Y90" i="2"/>
  <c r="Z90" i="2" l="1"/>
  <c r="Y91" i="2"/>
  <c r="Z91" i="2" l="1"/>
  <c r="Y92" i="2"/>
  <c r="Z92" i="2" l="1"/>
  <c r="Y93" i="2"/>
  <c r="Z93" i="2" l="1"/>
  <c r="Y94" i="2"/>
  <c r="Z94" i="2" l="1"/>
  <c r="Y95" i="2"/>
  <c r="Z95" i="2" l="1"/>
  <c r="Y96" i="2"/>
  <c r="Z96" i="2" l="1"/>
  <c r="Y97" i="2"/>
  <c r="Z97" i="2" l="1"/>
  <c r="Y98" i="2"/>
  <c r="Z98" i="2" l="1"/>
  <c r="Y99" i="2"/>
  <c r="Z99" i="2" l="1"/>
  <c r="Y100" i="2"/>
  <c r="Z100" i="2" l="1"/>
  <c r="Y101" i="2"/>
  <c r="Z101" i="2" l="1"/>
  <c r="Y102" i="2"/>
  <c r="Z102" i="2" l="1"/>
  <c r="Y103" i="2"/>
  <c r="Z103" i="2" l="1"/>
  <c r="Y104" i="2"/>
  <c r="Z104" i="2" l="1"/>
  <c r="Y105" i="2"/>
  <c r="Z105" i="2" l="1"/>
  <c r="Y106" i="2"/>
  <c r="Z106" i="2" l="1"/>
  <c r="Y107" i="2"/>
  <c r="Z107" i="2" l="1"/>
  <c r="Y108" i="2"/>
  <c r="Z108" i="2" l="1"/>
  <c r="Y109" i="2"/>
  <c r="Z109" i="2" l="1"/>
  <c r="Y110" i="2"/>
  <c r="Z110" i="2" l="1"/>
  <c r="Y111" i="2"/>
  <c r="Z111" i="2" l="1"/>
  <c r="Y112" i="2"/>
  <c r="Z112" i="2" l="1"/>
  <c r="Y113" i="2"/>
  <c r="Z113" i="2" l="1"/>
  <c r="Y114" i="2"/>
  <c r="Z114" i="2" l="1"/>
  <c r="Y115" i="2"/>
  <c r="Z115" i="2" l="1"/>
  <c r="Y116" i="2"/>
  <c r="Z116" i="2" l="1"/>
  <c r="Y117" i="2"/>
  <c r="Z117" i="2" l="1"/>
  <c r="Y118" i="2"/>
  <c r="Z118" i="2" l="1"/>
  <c r="Y119" i="2"/>
  <c r="Z119" i="2" l="1"/>
  <c r="Y120" i="2"/>
  <c r="Z120" i="2" l="1"/>
  <c r="Y121" i="2"/>
  <c r="Z121" i="2" l="1"/>
  <c r="Y122" i="2"/>
  <c r="Z122" i="2" l="1"/>
  <c r="Y123" i="2"/>
  <c r="Z123" i="2" l="1"/>
  <c r="Y124" i="2"/>
  <c r="Z124" i="2" l="1"/>
  <c r="Y125" i="2"/>
  <c r="Z125" i="2" l="1"/>
  <c r="Y126" i="2"/>
  <c r="Z126" i="2" l="1"/>
  <c r="Y127" i="2"/>
  <c r="Z127" i="2" l="1"/>
  <c r="Y128" i="2"/>
  <c r="Z128" i="2" l="1"/>
  <c r="Y129" i="2"/>
  <c r="Z129" i="2" l="1"/>
  <c r="Y130" i="2"/>
  <c r="Z130" i="2" l="1"/>
  <c r="Y131" i="2"/>
  <c r="Z131" i="2" l="1"/>
  <c r="Y132" i="2"/>
  <c r="Z132" i="2" l="1"/>
  <c r="Y133" i="2"/>
  <c r="Z133" i="2" l="1"/>
  <c r="Y134" i="2"/>
  <c r="Z134" i="2" l="1"/>
  <c r="Y135" i="2"/>
  <c r="Z135" i="2" l="1"/>
  <c r="Y136" i="2"/>
  <c r="Z136" i="2" l="1"/>
  <c r="Y137" i="2"/>
  <c r="Z137" i="2" l="1"/>
  <c r="Y138" i="2"/>
  <c r="Z138" i="2" l="1"/>
  <c r="Y139" i="2"/>
  <c r="Z139" i="2" l="1"/>
  <c r="Y140" i="2"/>
  <c r="Z140" i="2" l="1"/>
  <c r="Y141" i="2"/>
  <c r="Z141" i="2" l="1"/>
  <c r="Y142" i="2"/>
  <c r="Z142" i="2" l="1"/>
  <c r="Y143" i="2"/>
  <c r="Z143" i="2" l="1"/>
  <c r="Y144" i="2"/>
  <c r="Z144" i="2" l="1"/>
  <c r="Y145" i="2"/>
  <c r="Z145" i="2" l="1"/>
  <c r="Y146" i="2"/>
  <c r="Z146" i="2" l="1"/>
  <c r="Y147" i="2"/>
  <c r="Z147" i="2" l="1"/>
  <c r="Y148" i="2"/>
  <c r="Z148" i="2" l="1"/>
  <c r="Y149" i="2"/>
  <c r="Z149" i="2" l="1"/>
  <c r="Y150" i="2"/>
  <c r="Z150" i="2" l="1"/>
  <c r="Y151" i="2"/>
  <c r="Z151" i="2" l="1"/>
  <c r="Y152" i="2"/>
  <c r="Z152" i="2" l="1"/>
  <c r="Y153" i="2"/>
  <c r="Z153" i="2" l="1"/>
  <c r="Y154" i="2"/>
  <c r="Z154" i="2" l="1"/>
  <c r="Y155" i="2"/>
  <c r="Z155" i="2" l="1"/>
  <c r="Y156" i="2"/>
  <c r="Z156" i="2" l="1"/>
  <c r="Y157" i="2"/>
  <c r="Z157" i="2" l="1"/>
  <c r="Y158" i="2"/>
  <c r="Z158" i="2" l="1"/>
  <c r="Y159" i="2"/>
  <c r="Z159" i="2" l="1"/>
  <c r="Y160" i="2"/>
  <c r="Z160" i="2" l="1"/>
  <c r="Y161" i="2"/>
  <c r="Z161" i="2" l="1"/>
  <c r="Y162" i="2"/>
  <c r="Z162" i="2" l="1"/>
  <c r="Y163" i="2"/>
  <c r="Z163" i="2" l="1"/>
  <c r="Y164" i="2"/>
  <c r="Z164" i="2" l="1"/>
  <c r="Y165" i="2"/>
  <c r="Z165" i="2" l="1"/>
  <c r="Y166" i="2"/>
  <c r="Z166" i="2" l="1"/>
  <c r="Y167" i="2"/>
  <c r="Z167" i="2" l="1"/>
  <c r="Y168" i="2"/>
  <c r="Z168" i="2" l="1"/>
  <c r="Y169" i="2"/>
  <c r="Z169" i="2" l="1"/>
  <c r="Y170" i="2"/>
  <c r="Z170" i="2" l="1"/>
  <c r="Y171" i="2"/>
  <c r="Z171" i="2" l="1"/>
  <c r="Y172" i="2"/>
  <c r="Z172" i="2" l="1"/>
  <c r="Y173" i="2"/>
  <c r="Z173" i="2" l="1"/>
  <c r="Y174" i="2"/>
  <c r="Z174" i="2" l="1"/>
  <c r="Y175" i="2"/>
  <c r="Z175" i="2" l="1"/>
  <c r="Y176" i="2"/>
  <c r="Z176" i="2" l="1"/>
  <c r="Y177" i="2"/>
  <c r="Z177" i="2" l="1"/>
  <c r="Y178" i="2"/>
  <c r="Z178" i="2" l="1"/>
  <c r="Y179" i="2"/>
  <c r="Z179" i="2" l="1"/>
  <c r="Y180" i="2"/>
  <c r="Z180" i="2" l="1"/>
  <c r="Y181" i="2"/>
  <c r="Z181" i="2" l="1"/>
  <c r="Y182" i="2"/>
  <c r="Z182" i="2" l="1"/>
  <c r="Y183" i="2"/>
  <c r="Z183" i="2" l="1"/>
  <c r="Y184" i="2"/>
  <c r="Z184" i="2" l="1"/>
  <c r="Y185" i="2"/>
  <c r="Z185" i="2" l="1"/>
  <c r="Y186" i="2"/>
  <c r="Z186" i="2" l="1"/>
  <c r="Y187" i="2"/>
  <c r="Z187" i="2" l="1"/>
  <c r="Y188" i="2"/>
  <c r="Z188" i="2" l="1"/>
  <c r="Y189" i="2"/>
  <c r="Z189" i="2" l="1"/>
  <c r="Y190" i="2"/>
  <c r="Z190" i="2" l="1"/>
  <c r="Y191" i="2"/>
  <c r="Z191" i="2" l="1"/>
  <c r="Y192" i="2"/>
  <c r="Z192" i="2" l="1"/>
  <c r="Y193" i="2"/>
  <c r="Z193" i="2" l="1"/>
  <c r="Y194" i="2"/>
  <c r="Z194" i="2" l="1"/>
  <c r="Y195" i="2"/>
  <c r="Z195" i="2" l="1"/>
  <c r="Y196" i="2"/>
  <c r="Z196" i="2" l="1"/>
  <c r="Y197" i="2"/>
  <c r="Z197" i="2" l="1"/>
  <c r="Y198" i="2"/>
  <c r="Z198" i="2" l="1"/>
  <c r="Y199" i="2"/>
  <c r="Z199" i="2" l="1"/>
  <c r="Y200" i="2"/>
  <c r="Z200" i="2" l="1"/>
  <c r="Y201" i="2"/>
  <c r="Z201" i="2" l="1"/>
  <c r="Y202" i="2"/>
  <c r="Z202" i="2" l="1"/>
  <c r="Y203" i="2"/>
  <c r="Z203" i="2" l="1"/>
  <c r="Y204" i="2"/>
  <c r="Z204" i="2" l="1"/>
  <c r="Y205" i="2"/>
  <c r="Z205" i="2" l="1"/>
  <c r="Y206" i="2"/>
  <c r="Z206" i="2" l="1"/>
  <c r="Y207" i="2"/>
  <c r="Z207" i="2" l="1"/>
  <c r="Y208" i="2"/>
  <c r="Z208" i="2" l="1"/>
  <c r="Y209" i="2"/>
  <c r="Z209" i="2" l="1"/>
  <c r="Y210" i="2"/>
  <c r="Z210" i="2" l="1"/>
  <c r="Y211" i="2"/>
  <c r="Z211" i="2" l="1"/>
  <c r="Y212" i="2"/>
  <c r="Z212" i="2" l="1"/>
  <c r="Y213" i="2"/>
  <c r="Z213" i="2" l="1"/>
  <c r="Y214" i="2"/>
  <c r="Z214" i="2" l="1"/>
  <c r="Y215" i="2"/>
  <c r="Z215" i="2" l="1"/>
  <c r="Y216" i="2"/>
  <c r="Z216" i="2" l="1"/>
  <c r="Y217" i="2"/>
  <c r="Z217" i="2" l="1"/>
  <c r="Y218" i="2"/>
  <c r="Z218" i="2" l="1"/>
  <c r="Y219" i="2"/>
  <c r="Z219" i="2" l="1"/>
  <c r="Y220" i="2"/>
  <c r="Z220" i="2" l="1"/>
  <c r="Y221" i="2"/>
  <c r="Z221" i="2" l="1"/>
  <c r="Y222" i="2"/>
  <c r="Z222" i="2" l="1"/>
  <c r="Y223" i="2"/>
  <c r="Z223" i="2" l="1"/>
  <c r="Y224" i="2"/>
  <c r="Z224" i="2" l="1"/>
  <c r="Y225" i="2"/>
  <c r="Z225" i="2" l="1"/>
  <c r="Y226" i="2"/>
  <c r="Z226" i="2" l="1"/>
  <c r="Y227" i="2"/>
  <c r="Z227" i="2" l="1"/>
  <c r="Y228" i="2"/>
  <c r="Z228" i="2" l="1"/>
  <c r="Y229" i="2"/>
  <c r="Z229" i="2" l="1"/>
  <c r="Y230" i="2"/>
  <c r="Z230" i="2" l="1"/>
  <c r="Y231" i="2"/>
  <c r="Z231" i="2" l="1"/>
  <c r="Y232" i="2"/>
  <c r="Z232" i="2" l="1"/>
  <c r="Y233" i="2"/>
  <c r="Z233" i="2" l="1"/>
  <c r="Y234" i="2"/>
  <c r="Z234" i="2" l="1"/>
  <c r="Y235" i="2"/>
  <c r="Z235" i="2" l="1"/>
  <c r="Y236" i="2"/>
  <c r="Z236" i="2" l="1"/>
  <c r="Y237" i="2"/>
  <c r="Z237" i="2" l="1"/>
  <c r="Y238" i="2"/>
  <c r="Z238" i="2" l="1"/>
  <c r="Y239" i="2"/>
  <c r="Z239" i="2" l="1"/>
  <c r="Y240" i="2"/>
  <c r="Z240" i="2" l="1"/>
  <c r="Y241" i="2"/>
  <c r="Z241" i="2" l="1"/>
  <c r="Y242" i="2"/>
  <c r="Z242" i="2" l="1"/>
  <c r="Y243" i="2"/>
  <c r="Z243" i="2" l="1"/>
  <c r="Y244" i="2"/>
  <c r="Z244" i="2" l="1"/>
  <c r="Y245" i="2"/>
  <c r="Z245" i="2" l="1"/>
  <c r="Y246" i="2"/>
  <c r="Z246" i="2" l="1"/>
  <c r="Y247" i="2"/>
  <c r="Z247" i="2" l="1"/>
  <c r="Y248" i="2"/>
  <c r="Z248" i="2" l="1"/>
  <c r="Y249" i="2"/>
  <c r="Z249" i="2" l="1"/>
  <c r="Y250" i="2"/>
  <c r="Z250" i="2" l="1"/>
  <c r="Y251" i="2"/>
  <c r="Z251" i="2" l="1"/>
  <c r="Y252" i="2"/>
  <c r="Z252" i="2" l="1"/>
  <c r="Y253" i="2"/>
  <c r="Z253" i="2" l="1"/>
  <c r="Y254" i="2"/>
  <c r="Z254" i="2" l="1"/>
  <c r="Y255" i="2"/>
  <c r="Z255" i="2" l="1"/>
  <c r="Y256" i="2"/>
  <c r="Z256" i="2" l="1"/>
  <c r="Y257" i="2"/>
  <c r="Z257" i="2" l="1"/>
  <c r="Y258" i="2"/>
  <c r="Z258" i="2" l="1"/>
  <c r="Y259" i="2"/>
  <c r="Z259" i="2" l="1"/>
  <c r="Y260" i="2"/>
  <c r="Z260" i="2" l="1"/>
  <c r="Y261" i="2"/>
  <c r="Z261" i="2" l="1"/>
  <c r="Y262" i="2"/>
  <c r="Z262" i="2" l="1"/>
  <c r="Y263" i="2"/>
  <c r="Z263" i="2" l="1"/>
  <c r="Y264" i="2"/>
  <c r="Z264" i="2" l="1"/>
  <c r="Y265" i="2"/>
  <c r="Z265" i="2" l="1"/>
  <c r="Y266" i="2"/>
  <c r="Z266" i="2" l="1"/>
  <c r="Y267" i="2"/>
  <c r="Z267" i="2" l="1"/>
  <c r="Y268" i="2"/>
  <c r="Z268" i="2" l="1"/>
  <c r="Y269" i="2"/>
  <c r="Z269" i="2" l="1"/>
  <c r="Y270" i="2"/>
  <c r="Z270" i="2" l="1"/>
  <c r="Y271" i="2"/>
  <c r="Z271" i="2" l="1"/>
  <c r="Y272" i="2"/>
  <c r="Z272" i="2" l="1"/>
  <c r="Y273" i="2"/>
  <c r="Z273" i="2" l="1"/>
  <c r="Y274" i="2"/>
  <c r="Z274" i="2" l="1"/>
  <c r="Y275" i="2"/>
  <c r="Z275" i="2" l="1"/>
  <c r="Y276" i="2"/>
  <c r="Z276" i="2" l="1"/>
  <c r="Y277" i="2"/>
  <c r="Z277" i="2" l="1"/>
  <c r="Y278" i="2"/>
  <c r="Z278" i="2" l="1"/>
  <c r="Y279" i="2"/>
  <c r="Z279" i="2" l="1"/>
  <c r="Y280" i="2"/>
  <c r="Z280" i="2" l="1"/>
  <c r="Y281" i="2"/>
  <c r="Z281" i="2" l="1"/>
  <c r="Y282" i="2"/>
  <c r="Z282" i="2" l="1"/>
  <c r="Y283" i="2"/>
  <c r="Z283" i="2" l="1"/>
  <c r="Y284" i="2"/>
  <c r="Z284" i="2" l="1"/>
  <c r="Y285" i="2"/>
  <c r="Z285" i="2" l="1"/>
  <c r="Y286" i="2"/>
  <c r="Z286" i="2" l="1"/>
  <c r="Y287" i="2"/>
  <c r="Z287" i="2" l="1"/>
  <c r="Y288" i="2"/>
  <c r="Z288" i="2" l="1"/>
  <c r="Y289" i="2"/>
  <c r="Z289" i="2" l="1"/>
  <c r="Y290" i="2"/>
  <c r="Z290" i="2" l="1"/>
  <c r="Y291" i="2"/>
  <c r="Z291" i="2" l="1"/>
  <c r="Y292" i="2"/>
  <c r="Z292" i="2" l="1"/>
  <c r="Y293" i="2"/>
  <c r="Z293" i="2" l="1"/>
  <c r="Y294" i="2"/>
  <c r="Z294" i="2" l="1"/>
  <c r="Y295" i="2"/>
  <c r="Z295" i="2" l="1"/>
  <c r="Y296" i="2"/>
  <c r="Z296" i="2" l="1"/>
  <c r="Y297" i="2"/>
  <c r="Z297" i="2" l="1"/>
  <c r="Y298" i="2"/>
  <c r="Z298" i="2" l="1"/>
  <c r="Y299" i="2"/>
  <c r="Z299" i="2" l="1"/>
  <c r="Y300" i="2"/>
  <c r="Z300" i="2" l="1"/>
  <c r="Y301" i="2"/>
  <c r="Z301" i="2" l="1"/>
  <c r="Y302" i="2"/>
  <c r="Z302" i="2" l="1"/>
  <c r="Y303" i="2"/>
  <c r="Z303" i="2" l="1"/>
  <c r="Y304" i="2"/>
  <c r="Z304" i="2" l="1"/>
  <c r="Y305" i="2"/>
  <c r="Z305" i="2" l="1"/>
  <c r="Y306" i="2"/>
  <c r="Z306" i="2" l="1"/>
  <c r="Y307" i="2"/>
  <c r="Z307" i="2" l="1"/>
  <c r="Y308" i="2"/>
  <c r="Z308" i="2" l="1"/>
  <c r="Y309" i="2"/>
  <c r="Z309" i="2" l="1"/>
  <c r="Y310" i="2"/>
  <c r="Z310" i="2" l="1"/>
  <c r="Y311" i="2"/>
  <c r="Z311" i="2" l="1"/>
  <c r="Y312" i="2"/>
  <c r="Z312" i="2" l="1"/>
  <c r="Y313" i="2"/>
  <c r="Z313" i="2" l="1"/>
  <c r="Y314" i="2"/>
  <c r="Z314" i="2" l="1"/>
  <c r="Y315" i="2"/>
  <c r="Z315" i="2" l="1"/>
  <c r="Y316" i="2"/>
  <c r="Z316" i="2" l="1"/>
  <c r="Y317" i="2"/>
  <c r="Z317" i="2" l="1"/>
  <c r="Y318" i="2"/>
  <c r="Z318" i="2" l="1"/>
  <c r="Y319" i="2"/>
  <c r="Z319" i="2" l="1"/>
  <c r="Y320" i="2"/>
  <c r="Z320" i="2" l="1"/>
  <c r="Y321" i="2"/>
  <c r="Z321" i="2" l="1"/>
  <c r="Y322" i="2"/>
  <c r="Z322" i="2" l="1"/>
  <c r="Y323" i="2"/>
  <c r="Z323" i="2" l="1"/>
  <c r="Y324" i="2"/>
  <c r="Z324" i="2" l="1"/>
  <c r="Y325" i="2"/>
  <c r="Z325" i="2" l="1"/>
  <c r="Y326" i="2"/>
  <c r="Z326" i="2" l="1"/>
  <c r="Y327" i="2"/>
  <c r="Z327" i="2" l="1"/>
  <c r="Y328" i="2"/>
  <c r="Z328" i="2" l="1"/>
  <c r="Y329" i="2"/>
  <c r="Z329" i="2" l="1"/>
  <c r="Y330" i="2"/>
  <c r="Z330" i="2" l="1"/>
  <c r="Y331" i="2"/>
  <c r="Z331" i="2" l="1"/>
  <c r="Y332" i="2"/>
  <c r="Z332" i="2" l="1"/>
  <c r="Y333" i="2"/>
  <c r="Z333" i="2" l="1"/>
  <c r="Y334" i="2"/>
  <c r="Z334" i="2" l="1"/>
  <c r="Y335" i="2"/>
  <c r="Z335" i="2" l="1"/>
  <c r="Y336" i="2"/>
  <c r="Z336" i="2" l="1"/>
  <c r="Y337" i="2"/>
  <c r="Z337" i="2" l="1"/>
  <c r="Y338" i="2"/>
  <c r="Z338" i="2" l="1"/>
  <c r="Y339" i="2"/>
  <c r="Z339" i="2" l="1"/>
  <c r="Y340" i="2"/>
  <c r="Z340" i="2" l="1"/>
  <c r="Y341" i="2"/>
  <c r="Z341" i="2" l="1"/>
  <c r="Y342" i="2"/>
  <c r="Z342" i="2" l="1"/>
  <c r="Y343" i="2"/>
  <c r="Z343" i="2" l="1"/>
  <c r="Y344" i="2"/>
  <c r="Z344" i="2" l="1"/>
  <c r="Y345" i="2"/>
  <c r="Z345" i="2" l="1"/>
  <c r="Y346" i="2"/>
  <c r="Z346" i="2" l="1"/>
  <c r="Y347" i="2"/>
  <c r="Z347" i="2" l="1"/>
  <c r="Y348" i="2"/>
  <c r="Z348" i="2" l="1"/>
  <c r="Y349" i="2"/>
  <c r="Z349" i="2" l="1"/>
  <c r="Y350" i="2"/>
  <c r="Z350" i="2" l="1"/>
  <c r="Y351" i="2"/>
  <c r="Z351" i="2" l="1"/>
  <c r="Y352" i="2"/>
  <c r="Z352" i="2" l="1"/>
  <c r="Y353" i="2"/>
  <c r="Z353" i="2" l="1"/>
  <c r="Y354" i="2"/>
  <c r="Z354" i="2" l="1"/>
  <c r="Y355" i="2"/>
  <c r="Z355" i="2" l="1"/>
  <c r="Y356" i="2"/>
  <c r="Z356" i="2" l="1"/>
  <c r="Y357" i="2"/>
  <c r="Z357" i="2" l="1"/>
  <c r="Y358" i="2"/>
  <c r="Z358" i="2" l="1"/>
  <c r="Y359" i="2"/>
  <c r="Z359" i="2" l="1"/>
  <c r="Y360" i="2"/>
  <c r="Z360" i="2" l="1"/>
  <c r="Y361" i="2"/>
  <c r="Z361" i="2" l="1"/>
  <c r="Y362" i="2"/>
  <c r="Z362" i="2" l="1"/>
  <c r="Y363" i="2"/>
  <c r="Z363" i="2" l="1"/>
  <c r="Y364" i="2"/>
  <c r="Z364" i="2" l="1"/>
  <c r="Y365" i="2"/>
  <c r="Z365" i="2" l="1"/>
  <c r="Y366" i="2"/>
  <c r="P39" i="2"/>
  <c r="P9" i="2"/>
  <c r="P16" i="2"/>
  <c r="N29" i="2"/>
  <c r="N51" i="2"/>
  <c r="P10" i="2"/>
  <c r="N15" i="2"/>
  <c r="Q45" i="2"/>
  <c r="N36" i="2"/>
  <c r="N35" i="2"/>
  <c r="N28" i="2"/>
  <c r="N32" i="2"/>
  <c r="Q15" i="2"/>
  <c r="Q38" i="2"/>
  <c r="Q40" i="2"/>
  <c r="Q43" i="2"/>
  <c r="N55" i="2"/>
  <c r="N46" i="2"/>
  <c r="P29" i="2"/>
  <c r="N52" i="2"/>
  <c r="Q21" i="2"/>
  <c r="N18" i="2"/>
  <c r="P23" i="2"/>
  <c r="P11" i="2"/>
  <c r="P47" i="2"/>
  <c r="P56" i="2"/>
  <c r="Q52" i="2"/>
  <c r="P52" i="2"/>
  <c r="N16" i="2"/>
  <c r="P46" i="2"/>
  <c r="P43" i="2"/>
  <c r="N17" i="2"/>
  <c r="N40" i="2"/>
  <c r="Q34" i="2"/>
  <c r="N54" i="2"/>
  <c r="P48" i="2"/>
  <c r="N6" i="2"/>
  <c r="Q51" i="2"/>
  <c r="P34" i="2"/>
  <c r="N31" i="2"/>
  <c r="P27" i="2"/>
  <c r="P55" i="2"/>
  <c r="P32" i="2"/>
  <c r="P40" i="2"/>
  <c r="N8" i="2"/>
  <c r="N49" i="2"/>
  <c r="Q33" i="2"/>
  <c r="N58" i="2"/>
  <c r="Q18" i="2"/>
  <c r="P8" i="2"/>
  <c r="P26" i="2"/>
  <c r="N39" i="2"/>
  <c r="N30" i="2"/>
  <c r="P28" i="2"/>
  <c r="P30" i="2"/>
  <c r="N42" i="2"/>
  <c r="P6" i="2"/>
  <c r="P51" i="2"/>
  <c r="P58" i="2"/>
  <c r="Q29" i="2"/>
  <c r="P35" i="2"/>
  <c r="P20" i="2"/>
  <c r="P44" i="2"/>
  <c r="Q30" i="2"/>
  <c r="N23" i="2"/>
  <c r="P24" i="2"/>
  <c r="N25" i="2"/>
  <c r="P59" i="2"/>
  <c r="Q42" i="2"/>
  <c r="N57" i="2"/>
  <c r="N9" i="2"/>
  <c r="P37" i="2"/>
  <c r="P17" i="2"/>
  <c r="N26" i="2"/>
  <c r="N12" i="2"/>
  <c r="P13" i="2"/>
  <c r="N45" i="2"/>
  <c r="P7" i="2"/>
  <c r="N48" i="2"/>
  <c r="Q47" i="2"/>
  <c r="P50" i="2"/>
  <c r="Q12" i="2"/>
  <c r="Q14" i="2"/>
  <c r="N50" i="2"/>
  <c r="N10" i="2"/>
  <c r="Q28" i="2"/>
  <c r="P22" i="2"/>
  <c r="N7" i="2"/>
  <c r="P38" i="2"/>
  <c r="P12" i="2"/>
  <c r="P53" i="2"/>
  <c r="Q26" i="2"/>
  <c r="N59" i="2"/>
  <c r="P45" i="2"/>
  <c r="Q37" i="2"/>
  <c r="Q48" i="2"/>
  <c r="N53" i="2"/>
  <c r="Q49" i="2"/>
  <c r="Q22" i="2"/>
  <c r="Q27" i="2"/>
  <c r="P21" i="2"/>
  <c r="Q17" i="2"/>
  <c r="P42" i="2"/>
  <c r="N22" i="2"/>
  <c r="N37" i="2"/>
  <c r="N20" i="2"/>
  <c r="Q57" i="2"/>
  <c r="Q19" i="2"/>
  <c r="N56" i="2"/>
  <c r="P19" i="2"/>
  <c r="Q7" i="2"/>
  <c r="N41" i="2"/>
  <c r="N38" i="2"/>
  <c r="N19" i="2"/>
  <c r="P54" i="2"/>
  <c r="N11" i="2"/>
  <c r="P33" i="2"/>
  <c r="Q44" i="2"/>
  <c r="N27" i="2"/>
  <c r="P49" i="2"/>
  <c r="Q10" i="2"/>
  <c r="Q53" i="2"/>
  <c r="P14" i="2"/>
  <c r="N14" i="2"/>
  <c r="Q24" i="2"/>
  <c r="N47" i="2"/>
  <c r="Q16" i="2"/>
  <c r="N13" i="2"/>
  <c r="N21" i="2"/>
  <c r="N33" i="2"/>
  <c r="Q39" i="2"/>
  <c r="N43" i="2"/>
  <c r="N24" i="2"/>
  <c r="Q20" i="2"/>
  <c r="Q55" i="2"/>
  <c r="N44" i="2"/>
  <c r="Q5" i="2"/>
  <c r="P41" i="2"/>
  <c r="P25" i="2"/>
  <c r="Q25" i="2"/>
  <c r="Q6" i="2"/>
  <c r="P31" i="2"/>
  <c r="P15" i="2"/>
  <c r="P57" i="2"/>
  <c r="N34" i="2"/>
  <c r="P18" i="2"/>
  <c r="T6" i="2"/>
  <c r="P36" i="2"/>
  <c r="Q35" i="2"/>
  <c r="R6" i="2"/>
  <c r="R7" i="2"/>
  <c r="Z366" i="2" l="1"/>
  <c r="Y367" i="2"/>
  <c r="O14" i="2"/>
  <c r="O18" i="2"/>
  <c r="O40" i="2"/>
  <c r="O35" i="2"/>
  <c r="O27" i="2"/>
  <c r="O19" i="2"/>
  <c r="O28" i="2"/>
  <c r="O53" i="2"/>
  <c r="O11" i="2"/>
  <c r="O55" i="2"/>
  <c r="O36" i="2"/>
  <c r="O52" i="2"/>
  <c r="O13" i="2"/>
  <c r="O38" i="2"/>
  <c r="O16" i="2"/>
  <c r="O58" i="2"/>
  <c r="O54" i="2"/>
  <c r="O41" i="2"/>
  <c r="O59" i="2"/>
  <c r="O47" i="2"/>
  <c r="O46" i="2"/>
  <c r="O20" i="2"/>
  <c r="O29" i="2"/>
  <c r="O6" i="2"/>
  <c r="O57" i="2"/>
  <c r="O32" i="2"/>
  <c r="O51" i="2"/>
  <c r="O33" i="2"/>
  <c r="O49" i="2"/>
  <c r="O39" i="2"/>
  <c r="O25" i="2"/>
  <c r="O44" i="2"/>
  <c r="O56" i="2"/>
  <c r="O43" i="2"/>
  <c r="O7" i="2"/>
  <c r="O8" i="2"/>
  <c r="O9" i="2"/>
  <c r="O31" i="2"/>
  <c r="O21" i="2"/>
  <c r="O22" i="2"/>
  <c r="O50" i="2"/>
  <c r="O34" i="2"/>
  <c r="O30" i="2"/>
  <c r="O26" i="2"/>
  <c r="O17" i="2"/>
  <c r="O48" i="2"/>
  <c r="O42" i="2"/>
  <c r="O37" i="2"/>
  <c r="O45" i="2"/>
  <c r="O10" i="2"/>
  <c r="O12" i="2"/>
  <c r="O24" i="2"/>
  <c r="O15" i="2"/>
  <c r="O23" i="2"/>
  <c r="T7" i="2"/>
  <c r="Q46" i="2"/>
  <c r="V59" i="2"/>
  <c r="Q32" i="2"/>
  <c r="Q50" i="2"/>
  <c r="Q13" i="2"/>
  <c r="Q36" i="2"/>
  <c r="X58" i="2"/>
  <c r="V58" i="2"/>
  <c r="Q8" i="2"/>
  <c r="Q9" i="2"/>
  <c r="R9" i="2"/>
  <c r="T8" i="2"/>
  <c r="Q41" i="2"/>
  <c r="Q54" i="2"/>
  <c r="Q11" i="2"/>
  <c r="T9" i="2"/>
  <c r="Q23" i="2"/>
  <c r="Q56" i="2"/>
  <c r="R26" i="2"/>
  <c r="R29" i="2"/>
  <c r="T12" i="2"/>
  <c r="R30" i="2"/>
  <c r="R27" i="2"/>
  <c r="T10" i="2"/>
  <c r="R15" i="2"/>
  <c r="T19" i="2"/>
  <c r="T13" i="2"/>
  <c r="R19" i="2"/>
  <c r="T15" i="2"/>
  <c r="R16" i="2"/>
  <c r="R8" i="2"/>
  <c r="R21" i="2"/>
  <c r="T16" i="2"/>
  <c r="T24" i="2"/>
  <c r="R11" i="2"/>
  <c r="T29" i="2"/>
  <c r="T14" i="2"/>
  <c r="R10" i="2"/>
  <c r="T28" i="2"/>
  <c r="R24" i="2"/>
  <c r="T18" i="2"/>
  <c r="R18" i="2"/>
  <c r="T17" i="2"/>
  <c r="R20" i="2"/>
  <c r="R22" i="2"/>
  <c r="R13" i="2"/>
  <c r="T22" i="2"/>
  <c r="R17" i="2"/>
  <c r="R12" i="2"/>
  <c r="T20" i="2"/>
  <c r="T26" i="2"/>
  <c r="T25" i="2"/>
  <c r="T11" i="2"/>
  <c r="T21" i="2"/>
  <c r="T23" i="2"/>
  <c r="R25" i="2"/>
  <c r="T30" i="2"/>
  <c r="R28" i="2"/>
  <c r="T27" i="2"/>
  <c r="R23" i="2"/>
  <c r="S7" i="2" l="1"/>
  <c r="Z367" i="2"/>
  <c r="Y368" i="2"/>
  <c r="Z368" i="2" s="1"/>
  <c r="S8" i="2"/>
  <c r="S9" i="2"/>
  <c r="S10" i="2"/>
  <c r="S11" i="2"/>
  <c r="S12" i="2"/>
  <c r="S13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R14" i="2"/>
  <c r="V57" i="2"/>
  <c r="W35" i="2"/>
  <c r="W56" i="2"/>
  <c r="X51" i="2"/>
  <c r="X52" i="2"/>
  <c r="V36" i="2"/>
  <c r="V53" i="2"/>
  <c r="X36" i="2"/>
  <c r="V49" i="2"/>
  <c r="W58" i="2"/>
  <c r="V45" i="2"/>
  <c r="W46" i="2"/>
  <c r="V38" i="2"/>
  <c r="X40" i="2"/>
  <c r="V44" i="2"/>
  <c r="X47" i="2"/>
  <c r="X42" i="2"/>
  <c r="X46" i="2"/>
  <c r="V54" i="2"/>
  <c r="X53" i="2"/>
  <c r="X49" i="2"/>
  <c r="W43" i="2"/>
  <c r="X41" i="2"/>
  <c r="V56" i="2"/>
  <c r="W45" i="2"/>
  <c r="W48" i="2"/>
  <c r="W38" i="2"/>
  <c r="W36" i="2"/>
  <c r="W44" i="2"/>
  <c r="W50" i="2"/>
  <c r="V55" i="2"/>
  <c r="V37" i="2"/>
  <c r="V51" i="2"/>
  <c r="V52" i="2"/>
  <c r="W52" i="2"/>
  <c r="W53" i="2"/>
  <c r="X55" i="2"/>
  <c r="X48" i="2"/>
  <c r="Q31" i="2"/>
  <c r="W47" i="2"/>
  <c r="R52" i="2"/>
  <c r="X37" i="2"/>
  <c r="R49" i="2"/>
  <c r="V41" i="2"/>
  <c r="V39" i="2"/>
  <c r="R46" i="2"/>
  <c r="T39" i="2"/>
  <c r="V50" i="2"/>
  <c r="R33" i="2"/>
  <c r="V43" i="2"/>
  <c r="X56" i="2"/>
  <c r="X43" i="2"/>
  <c r="W41" i="2"/>
  <c r="R37" i="2"/>
  <c r="T54" i="2"/>
  <c r="V46" i="2"/>
  <c r="T56" i="2"/>
  <c r="W57" i="2"/>
  <c r="X45" i="2"/>
  <c r="V40" i="2"/>
  <c r="W49" i="2"/>
  <c r="R44" i="2"/>
  <c r="R56" i="2"/>
  <c r="T51" i="2"/>
  <c r="W40" i="2"/>
  <c r="X35" i="2"/>
  <c r="X50" i="2"/>
  <c r="W54" i="2"/>
  <c r="W39" i="2"/>
  <c r="R38" i="2"/>
  <c r="T48" i="2"/>
  <c r="W55" i="2"/>
  <c r="X57" i="2"/>
  <c r="R41" i="2"/>
  <c r="V48" i="2"/>
  <c r="X39" i="2"/>
  <c r="W37" i="2"/>
  <c r="W42" i="2"/>
  <c r="V35" i="2"/>
  <c r="T32" i="2"/>
  <c r="T44" i="2"/>
  <c r="X44" i="2"/>
  <c r="V47" i="2"/>
  <c r="V42" i="2"/>
  <c r="T46" i="2"/>
  <c r="X54" i="2"/>
  <c r="R50" i="2"/>
  <c r="T43" i="2"/>
  <c r="X38" i="2"/>
  <c r="T37" i="2"/>
  <c r="T31" i="2"/>
  <c r="R57" i="2"/>
  <c r="T45" i="2"/>
  <c r="T55" i="2"/>
  <c r="R42" i="2"/>
  <c r="R47" i="2"/>
  <c r="T34" i="2"/>
  <c r="R51" i="2"/>
  <c r="T53" i="2"/>
  <c r="R53" i="2"/>
  <c r="T38" i="2"/>
  <c r="R35" i="2"/>
  <c r="R31" i="2"/>
  <c r="R55" i="2"/>
  <c r="R34" i="2"/>
  <c r="R32" i="2"/>
  <c r="T57" i="2"/>
  <c r="T41" i="2"/>
  <c r="T52" i="2"/>
  <c r="T42" i="2"/>
  <c r="R39" i="2"/>
  <c r="R54" i="2"/>
  <c r="T36" i="2"/>
  <c r="T35" i="2"/>
  <c r="R43" i="2"/>
  <c r="T47" i="2"/>
  <c r="T40" i="2"/>
  <c r="R36" i="2"/>
  <c r="T50" i="2"/>
  <c r="R45" i="2"/>
  <c r="R40" i="2"/>
  <c r="T49" i="2"/>
  <c r="R48" i="2"/>
  <c r="T33" i="2"/>
  <c r="S14" i="2" l="1"/>
  <c r="S57" i="2"/>
  <c r="S55" i="2"/>
  <c r="S56" i="2"/>
  <c r="S53" i="2"/>
  <c r="S52" i="2"/>
  <c r="S51" i="2"/>
  <c r="S50" i="2"/>
  <c r="S49" i="2"/>
  <c r="S48" i="2"/>
  <c r="S47" i="2"/>
  <c r="S54" i="2"/>
  <c r="S46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45" i="2"/>
  <c r="S6" i="2"/>
  <c r="W51" i="2"/>
  <c r="V17" i="2"/>
  <c r="W10" i="2"/>
  <c r="V12" i="2"/>
  <c r="W30" i="2"/>
  <c r="V28" i="2"/>
  <c r="W32" i="2"/>
  <c r="V32" i="2"/>
  <c r="X20" i="2"/>
  <c r="X15" i="2"/>
  <c r="X16" i="2"/>
  <c r="V31" i="2"/>
  <c r="W18" i="2"/>
  <c r="V34" i="2"/>
  <c r="V8" i="2"/>
  <c r="W9" i="2"/>
  <c r="X32" i="2"/>
  <c r="X9" i="2"/>
  <c r="V19" i="2"/>
  <c r="W25" i="2"/>
  <c r="W15" i="2"/>
  <c r="W22" i="2"/>
  <c r="X30" i="2"/>
  <c r="W14" i="2"/>
  <c r="X18" i="2"/>
  <c r="X26" i="2"/>
  <c r="X8" i="2"/>
  <c r="X19" i="2"/>
  <c r="X27" i="2"/>
  <c r="V30" i="2"/>
  <c r="V9" i="2"/>
  <c r="X31" i="2"/>
  <c r="V29" i="2"/>
  <c r="W24" i="2"/>
  <c r="X33" i="2"/>
  <c r="V13" i="2"/>
  <c r="V27" i="2"/>
  <c r="X22" i="2"/>
  <c r="X25" i="2"/>
  <c r="X34" i="2"/>
  <c r="X17" i="2"/>
  <c r="V23" i="2"/>
  <c r="V15" i="2"/>
  <c r="V18" i="2"/>
  <c r="V11" i="2"/>
  <c r="X23" i="2"/>
  <c r="W12" i="2"/>
  <c r="W26" i="2"/>
  <c r="W21" i="2"/>
  <c r="X24" i="2"/>
  <c r="V14" i="2"/>
  <c r="X13" i="2"/>
  <c r="V22" i="2"/>
  <c r="V24" i="2"/>
  <c r="W8" i="2"/>
  <c r="V25" i="2"/>
  <c r="W33" i="2"/>
  <c r="V26" i="2"/>
  <c r="W29" i="2"/>
  <c r="V10" i="2"/>
  <c r="W27" i="2"/>
  <c r="W19" i="2"/>
  <c r="W13" i="2"/>
  <c r="X29" i="2"/>
  <c r="V21" i="2"/>
  <c r="X21" i="2"/>
  <c r="W11" i="2"/>
  <c r="W31" i="2"/>
  <c r="X12" i="2"/>
  <c r="X59" i="2"/>
  <c r="W20" i="2"/>
  <c r="V16" i="2"/>
  <c r="X28" i="2"/>
  <c r="V20" i="2"/>
  <c r="X11" i="2"/>
  <c r="X14" i="2"/>
  <c r="W23" i="2"/>
  <c r="V33" i="2"/>
  <c r="W34" i="2"/>
  <c r="X10" i="2"/>
  <c r="Q58" i="2"/>
  <c r="W17" i="2"/>
  <c r="W16" i="2"/>
  <c r="W28" i="2"/>
  <c r="W59" i="2"/>
  <c r="T59" i="2"/>
  <c r="R59" i="2"/>
  <c r="T58" i="2"/>
  <c r="S59" i="2" l="1"/>
  <c r="V6" i="2"/>
  <c r="W6" i="2"/>
  <c r="X7" i="2"/>
  <c r="R58" i="2"/>
  <c r="X6" i="2"/>
  <c r="V7" i="2"/>
  <c r="S58" i="2" l="1"/>
  <c r="W7" i="2"/>
</calcChain>
</file>

<file path=xl/sharedStrings.xml><?xml version="1.0" encoding="utf-8"?>
<sst xmlns="http://schemas.openxmlformats.org/spreadsheetml/2006/main" count="28" uniqueCount="21">
  <si>
    <t>Дата</t>
  </si>
  <si>
    <t>Тренд</t>
  </si>
  <si>
    <t>Мю</t>
  </si>
  <si>
    <t>Дисперсия</t>
  </si>
  <si>
    <t>В среднем</t>
  </si>
  <si>
    <t>Betta</t>
  </si>
  <si>
    <t>alpha</t>
  </si>
  <si>
    <t>Sigma</t>
  </si>
  <si>
    <t>Ro</t>
  </si>
  <si>
    <t>С вероятностью 99%</t>
  </si>
  <si>
    <t>Прогноз</t>
  </si>
  <si>
    <t>Негативный сценарий</t>
  </si>
  <si>
    <t>Вероятный сценарий</t>
  </si>
  <si>
    <t>Позитивный сценарий</t>
  </si>
  <si>
    <t>Всего заболевших</t>
  </si>
  <si>
    <t>Заболевшие за сутки</t>
  </si>
  <si>
    <t>Логприросты</t>
  </si>
  <si>
    <t>Mu-sigma^2/2</t>
  </si>
  <si>
    <t>Diseased</t>
  </si>
  <si>
    <t>Sick growth</t>
  </si>
  <si>
    <t>Log_sick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</si>
</sst>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14" fontId="0" fillId="3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11" fontId="0" fillId="0" borderId="0" xfId="0" applyNumberFormat="1"/>
    <xf numFmtId="0" fontId="0" fillId="3" borderId="4" xfId="0" applyNumberFormat="1" applyFill="1" applyBorder="1"/>
    <xf numFmtId="0" fontId="0" fillId="3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Лист1!$V$5</c:f>
              <c:strCache>
                <c:ptCount val="1"/>
                <c:pt idx="0">
                  <c:v>Тренд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dispRSqr val="1"/>
            <c:dispEq val="1"/>
            <c:trendlineLbl>
              <c:layout>
                <c:manualLayout>
                  <c:x val="-0.19890878725132335"/>
                  <c:y val="-0.7799532009798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Лист1!$U$6:$U$59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Лист1!$V$6:$V$59</c:f>
              <c:numCache>
                <c:formatCode>General</c:formatCode>
                <c:ptCount val="54"/>
                <c:pt idx="0">
                  <c:v>0.13011513875551192</c:v>
                </c:pt>
                <c:pt idx="1">
                  <c:v>0.16232908414791217</c:v>
                </c:pt>
                <c:pt idx="2">
                  <c:v>0.14466336330790844</c:v>
                </c:pt>
                <c:pt idx="3">
                  <c:v>0.14191300351668013</c:v>
                </c:pt>
                <c:pt idx="4">
                  <c:v>0.15033643637880681</c:v>
                </c:pt>
                <c:pt idx="5">
                  <c:v>0.15334316510638293</c:v>
                </c:pt>
                <c:pt idx="6">
                  <c:v>0.1788932764079032</c:v>
                </c:pt>
                <c:pt idx="7">
                  <c:v>0.1420804248944155</c:v>
                </c:pt>
                <c:pt idx="8">
                  <c:v>0.14838321435657875</c:v>
                </c:pt>
                <c:pt idx="9">
                  <c:v>0.13843207111280187</c:v>
                </c:pt>
                <c:pt idx="10">
                  <c:v>0.13614918254159997</c:v>
                </c:pt>
                <c:pt idx="11">
                  <c:v>0.16771536779244015</c:v>
                </c:pt>
                <c:pt idx="12">
                  <c:v>0.12475751540290934</c:v>
                </c:pt>
                <c:pt idx="13">
                  <c:v>0.13622019300628177</c:v>
                </c:pt>
                <c:pt idx="14">
                  <c:v>0.12851860932977505</c:v>
                </c:pt>
                <c:pt idx="15">
                  <c:v>0.12036317063514575</c:v>
                </c:pt>
                <c:pt idx="16">
                  <c:v>0.12248170506212776</c:v>
                </c:pt>
                <c:pt idx="17">
                  <c:v>0.12619680606408248</c:v>
                </c:pt>
                <c:pt idx="18">
                  <c:v>0.12580801837334987</c:v>
                </c:pt>
                <c:pt idx="19">
                  <c:v>0.12508585185960949</c:v>
                </c:pt>
                <c:pt idx="20">
                  <c:v>0.13493483646150589</c:v>
                </c:pt>
                <c:pt idx="21">
                  <c:v>0.10800059832883807</c:v>
                </c:pt>
                <c:pt idx="22">
                  <c:v>0.10793223808819581</c:v>
                </c:pt>
                <c:pt idx="23">
                  <c:v>0.10898924639864813</c:v>
                </c:pt>
                <c:pt idx="24">
                  <c:v>0.11027945204096093</c:v>
                </c:pt>
                <c:pt idx="25">
                  <c:v>0.10342700212837705</c:v>
                </c:pt>
                <c:pt idx="26">
                  <c:v>0.10535667333146166</c:v>
                </c:pt>
                <c:pt idx="27">
                  <c:v>9.1041587246514039E-2</c:v>
                </c:pt>
                <c:pt idx="28">
                  <c:v>9.9222067299072264E-2</c:v>
                </c:pt>
                <c:pt idx="29">
                  <c:v>8.1464698862458787E-2</c:v>
                </c:pt>
                <c:pt idx="30">
                  <c:v>9.4687024378082019E-2</c:v>
                </c:pt>
                <c:pt idx="31">
                  <c:v>9.9970837343992522E-2</c:v>
                </c:pt>
                <c:pt idx="32">
                  <c:v>9.898111359399743E-2</c:v>
                </c:pt>
                <c:pt idx="33">
                  <c:v>8.6595766933589613E-2</c:v>
                </c:pt>
                <c:pt idx="34">
                  <c:v>8.1656242710438712E-2</c:v>
                </c:pt>
                <c:pt idx="35">
                  <c:v>8.4837355870449924E-2</c:v>
                </c:pt>
                <c:pt idx="36">
                  <c:v>7.7908631340235374E-2</c:v>
                </c:pt>
                <c:pt idx="37">
                  <c:v>7.1002043475045185E-2</c:v>
                </c:pt>
                <c:pt idx="38">
                  <c:v>7.9234685955086093E-2</c:v>
                </c:pt>
                <c:pt idx="39">
                  <c:v>6.7246367203173354E-2</c:v>
                </c:pt>
                <c:pt idx="40">
                  <c:v>6.1252637456564625E-2</c:v>
                </c:pt>
                <c:pt idx="41">
                  <c:v>5.9837495936605749E-2</c:v>
                </c:pt>
                <c:pt idx="42">
                  <c:v>4.9059652939639403E-2</c:v>
                </c:pt>
                <c:pt idx="43">
                  <c:v>5.1685076016972788E-2</c:v>
                </c:pt>
                <c:pt idx="44">
                  <c:v>4.13065695955106E-2</c:v>
                </c:pt>
                <c:pt idx="45">
                  <c:v>2.9252924010020265E-2</c:v>
                </c:pt>
                <c:pt idx="46">
                  <c:v>6.2561627693219057E-3</c:v>
                </c:pt>
                <c:pt idx="47">
                  <c:v>5.0858741445701662E-2</c:v>
                </c:pt>
                <c:pt idx="48">
                  <c:v>1.8253807489330802E-2</c:v>
                </c:pt>
                <c:pt idx="49">
                  <c:v>3.3742902826244446E-2</c:v>
                </c:pt>
                <c:pt idx="50">
                  <c:v>5.8966147417696367E-2</c:v>
                </c:pt>
                <c:pt idx="51">
                  <c:v>2.2936139636057874E-2</c:v>
                </c:pt>
                <c:pt idx="52">
                  <c:v>2.3979526304187843E-2</c:v>
                </c:pt>
                <c:pt idx="53">
                  <c:v>3.9148336542265509E-3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1-4166-81BC-96C6800F1F90}"/>
            </c:ext>
          </c:extLst>
        </c:ser>
        <c:ser>
          <c:idx val="2"/>
          <c:order val="1"/>
          <c:tx>
            <c:strRef>
              <c:f>Лист1!$X$5</c:f>
              <c:strCache>
                <c:ptCount val="1"/>
                <c:pt idx="0">
                  <c:v>Дисперсия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Лист1!$U$6:$U$59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Лист1!$X$6:$X$59</c:f>
              <c:numCache>
                <c:formatCode>General</c:formatCode>
                <c:ptCount val="54"/>
                <c:pt idx="0">
                  <c:v>0.3224643700073247</c:v>
                </c:pt>
                <c:pt idx="1">
                  <c:v>0.27039609991498559</c:v>
                </c:pt>
                <c:pt idx="2">
                  <c:v>0.25841974882133439</c:v>
                </c:pt>
                <c:pt idx="3">
                  <c:v>0.26307802420857229</c:v>
                </c:pt>
                <c:pt idx="4">
                  <c:v>0.26457617280121037</c:v>
                </c:pt>
                <c:pt idx="5">
                  <c:v>0.26950521581786491</c:v>
                </c:pt>
                <c:pt idx="6">
                  <c:v>0.24179948990939995</c:v>
                </c:pt>
                <c:pt idx="7">
                  <c:v>0.1791271905888504</c:v>
                </c:pt>
                <c:pt idx="8">
                  <c:v>0.1810730001736118</c:v>
                </c:pt>
                <c:pt idx="9">
                  <c:v>0.18033923141041749</c:v>
                </c:pt>
                <c:pt idx="10">
                  <c:v>0.18419266914535773</c:v>
                </c:pt>
                <c:pt idx="11">
                  <c:v>0.14259436792653088</c:v>
                </c:pt>
                <c:pt idx="12">
                  <c:v>6.2859628139210269E-2</c:v>
                </c:pt>
                <c:pt idx="13">
                  <c:v>5.8605089362679455E-2</c:v>
                </c:pt>
                <c:pt idx="14">
                  <c:v>5.7516732058762031E-2</c:v>
                </c:pt>
                <c:pt idx="15">
                  <c:v>5.619463965783169E-2</c:v>
                </c:pt>
                <c:pt idx="16">
                  <c:v>5.7489194031338828E-2</c:v>
                </c:pt>
                <c:pt idx="17">
                  <c:v>5.8490130961269544E-2</c:v>
                </c:pt>
                <c:pt idx="18">
                  <c:v>6.0108953344886418E-2</c:v>
                </c:pt>
                <c:pt idx="19">
                  <c:v>6.1806504280489095E-2</c:v>
                </c:pt>
                <c:pt idx="20">
                  <c:v>6.0029544197933625E-2</c:v>
                </c:pt>
                <c:pt idx="21">
                  <c:v>3.5688339818875946E-2</c:v>
                </c:pt>
                <c:pt idx="22">
                  <c:v>3.6803436586858133E-2</c:v>
                </c:pt>
                <c:pt idx="23">
                  <c:v>3.7952585073653761E-2</c:v>
                </c:pt>
                <c:pt idx="24">
                  <c:v>3.9162627457620211E-2</c:v>
                </c:pt>
                <c:pt idx="25">
                  <c:v>3.9007230303808565E-2</c:v>
                </c:pt>
                <c:pt idx="26">
                  <c:v>4.0284647138649869E-2</c:v>
                </c:pt>
                <c:pt idx="27">
                  <c:v>3.5613841033747928E-2</c:v>
                </c:pt>
                <c:pt idx="28">
                  <c:v>3.5037769075774036E-2</c:v>
                </c:pt>
                <c:pt idx="29">
                  <c:v>2.7584978161879686E-2</c:v>
                </c:pt>
                <c:pt idx="30">
                  <c:v>2.3999376009178185E-2</c:v>
                </c:pt>
                <c:pt idx="31">
                  <c:v>2.4314513762827918E-2</c:v>
                </c:pt>
                <c:pt idx="32">
                  <c:v>2.5395141056051007E-2</c:v>
                </c:pt>
                <c:pt idx="33">
                  <c:v>2.2908300781547326E-2</c:v>
                </c:pt>
                <c:pt idx="34">
                  <c:v>2.3490101240994411E-2</c:v>
                </c:pt>
                <c:pt idx="35">
                  <c:v>2.4502728569812303E-2</c:v>
                </c:pt>
                <c:pt idx="36">
                  <c:v>2.4850505436250388E-2</c:v>
                </c:pt>
                <c:pt idx="37">
                  <c:v>2.5352668877715673E-2</c:v>
                </c:pt>
                <c:pt idx="38">
                  <c:v>2.5640986990418072E-2</c:v>
                </c:pt>
                <c:pt idx="39">
                  <c:v>2.4744267327958615E-2</c:v>
                </c:pt>
                <c:pt idx="40">
                  <c:v>2.5895861343806253E-2</c:v>
                </c:pt>
                <c:pt idx="41">
                  <c:v>2.7855500573366936E-2</c:v>
                </c:pt>
                <c:pt idx="42">
                  <c:v>2.8415003476194124E-2</c:v>
                </c:pt>
                <c:pt idx="43">
                  <c:v>3.0900432516915485E-2</c:v>
                </c:pt>
                <c:pt idx="44">
                  <c:v>3.2568658947474655E-2</c:v>
                </c:pt>
                <c:pt idx="45">
                  <c:v>3.4411627618408817E-2</c:v>
                </c:pt>
                <c:pt idx="46">
                  <c:v>3.2763507010640944E-2</c:v>
                </c:pt>
                <c:pt idx="47">
                  <c:v>1.6981710616453864E-2</c:v>
                </c:pt>
                <c:pt idx="48">
                  <c:v>9.8898996817359894E-3</c:v>
                </c:pt>
                <c:pt idx="49">
                  <c:v>9.8526181934927883E-3</c:v>
                </c:pt>
                <c:pt idx="50">
                  <c:v>7.5441822339644207E-3</c:v>
                </c:pt>
                <c:pt idx="51">
                  <c:v>1.40449990698636E-3</c:v>
                </c:pt>
                <c:pt idx="52">
                  <c:v>2.1002179260441521E-3</c:v>
                </c:pt>
                <c:pt idx="53">
                  <c:v>1.7848845052638393E-3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1-4166-81BC-96C6800F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47104"/>
        <c:axId val="980553248"/>
      </c:lineChart>
      <c:catAx>
        <c:axId val="3270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553248"/>
        <c:crosses val="autoZero"/>
        <c:auto val="1"/>
        <c:lblAlgn val="ctr"/>
        <c:lblOffset val="100"/>
        <c:noMultiLvlLbl val="1"/>
      </c:catAx>
      <c:valAx>
        <c:axId val="9805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Лист1!$M$5:$M$59</c:f>
              <c:numCache>
                <c:formatCode>General</c:formatCode>
                <c:ptCount val="55"/>
                <c:pt idx="0">
                  <c:v>-1.6094379124341003</c:v>
                </c:pt>
                <c:pt idx="1">
                  <c:v>1.0986122886681098</c:v>
                </c:pt>
                <c:pt idx="2">
                  <c:v>0.28768207245178085</c:v>
                </c:pt>
                <c:pt idx="3">
                  <c:v>-0.2876820724517809</c:v>
                </c:pt>
                <c:pt idx="4">
                  <c:v>0</c:v>
                </c:pt>
                <c:pt idx="5">
                  <c:v>-1.0986122886681098</c:v>
                </c:pt>
                <c:pt idx="6">
                  <c:v>1.9459101490553132</c:v>
                </c:pt>
                <c:pt idx="7">
                  <c:v>-0.15415067982725836</c:v>
                </c:pt>
                <c:pt idx="8">
                  <c:v>0.60613580357031549</c:v>
                </c:pt>
                <c:pt idx="9">
                  <c:v>0.24116205681688804</c:v>
                </c:pt>
                <c:pt idx="10">
                  <c:v>-1.2527629684953681</c:v>
                </c:pt>
                <c:pt idx="11">
                  <c:v>2.0149030205422647</c:v>
                </c:pt>
                <c:pt idx="12">
                  <c:v>-0.35667494393873245</c:v>
                </c:pt>
                <c:pt idx="13">
                  <c:v>0.45198512374305722</c:v>
                </c:pt>
                <c:pt idx="14">
                  <c:v>0.45473615711494708</c:v>
                </c:pt>
                <c:pt idx="15">
                  <c:v>3.7740327982847113E-2</c:v>
                </c:pt>
                <c:pt idx="16">
                  <c:v>-1.8692133012152522E-2</c:v>
                </c:pt>
                <c:pt idx="17">
                  <c:v>0.14058195062118939</c:v>
                </c:pt>
                <c:pt idx="18">
                  <c:v>0.15180601286800413</c:v>
                </c:pt>
                <c:pt idx="19">
                  <c:v>-0.21962860920676522</c:v>
                </c:pt>
                <c:pt idx="20">
                  <c:v>1.0506989329722123</c:v>
                </c:pt>
                <c:pt idx="21">
                  <c:v>0.11025648627003301</c:v>
                </c:pt>
                <c:pt idx="22">
                  <c:v>7.4107972153721835E-2</c:v>
                </c:pt>
                <c:pt idx="23">
                  <c:v>6.8992871486951421E-2</c:v>
                </c:pt>
                <c:pt idx="24">
                  <c:v>0.31585294941847725</c:v>
                </c:pt>
                <c:pt idx="25">
                  <c:v>4.7466537238923752E-2</c:v>
                </c:pt>
                <c:pt idx="26">
                  <c:v>0.50617908370999509</c:v>
                </c:pt>
                <c:pt idx="27">
                  <c:v>-0.12983137417255794</c:v>
                </c:pt>
                <c:pt idx="28">
                  <c:v>0.56091364665102261</c:v>
                </c:pt>
                <c:pt idx="29">
                  <c:v>-0.24909343902812189</c:v>
                </c:pt>
                <c:pt idx="30">
                  <c:v>-3.2124486803769725E-2</c:v>
                </c:pt>
                <c:pt idx="31">
                  <c:v>0.12273448359387937</c:v>
                </c:pt>
                <c:pt idx="32">
                  <c:v>0.37145874012296931</c:v>
                </c:pt>
                <c:pt idx="33">
                  <c:v>0.19032577561975844</c:v>
                </c:pt>
                <c:pt idx="34">
                  <c:v>1.8033979510214532E-2</c:v>
                </c:pt>
                <c:pt idx="35">
                  <c:v>0.21648312194452637</c:v>
                </c:pt>
                <c:pt idx="36">
                  <c:v>0.20222721291365875</c:v>
                </c:pt>
                <c:pt idx="37">
                  <c:v>-6.8952878685650407E-2</c:v>
                </c:pt>
                <c:pt idx="38">
                  <c:v>0.2710477859856899</c:v>
                </c:pt>
                <c:pt idx="39">
                  <c:v>0.15715231340230421</c:v>
                </c:pt>
                <c:pt idx="40">
                  <c:v>8.1064618735988955E-2</c:v>
                </c:pt>
                <c:pt idx="41">
                  <c:v>0.19994945489716814</c:v>
                </c:pt>
                <c:pt idx="42">
                  <c:v>1.7554576011638741E-2</c:v>
                </c:pt>
                <c:pt idx="43">
                  <c:v>0.16584864665305687</c:v>
                </c:pt>
                <c:pt idx="44">
                  <c:v>0.16184302545041396</c:v>
                </c:pt>
                <c:pt idx="45">
                  <c:v>0.23622377517630547</c:v>
                </c:pt>
                <c:pt idx="46">
                  <c:v>-0.35056446664171614</c:v>
                </c:pt>
                <c:pt idx="47">
                  <c:v>0.27909327914029769</c:v>
                </c:pt>
                <c:pt idx="48">
                  <c:v>-7.4680764532151056E-2</c:v>
                </c:pt>
                <c:pt idx="49">
                  <c:v>-9.2373320131015166E-2</c:v>
                </c:pt>
                <c:pt idx="50">
                  <c:v>0.20308617854425035</c:v>
                </c:pt>
                <c:pt idx="51">
                  <c:v>1.9805979631667973E-2</c:v>
                </c:pt>
                <c:pt idx="52">
                  <c:v>6.4108911604110433E-2</c:v>
                </c:pt>
                <c:pt idx="53">
                  <c:v>-2.5958938331110681E-2</c:v>
                </c:pt>
                <c:pt idx="54">
                  <c:v>3.3788605639563783E-2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1-40D2-8B56-8180888F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80591"/>
        <c:axId val="101485215"/>
      </c:scatterChart>
      <c:valAx>
        <c:axId val="3277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85215"/>
        <c:crosses val="autoZero"/>
        <c:crossBetween val="midCat"/>
      </c:valAx>
      <c:valAx>
        <c:axId val="1014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7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361949</xdr:colOff>
      <xdr:row>2</xdr:row>
      <xdr:rowOff>90486</xdr:rowOff>
    </xdr:from>
    <xdr:to>
      <xdr:col>44</xdr:col>
      <xdr:colOff>47625</xdr:colOff>
      <xdr:row>33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7D133EF-3F8C-4497-BBE9-6B5F4867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59</xdr:row>
      <xdr:rowOff>147636</xdr:rowOff>
    </xdr:from>
    <xdr:to>
      <xdr:col>16</xdr:col>
      <xdr:colOff>590550</xdr:colOff>
      <xdr:row>88</xdr:row>
      <xdr:rowOff>171449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F61B093-DEE7-468B-815E-E5F0E78C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B524-4926-4D61-8B08-30A5AF0B5D14}">
  <dimension ref="A1:AB368"/>
  <sheetViews>
    <sheetView topLeftCell="A44" zoomScale="91" zoomScaleNormal="70" workbookViewId="0">
      <selection activeCell="D5" sqref="D5:D59"/>
    </sheetView>
  </sheetViews>
  <sheetFormatPr defaultRowHeight="14.5" x14ac:dyDescent="0.35"/>
  <cols>
    <col min="1" max="1" width="10.1796875" bestFit="1" customWidth="1"/>
    <col min="2" max="2" width="17.81640625" customWidth="1"/>
    <col min="3" max="3" width="20.26953125" customWidth="1"/>
    <col min="4" max="4" width="13.1796875" customWidth="1"/>
    <col min="5" max="5" width="12.453125" hidden="1" customWidth="1"/>
    <col min="6" max="6" width="8.81640625" hidden="1" customWidth="1"/>
    <col min="7" max="7" width="12.1796875" style="3" hidden="1" customWidth="1"/>
    <col min="8" max="8" width="9.1796875" style="4" hidden="1" customWidth="1"/>
    <col min="9" max="9" width="9.1796875" hidden="1" customWidth="1"/>
    <col min="10" max="10" width="20.1796875" hidden="1" customWidth="1"/>
    <col min="11" max="11" width="9.1796875" hidden="1" customWidth="1"/>
    <col min="12" max="12" width="9.1796875" customWidth="1"/>
    <col min="13" max="13" width="18.453125" customWidth="1"/>
    <col min="14" max="14" width="10.26953125" customWidth="1"/>
    <col min="15" max="15" width="9.1796875" customWidth="1"/>
    <col min="16" max="16" width="11" customWidth="1"/>
    <col min="17" max="17" width="12.7265625" customWidth="1"/>
    <col min="18" max="18" width="21.453125" customWidth="1"/>
    <col min="19" max="19" width="21.7265625" customWidth="1"/>
    <col min="20" max="20" width="12" customWidth="1"/>
    <col min="21" max="21" width="10.54296875" style="12" customWidth="1"/>
    <col min="22" max="24" width="12" bestFit="1" customWidth="1"/>
    <col min="25" max="25" width="10.1796875" bestFit="1" customWidth="1"/>
    <col min="26" max="26" width="10.54296875" customWidth="1"/>
    <col min="27" max="27" width="19.81640625" bestFit="1" customWidth="1"/>
  </cols>
  <sheetData>
    <row r="1" spans="1:28" x14ac:dyDescent="0.35">
      <c r="A1" t="s">
        <v>0</v>
      </c>
      <c r="B1" t="s">
        <v>14</v>
      </c>
      <c r="C1" t="s">
        <v>15</v>
      </c>
      <c r="D1" t="s">
        <v>16</v>
      </c>
      <c r="K1" s="25"/>
      <c r="M1" s="25">
        <f>0.00758630411557748+3.93371179106696E-12*Y2</f>
        <v>7.5863041155774802E-3</v>
      </c>
      <c r="S1" t="s">
        <v>4</v>
      </c>
      <c r="T1" s="3">
        <f>-V2/U2</f>
        <v>61.54216495279406</v>
      </c>
      <c r="U1" s="17" t="s">
        <v>5</v>
      </c>
      <c r="V1" t="s">
        <v>6</v>
      </c>
      <c r="W1" t="s">
        <v>7</v>
      </c>
      <c r="X1" t="s">
        <v>8</v>
      </c>
      <c r="AA1" s="25">
        <v>2.1655245457356399E-8</v>
      </c>
      <c r="AB1" s="25">
        <v>2.1173295787305899E-5</v>
      </c>
    </row>
    <row r="2" spans="1:28" x14ac:dyDescent="0.35">
      <c r="A2" s="1">
        <v>43892</v>
      </c>
      <c r="B2">
        <v>1</v>
      </c>
      <c r="N2" t="s">
        <v>17</v>
      </c>
      <c r="R2" t="s">
        <v>9</v>
      </c>
      <c r="S2" t="s">
        <v>11</v>
      </c>
      <c r="T2" s="5">
        <f>+U59+196</f>
        <v>249</v>
      </c>
      <c r="U2" s="12">
        <v>-2.7767467405640498E-3</v>
      </c>
      <c r="V2">
        <v>0.17088700593992601</v>
      </c>
      <c r="W2">
        <v>1.2107423547060301E-2</v>
      </c>
      <c r="X2">
        <v>0.112895755818126</v>
      </c>
      <c r="Y2" s="5"/>
    </row>
    <row r="3" spans="1:28" x14ac:dyDescent="0.35">
      <c r="A3" s="1">
        <v>43893</v>
      </c>
      <c r="B3">
        <v>1</v>
      </c>
      <c r="C3">
        <f t="shared" ref="C3:C34" si="0">+B3-B2</f>
        <v>0</v>
      </c>
      <c r="S3" t="s">
        <v>12</v>
      </c>
      <c r="T3" s="5">
        <f>+U59+134</f>
        <v>187</v>
      </c>
      <c r="X3" s="25"/>
      <c r="Y3" s="25"/>
    </row>
    <row r="4" spans="1:28" ht="15" thickBot="1" x14ac:dyDescent="0.4">
      <c r="A4" s="1">
        <v>43894</v>
      </c>
      <c r="B4">
        <v>6</v>
      </c>
      <c r="C4">
        <f t="shared" si="0"/>
        <v>5</v>
      </c>
      <c r="S4" t="s">
        <v>13</v>
      </c>
      <c r="T4" s="5">
        <f>+U59+72</f>
        <v>125</v>
      </c>
      <c r="Y4" s="1"/>
    </row>
    <row r="5" spans="1:28" x14ac:dyDescent="0.35">
      <c r="A5" s="1">
        <v>43895</v>
      </c>
      <c r="B5">
        <v>7</v>
      </c>
      <c r="C5">
        <f t="shared" si="0"/>
        <v>1</v>
      </c>
      <c r="D5">
        <f>LN(C5/C4)</f>
        <v>-1.6094379124341003</v>
      </c>
      <c r="M5" s="8">
        <f>D5</f>
        <v>-1.6094379124341003</v>
      </c>
      <c r="N5" s="9" t="s">
        <v>1</v>
      </c>
      <c r="O5" s="9" t="s">
        <v>2</v>
      </c>
      <c r="P5" s="10" t="s">
        <v>3</v>
      </c>
      <c r="Q5" s="8">
        <f ca="1">INDIRECT("M"&amp;(ROW($M$59)-ROW(M5)+5))</f>
        <v>3.3788605639563783E-2</v>
      </c>
      <c r="R5" s="9" t="s">
        <v>1</v>
      </c>
      <c r="S5" s="9" t="s">
        <v>2</v>
      </c>
      <c r="T5" s="9" t="s">
        <v>3</v>
      </c>
      <c r="U5" s="18"/>
      <c r="V5" s="19" t="s">
        <v>1</v>
      </c>
      <c r="W5" s="19" t="s">
        <v>2</v>
      </c>
      <c r="X5" s="20" t="s">
        <v>3</v>
      </c>
      <c r="Y5" t="s">
        <v>10</v>
      </c>
    </row>
    <row r="6" spans="1:28" x14ac:dyDescent="0.35">
      <c r="A6" s="1">
        <v>43896</v>
      </c>
      <c r="B6">
        <v>10</v>
      </c>
      <c r="C6">
        <f t="shared" si="0"/>
        <v>3</v>
      </c>
      <c r="D6">
        <f t="shared" ref="D6:D59" si="1">LN(C6/C5)</f>
        <v>1.0986122886681098</v>
      </c>
      <c r="M6" s="11">
        <f t="shared" ref="M6:M36" si="2">D6</f>
        <v>1.0986122886681098</v>
      </c>
      <c r="N6" s="12">
        <f t="shared" ref="N6:N37" ca="1" si="3">AVERAGE(INDIRECT("M5"&amp;":"&amp;"M"&amp;ROW(M6)))</f>
        <v>-0.25541281188299525</v>
      </c>
      <c r="O6" s="12">
        <f t="shared" ref="O6" ca="1" si="4">N6+P6/2</f>
        <v>1.5779711610394347</v>
      </c>
      <c r="P6" s="13">
        <f t="shared" ref="P6:P37" ca="1" si="5">_xlfn.VAR.S(INDIRECT("M5"&amp;":"&amp;"M"&amp;ROW(M6)))</f>
        <v>3.6667679458448599</v>
      </c>
      <c r="Q6" s="11">
        <f ca="1">INDIRECT("M"&amp;(ROW($M$59)-ROW(M6)+5))</f>
        <v>-2.5958938331110681E-2</v>
      </c>
      <c r="R6" s="12">
        <f ca="1">AVERAGE(INDIRECT("Q5"&amp;":"&amp;"Q"&amp;ROW(Q6)))</f>
        <v>3.9148336542265509E-3</v>
      </c>
      <c r="S6" s="12">
        <f t="shared" ref="S6" ca="1" si="6">R6+T6/2</f>
        <v>4.8072759068584709E-3</v>
      </c>
      <c r="T6" s="12">
        <f ca="1">_xlfn.VAR.S(INDIRECT("Q5"&amp;":"&amp;"Q"&amp;ROW(Q6)))</f>
        <v>1.7848845052638393E-3</v>
      </c>
      <c r="U6" s="26">
        <v>0</v>
      </c>
      <c r="V6" s="21">
        <f ca="1">INDIRECT("R"&amp;(ROW($R$59)-ROW(R5)+5))</f>
        <v>0.13011513875551192</v>
      </c>
      <c r="W6" s="21">
        <f ca="1">INDIRECT("S"&amp;(ROW($S$59)-ROW(S5)+5))</f>
        <v>0.29134732375917427</v>
      </c>
      <c r="X6" s="22">
        <f ca="1">INDIRECT("T"&amp;(ROW($T$59)-ROW(T5)+5))</f>
        <v>0.3224643700073247</v>
      </c>
      <c r="Y6">
        <v>0</v>
      </c>
      <c r="Z6" s="25">
        <f t="shared" ref="Z6:Z69" si="7">-3*(((1-(Ro^2)^(Прогноз+1))/(1-(Ro^2))*Sigma^2)+0.0000211732957873059+2.16552454573564E-08*($U$59+Прогноз)^2)^0.5-(Betta*($U$59+Прогноз)+alpha)</f>
        <v>-6.9077264474208408E-2</v>
      </c>
    </row>
    <row r="7" spans="1:28" x14ac:dyDescent="0.35">
      <c r="A7" s="1">
        <v>43897</v>
      </c>
      <c r="B7">
        <v>14</v>
      </c>
      <c r="C7">
        <f>+B7-B6</f>
        <v>4</v>
      </c>
      <c r="D7">
        <f t="shared" si="1"/>
        <v>0.28768207245178085</v>
      </c>
      <c r="M7" s="11">
        <f t="shared" si="2"/>
        <v>0.28768207245178085</v>
      </c>
      <c r="N7" s="12">
        <f t="shared" ca="1" si="3"/>
        <v>-7.4381183771403223E-2</v>
      </c>
      <c r="O7" s="12">
        <f t="shared" ref="O7:O59" ca="1" si="8">N7+P7/2</f>
        <v>0.89146947825491241</v>
      </c>
      <c r="P7" s="13">
        <f t="shared" ca="1" si="5"/>
        <v>1.9317013240526313</v>
      </c>
      <c r="Q7" s="11">
        <f t="shared" ref="Q7:Q59" ca="1" si="9">INDIRECT("M"&amp;(ROW($M$59)-ROW(M7)+5))</f>
        <v>6.4108911604110433E-2</v>
      </c>
      <c r="R7" s="12">
        <f t="shared" ref="R7:R59" ca="1" si="10">AVERAGE(INDIRECT("Q5"&amp;":"&amp;"Q"&amp;ROW(Q7)))</f>
        <v>2.3979526304187843E-2</v>
      </c>
      <c r="S7" s="12">
        <f t="shared" ref="S7:S59" ca="1" si="11">R7+T7/2</f>
        <v>2.5029635267209919E-2</v>
      </c>
      <c r="T7" s="12">
        <f t="shared" ref="T7:T59" ca="1" si="12">_xlfn.VAR.S(INDIRECT("Q5"&amp;":"&amp;"Q"&amp;ROW(Q7)))</f>
        <v>2.1002179260441521E-3</v>
      </c>
      <c r="U7" s="26">
        <f>+U6+1</f>
        <v>1</v>
      </c>
      <c r="V7" s="21">
        <f t="shared" ref="V7:V59" ca="1" si="13">INDIRECT("R"&amp;(ROW($R$59)-ROW(R6)+5))</f>
        <v>0.16232908414791217</v>
      </c>
      <c r="W7" s="21">
        <f t="shared" ref="W7:W59" ca="1" si="14">INDIRECT("S"&amp;(ROW($S$59)-ROW(S6)+5))</f>
        <v>0.29752713410540499</v>
      </c>
      <c r="X7" s="22">
        <f t="shared" ref="X7:X59" ca="1" si="15">INDIRECT("T"&amp;(ROW($T$59)-ROW(T6)+5))</f>
        <v>0.27039609991498559</v>
      </c>
      <c r="Y7">
        <f>+Y6+1</f>
        <v>1</v>
      </c>
      <c r="Z7" s="25">
        <f t="shared" si="7"/>
        <v>-6.6713878529990556E-2</v>
      </c>
    </row>
    <row r="8" spans="1:28" x14ac:dyDescent="0.35">
      <c r="A8" s="1">
        <v>43898</v>
      </c>
      <c r="B8">
        <v>17</v>
      </c>
      <c r="C8">
        <f t="shared" si="0"/>
        <v>3</v>
      </c>
      <c r="D8">
        <f t="shared" si="1"/>
        <v>-0.2876820724517809</v>
      </c>
      <c r="M8" s="11">
        <f t="shared" si="2"/>
        <v>-0.2876820724517809</v>
      </c>
      <c r="N8" s="12">
        <f t="shared" ca="1" si="3"/>
        <v>-0.12770640594149762</v>
      </c>
      <c r="O8" s="12">
        <f t="shared" ca="1" si="8"/>
        <v>0.52188119404835931</v>
      </c>
      <c r="P8" s="13">
        <f t="shared" ca="1" si="5"/>
        <v>1.2991751999797139</v>
      </c>
      <c r="Q8" s="11">
        <f t="shared" ca="1" si="9"/>
        <v>1.9805979631667973E-2</v>
      </c>
      <c r="R8" s="12">
        <f t="shared" ca="1" si="10"/>
        <v>2.2936139636057874E-2</v>
      </c>
      <c r="S8" s="12">
        <f t="shared" ca="1" si="11"/>
        <v>2.3638389589551053E-2</v>
      </c>
      <c r="T8" s="12">
        <f t="shared" ca="1" si="12"/>
        <v>1.40449990698636E-3</v>
      </c>
      <c r="U8" s="26">
        <f t="shared" ref="U8:U59" si="16">+U7+1</f>
        <v>2</v>
      </c>
      <c r="V8" s="21">
        <f t="shared" ca="1" si="13"/>
        <v>0.14466336330790844</v>
      </c>
      <c r="W8" s="21">
        <f t="shared" ca="1" si="14"/>
        <v>0.27387323771857564</v>
      </c>
      <c r="X8" s="22">
        <f t="shared" ca="1" si="15"/>
        <v>0.25841974882133439</v>
      </c>
      <c r="Y8">
        <f t="shared" ref="Y8:Y71" si="17">+Y7+1</f>
        <v>2</v>
      </c>
      <c r="Z8" s="25">
        <f t="shared" si="7"/>
        <v>-6.4170940905218535E-2</v>
      </c>
    </row>
    <row r="9" spans="1:28" x14ac:dyDescent="0.35">
      <c r="A9" s="1">
        <v>43899</v>
      </c>
      <c r="B9">
        <v>20</v>
      </c>
      <c r="C9">
        <f t="shared" si="0"/>
        <v>3</v>
      </c>
      <c r="D9">
        <f t="shared" si="1"/>
        <v>0</v>
      </c>
      <c r="M9" s="11">
        <f t="shared" si="2"/>
        <v>0</v>
      </c>
      <c r="N9" s="12">
        <f t="shared" ca="1" si="3"/>
        <v>-0.1021651247531981</v>
      </c>
      <c r="O9" s="12">
        <f t="shared" ca="1" si="8"/>
        <v>0.38665646785104407</v>
      </c>
      <c r="P9" s="13">
        <f t="shared" ca="1" si="5"/>
        <v>0.97764318520848437</v>
      </c>
      <c r="Q9" s="11">
        <f t="shared" ca="1" si="9"/>
        <v>0.20308617854425035</v>
      </c>
      <c r="R9" s="12">
        <f t="shared" ca="1" si="10"/>
        <v>5.8966147417696367E-2</v>
      </c>
      <c r="S9" s="12">
        <f t="shared" ca="1" si="11"/>
        <v>6.2738238534678581E-2</v>
      </c>
      <c r="T9" s="12">
        <f t="shared" ca="1" si="12"/>
        <v>7.5441822339644207E-3</v>
      </c>
      <c r="U9" s="26">
        <f t="shared" si="16"/>
        <v>3</v>
      </c>
      <c r="V9" s="21">
        <f t="shared" ca="1" si="13"/>
        <v>0.14191300351668013</v>
      </c>
      <c r="W9" s="21">
        <f t="shared" ca="1" si="14"/>
        <v>0.27345201562096627</v>
      </c>
      <c r="X9" s="22">
        <f t="shared" ca="1" si="15"/>
        <v>0.26307802420857229</v>
      </c>
      <c r="Y9">
        <f t="shared" si="17"/>
        <v>3</v>
      </c>
      <c r="Z9" s="25">
        <f t="shared" si="7"/>
        <v>-6.1628748056377448E-2</v>
      </c>
    </row>
    <row r="10" spans="1:28" x14ac:dyDescent="0.35">
      <c r="A10" s="1">
        <v>43900</v>
      </c>
      <c r="B10" s="7">
        <v>21</v>
      </c>
      <c r="C10">
        <f t="shared" si="0"/>
        <v>1</v>
      </c>
      <c r="D10">
        <f t="shared" si="1"/>
        <v>-1.0986122886681098</v>
      </c>
      <c r="M10" s="11">
        <f t="shared" si="2"/>
        <v>-1.0986122886681098</v>
      </c>
      <c r="N10" s="12">
        <f t="shared" ca="1" si="3"/>
        <v>-0.26823965207235007</v>
      </c>
      <c r="O10" s="12">
        <f t="shared" ca="1" si="8"/>
        <v>0.20555986788388292</v>
      </c>
      <c r="P10" s="13">
        <f t="shared" ca="1" si="5"/>
        <v>0.94759903991246597</v>
      </c>
      <c r="Q10" s="11">
        <f t="shared" ca="1" si="9"/>
        <v>-9.2373320131015166E-2</v>
      </c>
      <c r="R10" s="12">
        <f t="shared" ca="1" si="10"/>
        <v>3.3742902826244446E-2</v>
      </c>
      <c r="S10" s="12">
        <f t="shared" ca="1" si="11"/>
        <v>3.8669211922990838E-2</v>
      </c>
      <c r="T10" s="12">
        <f t="shared" ca="1" si="12"/>
        <v>9.8526181934927883E-3</v>
      </c>
      <c r="U10" s="26">
        <f t="shared" si="16"/>
        <v>4</v>
      </c>
      <c r="V10" s="21">
        <f t="shared" ca="1" si="13"/>
        <v>0.15033643637880681</v>
      </c>
      <c r="W10" s="21">
        <f t="shared" ca="1" si="14"/>
        <v>0.28262452277941197</v>
      </c>
      <c r="X10" s="22">
        <f t="shared" ca="1" si="15"/>
        <v>0.26457617280121037</v>
      </c>
      <c r="Y10">
        <f t="shared" si="17"/>
        <v>4</v>
      </c>
      <c r="Z10" s="25">
        <f t="shared" si="7"/>
        <v>-5.9089535982266919E-2</v>
      </c>
    </row>
    <row r="11" spans="1:28" x14ac:dyDescent="0.35">
      <c r="A11" s="1">
        <v>43901</v>
      </c>
      <c r="B11">
        <v>28</v>
      </c>
      <c r="C11">
        <f t="shared" si="0"/>
        <v>7</v>
      </c>
      <c r="D11">
        <f t="shared" si="1"/>
        <v>1.9459101490553132</v>
      </c>
      <c r="M11" s="11">
        <f t="shared" si="2"/>
        <v>1.9459101490553132</v>
      </c>
      <c r="N11" s="12">
        <f t="shared" ca="1" si="3"/>
        <v>4.806746237445899E-2</v>
      </c>
      <c r="O11" s="12">
        <f t="shared" ca="1" si="8"/>
        <v>0.79307606294515343</v>
      </c>
      <c r="P11" s="13">
        <f t="shared" ca="1" si="5"/>
        <v>1.4900172011413888</v>
      </c>
      <c r="Q11" s="11">
        <f t="shared" ca="1" si="9"/>
        <v>-7.4680764532151056E-2</v>
      </c>
      <c r="R11" s="12">
        <f t="shared" ca="1" si="10"/>
        <v>1.8253807489330802E-2</v>
      </c>
      <c r="S11" s="12">
        <f t="shared" ca="1" si="11"/>
        <v>2.3198757330198796E-2</v>
      </c>
      <c r="T11" s="12">
        <f t="shared" ca="1" si="12"/>
        <v>9.8898996817359894E-3</v>
      </c>
      <c r="U11" s="26">
        <f t="shared" si="16"/>
        <v>5</v>
      </c>
      <c r="V11" s="21">
        <f t="shared" ca="1" si="13"/>
        <v>0.15334316510638293</v>
      </c>
      <c r="W11" s="21">
        <f t="shared" ca="1" si="14"/>
        <v>0.28809577301531542</v>
      </c>
      <c r="X11" s="22">
        <f t="shared" ca="1" si="15"/>
        <v>0.26950521581786491</v>
      </c>
      <c r="Y11">
        <f t="shared" si="17"/>
        <v>5</v>
      </c>
      <c r="Z11" s="25">
        <f t="shared" si="7"/>
        <v>-5.6553287710220806E-2</v>
      </c>
    </row>
    <row r="12" spans="1:28" x14ac:dyDescent="0.35">
      <c r="A12" s="1">
        <v>43902</v>
      </c>
      <c r="B12">
        <v>34</v>
      </c>
      <c r="C12">
        <f t="shared" si="0"/>
        <v>6</v>
      </c>
      <c r="D12">
        <f t="shared" si="1"/>
        <v>-0.15415067982725836</v>
      </c>
      <c r="M12" s="11">
        <f t="shared" si="2"/>
        <v>-0.15415067982725836</v>
      </c>
      <c r="N12" s="12">
        <f t="shared" ca="1" si="3"/>
        <v>2.2790194599244324E-2</v>
      </c>
      <c r="O12" s="12">
        <f t="shared" ca="1" si="8"/>
        <v>0.66392475615313051</v>
      </c>
      <c r="P12" s="13">
        <f t="shared" ca="1" si="5"/>
        <v>1.2822691231077723</v>
      </c>
      <c r="Q12" s="11">
        <f t="shared" ca="1" si="9"/>
        <v>0.27909327914029769</v>
      </c>
      <c r="R12" s="12">
        <f t="shared" ca="1" si="10"/>
        <v>5.0858741445701662E-2</v>
      </c>
      <c r="S12" s="12">
        <f t="shared" ca="1" si="11"/>
        <v>5.9349596753928591E-2</v>
      </c>
      <c r="T12" s="12">
        <f t="shared" ca="1" si="12"/>
        <v>1.6981710616453864E-2</v>
      </c>
      <c r="U12" s="26">
        <f t="shared" si="16"/>
        <v>6</v>
      </c>
      <c r="V12" s="21">
        <f t="shared" ca="1" si="13"/>
        <v>0.1788932764079032</v>
      </c>
      <c r="W12" s="21">
        <f t="shared" ca="1" si="14"/>
        <v>0.29979302136260316</v>
      </c>
      <c r="X12" s="22">
        <f t="shared" ca="1" si="15"/>
        <v>0.24179948990939995</v>
      </c>
      <c r="Y12">
        <f t="shared" si="17"/>
        <v>6</v>
      </c>
      <c r="Z12" s="25">
        <f t="shared" si="7"/>
        <v>-5.4019958066552555E-2</v>
      </c>
    </row>
    <row r="13" spans="1:28" x14ac:dyDescent="0.35">
      <c r="A13" s="1">
        <v>43903</v>
      </c>
      <c r="B13">
        <v>45</v>
      </c>
      <c r="C13">
        <f t="shared" si="0"/>
        <v>11</v>
      </c>
      <c r="D13">
        <f t="shared" si="1"/>
        <v>0.60613580357031549</v>
      </c>
      <c r="M13" s="11">
        <f t="shared" si="2"/>
        <v>0.60613580357031549</v>
      </c>
      <c r="N13" s="12">
        <f t="shared" ca="1" si="3"/>
        <v>8.7606373373807778E-2</v>
      </c>
      <c r="O13" s="12">
        <f t="shared" ca="1" si="8"/>
        <v>0.6675042313726709</v>
      </c>
      <c r="P13" s="13">
        <f t="shared" ca="1" si="5"/>
        <v>1.1597957159977264</v>
      </c>
      <c r="Q13" s="11">
        <f t="shared" ca="1" si="9"/>
        <v>-0.35056446664171614</v>
      </c>
      <c r="R13" s="12">
        <f t="shared" ca="1" si="10"/>
        <v>6.2561627693219057E-3</v>
      </c>
      <c r="S13" s="12">
        <f t="shared" ca="1" si="11"/>
        <v>2.2637916274642379E-2</v>
      </c>
      <c r="T13" s="12">
        <f t="shared" ca="1" si="12"/>
        <v>3.2763507010640944E-2</v>
      </c>
      <c r="U13" s="26">
        <f t="shared" si="16"/>
        <v>7</v>
      </c>
      <c r="V13" s="21">
        <f t="shared" ca="1" si="13"/>
        <v>0.1420804248944155</v>
      </c>
      <c r="W13" s="21">
        <f t="shared" ca="1" si="14"/>
        <v>0.2316440201888407</v>
      </c>
      <c r="X13" s="22">
        <f t="shared" ca="1" si="15"/>
        <v>0.1791271905888504</v>
      </c>
      <c r="Y13">
        <f t="shared" si="17"/>
        <v>7</v>
      </c>
      <c r="Z13" s="25">
        <f t="shared" si="7"/>
        <v>-5.1489501907505682E-2</v>
      </c>
    </row>
    <row r="14" spans="1:28" x14ac:dyDescent="0.35">
      <c r="A14" s="1">
        <v>43904</v>
      </c>
      <c r="B14">
        <v>59</v>
      </c>
      <c r="C14">
        <f t="shared" si="0"/>
        <v>14</v>
      </c>
      <c r="D14">
        <f t="shared" si="1"/>
        <v>0.24116205681688804</v>
      </c>
      <c r="M14" s="11">
        <f t="shared" si="2"/>
        <v>0.24116205681688804</v>
      </c>
      <c r="N14" s="12">
        <f t="shared" ca="1" si="3"/>
        <v>0.10296194171811582</v>
      </c>
      <c r="O14" s="12">
        <f t="shared" ca="1" si="8"/>
        <v>0.61960567177965553</v>
      </c>
      <c r="P14" s="13">
        <f t="shared" ca="1" si="5"/>
        <v>1.0332874601230795</v>
      </c>
      <c r="Q14" s="11">
        <f t="shared" ca="1" si="9"/>
        <v>0.23622377517630547</v>
      </c>
      <c r="R14" s="12">
        <f t="shared" ca="1" si="10"/>
        <v>2.9252924010020265E-2</v>
      </c>
      <c r="S14" s="12">
        <f t="shared" ca="1" si="11"/>
        <v>4.6458737819224674E-2</v>
      </c>
      <c r="T14" s="12">
        <f t="shared" ca="1" si="12"/>
        <v>3.4411627618408817E-2</v>
      </c>
      <c r="U14" s="26">
        <f t="shared" si="16"/>
        <v>8</v>
      </c>
      <c r="V14" s="21">
        <f t="shared" ca="1" si="13"/>
        <v>0.14838321435657875</v>
      </c>
      <c r="W14" s="21">
        <f t="shared" ca="1" si="14"/>
        <v>0.23891971444338467</v>
      </c>
      <c r="X14" s="22">
        <f t="shared" ca="1" si="15"/>
        <v>0.1810730001736118</v>
      </c>
      <c r="Y14">
        <f t="shared" si="17"/>
        <v>8</v>
      </c>
      <c r="Z14" s="25">
        <f t="shared" si="7"/>
        <v>-4.8961874494500013E-2</v>
      </c>
    </row>
    <row r="15" spans="1:28" x14ac:dyDescent="0.35">
      <c r="A15" s="1">
        <v>43905</v>
      </c>
      <c r="B15">
        <v>63</v>
      </c>
      <c r="C15">
        <f t="shared" si="0"/>
        <v>4</v>
      </c>
      <c r="D15">
        <f t="shared" si="1"/>
        <v>-1.2527629684953681</v>
      </c>
      <c r="M15" s="11">
        <f t="shared" si="2"/>
        <v>-1.2527629684953681</v>
      </c>
      <c r="N15" s="12">
        <f t="shared" ca="1" si="3"/>
        <v>-2.0285777392200902E-2</v>
      </c>
      <c r="O15" s="12">
        <f t="shared" ca="1" si="8"/>
        <v>0.52823858112561017</v>
      </c>
      <c r="P15" s="13">
        <f t="shared" ca="1" si="5"/>
        <v>1.0970487170356222</v>
      </c>
      <c r="Q15" s="11">
        <f t="shared" ca="1" si="9"/>
        <v>0.16184302545041396</v>
      </c>
      <c r="R15" s="12">
        <f t="shared" ca="1" si="10"/>
        <v>4.13065695955106E-2</v>
      </c>
      <c r="S15" s="12">
        <f t="shared" ca="1" si="11"/>
        <v>5.7590899069247928E-2</v>
      </c>
      <c r="T15" s="12">
        <f t="shared" ca="1" si="12"/>
        <v>3.2568658947474655E-2</v>
      </c>
      <c r="U15" s="26">
        <f t="shared" si="16"/>
        <v>9</v>
      </c>
      <c r="V15" s="21">
        <f t="shared" ca="1" si="13"/>
        <v>0.13843207111280187</v>
      </c>
      <c r="W15" s="21">
        <f t="shared" ca="1" si="14"/>
        <v>0.22860168681801063</v>
      </c>
      <c r="X15" s="22">
        <f t="shared" ca="1" si="15"/>
        <v>0.18033923141041749</v>
      </c>
      <c r="Y15">
        <f t="shared" si="17"/>
        <v>9</v>
      </c>
      <c r="Z15" s="25">
        <f t="shared" si="7"/>
        <v>-4.643703151482946E-2</v>
      </c>
    </row>
    <row r="16" spans="1:28" x14ac:dyDescent="0.35">
      <c r="A16" s="1">
        <v>43906</v>
      </c>
      <c r="B16">
        <v>93</v>
      </c>
      <c r="C16">
        <f t="shared" si="0"/>
        <v>30</v>
      </c>
      <c r="D16">
        <f t="shared" si="1"/>
        <v>2.0149030205422647</v>
      </c>
      <c r="M16" s="11">
        <f t="shared" si="2"/>
        <v>2.0149030205422647</v>
      </c>
      <c r="N16" s="12">
        <f t="shared" ca="1" si="3"/>
        <v>0.1493132891023379</v>
      </c>
      <c r="O16" s="12">
        <f t="shared" ca="1" si="8"/>
        <v>0.82055485698071651</v>
      </c>
      <c r="P16" s="13">
        <f t="shared" ca="1" si="5"/>
        <v>1.3424831357567573</v>
      </c>
      <c r="Q16" s="11">
        <f t="shared" ca="1" si="9"/>
        <v>0.16584864665305687</v>
      </c>
      <c r="R16" s="12">
        <f t="shared" ca="1" si="10"/>
        <v>5.1685076016972788E-2</v>
      </c>
      <c r="S16" s="12">
        <f t="shared" ca="1" si="11"/>
        <v>6.7135292275430525E-2</v>
      </c>
      <c r="T16" s="12">
        <f t="shared" ca="1" si="12"/>
        <v>3.0900432516915485E-2</v>
      </c>
      <c r="U16" s="26">
        <f t="shared" si="16"/>
        <v>10</v>
      </c>
      <c r="V16" s="21">
        <f t="shared" ca="1" si="13"/>
        <v>0.13614918254159997</v>
      </c>
      <c r="W16" s="21">
        <f t="shared" ca="1" si="14"/>
        <v>0.22824551711427882</v>
      </c>
      <c r="X16" s="22">
        <f t="shared" ca="1" si="15"/>
        <v>0.18419266914535773</v>
      </c>
      <c r="Y16">
        <f t="shared" si="17"/>
        <v>10</v>
      </c>
      <c r="Z16" s="25">
        <f t="shared" si="7"/>
        <v>-4.3914929096589908E-2</v>
      </c>
    </row>
    <row r="17" spans="1:26" x14ac:dyDescent="0.35">
      <c r="A17" s="1">
        <v>43907</v>
      </c>
      <c r="B17">
        <v>114</v>
      </c>
      <c r="C17">
        <f t="shared" si="0"/>
        <v>21</v>
      </c>
      <c r="D17">
        <f t="shared" si="1"/>
        <v>-0.35667494393873245</v>
      </c>
      <c r="M17" s="11">
        <f t="shared" si="2"/>
        <v>-0.35667494393873245</v>
      </c>
      <c r="N17" s="12">
        <f t="shared" ca="1" si="3"/>
        <v>0.11039111732994787</v>
      </c>
      <c r="O17" s="12">
        <f t="shared" ca="1" si="8"/>
        <v>0.73554296834574462</v>
      </c>
      <c r="P17" s="13">
        <f t="shared" ca="1" si="5"/>
        <v>1.2503037020315935</v>
      </c>
      <c r="Q17" s="11">
        <f t="shared" ca="1" si="9"/>
        <v>1.7554576011638741E-2</v>
      </c>
      <c r="R17" s="12">
        <f t="shared" ca="1" si="10"/>
        <v>4.9059652939639403E-2</v>
      </c>
      <c r="S17" s="12">
        <f t="shared" ca="1" si="11"/>
        <v>6.326715467773647E-2</v>
      </c>
      <c r="T17" s="12">
        <f t="shared" ca="1" si="12"/>
        <v>2.8415003476194124E-2</v>
      </c>
      <c r="U17" s="26">
        <f t="shared" si="16"/>
        <v>11</v>
      </c>
      <c r="V17" s="21">
        <f t="shared" ca="1" si="13"/>
        <v>0.16771536779244015</v>
      </c>
      <c r="W17" s="21">
        <f t="shared" ca="1" si="14"/>
        <v>0.23901255175570557</v>
      </c>
      <c r="X17" s="22">
        <f t="shared" ca="1" si="15"/>
        <v>0.14259436792653088</v>
      </c>
      <c r="Y17">
        <f t="shared" si="17"/>
        <v>11</v>
      </c>
      <c r="Z17" s="25">
        <f t="shared" si="7"/>
        <v>-4.1395523822301994E-2</v>
      </c>
    </row>
    <row r="18" spans="1:26" x14ac:dyDescent="0.35">
      <c r="A18" s="1">
        <v>43908</v>
      </c>
      <c r="B18">
        <v>147</v>
      </c>
      <c r="C18">
        <f t="shared" si="0"/>
        <v>33</v>
      </c>
      <c r="D18">
        <f t="shared" si="1"/>
        <v>0.45198512374305722</v>
      </c>
      <c r="M18" s="11">
        <f t="shared" si="2"/>
        <v>0.45198512374305722</v>
      </c>
      <c r="N18" s="12">
        <f t="shared" ca="1" si="3"/>
        <v>0.13479068921659854</v>
      </c>
      <c r="O18" s="12">
        <f t="shared" ca="1" si="8"/>
        <v>0.71602131006586611</v>
      </c>
      <c r="P18" s="13">
        <f t="shared" ca="1" si="5"/>
        <v>1.1624612416985352</v>
      </c>
      <c r="Q18" s="11">
        <f t="shared" ca="1" si="9"/>
        <v>0.19994945489716814</v>
      </c>
      <c r="R18" s="12">
        <f t="shared" ca="1" si="10"/>
        <v>5.9837495936605749E-2</v>
      </c>
      <c r="S18" s="12">
        <f t="shared" ca="1" si="11"/>
        <v>7.3765246223289213E-2</v>
      </c>
      <c r="T18" s="12">
        <f t="shared" ca="1" si="12"/>
        <v>2.7855500573366936E-2</v>
      </c>
      <c r="U18" s="26">
        <f t="shared" si="16"/>
        <v>12</v>
      </c>
      <c r="V18" s="21">
        <f t="shared" ca="1" si="13"/>
        <v>0.12475751540290934</v>
      </c>
      <c r="W18" s="21">
        <f t="shared" ca="1" si="14"/>
        <v>0.15618732947251449</v>
      </c>
      <c r="X18" s="22">
        <f t="shared" ca="1" si="15"/>
        <v>6.2859628139210269E-2</v>
      </c>
      <c r="Y18">
        <f t="shared" si="17"/>
        <v>12</v>
      </c>
      <c r="Z18" s="25">
        <f t="shared" si="7"/>
        <v>-3.8878772741327977E-2</v>
      </c>
    </row>
    <row r="19" spans="1:26" x14ac:dyDescent="0.35">
      <c r="A19" s="1">
        <v>43909</v>
      </c>
      <c r="B19">
        <v>199</v>
      </c>
      <c r="C19">
        <f t="shared" si="0"/>
        <v>52</v>
      </c>
      <c r="D19">
        <f t="shared" si="1"/>
        <v>0.45473615711494708</v>
      </c>
      <c r="M19" s="11">
        <f t="shared" si="2"/>
        <v>0.45473615711494708</v>
      </c>
      <c r="N19" s="12">
        <f t="shared" ca="1" si="3"/>
        <v>0.15612038707648843</v>
      </c>
      <c r="O19" s="12">
        <f t="shared" ca="1" si="8"/>
        <v>0.69924670508890763</v>
      </c>
      <c r="P19" s="13">
        <f t="shared" ca="1" si="5"/>
        <v>1.0862526360248383</v>
      </c>
      <c r="Q19" s="11">
        <f t="shared" ca="1" si="9"/>
        <v>8.1064618735988955E-2</v>
      </c>
      <c r="R19" s="12">
        <f t="shared" ca="1" si="10"/>
        <v>6.1252637456564625E-2</v>
      </c>
      <c r="S19" s="12">
        <f t="shared" ca="1" si="11"/>
        <v>7.4200568128467759E-2</v>
      </c>
      <c r="T19" s="12">
        <f t="shared" ca="1" si="12"/>
        <v>2.5895861343806253E-2</v>
      </c>
      <c r="U19" s="26">
        <f t="shared" si="16"/>
        <v>13</v>
      </c>
      <c r="V19" s="21">
        <f t="shared" ca="1" si="13"/>
        <v>0.13622019300628177</v>
      </c>
      <c r="W19" s="21">
        <f t="shared" ca="1" si="14"/>
        <v>0.16552273768762149</v>
      </c>
      <c r="X19" s="22">
        <f t="shared" ca="1" si="15"/>
        <v>5.8605089362679455E-2</v>
      </c>
      <c r="Y19">
        <f t="shared" si="17"/>
        <v>13</v>
      </c>
      <c r="Z19" s="25">
        <f t="shared" si="7"/>
        <v>-3.6364633381127262E-2</v>
      </c>
    </row>
    <row r="20" spans="1:26" x14ac:dyDescent="0.35">
      <c r="A20" s="1">
        <v>43910</v>
      </c>
      <c r="B20">
        <v>253</v>
      </c>
      <c r="C20">
        <f t="shared" si="0"/>
        <v>54</v>
      </c>
      <c r="D20">
        <f t="shared" si="1"/>
        <v>3.7740327982847113E-2</v>
      </c>
      <c r="J20" s="5"/>
      <c r="M20" s="11">
        <f t="shared" si="2"/>
        <v>3.7740327982847113E-2</v>
      </c>
      <c r="N20" s="12">
        <f t="shared" ca="1" si="3"/>
        <v>0.14872163338313585</v>
      </c>
      <c r="O20" s="12">
        <f t="shared" ca="1" si="8"/>
        <v>0.65607746264444622</v>
      </c>
      <c r="P20" s="13">
        <f t="shared" ca="1" si="5"/>
        <v>1.0147116585226208</v>
      </c>
      <c r="Q20" s="11">
        <f t="shared" ca="1" si="9"/>
        <v>0.15715231340230421</v>
      </c>
      <c r="R20" s="12">
        <f t="shared" ca="1" si="10"/>
        <v>6.7246367203173354E-2</v>
      </c>
      <c r="S20" s="12">
        <f t="shared" ca="1" si="11"/>
        <v>7.9618500867152664E-2</v>
      </c>
      <c r="T20" s="12">
        <f t="shared" ca="1" si="12"/>
        <v>2.4744267327958615E-2</v>
      </c>
      <c r="U20" s="26">
        <f t="shared" si="16"/>
        <v>14</v>
      </c>
      <c r="V20" s="21">
        <f t="shared" ca="1" si="13"/>
        <v>0.12851860932977505</v>
      </c>
      <c r="W20" s="21">
        <f t="shared" ca="1" si="14"/>
        <v>0.15727697535915605</v>
      </c>
      <c r="X20" s="22">
        <f t="shared" ca="1" si="15"/>
        <v>5.7516732058762031E-2</v>
      </c>
      <c r="Y20">
        <f t="shared" si="17"/>
        <v>14</v>
      </c>
      <c r="Z20" s="25">
        <f t="shared" si="7"/>
        <v>-3.3853063757394934E-2</v>
      </c>
    </row>
    <row r="21" spans="1:26" x14ac:dyDescent="0.35">
      <c r="A21" s="1">
        <v>43911</v>
      </c>
      <c r="B21">
        <v>306</v>
      </c>
      <c r="C21">
        <f t="shared" si="0"/>
        <v>53</v>
      </c>
      <c r="D21">
        <f t="shared" si="1"/>
        <v>-1.8692133012152522E-2</v>
      </c>
      <c r="J21" s="5"/>
      <c r="M21" s="11">
        <f t="shared" si="2"/>
        <v>-1.8692133012152522E-2</v>
      </c>
      <c r="N21" s="12">
        <f t="shared" ca="1" si="3"/>
        <v>0.13887376477164828</v>
      </c>
      <c r="O21" s="12">
        <f t="shared" ca="1" si="8"/>
        <v>0.61534418909173427</v>
      </c>
      <c r="P21" s="13">
        <f t="shared" ca="1" si="5"/>
        <v>0.95294084864017203</v>
      </c>
      <c r="Q21" s="11">
        <f t="shared" ca="1" si="9"/>
        <v>0.2710477859856899</v>
      </c>
      <c r="R21" s="12">
        <f t="shared" ca="1" si="10"/>
        <v>7.9234685955086093E-2</v>
      </c>
      <c r="S21" s="12">
        <f t="shared" ca="1" si="11"/>
        <v>9.2055179450295122E-2</v>
      </c>
      <c r="T21" s="12">
        <f t="shared" ca="1" si="12"/>
        <v>2.5640986990418072E-2</v>
      </c>
      <c r="U21" s="26">
        <f t="shared" si="16"/>
        <v>15</v>
      </c>
      <c r="V21" s="21">
        <f t="shared" ca="1" si="13"/>
        <v>0.12036317063514575</v>
      </c>
      <c r="W21" s="21">
        <f t="shared" ca="1" si="14"/>
        <v>0.1484604904640616</v>
      </c>
      <c r="X21" s="22">
        <f t="shared" ca="1" si="15"/>
        <v>5.619463965783169E-2</v>
      </c>
      <c r="Y21">
        <f t="shared" si="17"/>
        <v>15</v>
      </c>
      <c r="Z21" s="25">
        <f t="shared" si="7"/>
        <v>-3.1344022383127668E-2</v>
      </c>
    </row>
    <row r="22" spans="1:26" x14ac:dyDescent="0.35">
      <c r="A22" s="1">
        <v>43912</v>
      </c>
      <c r="B22">
        <v>367</v>
      </c>
      <c r="C22">
        <f t="shared" si="0"/>
        <v>61</v>
      </c>
      <c r="D22">
        <f t="shared" si="1"/>
        <v>0.14058195062118939</v>
      </c>
      <c r="J22" s="5"/>
      <c r="M22" s="11">
        <f t="shared" si="2"/>
        <v>0.14058195062118939</v>
      </c>
      <c r="N22" s="12">
        <f t="shared" ca="1" si="3"/>
        <v>0.13896866398551169</v>
      </c>
      <c r="O22" s="12">
        <f t="shared" ca="1" si="8"/>
        <v>0.58741149733951625</v>
      </c>
      <c r="P22" s="13">
        <f t="shared" ca="1" si="5"/>
        <v>0.89688566670800907</v>
      </c>
      <c r="Q22" s="11">
        <f t="shared" ca="1" si="9"/>
        <v>-6.8952878685650407E-2</v>
      </c>
      <c r="R22" s="12">
        <f t="shared" ca="1" si="10"/>
        <v>7.1002043475045185E-2</v>
      </c>
      <c r="S22" s="12">
        <f t="shared" ca="1" si="11"/>
        <v>8.3678377913903021E-2</v>
      </c>
      <c r="T22" s="12">
        <f t="shared" ca="1" si="12"/>
        <v>2.5352668877715673E-2</v>
      </c>
      <c r="U22" s="26">
        <f t="shared" si="16"/>
        <v>16</v>
      </c>
      <c r="V22" s="21">
        <f t="shared" ca="1" si="13"/>
        <v>0.12248170506212776</v>
      </c>
      <c r="W22" s="21">
        <f t="shared" ca="1" si="14"/>
        <v>0.15122630207779716</v>
      </c>
      <c r="X22" s="22">
        <f t="shared" ca="1" si="15"/>
        <v>5.7489194031338828E-2</v>
      </c>
      <c r="Y22">
        <f t="shared" si="17"/>
        <v>16</v>
      </c>
      <c r="Z22" s="25">
        <f t="shared" si="7"/>
        <v>-2.8837468276661504E-2</v>
      </c>
    </row>
    <row r="23" spans="1:26" x14ac:dyDescent="0.35">
      <c r="A23" s="1">
        <v>43913</v>
      </c>
      <c r="B23">
        <v>438</v>
      </c>
      <c r="C23">
        <f t="shared" si="0"/>
        <v>71</v>
      </c>
      <c r="D23">
        <f t="shared" si="1"/>
        <v>0.15180601286800413</v>
      </c>
      <c r="J23" s="5"/>
      <c r="M23" s="11">
        <f t="shared" si="2"/>
        <v>0.15180601286800413</v>
      </c>
      <c r="N23" s="12">
        <f t="shared" ca="1" si="3"/>
        <v>0.13964431392669549</v>
      </c>
      <c r="O23" s="12">
        <f t="shared" ca="1" si="8"/>
        <v>0.56317799331581964</v>
      </c>
      <c r="P23" s="13">
        <f t="shared" ca="1" si="5"/>
        <v>0.84706735877824824</v>
      </c>
      <c r="Q23" s="11">
        <f t="shared" ca="1" si="9"/>
        <v>0.20222721291365875</v>
      </c>
      <c r="R23" s="12">
        <f t="shared" ca="1" si="10"/>
        <v>7.7908631340235374E-2</v>
      </c>
      <c r="S23" s="12">
        <f t="shared" ca="1" si="11"/>
        <v>9.033388405836057E-2</v>
      </c>
      <c r="T23" s="12">
        <f t="shared" ca="1" si="12"/>
        <v>2.4850505436250388E-2</v>
      </c>
      <c r="U23" s="26">
        <f t="shared" si="16"/>
        <v>17</v>
      </c>
      <c r="V23" s="21">
        <f t="shared" ca="1" si="13"/>
        <v>0.12619680606408248</v>
      </c>
      <c r="W23" s="21">
        <f t="shared" ca="1" si="14"/>
        <v>0.15544187154471725</v>
      </c>
      <c r="X23" s="22">
        <f t="shared" ca="1" si="15"/>
        <v>5.8490130961269544E-2</v>
      </c>
      <c r="Y23">
        <f t="shared" si="17"/>
        <v>17</v>
      </c>
      <c r="Z23" s="25">
        <f t="shared" si="7"/>
        <v>-2.6333360968725725E-2</v>
      </c>
    </row>
    <row r="24" spans="1:26" x14ac:dyDescent="0.35">
      <c r="A24" s="1">
        <v>43914</v>
      </c>
      <c r="B24">
        <v>495</v>
      </c>
      <c r="C24">
        <f t="shared" si="0"/>
        <v>57</v>
      </c>
      <c r="D24">
        <f t="shared" si="1"/>
        <v>-0.21962860920676522</v>
      </c>
      <c r="J24" s="5"/>
      <c r="M24" s="11">
        <f t="shared" si="2"/>
        <v>-0.21962860920676522</v>
      </c>
      <c r="N24" s="12">
        <f t="shared" ca="1" si="3"/>
        <v>0.12168066777002247</v>
      </c>
      <c r="O24" s="12">
        <f t="shared" ca="1" si="8"/>
        <v>0.5261500267079301</v>
      </c>
      <c r="P24" s="13">
        <f t="shared" ca="1" si="5"/>
        <v>0.80893871787581517</v>
      </c>
      <c r="Q24" s="11">
        <f t="shared" ca="1" si="9"/>
        <v>0.21648312194452637</v>
      </c>
      <c r="R24" s="12">
        <f t="shared" ca="1" si="10"/>
        <v>8.4837355870449924E-2</v>
      </c>
      <c r="S24" s="12">
        <f t="shared" ca="1" si="11"/>
        <v>9.7088720155356079E-2</v>
      </c>
      <c r="T24" s="12">
        <f t="shared" ca="1" si="12"/>
        <v>2.4502728569812303E-2</v>
      </c>
      <c r="U24" s="26">
        <f t="shared" si="16"/>
        <v>18</v>
      </c>
      <c r="V24" s="21">
        <f t="shared" ca="1" si="13"/>
        <v>0.12580801837334987</v>
      </c>
      <c r="W24" s="21">
        <f t="shared" ca="1" si="14"/>
        <v>0.15586249504579308</v>
      </c>
      <c r="X24" s="22">
        <f t="shared" ca="1" si="15"/>
        <v>6.0108953344886418E-2</v>
      </c>
      <c r="Y24">
        <f t="shared" si="17"/>
        <v>18</v>
      </c>
      <c r="Z24" s="25">
        <f t="shared" si="7"/>
        <v>-2.3831660508556785E-2</v>
      </c>
    </row>
    <row r="25" spans="1:26" x14ac:dyDescent="0.35">
      <c r="A25" s="1">
        <v>43915</v>
      </c>
      <c r="B25">
        <v>658</v>
      </c>
      <c r="C25">
        <f t="shared" si="0"/>
        <v>163</v>
      </c>
      <c r="D25">
        <f t="shared" si="1"/>
        <v>1.0506989329722123</v>
      </c>
      <c r="J25" s="5"/>
      <c r="M25" s="11">
        <f t="shared" si="2"/>
        <v>1.0506989329722123</v>
      </c>
      <c r="N25" s="12">
        <f t="shared" ca="1" si="3"/>
        <v>0.16591963277965055</v>
      </c>
      <c r="O25" s="12">
        <f t="shared" ca="1" si="8"/>
        <v>0.57071492703445525</v>
      </c>
      <c r="P25" s="13">
        <f t="shared" ca="1" si="5"/>
        <v>0.80959058850960941</v>
      </c>
      <c r="Q25" s="11">
        <f t="shared" ca="1" si="9"/>
        <v>1.8033979510214532E-2</v>
      </c>
      <c r="R25" s="12">
        <f t="shared" ca="1" si="10"/>
        <v>8.1656242710438712E-2</v>
      </c>
      <c r="S25" s="12">
        <f t="shared" ca="1" si="11"/>
        <v>9.3401293330935914E-2</v>
      </c>
      <c r="T25" s="12">
        <f t="shared" ca="1" si="12"/>
        <v>2.3490101240994411E-2</v>
      </c>
      <c r="U25" s="26">
        <f t="shared" si="16"/>
        <v>19</v>
      </c>
      <c r="V25" s="21">
        <f t="shared" ca="1" si="13"/>
        <v>0.12508585185960949</v>
      </c>
      <c r="W25" s="21">
        <f t="shared" ca="1" si="14"/>
        <v>0.15598910399985405</v>
      </c>
      <c r="X25" s="22">
        <f t="shared" ca="1" si="15"/>
        <v>6.1806504280489095E-2</v>
      </c>
      <c r="Y25">
        <f t="shared" si="17"/>
        <v>19</v>
      </c>
      <c r="Z25" s="25">
        <f t="shared" si="7"/>
        <v>-2.1332327469115786E-2</v>
      </c>
    </row>
    <row r="26" spans="1:26" x14ac:dyDescent="0.35">
      <c r="A26" s="1">
        <v>43916</v>
      </c>
      <c r="B26">
        <v>840</v>
      </c>
      <c r="C26">
        <f t="shared" si="0"/>
        <v>182</v>
      </c>
      <c r="D26">
        <f t="shared" si="1"/>
        <v>0.11025648627003301</v>
      </c>
      <c r="J26" s="5"/>
      <c r="M26" s="11">
        <f t="shared" si="2"/>
        <v>0.11025648627003301</v>
      </c>
      <c r="N26" s="12">
        <f t="shared" ca="1" si="3"/>
        <v>0.16338948975648612</v>
      </c>
      <c r="O26" s="12">
        <f t="shared" ca="1" si="8"/>
        <v>0.54897923547909933</v>
      </c>
      <c r="P26" s="13">
        <f t="shared" ca="1" si="5"/>
        <v>0.77117949144522635</v>
      </c>
      <c r="Q26" s="11">
        <f t="shared" ca="1" si="9"/>
        <v>0.19032577561975844</v>
      </c>
      <c r="R26" s="12">
        <f t="shared" ca="1" si="10"/>
        <v>8.6595766933589613E-2</v>
      </c>
      <c r="S26" s="12">
        <f t="shared" ca="1" si="11"/>
        <v>9.8049917324363273E-2</v>
      </c>
      <c r="T26" s="12">
        <f t="shared" ca="1" si="12"/>
        <v>2.2908300781547326E-2</v>
      </c>
      <c r="U26" s="26">
        <f t="shared" si="16"/>
        <v>20</v>
      </c>
      <c r="V26" s="21">
        <f t="shared" ca="1" si="13"/>
        <v>0.13493483646150589</v>
      </c>
      <c r="W26" s="21">
        <f t="shared" ca="1" si="14"/>
        <v>0.16494960856047269</v>
      </c>
      <c r="X26" s="22">
        <f t="shared" ca="1" si="15"/>
        <v>6.0029544197933625E-2</v>
      </c>
      <c r="Y26">
        <f t="shared" si="17"/>
        <v>20</v>
      </c>
      <c r="Z26" s="25">
        <f t="shared" si="7"/>
        <v>-1.8835322951452453E-2</v>
      </c>
    </row>
    <row r="27" spans="1:26" x14ac:dyDescent="0.35">
      <c r="A27" s="1">
        <v>43917</v>
      </c>
      <c r="B27" s="6">
        <v>1036</v>
      </c>
      <c r="C27">
        <f t="shared" si="0"/>
        <v>196</v>
      </c>
      <c r="D27">
        <f t="shared" si="1"/>
        <v>7.4107972153721835E-2</v>
      </c>
      <c r="J27" s="5"/>
      <c r="M27" s="11">
        <f t="shared" si="2"/>
        <v>7.4107972153721835E-2</v>
      </c>
      <c r="N27" s="12">
        <f t="shared" ca="1" si="3"/>
        <v>0.15950768464332246</v>
      </c>
      <c r="O27" s="12">
        <f t="shared" ca="1" si="8"/>
        <v>0.52774391046795122</v>
      </c>
      <c r="P27" s="13">
        <f t="shared" ca="1" si="5"/>
        <v>0.73647245164925745</v>
      </c>
      <c r="Q27" s="11">
        <f t="shared" ca="1" si="9"/>
        <v>0.37145874012296931</v>
      </c>
      <c r="R27" s="12">
        <f t="shared" ca="1" si="10"/>
        <v>9.898111359399743E-2</v>
      </c>
      <c r="S27" s="12">
        <f t="shared" ca="1" si="11"/>
        <v>0.11167868412202293</v>
      </c>
      <c r="T27" s="12">
        <f t="shared" ca="1" si="12"/>
        <v>2.5395141056051007E-2</v>
      </c>
      <c r="U27" s="26">
        <f t="shared" si="16"/>
        <v>21</v>
      </c>
      <c r="V27" s="21">
        <f t="shared" ca="1" si="13"/>
        <v>0.10800059832883807</v>
      </c>
      <c r="W27" s="21">
        <f t="shared" ca="1" si="14"/>
        <v>0.12584476823827603</v>
      </c>
      <c r="X27" s="22">
        <f t="shared" ca="1" si="15"/>
        <v>3.5688339818875946E-2</v>
      </c>
      <c r="Y27">
        <f t="shared" si="17"/>
        <v>21</v>
      </c>
      <c r="Z27" s="25">
        <f t="shared" si="7"/>
        <v>-1.6340608588257671E-2</v>
      </c>
    </row>
    <row r="28" spans="1:26" x14ac:dyDescent="0.35">
      <c r="A28" s="1">
        <v>43918</v>
      </c>
      <c r="B28" s="6">
        <v>1246</v>
      </c>
      <c r="C28">
        <f t="shared" si="0"/>
        <v>210</v>
      </c>
      <c r="D28">
        <f t="shared" si="1"/>
        <v>6.8992871486951421E-2</v>
      </c>
      <c r="J28" s="5"/>
      <c r="M28" s="11">
        <f t="shared" si="2"/>
        <v>6.8992871486951421E-2</v>
      </c>
      <c r="N28" s="12">
        <f t="shared" ca="1" si="3"/>
        <v>0.15573623409514031</v>
      </c>
      <c r="O28" s="12">
        <f t="shared" ca="1" si="8"/>
        <v>0.50813287530259033</v>
      </c>
      <c r="P28" s="13">
        <f t="shared" ca="1" si="5"/>
        <v>0.70479328241490002</v>
      </c>
      <c r="Q28" s="11">
        <f t="shared" ca="1" si="9"/>
        <v>0.12273448359387937</v>
      </c>
      <c r="R28" s="12">
        <f t="shared" ca="1" si="10"/>
        <v>9.9970837343992522E-2</v>
      </c>
      <c r="S28" s="12">
        <f t="shared" ca="1" si="11"/>
        <v>0.11212809422540648</v>
      </c>
      <c r="T28" s="12">
        <f t="shared" ca="1" si="12"/>
        <v>2.4314513762827918E-2</v>
      </c>
      <c r="U28" s="26">
        <f t="shared" si="16"/>
        <v>22</v>
      </c>
      <c r="V28" s="21">
        <f t="shared" ca="1" si="13"/>
        <v>0.10793223808819581</v>
      </c>
      <c r="W28" s="21">
        <f t="shared" ca="1" si="14"/>
        <v>0.12633395638162487</v>
      </c>
      <c r="X28" s="22">
        <f t="shared" ca="1" si="15"/>
        <v>3.6803436586858133E-2</v>
      </c>
      <c r="Y28">
        <f t="shared" si="17"/>
        <v>22</v>
      </c>
      <c r="Z28" s="25">
        <f t="shared" si="7"/>
        <v>-1.3848146546646255E-2</v>
      </c>
    </row>
    <row r="29" spans="1:26" x14ac:dyDescent="0.35">
      <c r="A29" s="1">
        <v>43919</v>
      </c>
      <c r="B29">
        <v>1534</v>
      </c>
      <c r="C29">
        <f t="shared" si="0"/>
        <v>288</v>
      </c>
      <c r="D29">
        <f t="shared" si="1"/>
        <v>0.31585294941847725</v>
      </c>
      <c r="J29" s="5"/>
      <c r="M29" s="11">
        <f t="shared" si="2"/>
        <v>0.31585294941847725</v>
      </c>
      <c r="N29" s="12">
        <f t="shared" ca="1" si="3"/>
        <v>0.1621409027080738</v>
      </c>
      <c r="O29" s="12">
        <f t="shared" ca="1" si="8"/>
        <v>0.50036709778239885</v>
      </c>
      <c r="P29" s="13">
        <f t="shared" ca="1" si="5"/>
        <v>0.67645239014865</v>
      </c>
      <c r="Q29" s="11">
        <f t="shared" ca="1" si="9"/>
        <v>-3.2124486803769725E-2</v>
      </c>
      <c r="R29" s="12">
        <f t="shared" ca="1" si="10"/>
        <v>9.4687024378082019E-2</v>
      </c>
      <c r="S29" s="12">
        <f t="shared" ca="1" si="11"/>
        <v>0.10668671238267111</v>
      </c>
      <c r="T29" s="12">
        <f t="shared" ca="1" si="12"/>
        <v>2.3999376009178185E-2</v>
      </c>
      <c r="U29" s="26">
        <f t="shared" si="16"/>
        <v>23</v>
      </c>
      <c r="V29" s="21">
        <f t="shared" ca="1" si="13"/>
        <v>0.10898924639864813</v>
      </c>
      <c r="W29" s="21">
        <f t="shared" ca="1" si="14"/>
        <v>0.12796553893547502</v>
      </c>
      <c r="X29" s="22">
        <f t="shared" ca="1" si="15"/>
        <v>3.7952585073653761E-2</v>
      </c>
      <c r="Y29">
        <f t="shared" si="17"/>
        <v>23</v>
      </c>
      <c r="Z29" s="25">
        <f t="shared" si="7"/>
        <v>-1.1357899530210047E-2</v>
      </c>
    </row>
    <row r="30" spans="1:26" x14ac:dyDescent="0.35">
      <c r="A30" s="1">
        <v>43920</v>
      </c>
      <c r="B30">
        <v>1836</v>
      </c>
      <c r="C30">
        <f t="shared" si="0"/>
        <v>302</v>
      </c>
      <c r="D30">
        <f t="shared" si="1"/>
        <v>4.7466537238923752E-2</v>
      </c>
      <c r="J30" s="5"/>
      <c r="M30" s="11">
        <f t="shared" si="2"/>
        <v>4.7466537238923752E-2</v>
      </c>
      <c r="N30" s="12">
        <f t="shared" ca="1" si="3"/>
        <v>0.15773035019002954</v>
      </c>
      <c r="O30" s="12">
        <f t="shared" ca="1" si="8"/>
        <v>0.48268038611706909</v>
      </c>
      <c r="P30" s="13">
        <f t="shared" ca="1" si="5"/>
        <v>0.64990007185407905</v>
      </c>
      <c r="Q30" s="11">
        <f t="shared" ca="1" si="9"/>
        <v>-0.24909343902812189</v>
      </c>
      <c r="R30" s="12">
        <f t="shared" ca="1" si="10"/>
        <v>8.1464698862458787E-2</v>
      </c>
      <c r="S30" s="12">
        <f t="shared" ca="1" si="11"/>
        <v>9.525718794339863E-2</v>
      </c>
      <c r="T30" s="12">
        <f t="shared" ca="1" si="12"/>
        <v>2.7584978161879686E-2</v>
      </c>
      <c r="U30" s="26">
        <f t="shared" si="16"/>
        <v>24</v>
      </c>
      <c r="V30" s="21">
        <f t="shared" ca="1" si="13"/>
        <v>0.11027945204096093</v>
      </c>
      <c r="W30" s="21">
        <f t="shared" ca="1" si="14"/>
        <v>0.12986076576977104</v>
      </c>
      <c r="X30" s="22">
        <f t="shared" ca="1" si="15"/>
        <v>3.9162627457620211E-2</v>
      </c>
      <c r="Y30">
        <f t="shared" si="17"/>
        <v>24</v>
      </c>
      <c r="Z30" s="25">
        <f t="shared" si="7"/>
        <v>-8.8698307803816573E-3</v>
      </c>
    </row>
    <row r="31" spans="1:26" x14ac:dyDescent="0.35">
      <c r="A31" s="1">
        <v>43921</v>
      </c>
      <c r="B31">
        <v>2337</v>
      </c>
      <c r="C31">
        <f t="shared" si="0"/>
        <v>501</v>
      </c>
      <c r="D31">
        <f t="shared" si="1"/>
        <v>0.50617908370999509</v>
      </c>
      <c r="J31" s="5"/>
      <c r="M31" s="11">
        <f t="shared" si="2"/>
        <v>0.50617908370999509</v>
      </c>
      <c r="N31" s="12">
        <f t="shared" ca="1" si="3"/>
        <v>0.17063585883891716</v>
      </c>
      <c r="O31" s="12">
        <f t="shared" ca="1" si="8"/>
        <v>0.48533627053313855</v>
      </c>
      <c r="P31" s="13">
        <f t="shared" ca="1" si="5"/>
        <v>0.62940082338844272</v>
      </c>
      <c r="Q31" s="11">
        <f t="shared" ca="1" si="9"/>
        <v>0.56091364665102261</v>
      </c>
      <c r="R31" s="12">
        <f t="shared" ca="1" si="10"/>
        <v>9.9222067299072264E-2</v>
      </c>
      <c r="S31" s="12">
        <f t="shared" ca="1" si="11"/>
        <v>0.11674095183695929</v>
      </c>
      <c r="T31" s="12">
        <f t="shared" ca="1" si="12"/>
        <v>3.5037769075774036E-2</v>
      </c>
      <c r="U31" s="26">
        <f t="shared" si="16"/>
        <v>25</v>
      </c>
      <c r="V31" s="21">
        <f t="shared" ca="1" si="13"/>
        <v>0.10342700212837705</v>
      </c>
      <c r="W31" s="21">
        <f t="shared" ca="1" si="14"/>
        <v>0.12293061728028133</v>
      </c>
      <c r="X31" s="22">
        <f t="shared" ca="1" si="15"/>
        <v>3.9007230303808565E-2</v>
      </c>
      <c r="Y31">
        <f t="shared" si="17"/>
        <v>25</v>
      </c>
      <c r="Z31" s="25">
        <f t="shared" si="7"/>
        <v>-6.3839040771465766E-3</v>
      </c>
    </row>
    <row r="32" spans="1:26" x14ac:dyDescent="0.35">
      <c r="A32" s="1">
        <v>43922</v>
      </c>
      <c r="B32" s="6">
        <v>2777</v>
      </c>
      <c r="C32">
        <f t="shared" si="0"/>
        <v>440</v>
      </c>
      <c r="D32">
        <f t="shared" si="1"/>
        <v>-0.12983137417255794</v>
      </c>
      <c r="J32" s="5"/>
      <c r="M32" s="11">
        <f t="shared" si="2"/>
        <v>-0.12983137417255794</v>
      </c>
      <c r="N32" s="12">
        <f t="shared" ca="1" si="3"/>
        <v>0.15990488623136448</v>
      </c>
      <c r="O32" s="12">
        <f t="shared" ca="1" si="8"/>
        <v>0.46456187994555276</v>
      </c>
      <c r="P32" s="13">
        <f t="shared" ca="1" si="5"/>
        <v>0.60931398742837661</v>
      </c>
      <c r="Q32" s="11">
        <f t="shared" ca="1" si="9"/>
        <v>-0.12983137417255794</v>
      </c>
      <c r="R32" s="12">
        <f t="shared" ca="1" si="10"/>
        <v>9.1041587246514039E-2</v>
      </c>
      <c r="S32" s="12">
        <f t="shared" ca="1" si="11"/>
        <v>0.108848507763388</v>
      </c>
      <c r="T32" s="12">
        <f t="shared" ca="1" si="12"/>
        <v>3.5613841033747928E-2</v>
      </c>
      <c r="U32" s="26">
        <f t="shared" si="16"/>
        <v>26</v>
      </c>
      <c r="V32" s="21">
        <f t="shared" ca="1" si="13"/>
        <v>0.10535667333146166</v>
      </c>
      <c r="W32" s="21">
        <f t="shared" ca="1" si="14"/>
        <v>0.12549899690078659</v>
      </c>
      <c r="X32" s="22">
        <f t="shared" ca="1" si="15"/>
        <v>4.0284647138649869E-2</v>
      </c>
      <c r="Y32">
        <f t="shared" si="17"/>
        <v>26</v>
      </c>
      <c r="Z32" s="25">
        <f t="shared" si="7"/>
        <v>-3.9000837391418852E-3</v>
      </c>
    </row>
    <row r="33" spans="1:26" x14ac:dyDescent="0.35">
      <c r="A33" s="1">
        <v>43923</v>
      </c>
      <c r="B33" s="6">
        <v>3548</v>
      </c>
      <c r="C33">
        <f t="shared" si="0"/>
        <v>771</v>
      </c>
      <c r="D33">
        <f t="shared" si="1"/>
        <v>0.56091364665102261</v>
      </c>
      <c r="J33" s="5"/>
      <c r="M33" s="11">
        <f t="shared" si="2"/>
        <v>0.56091364665102261</v>
      </c>
      <c r="N33" s="12">
        <f t="shared" ca="1" si="3"/>
        <v>0.1737327745216975</v>
      </c>
      <c r="O33" s="12">
        <f t="shared" ca="1" si="8"/>
        <v>0.47028171348878595</v>
      </c>
      <c r="P33" s="13">
        <f t="shared" ca="1" si="5"/>
        <v>0.5930978779341769</v>
      </c>
      <c r="Q33" s="11">
        <f t="shared" ca="1" si="9"/>
        <v>0.50617908370999509</v>
      </c>
      <c r="R33" s="12">
        <f t="shared" ca="1" si="10"/>
        <v>0.10535667333146166</v>
      </c>
      <c r="S33" s="12">
        <f t="shared" ca="1" si="11"/>
        <v>0.12549899690078659</v>
      </c>
      <c r="T33" s="12">
        <f t="shared" ca="1" si="12"/>
        <v>4.0284647138649869E-2</v>
      </c>
      <c r="U33" s="26">
        <f t="shared" si="16"/>
        <v>27</v>
      </c>
      <c r="V33" s="21">
        <f t="shared" ca="1" si="13"/>
        <v>9.1041587246514039E-2</v>
      </c>
      <c r="W33" s="21">
        <f t="shared" ca="1" si="14"/>
        <v>0.108848507763388</v>
      </c>
      <c r="X33" s="22">
        <f t="shared" ca="1" si="15"/>
        <v>3.5613841033747928E-2</v>
      </c>
      <c r="Y33">
        <f t="shared" si="17"/>
        <v>27</v>
      </c>
      <c r="Z33" s="25">
        <f t="shared" si="7"/>
        <v>-1.4183346231774821E-3</v>
      </c>
    </row>
    <row r="34" spans="1:26" x14ac:dyDescent="0.35">
      <c r="A34" s="1">
        <v>43924</v>
      </c>
      <c r="B34" s="6">
        <v>4149</v>
      </c>
      <c r="C34">
        <f t="shared" si="0"/>
        <v>601</v>
      </c>
      <c r="D34">
        <f t="shared" si="1"/>
        <v>-0.24909343902812189</v>
      </c>
      <c r="J34" s="5"/>
      <c r="M34" s="11">
        <f t="shared" si="2"/>
        <v>-0.24909343902812189</v>
      </c>
      <c r="N34" s="12">
        <f t="shared" ca="1" si="3"/>
        <v>0.15963856740337021</v>
      </c>
      <c r="O34" s="12">
        <f t="shared" ca="1" si="8"/>
        <v>0.44894138100324954</v>
      </c>
      <c r="P34" s="13">
        <f t="shared" ca="1" si="5"/>
        <v>0.57860562719975861</v>
      </c>
      <c r="Q34" s="11">
        <f t="shared" ca="1" si="9"/>
        <v>4.7466537238923752E-2</v>
      </c>
      <c r="R34" s="12">
        <f t="shared" ca="1" si="10"/>
        <v>0.10342700212837705</v>
      </c>
      <c r="S34" s="12">
        <f t="shared" ca="1" si="11"/>
        <v>0.12293061728028133</v>
      </c>
      <c r="T34" s="12">
        <f t="shared" ca="1" si="12"/>
        <v>3.9007230303808565E-2</v>
      </c>
      <c r="U34" s="26">
        <f t="shared" si="16"/>
        <v>28</v>
      </c>
      <c r="V34" s="21">
        <f t="shared" ca="1" si="13"/>
        <v>9.9222067299072264E-2</v>
      </c>
      <c r="W34" s="21">
        <f t="shared" ca="1" si="14"/>
        <v>0.11674095183695929</v>
      </c>
      <c r="X34" s="22">
        <f t="shared" ca="1" si="15"/>
        <v>3.5037769075774036E-2</v>
      </c>
      <c r="Y34">
        <f t="shared" si="17"/>
        <v>28</v>
      </c>
      <c r="Z34" s="25">
        <f t="shared" si="7"/>
        <v>1.0613778767844112E-3</v>
      </c>
    </row>
    <row r="35" spans="1:26" x14ac:dyDescent="0.35">
      <c r="A35" s="1">
        <v>43925</v>
      </c>
      <c r="B35" s="6">
        <v>4731</v>
      </c>
      <c r="C35">
        <f t="shared" ref="C35:C59" si="18">+B35-B34</f>
        <v>582</v>
      </c>
      <c r="D35">
        <f t="shared" si="1"/>
        <v>-3.2124486803769725E-2</v>
      </c>
      <c r="J35" s="5"/>
      <c r="M35" s="11">
        <f t="shared" si="2"/>
        <v>-3.2124486803769725E-2</v>
      </c>
      <c r="N35" s="12">
        <f t="shared" ca="1" si="3"/>
        <v>0.15345266242894634</v>
      </c>
      <c r="O35" s="12">
        <f t="shared" ca="1" si="8"/>
        <v>0.43370516292429495</v>
      </c>
      <c r="P35" s="13">
        <f t="shared" ca="1" si="5"/>
        <v>0.56050500099069722</v>
      </c>
      <c r="Q35" s="11">
        <f t="shared" ca="1" si="9"/>
        <v>0.31585294941847725</v>
      </c>
      <c r="R35" s="12">
        <f t="shared" ca="1" si="10"/>
        <v>0.11027945204096093</v>
      </c>
      <c r="S35" s="12">
        <f t="shared" ca="1" si="11"/>
        <v>0.12986076576977104</v>
      </c>
      <c r="T35" s="12">
        <f t="shared" ca="1" si="12"/>
        <v>3.9162627457620211E-2</v>
      </c>
      <c r="U35" s="26">
        <f t="shared" si="16"/>
        <v>29</v>
      </c>
      <c r="V35" s="21">
        <f t="shared" ca="1" si="13"/>
        <v>8.1464698862458787E-2</v>
      </c>
      <c r="W35" s="21">
        <f t="shared" ca="1" si="14"/>
        <v>9.525718794339863E-2</v>
      </c>
      <c r="X35" s="22">
        <f t="shared" ca="1" si="15"/>
        <v>2.7584978161879686E-2</v>
      </c>
      <c r="Y35">
        <f t="shared" si="17"/>
        <v>29</v>
      </c>
      <c r="Z35" s="25">
        <f t="shared" si="7"/>
        <v>3.5390878311579235E-3</v>
      </c>
    </row>
    <row r="36" spans="1:26" x14ac:dyDescent="0.35">
      <c r="A36" s="1">
        <v>43926</v>
      </c>
      <c r="B36" s="6">
        <v>5389</v>
      </c>
      <c r="C36">
        <f t="shared" si="18"/>
        <v>658</v>
      </c>
      <c r="D36">
        <f t="shared" si="1"/>
        <v>0.12273448359387937</v>
      </c>
      <c r="J36" s="5"/>
      <c r="M36" s="11">
        <f t="shared" si="2"/>
        <v>0.12273448359387937</v>
      </c>
      <c r="N36" s="12">
        <f t="shared" ca="1" si="3"/>
        <v>0.1524927193403505</v>
      </c>
      <c r="O36" s="12">
        <f t="shared" ca="1" si="8"/>
        <v>0.42371956044564718</v>
      </c>
      <c r="P36" s="13">
        <f t="shared" ca="1" si="5"/>
        <v>0.54245368221059342</v>
      </c>
      <c r="Q36" s="11">
        <f t="shared" ca="1" si="9"/>
        <v>6.8992871486951421E-2</v>
      </c>
      <c r="R36" s="12">
        <f t="shared" ca="1" si="10"/>
        <v>0.10898924639864813</v>
      </c>
      <c r="S36" s="12">
        <f t="shared" ca="1" si="11"/>
        <v>0.12796553893547502</v>
      </c>
      <c r="T36" s="12">
        <f t="shared" ca="1" si="12"/>
        <v>3.7952585073653761E-2</v>
      </c>
      <c r="U36" s="26">
        <f t="shared" si="16"/>
        <v>30</v>
      </c>
      <c r="V36" s="21">
        <f t="shared" ca="1" si="13"/>
        <v>9.4687024378082019E-2</v>
      </c>
      <c r="W36" s="21">
        <f t="shared" ca="1" si="14"/>
        <v>0.10668671238267111</v>
      </c>
      <c r="X36" s="22">
        <f t="shared" ca="1" si="15"/>
        <v>2.3999376009178185E-2</v>
      </c>
      <c r="Y36">
        <f t="shared" si="17"/>
        <v>30</v>
      </c>
      <c r="Z36" s="25">
        <f t="shared" si="7"/>
        <v>6.0148287767369177E-3</v>
      </c>
    </row>
    <row r="37" spans="1:26" x14ac:dyDescent="0.35">
      <c r="A37" s="1">
        <v>43927</v>
      </c>
      <c r="B37" s="6">
        <v>6343</v>
      </c>
      <c r="C37">
        <f t="shared" si="18"/>
        <v>954</v>
      </c>
      <c r="D37">
        <f t="shared" si="1"/>
        <v>0.37145874012296931</v>
      </c>
      <c r="J37" s="5"/>
      <c r="M37" s="11">
        <f t="shared" ref="M37:M56" si="19">D37</f>
        <v>0.37145874012296931</v>
      </c>
      <c r="N37" s="12">
        <f t="shared" ca="1" si="3"/>
        <v>0.15912805330346017</v>
      </c>
      <c r="O37" s="12">
        <f t="shared" ca="1" si="8"/>
        <v>0.42260551196144935</v>
      </c>
      <c r="P37" s="13">
        <f t="shared" ca="1" si="5"/>
        <v>0.52695491731597832</v>
      </c>
      <c r="Q37" s="11">
        <f t="shared" ca="1" si="9"/>
        <v>7.4107972153721835E-2</v>
      </c>
      <c r="R37" s="12">
        <f t="shared" ca="1" si="10"/>
        <v>0.10793223808819581</v>
      </c>
      <c r="S37" s="12">
        <f t="shared" ca="1" si="11"/>
        <v>0.12633395638162487</v>
      </c>
      <c r="T37" s="12">
        <f t="shared" ca="1" si="12"/>
        <v>3.6803436586858133E-2</v>
      </c>
      <c r="U37" s="26">
        <f t="shared" si="16"/>
        <v>31</v>
      </c>
      <c r="V37" s="21">
        <f t="shared" ca="1" si="13"/>
        <v>9.9970837343992522E-2</v>
      </c>
      <c r="W37" s="21">
        <f t="shared" ca="1" si="14"/>
        <v>0.11212809422540648</v>
      </c>
      <c r="X37" s="22">
        <f t="shared" ca="1" si="15"/>
        <v>2.4314513762827918E-2</v>
      </c>
      <c r="Y37">
        <f t="shared" si="17"/>
        <v>31</v>
      </c>
      <c r="Z37" s="25">
        <f t="shared" si="7"/>
        <v>8.4886337191416861E-3</v>
      </c>
    </row>
    <row r="38" spans="1:26" x14ac:dyDescent="0.35">
      <c r="A38" s="1">
        <v>43928</v>
      </c>
      <c r="B38" s="6">
        <v>7497</v>
      </c>
      <c r="C38">
        <f t="shared" si="18"/>
        <v>1154</v>
      </c>
      <c r="D38">
        <f t="shared" si="1"/>
        <v>0.19032577561975844</v>
      </c>
      <c r="J38" s="5"/>
      <c r="M38" s="11">
        <f t="shared" si="19"/>
        <v>0.19032577561975844</v>
      </c>
      <c r="N38" s="12">
        <f t="shared" ref="N38:N59" ca="1" si="20">AVERAGE(INDIRECT("M5"&amp;":"&amp;"M"&amp;ROW(M38)))</f>
        <v>0.16004563337158659</v>
      </c>
      <c r="O38" s="12">
        <f t="shared" ca="1" si="8"/>
        <v>0.41555323981978154</v>
      </c>
      <c r="P38" s="13">
        <f t="shared" ref="P38:P59" ca="1" si="21">_xlfn.VAR.S(INDIRECT("M5"&amp;":"&amp;"M"&amp;ROW(M38)))</f>
        <v>0.51101521289638985</v>
      </c>
      <c r="Q38" s="11">
        <f t="shared" ca="1" si="9"/>
        <v>0.11025648627003301</v>
      </c>
      <c r="R38" s="12">
        <f t="shared" ca="1" si="10"/>
        <v>0.10800059832883807</v>
      </c>
      <c r="S38" s="12">
        <f t="shared" ca="1" si="11"/>
        <v>0.12584476823827603</v>
      </c>
      <c r="T38" s="12">
        <f t="shared" ca="1" si="12"/>
        <v>3.5688339818875946E-2</v>
      </c>
      <c r="U38" s="26">
        <f t="shared" si="16"/>
        <v>32</v>
      </c>
      <c r="V38" s="21">
        <f t="shared" ca="1" si="13"/>
        <v>9.898111359399743E-2</v>
      </c>
      <c r="W38" s="21">
        <f t="shared" ca="1" si="14"/>
        <v>0.11167868412202293</v>
      </c>
      <c r="X38" s="22">
        <f t="shared" ca="1" si="15"/>
        <v>2.5395141056051007E-2</v>
      </c>
      <c r="Y38">
        <f t="shared" si="17"/>
        <v>32</v>
      </c>
      <c r="Z38" s="25">
        <f t="shared" si="7"/>
        <v>1.0960535135678344E-2</v>
      </c>
    </row>
    <row r="39" spans="1:26" x14ac:dyDescent="0.35">
      <c r="A39" s="1">
        <v>43929</v>
      </c>
      <c r="B39">
        <v>8672</v>
      </c>
      <c r="C39">
        <f t="shared" si="18"/>
        <v>1175</v>
      </c>
      <c r="D39">
        <f t="shared" si="1"/>
        <v>1.8033979510214532E-2</v>
      </c>
      <c r="J39" s="5"/>
      <c r="M39" s="11">
        <f t="shared" si="19"/>
        <v>1.8033979510214532E-2</v>
      </c>
      <c r="N39" s="12">
        <f t="shared" ca="1" si="20"/>
        <v>0.15598815754697595</v>
      </c>
      <c r="O39" s="12">
        <f t="shared" ca="1" si="8"/>
        <v>0.40426893881993109</v>
      </c>
      <c r="P39" s="13">
        <f t="shared" ca="1" si="21"/>
        <v>0.49656156254591033</v>
      </c>
      <c r="Q39" s="11">
        <f t="shared" ca="1" si="9"/>
        <v>1.0506989329722123</v>
      </c>
      <c r="R39" s="12">
        <f t="shared" ca="1" si="10"/>
        <v>0.13493483646150589</v>
      </c>
      <c r="S39" s="12">
        <f t="shared" ca="1" si="11"/>
        <v>0.16494960856047269</v>
      </c>
      <c r="T39" s="12">
        <f t="shared" ca="1" si="12"/>
        <v>6.0029544197933625E-2</v>
      </c>
      <c r="U39" s="26">
        <f t="shared" si="16"/>
        <v>33</v>
      </c>
      <c r="V39" s="21">
        <f t="shared" ca="1" si="13"/>
        <v>8.6595766933589613E-2</v>
      </c>
      <c r="W39" s="21">
        <f t="shared" ca="1" si="14"/>
        <v>9.8049917324363273E-2</v>
      </c>
      <c r="X39" s="22">
        <f t="shared" ca="1" si="15"/>
        <v>2.2908300781547326E-2</v>
      </c>
      <c r="Y39">
        <f t="shared" si="17"/>
        <v>33</v>
      </c>
      <c r="Z39" s="25">
        <f t="shared" si="7"/>
        <v>1.3430564978581347E-2</v>
      </c>
    </row>
    <row r="40" spans="1:26" x14ac:dyDescent="0.35">
      <c r="A40" s="1">
        <v>43930</v>
      </c>
      <c r="B40" s="6">
        <v>10131</v>
      </c>
      <c r="C40">
        <f t="shared" si="18"/>
        <v>1459</v>
      </c>
      <c r="D40">
        <f t="shared" si="1"/>
        <v>0.21648312194452637</v>
      </c>
      <c r="J40" s="5"/>
      <c r="M40" s="11">
        <f t="shared" si="19"/>
        <v>0.21648312194452637</v>
      </c>
      <c r="N40" s="12">
        <f t="shared" ca="1" si="20"/>
        <v>0.15766857322468569</v>
      </c>
      <c r="O40" s="12">
        <f t="shared" ca="1" si="8"/>
        <v>0.3989064462331402</v>
      </c>
      <c r="P40" s="13">
        <f t="shared" ca="1" si="21"/>
        <v>0.48247574601690896</v>
      </c>
      <c r="Q40" s="11">
        <f t="shared" ca="1" si="9"/>
        <v>-0.21962860920676522</v>
      </c>
      <c r="R40" s="12">
        <f t="shared" ca="1" si="10"/>
        <v>0.12508585185960949</v>
      </c>
      <c r="S40" s="12">
        <f t="shared" ca="1" si="11"/>
        <v>0.15598910399985405</v>
      </c>
      <c r="T40" s="12">
        <f t="shared" ca="1" si="12"/>
        <v>6.1806504280489095E-2</v>
      </c>
      <c r="U40" s="26">
        <f t="shared" si="16"/>
        <v>34</v>
      </c>
      <c r="V40" s="21">
        <f t="shared" ca="1" si="13"/>
        <v>8.1656242710438712E-2</v>
      </c>
      <c r="W40" s="21">
        <f t="shared" ca="1" si="14"/>
        <v>9.3401293330935914E-2</v>
      </c>
      <c r="X40" s="22">
        <f t="shared" ca="1" si="15"/>
        <v>2.3490101240994411E-2</v>
      </c>
      <c r="Y40">
        <f t="shared" si="17"/>
        <v>34</v>
      </c>
      <c r="Z40" s="25">
        <f t="shared" si="7"/>
        <v>1.5898754678611488E-2</v>
      </c>
    </row>
    <row r="41" spans="1:26" x14ac:dyDescent="0.35">
      <c r="A41" s="1">
        <v>43931</v>
      </c>
      <c r="B41">
        <v>11917</v>
      </c>
      <c r="C41">
        <f t="shared" si="18"/>
        <v>1786</v>
      </c>
      <c r="D41">
        <f t="shared" si="1"/>
        <v>0.20222721291365875</v>
      </c>
      <c r="I41" s="2"/>
      <c r="J41" s="5"/>
      <c r="M41" s="11">
        <f t="shared" si="19"/>
        <v>0.20222721291365875</v>
      </c>
      <c r="N41" s="12">
        <f t="shared" ca="1" si="20"/>
        <v>0.15887286078384713</v>
      </c>
      <c r="O41" s="12">
        <f t="shared" ca="1" si="8"/>
        <v>0.39343651247200429</v>
      </c>
      <c r="P41" s="13">
        <f t="shared" ca="1" si="21"/>
        <v>0.46912730337631431</v>
      </c>
      <c r="Q41" s="11">
        <f t="shared" ca="1" si="9"/>
        <v>0.15180601286800413</v>
      </c>
      <c r="R41" s="12">
        <f t="shared" ca="1" si="10"/>
        <v>0.12580801837334987</v>
      </c>
      <c r="S41" s="12">
        <f t="shared" ca="1" si="11"/>
        <v>0.15586249504579308</v>
      </c>
      <c r="T41" s="12">
        <f t="shared" ca="1" si="12"/>
        <v>6.0108953344886418E-2</v>
      </c>
      <c r="U41" s="26">
        <f t="shared" si="16"/>
        <v>35</v>
      </c>
      <c r="V41" s="21">
        <f t="shared" ca="1" si="13"/>
        <v>8.4837355870449924E-2</v>
      </c>
      <c r="W41" s="21">
        <f t="shared" ca="1" si="14"/>
        <v>9.7088720155356079E-2</v>
      </c>
      <c r="X41" s="22">
        <f t="shared" ca="1" si="15"/>
        <v>2.4502728569812303E-2</v>
      </c>
      <c r="Y41">
        <f t="shared" si="17"/>
        <v>35</v>
      </c>
      <c r="Z41" s="25">
        <f t="shared" si="7"/>
        <v>1.8365135148981818E-2</v>
      </c>
    </row>
    <row r="42" spans="1:26" x14ac:dyDescent="0.35">
      <c r="A42" s="1">
        <v>43932</v>
      </c>
      <c r="B42" s="6">
        <v>13584</v>
      </c>
      <c r="C42">
        <f t="shared" si="18"/>
        <v>1667</v>
      </c>
      <c r="D42">
        <f t="shared" si="1"/>
        <v>-6.8952878685650407E-2</v>
      </c>
      <c r="J42" s="5"/>
      <c r="M42" s="11">
        <f t="shared" si="19"/>
        <v>-6.8952878685650407E-2</v>
      </c>
      <c r="N42" s="12">
        <f t="shared" ca="1" si="20"/>
        <v>0.15287744658728139</v>
      </c>
      <c r="O42" s="12">
        <f t="shared" ca="1" si="8"/>
        <v>0.38178449495808386</v>
      </c>
      <c r="P42" s="13">
        <f t="shared" ca="1" si="21"/>
        <v>0.45781409674160489</v>
      </c>
      <c r="Q42" s="11">
        <f t="shared" ca="1" si="9"/>
        <v>0.14058195062118939</v>
      </c>
      <c r="R42" s="12">
        <f t="shared" ca="1" si="10"/>
        <v>0.12619680606408248</v>
      </c>
      <c r="S42" s="12">
        <f t="shared" ca="1" si="11"/>
        <v>0.15544187154471725</v>
      </c>
      <c r="T42" s="12">
        <f t="shared" ca="1" si="12"/>
        <v>5.8490130961269544E-2</v>
      </c>
      <c r="U42" s="26">
        <f t="shared" si="16"/>
        <v>36</v>
      </c>
      <c r="V42" s="21">
        <f t="shared" ca="1" si="13"/>
        <v>7.7908631340235374E-2</v>
      </c>
      <c r="W42" s="21">
        <f t="shared" ca="1" si="14"/>
        <v>9.033388405836057E-2</v>
      </c>
      <c r="X42" s="22">
        <f t="shared" ca="1" si="15"/>
        <v>2.4850505436250388E-2</v>
      </c>
      <c r="Y42">
        <f t="shared" si="17"/>
        <v>36</v>
      </c>
      <c r="Z42" s="25">
        <f t="shared" si="7"/>
        <v>2.082973678958628E-2</v>
      </c>
    </row>
    <row r="43" spans="1:26" x14ac:dyDescent="0.35">
      <c r="A43" s="1">
        <v>43933</v>
      </c>
      <c r="B43" s="6">
        <v>15770</v>
      </c>
      <c r="C43">
        <f t="shared" si="18"/>
        <v>2186</v>
      </c>
      <c r="D43">
        <f t="shared" si="1"/>
        <v>0.2710477859856899</v>
      </c>
      <c r="J43" s="5"/>
      <c r="M43" s="11">
        <f t="shared" si="19"/>
        <v>0.2710477859856899</v>
      </c>
      <c r="N43" s="12">
        <f t="shared" ca="1" si="20"/>
        <v>0.15590745528980468</v>
      </c>
      <c r="O43" s="12">
        <f t="shared" ca="1" si="8"/>
        <v>0.37896966254501729</v>
      </c>
      <c r="P43" s="13">
        <f t="shared" ca="1" si="21"/>
        <v>0.44612441451042528</v>
      </c>
      <c r="Q43" s="11">
        <f t="shared" ca="1" si="9"/>
        <v>-1.8692133012152522E-2</v>
      </c>
      <c r="R43" s="12">
        <f t="shared" ca="1" si="10"/>
        <v>0.12248170506212776</v>
      </c>
      <c r="S43" s="12">
        <f t="shared" ca="1" si="11"/>
        <v>0.15122630207779716</v>
      </c>
      <c r="T43" s="12">
        <f t="shared" ca="1" si="12"/>
        <v>5.7489194031338828E-2</v>
      </c>
      <c r="U43" s="26">
        <f t="shared" si="16"/>
        <v>37</v>
      </c>
      <c r="V43" s="21">
        <f t="shared" ca="1" si="13"/>
        <v>7.1002043475045185E-2</v>
      </c>
      <c r="W43" s="21">
        <f t="shared" ca="1" si="14"/>
        <v>8.3678377913903021E-2</v>
      </c>
      <c r="X43" s="22">
        <f t="shared" ca="1" si="15"/>
        <v>2.5352668877715673E-2</v>
      </c>
      <c r="Y43">
        <f t="shared" si="17"/>
        <v>37</v>
      </c>
      <c r="Z43" s="25">
        <f t="shared" si="7"/>
        <v>2.3292589491505797E-2</v>
      </c>
    </row>
    <row r="44" spans="1:26" x14ac:dyDescent="0.35">
      <c r="A44" s="1">
        <v>43934</v>
      </c>
      <c r="B44" s="6">
        <v>18328</v>
      </c>
      <c r="C44">
        <f t="shared" si="18"/>
        <v>2558</v>
      </c>
      <c r="D44">
        <f t="shared" si="1"/>
        <v>0.15715231340230421</v>
      </c>
      <c r="J44" s="5"/>
      <c r="M44" s="11">
        <f t="shared" si="19"/>
        <v>0.15715231340230421</v>
      </c>
      <c r="N44" s="12">
        <f t="shared" ca="1" si="20"/>
        <v>0.15593857674261719</v>
      </c>
      <c r="O44" s="12">
        <f t="shared" ca="1" si="8"/>
        <v>0.37328125959295166</v>
      </c>
      <c r="P44" s="13">
        <f t="shared" ca="1" si="21"/>
        <v>0.4346853657006689</v>
      </c>
      <c r="Q44" s="11">
        <f t="shared" ca="1" si="9"/>
        <v>3.7740327982847113E-2</v>
      </c>
      <c r="R44" s="12">
        <f t="shared" ca="1" si="10"/>
        <v>0.12036317063514575</v>
      </c>
      <c r="S44" s="12">
        <f t="shared" ca="1" si="11"/>
        <v>0.1484604904640616</v>
      </c>
      <c r="T44" s="12">
        <f t="shared" ca="1" si="12"/>
        <v>5.619463965783169E-2</v>
      </c>
      <c r="U44" s="26">
        <f t="shared" si="16"/>
        <v>38</v>
      </c>
      <c r="V44" s="21">
        <f t="shared" ca="1" si="13"/>
        <v>7.9234685955086093E-2</v>
      </c>
      <c r="W44" s="21">
        <f t="shared" ca="1" si="14"/>
        <v>9.2055179450295122E-2</v>
      </c>
      <c r="X44" s="22">
        <f t="shared" ca="1" si="15"/>
        <v>2.5640986990418072E-2</v>
      </c>
      <c r="Y44">
        <f t="shared" si="17"/>
        <v>38</v>
      </c>
      <c r="Z44" s="25">
        <f t="shared" si="7"/>
        <v>2.5753722641768964E-2</v>
      </c>
    </row>
    <row r="45" spans="1:26" x14ac:dyDescent="0.35">
      <c r="A45" s="1">
        <v>43935</v>
      </c>
      <c r="B45" s="6">
        <v>21102</v>
      </c>
      <c r="C45">
        <f t="shared" si="18"/>
        <v>2774</v>
      </c>
      <c r="D45">
        <f t="shared" si="1"/>
        <v>8.1064618735988955E-2</v>
      </c>
      <c r="J45" s="5"/>
      <c r="M45" s="11">
        <f t="shared" si="19"/>
        <v>8.1064618735988955E-2</v>
      </c>
      <c r="N45" s="12">
        <f t="shared" ca="1" si="20"/>
        <v>0.15411238264489455</v>
      </c>
      <c r="O45" s="12">
        <f t="shared" ca="1" si="8"/>
        <v>0.36608986561406309</v>
      </c>
      <c r="P45" s="13">
        <f t="shared" ca="1" si="21"/>
        <v>0.42395496593833704</v>
      </c>
      <c r="Q45" s="11">
        <f t="shared" ca="1" si="9"/>
        <v>0.45473615711494708</v>
      </c>
      <c r="R45" s="12">
        <f t="shared" ca="1" si="10"/>
        <v>0.12851860932977505</v>
      </c>
      <c r="S45" s="12">
        <f t="shared" ca="1" si="11"/>
        <v>0.15727697535915605</v>
      </c>
      <c r="T45" s="12">
        <f t="shared" ca="1" si="12"/>
        <v>5.7516732058762031E-2</v>
      </c>
      <c r="U45" s="26">
        <f t="shared" si="16"/>
        <v>39</v>
      </c>
      <c r="V45" s="21">
        <f t="shared" ca="1" si="13"/>
        <v>6.7246367203173354E-2</v>
      </c>
      <c r="W45" s="21">
        <f t="shared" ca="1" si="14"/>
        <v>7.9618500867152664E-2</v>
      </c>
      <c r="X45" s="22">
        <f t="shared" ca="1" si="15"/>
        <v>2.4744267327958615E-2</v>
      </c>
      <c r="Y45">
        <f t="shared" si="17"/>
        <v>39</v>
      </c>
      <c r="Z45" s="25">
        <f t="shared" si="7"/>
        <v>2.8213165128344465E-2</v>
      </c>
    </row>
    <row r="46" spans="1:26" x14ac:dyDescent="0.35">
      <c r="A46" s="1">
        <v>43936</v>
      </c>
      <c r="B46" s="6">
        <v>24490</v>
      </c>
      <c r="C46">
        <f t="shared" si="18"/>
        <v>3388</v>
      </c>
      <c r="D46">
        <f t="shared" si="1"/>
        <v>0.19994945489716814</v>
      </c>
      <c r="J46" s="5"/>
      <c r="M46" s="11">
        <f t="shared" si="19"/>
        <v>0.19994945489716814</v>
      </c>
      <c r="N46" s="12">
        <f t="shared" ca="1" si="20"/>
        <v>0.15520374150804392</v>
      </c>
      <c r="O46" s="12">
        <f t="shared" ca="1" si="8"/>
        <v>0.36203605431330099</v>
      </c>
      <c r="P46" s="13">
        <f t="shared" ca="1" si="21"/>
        <v>0.41366462561051415</v>
      </c>
      <c r="Q46" s="11">
        <f t="shared" ca="1" si="9"/>
        <v>0.45198512374305722</v>
      </c>
      <c r="R46" s="12">
        <f t="shared" ca="1" si="10"/>
        <v>0.13622019300628177</v>
      </c>
      <c r="S46" s="12">
        <f t="shared" ca="1" si="11"/>
        <v>0.16552273768762149</v>
      </c>
      <c r="T46" s="12">
        <f t="shared" ca="1" si="12"/>
        <v>5.8605089362679455E-2</v>
      </c>
      <c r="U46" s="26">
        <f t="shared" si="16"/>
        <v>40</v>
      </c>
      <c r="V46" s="21">
        <f t="shared" ca="1" si="13"/>
        <v>6.1252637456564625E-2</v>
      </c>
      <c r="W46" s="21">
        <f t="shared" ca="1" si="14"/>
        <v>7.4200568128467759E-2</v>
      </c>
      <c r="X46" s="22">
        <f t="shared" ca="1" si="15"/>
        <v>2.5895861343806253E-2</v>
      </c>
      <c r="Y46">
        <f t="shared" si="17"/>
        <v>40</v>
      </c>
      <c r="Z46" s="25">
        <f t="shared" si="7"/>
        <v>3.0670945345344147E-2</v>
      </c>
    </row>
    <row r="47" spans="1:26" x14ac:dyDescent="0.35">
      <c r="A47" s="1">
        <v>43937</v>
      </c>
      <c r="B47" s="6">
        <v>27938</v>
      </c>
      <c r="C47">
        <f t="shared" si="18"/>
        <v>3448</v>
      </c>
      <c r="D47">
        <f t="shared" si="1"/>
        <v>1.7554576011638741E-2</v>
      </c>
      <c r="J47" s="5"/>
      <c r="M47" s="11">
        <f t="shared" si="19"/>
        <v>1.7554576011638741E-2</v>
      </c>
      <c r="N47" s="12">
        <f t="shared" ca="1" si="20"/>
        <v>0.15200259812440658</v>
      </c>
      <c r="O47" s="12">
        <f t="shared" ca="1" si="8"/>
        <v>0.35413064941104405</v>
      </c>
      <c r="P47" s="13">
        <f t="shared" ca="1" si="21"/>
        <v>0.40425610257327493</v>
      </c>
      <c r="Q47" s="11">
        <f t="shared" ca="1" si="9"/>
        <v>-0.35667494393873245</v>
      </c>
      <c r="R47" s="12">
        <f t="shared" ca="1" si="10"/>
        <v>0.12475751540290934</v>
      </c>
      <c r="S47" s="12">
        <f t="shared" ca="1" si="11"/>
        <v>0.15618732947251449</v>
      </c>
      <c r="T47" s="12">
        <f t="shared" ca="1" si="12"/>
        <v>6.2859628139210269E-2</v>
      </c>
      <c r="U47" s="26">
        <f t="shared" si="16"/>
        <v>41</v>
      </c>
      <c r="V47" s="21">
        <f t="shared" ca="1" si="13"/>
        <v>5.9837495936605749E-2</v>
      </c>
      <c r="W47" s="21">
        <f t="shared" ca="1" si="14"/>
        <v>7.3765246223289213E-2</v>
      </c>
      <c r="X47" s="22">
        <f t="shared" ca="1" si="15"/>
        <v>2.7855500573366936E-2</v>
      </c>
      <c r="Y47">
        <f t="shared" si="17"/>
        <v>41</v>
      </c>
      <c r="Z47" s="25">
        <f t="shared" si="7"/>
        <v>3.3127091198416475E-2</v>
      </c>
    </row>
    <row r="48" spans="1:26" x14ac:dyDescent="0.35">
      <c r="A48" s="1">
        <v>43938</v>
      </c>
      <c r="B48">
        <v>32008</v>
      </c>
      <c r="C48">
        <f t="shared" si="18"/>
        <v>4070</v>
      </c>
      <c r="D48">
        <f t="shared" si="1"/>
        <v>0.16584864665305687</v>
      </c>
      <c r="J48" s="5"/>
      <c r="M48" s="11">
        <f t="shared" si="19"/>
        <v>0.16584864665305687</v>
      </c>
      <c r="N48" s="12">
        <f t="shared" ca="1" si="20"/>
        <v>0.15231728104551226</v>
      </c>
      <c r="O48" s="12">
        <f t="shared" ca="1" si="8"/>
        <v>0.34974685853414489</v>
      </c>
      <c r="P48" s="13">
        <f t="shared" ca="1" si="21"/>
        <v>0.39485915497726526</v>
      </c>
      <c r="Q48" s="11">
        <f t="shared" ca="1" si="9"/>
        <v>2.0149030205422647</v>
      </c>
      <c r="R48" s="12">
        <f t="shared" ca="1" si="10"/>
        <v>0.16771536779244015</v>
      </c>
      <c r="S48" s="12">
        <f t="shared" ca="1" si="11"/>
        <v>0.23901255175570557</v>
      </c>
      <c r="T48" s="12">
        <f t="shared" ca="1" si="12"/>
        <v>0.14259436792653088</v>
      </c>
      <c r="U48" s="26">
        <f t="shared" si="16"/>
        <v>42</v>
      </c>
      <c r="V48" s="21">
        <f t="shared" ca="1" si="13"/>
        <v>4.9059652939639403E-2</v>
      </c>
      <c r="W48" s="21">
        <f t="shared" ca="1" si="14"/>
        <v>6.326715467773647E-2</v>
      </c>
      <c r="X48" s="22">
        <f t="shared" ca="1" si="15"/>
        <v>2.8415003476194124E-2</v>
      </c>
      <c r="Y48">
        <f t="shared" si="17"/>
        <v>42</v>
      </c>
      <c r="Z48" s="25">
        <f t="shared" si="7"/>
        <v>3.5581630110311104E-2</v>
      </c>
    </row>
    <row r="49" spans="1:26" x14ac:dyDescent="0.35">
      <c r="A49" s="1">
        <v>43939</v>
      </c>
      <c r="B49" s="6">
        <v>36793</v>
      </c>
      <c r="C49">
        <f t="shared" si="18"/>
        <v>4785</v>
      </c>
      <c r="D49">
        <f t="shared" si="1"/>
        <v>0.16184302545041396</v>
      </c>
      <c r="J49" s="5"/>
      <c r="M49" s="11">
        <f t="shared" si="19"/>
        <v>0.16184302545041396</v>
      </c>
      <c r="N49" s="12">
        <f t="shared" ca="1" si="20"/>
        <v>0.1525289642545101</v>
      </c>
      <c r="O49" s="12">
        <f t="shared" ca="1" si="8"/>
        <v>0.34547251411120022</v>
      </c>
      <c r="P49" s="13">
        <f t="shared" ca="1" si="21"/>
        <v>0.38588709971338025</v>
      </c>
      <c r="Q49" s="11">
        <f t="shared" ca="1" si="9"/>
        <v>-1.2527629684953681</v>
      </c>
      <c r="R49" s="12">
        <f t="shared" ca="1" si="10"/>
        <v>0.13614918254159997</v>
      </c>
      <c r="S49" s="12">
        <f t="shared" ca="1" si="11"/>
        <v>0.22824551711427882</v>
      </c>
      <c r="T49" s="12">
        <f t="shared" ca="1" si="12"/>
        <v>0.18419266914535773</v>
      </c>
      <c r="U49" s="26">
        <f t="shared" si="16"/>
        <v>43</v>
      </c>
      <c r="V49" s="21">
        <f t="shared" ca="1" si="13"/>
        <v>5.1685076016972788E-2</v>
      </c>
      <c r="W49" s="21">
        <f t="shared" ca="1" si="14"/>
        <v>6.7135292275430525E-2</v>
      </c>
      <c r="X49" s="22">
        <f t="shared" ca="1" si="15"/>
        <v>3.0900432516915485E-2</v>
      </c>
      <c r="Y49">
        <f t="shared" si="17"/>
        <v>43</v>
      </c>
      <c r="Z49" s="25">
        <f t="shared" si="7"/>
        <v>3.8034589026596455E-2</v>
      </c>
    </row>
    <row r="50" spans="1:26" x14ac:dyDescent="0.35">
      <c r="A50" s="1">
        <v>43940</v>
      </c>
      <c r="B50" s="6">
        <v>42853</v>
      </c>
      <c r="C50">
        <f t="shared" si="18"/>
        <v>6060</v>
      </c>
      <c r="D50">
        <f t="shared" si="1"/>
        <v>0.23622377517630547</v>
      </c>
      <c r="J50" s="5"/>
      <c r="M50" s="11">
        <f t="shared" si="19"/>
        <v>0.23622377517630547</v>
      </c>
      <c r="N50" s="12">
        <f t="shared" ca="1" si="20"/>
        <v>0.15434841666585347</v>
      </c>
      <c r="O50" s="12">
        <f t="shared" ca="1" si="8"/>
        <v>0.34308047144405807</v>
      </c>
      <c r="P50" s="13">
        <f t="shared" ca="1" si="21"/>
        <v>0.37746410955640924</v>
      </c>
      <c r="Q50" s="11">
        <f t="shared" ca="1" si="9"/>
        <v>0.24116205681688804</v>
      </c>
      <c r="R50" s="12">
        <f t="shared" ca="1" si="10"/>
        <v>0.13843207111280187</v>
      </c>
      <c r="S50" s="12">
        <f t="shared" ca="1" si="11"/>
        <v>0.22860168681801063</v>
      </c>
      <c r="T50" s="12">
        <f t="shared" ca="1" si="12"/>
        <v>0.18033923141041749</v>
      </c>
      <c r="U50" s="26">
        <f t="shared" si="16"/>
        <v>44</v>
      </c>
      <c r="V50" s="21">
        <f t="shared" ca="1" si="13"/>
        <v>4.13065695955106E-2</v>
      </c>
      <c r="W50" s="21">
        <f t="shared" ca="1" si="14"/>
        <v>5.7590899069247928E-2</v>
      </c>
      <c r="X50" s="22">
        <f t="shared" ca="1" si="15"/>
        <v>3.2568658947474655E-2</v>
      </c>
      <c r="Y50">
        <f t="shared" si="17"/>
        <v>44</v>
      </c>
      <c r="Z50" s="25">
        <f t="shared" si="7"/>
        <v>4.0485994421513037E-2</v>
      </c>
    </row>
    <row r="51" spans="1:26" x14ac:dyDescent="0.35">
      <c r="A51" s="1">
        <v>43941</v>
      </c>
      <c r="B51" s="6">
        <v>47121</v>
      </c>
      <c r="C51">
        <f t="shared" si="18"/>
        <v>4268</v>
      </c>
      <c r="D51">
        <f t="shared" si="1"/>
        <v>-0.35056446664171614</v>
      </c>
      <c r="J51" s="5"/>
      <c r="M51" s="11">
        <f t="shared" si="19"/>
        <v>-0.35056446664171614</v>
      </c>
      <c r="N51" s="12">
        <f t="shared" ca="1" si="20"/>
        <v>0.14360558936143711</v>
      </c>
      <c r="O51" s="12">
        <f t="shared" ca="1" si="8"/>
        <v>0.33094686933816786</v>
      </c>
      <c r="P51" s="13">
        <f t="shared" ca="1" si="21"/>
        <v>0.37468255995346156</v>
      </c>
      <c r="Q51" s="11">
        <f t="shared" ca="1" si="9"/>
        <v>0.60613580357031549</v>
      </c>
      <c r="R51" s="12">
        <f t="shared" ca="1" si="10"/>
        <v>0.14838321435657875</v>
      </c>
      <c r="S51" s="12">
        <f t="shared" ca="1" si="11"/>
        <v>0.23891971444338467</v>
      </c>
      <c r="T51" s="12">
        <f t="shared" ca="1" si="12"/>
        <v>0.1810730001736118</v>
      </c>
      <c r="U51" s="26">
        <f t="shared" si="16"/>
        <v>45</v>
      </c>
      <c r="V51" s="21">
        <f t="shared" ca="1" si="13"/>
        <v>2.9252924010020265E-2</v>
      </c>
      <c r="W51" s="21">
        <f t="shared" ca="1" si="14"/>
        <v>4.6458737819224674E-2</v>
      </c>
      <c r="X51" s="22">
        <f t="shared" ca="1" si="15"/>
        <v>3.4411627618408817E-2</v>
      </c>
      <c r="Y51">
        <f t="shared" si="17"/>
        <v>45</v>
      </c>
      <c r="Z51" s="25">
        <f t="shared" si="7"/>
        <v>4.293587230394616E-2</v>
      </c>
    </row>
    <row r="52" spans="1:26" x14ac:dyDescent="0.35">
      <c r="A52" s="1">
        <v>43942</v>
      </c>
      <c r="B52" s="6">
        <v>52763</v>
      </c>
      <c r="C52">
        <f t="shared" si="18"/>
        <v>5642</v>
      </c>
      <c r="D52">
        <f t="shared" si="1"/>
        <v>0.27909327914029769</v>
      </c>
      <c r="J52" s="5"/>
      <c r="M52" s="11">
        <f t="shared" si="19"/>
        <v>0.27909327914029769</v>
      </c>
      <c r="N52" s="12">
        <f t="shared" ca="1" si="20"/>
        <v>0.14642824956516337</v>
      </c>
      <c r="O52" s="12">
        <f t="shared" ca="1" si="8"/>
        <v>0.32997476271655501</v>
      </c>
      <c r="P52" s="13">
        <f t="shared" ca="1" si="21"/>
        <v>0.36709302630278329</v>
      </c>
      <c r="Q52" s="11">
        <f t="shared" ca="1" si="9"/>
        <v>-0.15415067982725836</v>
      </c>
      <c r="R52" s="12">
        <f t="shared" ca="1" si="10"/>
        <v>0.1420804248944155</v>
      </c>
      <c r="S52" s="12">
        <f t="shared" ca="1" si="11"/>
        <v>0.2316440201888407</v>
      </c>
      <c r="T52" s="12">
        <f t="shared" ca="1" si="12"/>
        <v>0.1791271905888504</v>
      </c>
      <c r="U52" s="26">
        <f t="shared" si="16"/>
        <v>46</v>
      </c>
      <c r="V52" s="21">
        <f t="shared" ca="1" si="13"/>
        <v>6.2561627693219057E-3</v>
      </c>
      <c r="W52" s="21">
        <f t="shared" ca="1" si="14"/>
        <v>2.2637916274642379E-2</v>
      </c>
      <c r="X52" s="22">
        <f t="shared" ca="1" si="15"/>
        <v>3.2763507010640944E-2</v>
      </c>
      <c r="Y52">
        <f t="shared" si="17"/>
        <v>46</v>
      </c>
      <c r="Z52" s="25">
        <f t="shared" si="7"/>
        <v>4.5384248223502802E-2</v>
      </c>
    </row>
    <row r="53" spans="1:26" x14ac:dyDescent="0.35">
      <c r="A53" s="1">
        <v>43943</v>
      </c>
      <c r="B53" s="6">
        <v>57999</v>
      </c>
      <c r="C53">
        <f t="shared" si="18"/>
        <v>5236</v>
      </c>
      <c r="D53">
        <f t="shared" si="1"/>
        <v>-7.4680764532151056E-2</v>
      </c>
      <c r="J53" s="5"/>
      <c r="M53" s="11">
        <f t="shared" si="19"/>
        <v>-7.4680764532151056E-2</v>
      </c>
      <c r="N53" s="12">
        <f t="shared" ca="1" si="20"/>
        <v>0.14191582070603451</v>
      </c>
      <c r="O53" s="12">
        <f t="shared" ca="1" si="8"/>
        <v>0.32213731751488528</v>
      </c>
      <c r="P53" s="13">
        <f t="shared" ca="1" si="21"/>
        <v>0.36044299361770155</v>
      </c>
      <c r="Q53" s="11">
        <f t="shared" ca="1" si="9"/>
        <v>1.9459101490553132</v>
      </c>
      <c r="R53" s="12">
        <f t="shared" ca="1" si="10"/>
        <v>0.1788932764079032</v>
      </c>
      <c r="S53" s="12">
        <f t="shared" ca="1" si="11"/>
        <v>0.29979302136260316</v>
      </c>
      <c r="T53" s="12">
        <f t="shared" ca="1" si="12"/>
        <v>0.24179948990939995</v>
      </c>
      <c r="U53" s="26">
        <f t="shared" si="16"/>
        <v>47</v>
      </c>
      <c r="V53" s="21">
        <f t="shared" ca="1" si="13"/>
        <v>5.0858741445701662E-2</v>
      </c>
      <c r="W53" s="21">
        <f t="shared" ca="1" si="14"/>
        <v>5.9349596753928591E-2</v>
      </c>
      <c r="X53" s="22">
        <f t="shared" ca="1" si="15"/>
        <v>1.6981710616453864E-2</v>
      </c>
      <c r="Y53">
        <f t="shared" si="17"/>
        <v>47</v>
      </c>
      <c r="Z53" s="25">
        <f t="shared" si="7"/>
        <v>4.7831147276678004E-2</v>
      </c>
    </row>
    <row r="54" spans="1:26" x14ac:dyDescent="0.35">
      <c r="A54" s="1">
        <v>43944</v>
      </c>
      <c r="B54" s="6">
        <v>62773</v>
      </c>
      <c r="C54">
        <f t="shared" si="18"/>
        <v>4774</v>
      </c>
      <c r="D54">
        <f t="shared" si="1"/>
        <v>-9.2373320131015166E-2</v>
      </c>
      <c r="J54" s="5"/>
      <c r="M54" s="11">
        <f t="shared" si="19"/>
        <v>-9.2373320131015166E-2</v>
      </c>
      <c r="N54" s="12">
        <f t="shared" ca="1" si="20"/>
        <v>0.1372300378892935</v>
      </c>
      <c r="O54" s="12">
        <f t="shared" ca="1" si="8"/>
        <v>0.314322458982493</v>
      </c>
      <c r="P54" s="13">
        <f t="shared" ca="1" si="21"/>
        <v>0.35418484218639906</v>
      </c>
      <c r="Q54" s="11">
        <f t="shared" ca="1" si="9"/>
        <v>-1.0986122886681098</v>
      </c>
      <c r="R54" s="12">
        <f t="shared" ca="1" si="10"/>
        <v>0.15334316510638293</v>
      </c>
      <c r="S54" s="12">
        <f t="shared" ca="1" si="11"/>
        <v>0.28809577301531542</v>
      </c>
      <c r="T54" s="12">
        <f t="shared" ca="1" si="12"/>
        <v>0.26950521581786491</v>
      </c>
      <c r="U54" s="26">
        <f t="shared" si="16"/>
        <v>48</v>
      </c>
      <c r="V54" s="21">
        <f t="shared" ca="1" si="13"/>
        <v>1.8253807489330802E-2</v>
      </c>
      <c r="W54" s="21">
        <f t="shared" ca="1" si="14"/>
        <v>2.3198757330198796E-2</v>
      </c>
      <c r="X54" s="22">
        <f t="shared" ca="1" si="15"/>
        <v>9.8898996817359894E-3</v>
      </c>
      <c r="Y54">
        <f t="shared" si="17"/>
        <v>48</v>
      </c>
      <c r="Z54" s="25">
        <f t="shared" si="7"/>
        <v>5.0276594113097275E-2</v>
      </c>
    </row>
    <row r="55" spans="1:26" x14ac:dyDescent="0.35">
      <c r="A55" s="1">
        <v>43945</v>
      </c>
      <c r="B55" s="6">
        <v>68622</v>
      </c>
      <c r="C55">
        <f t="shared" si="18"/>
        <v>5849</v>
      </c>
      <c r="D55">
        <f t="shared" si="1"/>
        <v>0.20308617854425035</v>
      </c>
      <c r="J55" s="5"/>
      <c r="M55" s="11">
        <f t="shared" si="19"/>
        <v>0.20308617854425035</v>
      </c>
      <c r="N55" s="12">
        <f t="shared" ca="1" si="20"/>
        <v>0.1385213347648809</v>
      </c>
      <c r="O55" s="12">
        <f t="shared" ca="1" si="8"/>
        <v>0.31211442735054939</v>
      </c>
      <c r="P55" s="13">
        <f t="shared" ca="1" si="21"/>
        <v>0.34718618517133704</v>
      </c>
      <c r="Q55" s="11">
        <f t="shared" ca="1" si="9"/>
        <v>0</v>
      </c>
      <c r="R55" s="12">
        <f t="shared" ca="1" si="10"/>
        <v>0.15033643637880681</v>
      </c>
      <c r="S55" s="12">
        <f t="shared" ca="1" si="11"/>
        <v>0.28262452277941197</v>
      </c>
      <c r="T55" s="12">
        <f t="shared" ca="1" si="12"/>
        <v>0.26457617280121037</v>
      </c>
      <c r="U55" s="26">
        <f t="shared" si="16"/>
        <v>49</v>
      </c>
      <c r="V55" s="21">
        <f t="shared" ca="1" si="13"/>
        <v>3.3742902826244446E-2</v>
      </c>
      <c r="W55" s="21">
        <f t="shared" ca="1" si="14"/>
        <v>3.8669211922990838E-2</v>
      </c>
      <c r="X55" s="22">
        <f t="shared" ca="1" si="15"/>
        <v>9.8526181934927883E-3</v>
      </c>
      <c r="Y55">
        <f t="shared" si="17"/>
        <v>49</v>
      </c>
      <c r="Z55" s="25">
        <f t="shared" si="7"/>
        <v>5.2720612941822009E-2</v>
      </c>
    </row>
    <row r="56" spans="1:26" x14ac:dyDescent="0.35">
      <c r="A56" s="1">
        <v>43946</v>
      </c>
      <c r="B56" s="6">
        <v>74588</v>
      </c>
      <c r="C56">
        <f t="shared" si="18"/>
        <v>5966</v>
      </c>
      <c r="D56">
        <f t="shared" si="1"/>
        <v>1.9805979631667973E-2</v>
      </c>
      <c r="J56" s="5"/>
      <c r="M56" s="11">
        <f t="shared" si="19"/>
        <v>1.9805979631667973E-2</v>
      </c>
      <c r="N56" s="12">
        <f t="shared" ca="1" si="20"/>
        <v>0.13623834716616526</v>
      </c>
      <c r="O56" s="12">
        <f t="shared" ca="1" si="8"/>
        <v>0.30656316646447618</v>
      </c>
      <c r="P56" s="13">
        <f t="shared" ca="1" si="21"/>
        <v>0.34064963859662184</v>
      </c>
      <c r="Q56" s="11">
        <f t="shared" ca="1" si="9"/>
        <v>-0.2876820724517809</v>
      </c>
      <c r="R56" s="12">
        <f t="shared" ca="1" si="10"/>
        <v>0.14191300351668013</v>
      </c>
      <c r="S56" s="12">
        <f t="shared" ca="1" si="11"/>
        <v>0.27345201562096627</v>
      </c>
      <c r="T56" s="12">
        <f t="shared" ca="1" si="12"/>
        <v>0.26307802420857229</v>
      </c>
      <c r="U56" s="26">
        <f t="shared" si="16"/>
        <v>50</v>
      </c>
      <c r="V56" s="21">
        <f t="shared" ca="1" si="13"/>
        <v>5.8966147417696367E-2</v>
      </c>
      <c r="W56" s="21">
        <f t="shared" ca="1" si="14"/>
        <v>6.2738238534678581E-2</v>
      </c>
      <c r="X56" s="22">
        <f t="shared" ca="1" si="15"/>
        <v>7.5441822339644207E-3</v>
      </c>
      <c r="Y56">
        <f t="shared" si="17"/>
        <v>50</v>
      </c>
      <c r="Z56" s="25">
        <f t="shared" si="7"/>
        <v>5.5163227537706042E-2</v>
      </c>
    </row>
    <row r="57" spans="1:26" x14ac:dyDescent="0.35">
      <c r="A57" s="1">
        <v>43947</v>
      </c>
      <c r="B57" s="6">
        <v>80949</v>
      </c>
      <c r="C57">
        <f t="shared" si="18"/>
        <v>6361</v>
      </c>
      <c r="D57">
        <f t="shared" si="1"/>
        <v>6.4108911604110433E-2</v>
      </c>
      <c r="J57" s="5"/>
      <c r="M57" s="11">
        <f t="shared" ref="M57:M59" si="22">D57</f>
        <v>6.4108911604110433E-2</v>
      </c>
      <c r="N57" s="12">
        <f t="shared" ca="1" si="20"/>
        <v>0.13487741441971141</v>
      </c>
      <c r="O57" s="12">
        <f t="shared" ca="1" si="8"/>
        <v>0.30197583807924383</v>
      </c>
      <c r="P57" s="13">
        <f t="shared" ca="1" si="21"/>
        <v>0.33419684731906485</v>
      </c>
      <c r="Q57" s="11">
        <f t="shared" ca="1" si="9"/>
        <v>0.28768207245178085</v>
      </c>
      <c r="R57" s="12">
        <f t="shared" ca="1" si="10"/>
        <v>0.14466336330790844</v>
      </c>
      <c r="S57" s="12">
        <f t="shared" ca="1" si="11"/>
        <v>0.27387323771857564</v>
      </c>
      <c r="T57" s="12">
        <f t="shared" ca="1" si="12"/>
        <v>0.25841974882133439</v>
      </c>
      <c r="U57" s="26">
        <f t="shared" si="16"/>
        <v>51</v>
      </c>
      <c r="V57" s="21">
        <f t="shared" ca="1" si="13"/>
        <v>2.2936139636057874E-2</v>
      </c>
      <c r="W57" s="21">
        <f t="shared" ca="1" si="14"/>
        <v>2.3638389589551053E-2</v>
      </c>
      <c r="X57" s="22">
        <f t="shared" ca="1" si="15"/>
        <v>1.40449990698636E-3</v>
      </c>
      <c r="Y57">
        <f t="shared" si="17"/>
        <v>51</v>
      </c>
      <c r="Z57" s="25">
        <f t="shared" si="7"/>
        <v>5.7604461247791887E-2</v>
      </c>
    </row>
    <row r="58" spans="1:26" x14ac:dyDescent="0.35">
      <c r="A58" s="1">
        <v>43948</v>
      </c>
      <c r="B58" s="6">
        <v>87147</v>
      </c>
      <c r="C58">
        <f t="shared" si="18"/>
        <v>6198</v>
      </c>
      <c r="D58">
        <f t="shared" si="1"/>
        <v>-2.5958938331110681E-2</v>
      </c>
      <c r="J58" s="5"/>
      <c r="M58" s="11">
        <f t="shared" si="22"/>
        <v>-2.5958938331110681E-2</v>
      </c>
      <c r="N58" s="12">
        <f t="shared" ca="1" si="20"/>
        <v>0.13189896344284432</v>
      </c>
      <c r="O58" s="12">
        <f t="shared" ca="1" si="8"/>
        <v>0.29608410825195369</v>
      </c>
      <c r="P58" s="13">
        <f t="shared" ca="1" si="21"/>
        <v>0.32837028961821874</v>
      </c>
      <c r="Q58" s="11">
        <f t="shared" ca="1" si="9"/>
        <v>1.0986122886681098</v>
      </c>
      <c r="R58" s="12">
        <f t="shared" ca="1" si="10"/>
        <v>0.16232908414791217</v>
      </c>
      <c r="S58" s="12">
        <f t="shared" ca="1" si="11"/>
        <v>0.29752713410540499</v>
      </c>
      <c r="T58" s="12">
        <f t="shared" ca="1" si="12"/>
        <v>0.27039609991498559</v>
      </c>
      <c r="U58" s="26">
        <f t="shared" si="16"/>
        <v>52</v>
      </c>
      <c r="V58" s="21">
        <f t="shared" ca="1" si="13"/>
        <v>2.3979526304187843E-2</v>
      </c>
      <c r="W58" s="21">
        <f t="shared" ca="1" si="14"/>
        <v>2.5029635267209919E-2</v>
      </c>
      <c r="X58" s="22">
        <f t="shared" ca="1" si="15"/>
        <v>2.1002179260441521E-3</v>
      </c>
      <c r="Y58">
        <f t="shared" si="17"/>
        <v>52</v>
      </c>
      <c r="Z58" s="25">
        <f t="shared" si="7"/>
        <v>6.0044336997736258E-2</v>
      </c>
    </row>
    <row r="59" spans="1:26" ht="15" thickBot="1" x14ac:dyDescent="0.4">
      <c r="A59" s="1">
        <v>43949</v>
      </c>
      <c r="B59" s="6">
        <v>93558</v>
      </c>
      <c r="C59">
        <f t="shared" si="18"/>
        <v>6411</v>
      </c>
      <c r="D59">
        <f t="shared" si="1"/>
        <v>3.3788605639563783E-2</v>
      </c>
      <c r="J59" s="5"/>
      <c r="M59" s="14">
        <f t="shared" si="22"/>
        <v>3.3788605639563783E-2</v>
      </c>
      <c r="N59" s="15">
        <f t="shared" ca="1" si="20"/>
        <v>0.13011513875551195</v>
      </c>
      <c r="O59" s="15">
        <f t="shared" ca="1" si="8"/>
        <v>0.29134732375917449</v>
      </c>
      <c r="P59" s="16">
        <f t="shared" ca="1" si="21"/>
        <v>0.32246437000732503</v>
      </c>
      <c r="Q59" s="14">
        <f t="shared" ca="1" si="9"/>
        <v>-1.6094379124341003</v>
      </c>
      <c r="R59" s="15">
        <f t="shared" ca="1" si="10"/>
        <v>0.13011513875551192</v>
      </c>
      <c r="S59" s="15">
        <f t="shared" ca="1" si="11"/>
        <v>0.29134732375917427</v>
      </c>
      <c r="T59" s="15">
        <f t="shared" ca="1" si="12"/>
        <v>0.3224643700073247</v>
      </c>
      <c r="U59" s="27">
        <f t="shared" si="16"/>
        <v>53</v>
      </c>
      <c r="V59" s="23">
        <f t="shared" ca="1" si="13"/>
        <v>3.9148336542265509E-3</v>
      </c>
      <c r="W59" s="23">
        <f t="shared" ca="1" si="14"/>
        <v>4.8072759068584709E-3</v>
      </c>
      <c r="X59" s="24">
        <f t="shared" ca="1" si="15"/>
        <v>1.7848845052638393E-3</v>
      </c>
      <c r="Y59">
        <f t="shared" si="17"/>
        <v>53</v>
      </c>
      <c r="Z59" s="25">
        <f t="shared" si="7"/>
        <v>6.2482877298254684E-2</v>
      </c>
    </row>
    <row r="60" spans="1:26" x14ac:dyDescent="0.35">
      <c r="Y60">
        <f t="shared" si="17"/>
        <v>54</v>
      </c>
      <c r="Z60" s="25">
        <f t="shared" si="7"/>
        <v>6.4920104251576363E-2</v>
      </c>
    </row>
    <row r="61" spans="1:26" x14ac:dyDescent="0.35">
      <c r="Y61">
        <f t="shared" si="17"/>
        <v>55</v>
      </c>
      <c r="Z61" s="25">
        <f t="shared" si="7"/>
        <v>6.7356039557900482E-2</v>
      </c>
    </row>
    <row r="62" spans="1:26" x14ac:dyDescent="0.35">
      <c r="Y62">
        <f t="shared" si="17"/>
        <v>56</v>
      </c>
      <c r="Z62" s="25">
        <f t="shared" si="7"/>
        <v>6.979070452184559E-2</v>
      </c>
    </row>
    <row r="63" spans="1:26" x14ac:dyDescent="0.35">
      <c r="Y63">
        <f t="shared" si="17"/>
        <v>57</v>
      </c>
      <c r="Z63" s="25">
        <f t="shared" si="7"/>
        <v>7.2224120058885372E-2</v>
      </c>
    </row>
    <row r="64" spans="1:26" x14ac:dyDescent="0.35">
      <c r="Y64">
        <f t="shared" si="17"/>
        <v>58</v>
      </c>
      <c r="Z64" s="25">
        <f t="shared" si="7"/>
        <v>7.4656306701763375E-2</v>
      </c>
    </row>
    <row r="65" spans="25:26" x14ac:dyDescent="0.35">
      <c r="Y65">
        <f t="shared" si="17"/>
        <v>59</v>
      </c>
      <c r="Z65" s="25">
        <f t="shared" si="7"/>
        <v>7.7087284606880371E-2</v>
      </c>
    </row>
    <row r="66" spans="25:26" x14ac:dyDescent="0.35">
      <c r="Y66">
        <f t="shared" si="17"/>
        <v>60</v>
      </c>
      <c r="Z66" s="25">
        <f t="shared" si="7"/>
        <v>7.9517073560648549E-2</v>
      </c>
    </row>
    <row r="67" spans="25:26" x14ac:dyDescent="0.35">
      <c r="Y67">
        <f t="shared" si="17"/>
        <v>61</v>
      </c>
      <c r="Z67" s="25">
        <f t="shared" si="7"/>
        <v>8.1945692985807173E-2</v>
      </c>
    </row>
    <row r="68" spans="25:26" x14ac:dyDescent="0.35">
      <c r="Y68">
        <f t="shared" si="17"/>
        <v>62</v>
      </c>
      <c r="Z68" s="25">
        <f t="shared" si="7"/>
        <v>8.4373161947694592E-2</v>
      </c>
    </row>
    <row r="69" spans="25:26" x14ac:dyDescent="0.35">
      <c r="Y69">
        <f t="shared" si="17"/>
        <v>63</v>
      </c>
      <c r="Z69" s="25">
        <f t="shared" si="7"/>
        <v>8.6799499160471943E-2</v>
      </c>
    </row>
    <row r="70" spans="25:26" x14ac:dyDescent="0.35">
      <c r="Y70">
        <f t="shared" si="17"/>
        <v>64</v>
      </c>
      <c r="Z70" s="25">
        <f t="shared" ref="Z70:Z133" si="23">-3*(((1-(Ro^2)^(Прогноз+1))/(1-(Ro^2))*Sigma^2)+0.0000211732957873059+2.16552454573564E-08*($U$59+Прогноз)^2)^0.5-(Betta*($U$59+Прогноз)+alpha)</f>
        <v>8.9224722993294744E-2</v>
      </c>
    </row>
    <row r="71" spans="25:26" x14ac:dyDescent="0.35">
      <c r="Y71">
        <f t="shared" si="17"/>
        <v>65</v>
      </c>
      <c r="Z71" s="25">
        <f t="shared" si="23"/>
        <v>9.1648851476428095E-2</v>
      </c>
    </row>
    <row r="72" spans="25:26" x14ac:dyDescent="0.35">
      <c r="Y72">
        <f t="shared" ref="Y72:Y135" si="24">+Y71+1</f>
        <v>66</v>
      </c>
      <c r="Z72" s="25">
        <f t="shared" si="23"/>
        <v>9.4071902307302363E-2</v>
      </c>
    </row>
    <row r="73" spans="25:26" x14ac:dyDescent="0.35">
      <c r="Y73">
        <f t="shared" si="24"/>
        <v>67</v>
      </c>
      <c r="Z73" s="25">
        <f t="shared" si="23"/>
        <v>9.6493892856506072E-2</v>
      </c>
    </row>
    <row r="74" spans="25:26" x14ac:dyDescent="0.35">
      <c r="Y74">
        <f t="shared" si="24"/>
        <v>68</v>
      </c>
      <c r="Z74" s="25">
        <f t="shared" si="23"/>
        <v>9.8914840173713353E-2</v>
      </c>
    </row>
    <row r="75" spans="25:26" x14ac:dyDescent="0.35">
      <c r="Y75">
        <f t="shared" si="24"/>
        <v>69</v>
      </c>
      <c r="Z75" s="25">
        <f t="shared" si="23"/>
        <v>0.10133476099354305</v>
      </c>
    </row>
    <row r="76" spans="25:26" x14ac:dyDescent="0.35">
      <c r="Y76">
        <f t="shared" si="24"/>
        <v>70</v>
      </c>
      <c r="Z76" s="25">
        <f t="shared" si="23"/>
        <v>0.10375367174134784</v>
      </c>
    </row>
    <row r="77" spans="25:26" x14ac:dyDescent="0.35">
      <c r="Y77">
        <f t="shared" si="24"/>
        <v>71</v>
      </c>
      <c r="Z77" s="25">
        <f t="shared" si="23"/>
        <v>0.10617158853893066</v>
      </c>
    </row>
    <row r="78" spans="25:26" x14ac:dyDescent="0.35">
      <c r="Y78">
        <f t="shared" si="24"/>
        <v>72</v>
      </c>
      <c r="Z78" s="25">
        <f t="shared" si="23"/>
        <v>0.10858852721018744</v>
      </c>
    </row>
    <row r="79" spans="25:26" x14ac:dyDescent="0.35">
      <c r="Y79">
        <f t="shared" si="24"/>
        <v>73</v>
      </c>
      <c r="Z79" s="25">
        <f t="shared" si="23"/>
        <v>0.11100450328667411</v>
      </c>
    </row>
    <row r="80" spans="25:26" x14ac:dyDescent="0.35">
      <c r="Y80">
        <f t="shared" si="24"/>
        <v>74</v>
      </c>
      <c r="Z80" s="25">
        <f t="shared" si="23"/>
        <v>0.11341953201309651</v>
      </c>
    </row>
    <row r="81" spans="25:26" x14ac:dyDescent="0.35">
      <c r="Y81">
        <f t="shared" si="24"/>
        <v>75</v>
      </c>
      <c r="Z81" s="25">
        <f t="shared" si="23"/>
        <v>0.11583362835272282</v>
      </c>
    </row>
    <row r="82" spans="25:26" x14ac:dyDescent="0.35">
      <c r="Y82">
        <f t="shared" si="24"/>
        <v>76</v>
      </c>
      <c r="Z82" s="25">
        <f t="shared" si="23"/>
        <v>0.11824680699271663</v>
      </c>
    </row>
    <row r="83" spans="25:26" x14ac:dyDescent="0.35">
      <c r="Y83">
        <f t="shared" si="24"/>
        <v>77</v>
      </c>
      <c r="Z83" s="25">
        <f t="shared" si="23"/>
        <v>0.12065908234939061</v>
      </c>
    </row>
    <row r="84" spans="25:26" x14ac:dyDescent="0.35">
      <c r="Y84">
        <f t="shared" si="24"/>
        <v>78</v>
      </c>
      <c r="Z84" s="25">
        <f t="shared" si="23"/>
        <v>0.12307046857337997</v>
      </c>
    </row>
    <row r="85" spans="25:26" x14ac:dyDescent="0.35">
      <c r="Y85">
        <f t="shared" si="24"/>
        <v>79</v>
      </c>
      <c r="Z85" s="25">
        <f t="shared" si="23"/>
        <v>0.12548097955473514</v>
      </c>
    </row>
    <row r="86" spans="25:26" x14ac:dyDescent="0.35">
      <c r="Y86">
        <f t="shared" si="24"/>
        <v>80</v>
      </c>
      <c r="Z86" s="25">
        <f t="shared" si="23"/>
        <v>0.12789062892793363</v>
      </c>
    </row>
    <row r="87" spans="25:26" x14ac:dyDescent="0.35">
      <c r="Y87">
        <f t="shared" si="24"/>
        <v>81</v>
      </c>
      <c r="Z87" s="25">
        <f t="shared" si="23"/>
        <v>0.13029943007681077</v>
      </c>
    </row>
    <row r="88" spans="25:26" x14ac:dyDescent="0.35">
      <c r="Y88">
        <f t="shared" si="24"/>
        <v>82</v>
      </c>
      <c r="Z88" s="25">
        <f t="shared" si="23"/>
        <v>0.13270739613940938</v>
      </c>
    </row>
    <row r="89" spans="25:26" x14ac:dyDescent="0.35">
      <c r="Y89">
        <f t="shared" si="24"/>
        <v>83</v>
      </c>
      <c r="Z89" s="25">
        <f t="shared" si="23"/>
        <v>0.13511454001274803</v>
      </c>
    </row>
    <row r="90" spans="25:26" x14ac:dyDescent="0.35">
      <c r="Y90">
        <f t="shared" si="24"/>
        <v>84</v>
      </c>
      <c r="Z90" s="25">
        <f t="shared" si="23"/>
        <v>0.13752087435750904</v>
      </c>
    </row>
    <row r="91" spans="25:26" x14ac:dyDescent="0.35">
      <c r="Y91">
        <f t="shared" si="24"/>
        <v>85</v>
      </c>
      <c r="Z91" s="25">
        <f t="shared" si="23"/>
        <v>0.13992641160264521</v>
      </c>
    </row>
    <row r="92" spans="25:26" x14ac:dyDescent="0.35">
      <c r="Y92">
        <f t="shared" si="24"/>
        <v>86</v>
      </c>
      <c r="Z92" s="25">
        <f t="shared" si="23"/>
        <v>0.14233116394990672</v>
      </c>
    </row>
    <row r="93" spans="25:26" x14ac:dyDescent="0.35">
      <c r="Y93">
        <f t="shared" si="24"/>
        <v>87</v>
      </c>
      <c r="Z93" s="25">
        <f t="shared" si="23"/>
        <v>0.14473514337828797</v>
      </c>
    </row>
    <row r="94" spans="25:26" x14ac:dyDescent="0.35">
      <c r="Y94">
        <f t="shared" si="24"/>
        <v>88</v>
      </c>
      <c r="Z94" s="25">
        <f t="shared" si="23"/>
        <v>0.1471383616483953</v>
      </c>
    </row>
    <row r="95" spans="25:26" x14ac:dyDescent="0.35">
      <c r="Y95">
        <f t="shared" si="24"/>
        <v>89</v>
      </c>
      <c r="Z95" s="25">
        <f t="shared" si="23"/>
        <v>0.14954083030673565</v>
      </c>
    </row>
    <row r="96" spans="25:26" x14ac:dyDescent="0.35">
      <c r="Y96">
        <f t="shared" si="24"/>
        <v>90</v>
      </c>
      <c r="Z96" s="25">
        <f t="shared" si="23"/>
        <v>0.15194256068992745</v>
      </c>
    </row>
    <row r="97" spans="25:26" x14ac:dyDescent="0.35">
      <c r="Y97">
        <f t="shared" si="24"/>
        <v>91</v>
      </c>
      <c r="Z97" s="25">
        <f t="shared" si="23"/>
        <v>0.15434356392883397</v>
      </c>
    </row>
    <row r="98" spans="25:26" x14ac:dyDescent="0.35">
      <c r="Y98">
        <f t="shared" si="24"/>
        <v>92</v>
      </c>
      <c r="Z98" s="25">
        <f t="shared" si="23"/>
        <v>0.15674385095261989</v>
      </c>
    </row>
    <row r="99" spans="25:26" x14ac:dyDescent="0.35">
      <c r="Y99">
        <f t="shared" si="24"/>
        <v>93</v>
      </c>
      <c r="Z99" s="25">
        <f t="shared" si="23"/>
        <v>0.15914343249273216</v>
      </c>
    </row>
    <row r="100" spans="25:26" x14ac:dyDescent="0.35">
      <c r="Y100">
        <f t="shared" si="24"/>
        <v>94</v>
      </c>
      <c r="Z100" s="25">
        <f t="shared" si="23"/>
        <v>0.16154231908680566</v>
      </c>
    </row>
    <row r="101" spans="25:26" x14ac:dyDescent="0.35">
      <c r="Y101">
        <f t="shared" si="24"/>
        <v>95</v>
      </c>
      <c r="Z101" s="25">
        <f t="shared" si="23"/>
        <v>0.16394052108249485</v>
      </c>
    </row>
    <row r="102" spans="25:26" x14ac:dyDescent="0.35">
      <c r="Y102">
        <f t="shared" si="24"/>
        <v>96</v>
      </c>
      <c r="Z102" s="25">
        <f t="shared" si="23"/>
        <v>0.16633804864123197</v>
      </c>
    </row>
    <row r="103" spans="25:26" x14ac:dyDescent="0.35">
      <c r="Y103">
        <f t="shared" si="24"/>
        <v>97</v>
      </c>
      <c r="Z103" s="25">
        <f t="shared" si="23"/>
        <v>0.1687349117419128</v>
      </c>
    </row>
    <row r="104" spans="25:26" x14ac:dyDescent="0.35">
      <c r="Y104">
        <f t="shared" si="24"/>
        <v>98</v>
      </c>
      <c r="Z104" s="25">
        <f t="shared" si="23"/>
        <v>0.1711311201845116</v>
      </c>
    </row>
    <row r="105" spans="25:26" x14ac:dyDescent="0.35">
      <c r="Y105">
        <f t="shared" si="24"/>
        <v>99</v>
      </c>
      <c r="Z105" s="25">
        <f t="shared" si="23"/>
        <v>0.17352668359362453</v>
      </c>
    </row>
    <row r="106" spans="25:26" x14ac:dyDescent="0.35">
      <c r="Y106">
        <f t="shared" si="24"/>
        <v>100</v>
      </c>
      <c r="Z106" s="25">
        <f t="shared" si="23"/>
        <v>0.17592161142194476</v>
      </c>
    </row>
    <row r="107" spans="25:26" x14ac:dyDescent="0.35">
      <c r="Y107">
        <f t="shared" si="24"/>
        <v>101</v>
      </c>
      <c r="Z107" s="25">
        <f t="shared" si="23"/>
        <v>0.17831591295366839</v>
      </c>
    </row>
    <row r="108" spans="25:26" x14ac:dyDescent="0.35">
      <c r="Y108">
        <f t="shared" si="24"/>
        <v>102</v>
      </c>
      <c r="Z108" s="25">
        <f t="shared" si="23"/>
        <v>0.18070959730783326</v>
      </c>
    </row>
    <row r="109" spans="25:26" x14ac:dyDescent="0.35">
      <c r="Y109">
        <f t="shared" si="24"/>
        <v>103</v>
      </c>
      <c r="Z109" s="25">
        <f t="shared" si="23"/>
        <v>0.18310267344159142</v>
      </c>
    </row>
    <row r="110" spans="25:26" x14ac:dyDescent="0.35">
      <c r="Y110">
        <f t="shared" si="24"/>
        <v>104</v>
      </c>
      <c r="Z110" s="25">
        <f t="shared" si="23"/>
        <v>0.18549515015341608</v>
      </c>
    </row>
    <row r="111" spans="25:26" x14ac:dyDescent="0.35">
      <c r="Y111">
        <f t="shared" si="24"/>
        <v>105</v>
      </c>
      <c r="Z111" s="25">
        <f t="shared" si="23"/>
        <v>0.18788703608624427</v>
      </c>
    </row>
    <row r="112" spans="25:26" x14ac:dyDescent="0.35">
      <c r="Y112">
        <f t="shared" si="24"/>
        <v>106</v>
      </c>
      <c r="Z112" s="25">
        <f t="shared" si="23"/>
        <v>0.19027833973055652</v>
      </c>
    </row>
    <row r="113" spans="25:26" x14ac:dyDescent="0.35">
      <c r="Y113">
        <f t="shared" si="24"/>
        <v>107</v>
      </c>
      <c r="Z113" s="25">
        <f t="shared" si="23"/>
        <v>0.19266906942739404</v>
      </c>
    </row>
    <row r="114" spans="25:26" x14ac:dyDescent="0.35">
      <c r="Y114">
        <f t="shared" si="24"/>
        <v>108</v>
      </c>
      <c r="Z114" s="25">
        <f t="shared" si="23"/>
        <v>0.19505923337131487</v>
      </c>
    </row>
    <row r="115" spans="25:26" x14ac:dyDescent="0.35">
      <c r="Y115">
        <f t="shared" si="24"/>
        <v>109</v>
      </c>
      <c r="Z115" s="25">
        <f t="shared" si="23"/>
        <v>0.19744883961328996</v>
      </c>
    </row>
    <row r="116" spans="25:26" x14ac:dyDescent="0.35">
      <c r="Y116">
        <f t="shared" si="24"/>
        <v>110</v>
      </c>
      <c r="Z116" s="25">
        <f t="shared" si="23"/>
        <v>0.19983789606354041</v>
      </c>
    </row>
    <row r="117" spans="25:26" x14ac:dyDescent="0.35">
      <c r="Y117">
        <f t="shared" si="24"/>
        <v>111</v>
      </c>
      <c r="Z117" s="25">
        <f t="shared" si="23"/>
        <v>0.20222641049431622</v>
      </c>
    </row>
    <row r="118" spans="25:26" x14ac:dyDescent="0.35">
      <c r="Y118">
        <f t="shared" si="24"/>
        <v>112</v>
      </c>
      <c r="Z118" s="25">
        <f t="shared" si="23"/>
        <v>0.20461439054261862</v>
      </c>
    </row>
    <row r="119" spans="25:26" x14ac:dyDescent="0.35">
      <c r="Y119">
        <f t="shared" si="24"/>
        <v>113</v>
      </c>
      <c r="Z119" s="25">
        <f t="shared" si="23"/>
        <v>0.20700184371286626</v>
      </c>
    </row>
    <row r="120" spans="25:26" x14ac:dyDescent="0.35">
      <c r="Y120">
        <f t="shared" si="24"/>
        <v>114</v>
      </c>
      <c r="Z120" s="25">
        <f t="shared" si="23"/>
        <v>0.20938877737950648</v>
      </c>
    </row>
    <row r="121" spans="25:26" x14ac:dyDescent="0.35">
      <c r="Y121">
        <f t="shared" si="24"/>
        <v>115</v>
      </c>
      <c r="Z121" s="25">
        <f t="shared" si="23"/>
        <v>0.2117751987895729</v>
      </c>
    </row>
    <row r="122" spans="25:26" x14ac:dyDescent="0.35">
      <c r="Y122">
        <f t="shared" si="24"/>
        <v>116</v>
      </c>
      <c r="Z122" s="25">
        <f t="shared" si="23"/>
        <v>0.21416111506518998</v>
      </c>
    </row>
    <row r="123" spans="25:26" x14ac:dyDescent="0.35">
      <c r="Y123">
        <f t="shared" si="24"/>
        <v>117</v>
      </c>
      <c r="Z123" s="25">
        <f t="shared" si="23"/>
        <v>0.2165465332060259</v>
      </c>
    </row>
    <row r="124" spans="25:26" x14ac:dyDescent="0.35">
      <c r="Y124">
        <f t="shared" si="24"/>
        <v>118</v>
      </c>
      <c r="Z124" s="25">
        <f t="shared" si="23"/>
        <v>0.21893146009169451</v>
      </c>
    </row>
    <row r="125" spans="25:26" x14ac:dyDescent="0.35">
      <c r="Y125">
        <f t="shared" si="24"/>
        <v>119</v>
      </c>
      <c r="Z125" s="25">
        <f t="shared" si="23"/>
        <v>0.22131590248410751</v>
      </c>
    </row>
    <row r="126" spans="25:26" x14ac:dyDescent="0.35">
      <c r="Y126">
        <f t="shared" si="24"/>
        <v>120</v>
      </c>
      <c r="Z126" s="25">
        <f t="shared" si="23"/>
        <v>0.22369986702977765</v>
      </c>
    </row>
    <row r="127" spans="25:26" x14ac:dyDescent="0.35">
      <c r="Y127">
        <f t="shared" si="24"/>
        <v>121</v>
      </c>
      <c r="Z127" s="25">
        <f t="shared" si="23"/>
        <v>0.2260833602620741</v>
      </c>
    </row>
    <row r="128" spans="25:26" x14ac:dyDescent="0.35">
      <c r="Y128">
        <f t="shared" si="24"/>
        <v>122</v>
      </c>
      <c r="Z128" s="25">
        <f t="shared" si="23"/>
        <v>0.22846638860343077</v>
      </c>
    </row>
    <row r="129" spans="25:26" x14ac:dyDescent="0.35">
      <c r="Y129">
        <f t="shared" si="24"/>
        <v>123</v>
      </c>
      <c r="Z129" s="25">
        <f t="shared" si="23"/>
        <v>0.23084895836750866</v>
      </c>
    </row>
    <row r="130" spans="25:26" x14ac:dyDescent="0.35">
      <c r="Y130">
        <f t="shared" si="24"/>
        <v>124</v>
      </c>
      <c r="Z130" s="25">
        <f t="shared" si="23"/>
        <v>0.23323107576131313</v>
      </c>
    </row>
    <row r="131" spans="25:26" x14ac:dyDescent="0.35">
      <c r="Y131">
        <f t="shared" si="24"/>
        <v>125</v>
      </c>
      <c r="Z131" s="25">
        <f t="shared" si="23"/>
        <v>0.23561274688726691</v>
      </c>
    </row>
    <row r="132" spans="25:26" x14ac:dyDescent="0.35">
      <c r="Y132">
        <f t="shared" si="24"/>
        <v>126</v>
      </c>
      <c r="Z132" s="25">
        <f t="shared" si="23"/>
        <v>0.23799397774523978</v>
      </c>
    </row>
    <row r="133" spans="25:26" x14ac:dyDescent="0.35">
      <c r="Y133">
        <f t="shared" si="24"/>
        <v>127</v>
      </c>
      <c r="Z133" s="25">
        <f t="shared" si="23"/>
        <v>0.2403747742345359</v>
      </c>
    </row>
    <row r="134" spans="25:26" x14ac:dyDescent="0.35">
      <c r="Y134">
        <f t="shared" si="24"/>
        <v>128</v>
      </c>
      <c r="Z134" s="25">
        <f t="shared" ref="Z134:Z197" si="25">-3*(((1-(Ro^2)^(Прогноз+1))/(1-(Ro^2))*Sigma^2)+0.0000211732957873059+2.16552454573564E-08*($U$59+Прогноз)^2)^0.5-(Betta*($U$59+Прогноз)+alpha)</f>
        <v>0.24275514215583965</v>
      </c>
    </row>
    <row r="135" spans="25:26" x14ac:dyDescent="0.35">
      <c r="Y135">
        <f t="shared" si="24"/>
        <v>129</v>
      </c>
      <c r="Z135" s="25">
        <f t="shared" si="25"/>
        <v>0.24513508721312069</v>
      </c>
    </row>
    <row r="136" spans="25:26" x14ac:dyDescent="0.35">
      <c r="Y136">
        <f t="shared" ref="Y136:Y199" si="26">+Y135+1</f>
        <v>130</v>
      </c>
      <c r="Z136" s="25">
        <f t="shared" si="25"/>
        <v>0.24751461501549915</v>
      </c>
    </row>
    <row r="137" spans="25:26" x14ac:dyDescent="0.35">
      <c r="Y137">
        <f t="shared" si="26"/>
        <v>131</v>
      </c>
      <c r="Z137" s="25">
        <f t="shared" si="25"/>
        <v>0.24989373107907192</v>
      </c>
    </row>
    <row r="138" spans="25:26" x14ac:dyDescent="0.35">
      <c r="Y138">
        <f t="shared" si="26"/>
        <v>132</v>
      </c>
      <c r="Z138" s="25">
        <f t="shared" si="25"/>
        <v>0.25227244082870071</v>
      </c>
    </row>
    <row r="139" spans="25:26" x14ac:dyDescent="0.35">
      <c r="Y139">
        <f t="shared" si="26"/>
        <v>133</v>
      </c>
      <c r="Z139" s="25">
        <f t="shared" si="25"/>
        <v>0.25465074959976264</v>
      </c>
    </row>
    <row r="140" spans="25:26" x14ac:dyDescent="0.35">
      <c r="Y140">
        <f t="shared" si="26"/>
        <v>134</v>
      </c>
      <c r="Z140" s="25">
        <f t="shared" si="25"/>
        <v>0.25702866263986418</v>
      </c>
    </row>
    <row r="141" spans="25:26" x14ac:dyDescent="0.35">
      <c r="Y141">
        <f t="shared" si="26"/>
        <v>135</v>
      </c>
      <c r="Z141" s="25">
        <f t="shared" si="25"/>
        <v>0.25940618511051955</v>
      </c>
    </row>
    <row r="142" spans="25:26" x14ac:dyDescent="0.35">
      <c r="Y142">
        <f t="shared" si="26"/>
        <v>136</v>
      </c>
      <c r="Z142" s="25">
        <f t="shared" si="25"/>
        <v>0.26178332208879368</v>
      </c>
    </row>
    <row r="143" spans="25:26" x14ac:dyDescent="0.35">
      <c r="Y143">
        <f t="shared" si="26"/>
        <v>137</v>
      </c>
      <c r="Z143" s="25">
        <f t="shared" si="25"/>
        <v>0.26416007856891111</v>
      </c>
    </row>
    <row r="144" spans="25:26" x14ac:dyDescent="0.35">
      <c r="Y144">
        <f t="shared" si="26"/>
        <v>138</v>
      </c>
      <c r="Z144" s="25">
        <f t="shared" si="25"/>
        <v>0.26653645946383098</v>
      </c>
    </row>
    <row r="145" spans="25:26" x14ac:dyDescent="0.35">
      <c r="Y145">
        <f t="shared" si="26"/>
        <v>139</v>
      </c>
      <c r="Z145" s="25">
        <f t="shared" si="25"/>
        <v>0.26891246960678949</v>
      </c>
    </row>
    <row r="146" spans="25:26" x14ac:dyDescent="0.35">
      <c r="Y146">
        <f t="shared" si="26"/>
        <v>140</v>
      </c>
      <c r="Z146" s="25">
        <f t="shared" si="25"/>
        <v>0.27128811375280992</v>
      </c>
    </row>
    <row r="147" spans="25:26" x14ac:dyDescent="0.35">
      <c r="Y147">
        <f t="shared" si="26"/>
        <v>141</v>
      </c>
      <c r="Z147" s="25">
        <f t="shared" si="25"/>
        <v>0.27366339658018146</v>
      </c>
    </row>
    <row r="148" spans="25:26" x14ac:dyDescent="0.35">
      <c r="Y148">
        <f t="shared" si="26"/>
        <v>142</v>
      </c>
      <c r="Z148" s="25">
        <f t="shared" si="25"/>
        <v>0.27603832269190665</v>
      </c>
    </row>
    <row r="149" spans="25:26" x14ac:dyDescent="0.35">
      <c r="Y149">
        <f t="shared" si="26"/>
        <v>143</v>
      </c>
      <c r="Z149" s="25">
        <f t="shared" si="25"/>
        <v>0.27841289661711943</v>
      </c>
    </row>
    <row r="150" spans="25:26" x14ac:dyDescent="0.35">
      <c r="Y150">
        <f t="shared" si="26"/>
        <v>144</v>
      </c>
      <c r="Z150" s="25">
        <f t="shared" si="25"/>
        <v>0.28078712281247309</v>
      </c>
    </row>
    <row r="151" spans="25:26" x14ac:dyDescent="0.35">
      <c r="Y151">
        <f t="shared" si="26"/>
        <v>145</v>
      </c>
      <c r="Z151" s="25">
        <f t="shared" si="25"/>
        <v>0.28316100566349955</v>
      </c>
    </row>
    <row r="152" spans="25:26" x14ac:dyDescent="0.35">
      <c r="Y152">
        <f t="shared" si="26"/>
        <v>146</v>
      </c>
      <c r="Z152" s="25">
        <f t="shared" si="25"/>
        <v>0.28553454948594059</v>
      </c>
    </row>
    <row r="153" spans="25:26" x14ac:dyDescent="0.35">
      <c r="Y153">
        <f t="shared" si="26"/>
        <v>147</v>
      </c>
      <c r="Z153" s="25">
        <f t="shared" si="25"/>
        <v>0.28790775852705119</v>
      </c>
    </row>
    <row r="154" spans="25:26" x14ac:dyDescent="0.35">
      <c r="Y154">
        <f t="shared" si="26"/>
        <v>148</v>
      </c>
      <c r="Z154" s="25">
        <f t="shared" si="25"/>
        <v>0.290280636966876</v>
      </c>
    </row>
    <row r="155" spans="25:26" x14ac:dyDescent="0.35">
      <c r="Y155">
        <f t="shared" si="26"/>
        <v>149</v>
      </c>
      <c r="Z155" s="25">
        <f t="shared" si="25"/>
        <v>0.29265318891949926</v>
      </c>
    </row>
    <row r="156" spans="25:26" x14ac:dyDescent="0.35">
      <c r="Y156">
        <f t="shared" si="26"/>
        <v>150</v>
      </c>
      <c r="Z156" s="25">
        <f t="shared" si="25"/>
        <v>0.29502541843426883</v>
      </c>
    </row>
    <row r="157" spans="25:26" x14ac:dyDescent="0.35">
      <c r="Y157">
        <f t="shared" si="26"/>
        <v>151</v>
      </c>
      <c r="Z157" s="25">
        <f t="shared" si="25"/>
        <v>0.29739732949699538</v>
      </c>
    </row>
    <row r="158" spans="25:26" x14ac:dyDescent="0.35">
      <c r="Y158">
        <f t="shared" si="26"/>
        <v>152</v>
      </c>
      <c r="Z158" s="25">
        <f t="shared" si="25"/>
        <v>0.29976892603112598</v>
      </c>
    </row>
    <row r="159" spans="25:26" x14ac:dyDescent="0.35">
      <c r="Y159">
        <f t="shared" si="26"/>
        <v>153</v>
      </c>
      <c r="Z159" s="25">
        <f t="shared" si="25"/>
        <v>0.30214021189889428</v>
      </c>
    </row>
    <row r="160" spans="25:26" x14ac:dyDescent="0.35">
      <c r="Y160">
        <f t="shared" si="26"/>
        <v>154</v>
      </c>
      <c r="Z160" s="25">
        <f t="shared" si="25"/>
        <v>0.30451119090244672</v>
      </c>
    </row>
    <row r="161" spans="25:26" x14ac:dyDescent="0.35">
      <c r="Y161">
        <f t="shared" si="26"/>
        <v>155</v>
      </c>
      <c r="Z161" s="25">
        <f t="shared" si="25"/>
        <v>0.30688186678494511</v>
      </c>
    </row>
    <row r="162" spans="25:26" x14ac:dyDescent="0.35">
      <c r="Y162">
        <f t="shared" si="26"/>
        <v>156</v>
      </c>
      <c r="Z162" s="25">
        <f t="shared" si="25"/>
        <v>0.30925224323164746</v>
      </c>
    </row>
    <row r="163" spans="25:26" x14ac:dyDescent="0.35">
      <c r="Y163">
        <f t="shared" si="26"/>
        <v>157</v>
      </c>
      <c r="Z163" s="25">
        <f t="shared" si="25"/>
        <v>0.31162232387096611</v>
      </c>
    </row>
    <row r="164" spans="25:26" x14ac:dyDescent="0.35">
      <c r="Y164">
        <f t="shared" si="26"/>
        <v>158</v>
      </c>
      <c r="Z164" s="25">
        <f t="shared" si="25"/>
        <v>0.31399211227550394</v>
      </c>
    </row>
    <row r="165" spans="25:26" x14ac:dyDescent="0.35">
      <c r="Y165">
        <f t="shared" si="26"/>
        <v>159</v>
      </c>
      <c r="Z165" s="25">
        <f t="shared" si="25"/>
        <v>0.31636161196306989</v>
      </c>
    </row>
    <row r="166" spans="25:26" x14ac:dyDescent="0.35">
      <c r="Y166">
        <f t="shared" si="26"/>
        <v>160</v>
      </c>
      <c r="Z166" s="25">
        <f t="shared" si="25"/>
        <v>0.31873082639767358</v>
      </c>
    </row>
    <row r="167" spans="25:26" x14ac:dyDescent="0.35">
      <c r="Y167">
        <f t="shared" si="26"/>
        <v>161</v>
      </c>
      <c r="Z167" s="25">
        <f t="shared" si="25"/>
        <v>0.32109975899049914</v>
      </c>
    </row>
    <row r="168" spans="25:26" x14ac:dyDescent="0.35">
      <c r="Y168">
        <f t="shared" si="26"/>
        <v>162</v>
      </c>
      <c r="Z168" s="25">
        <f t="shared" si="25"/>
        <v>0.32346841310086066</v>
      </c>
    </row>
    <row r="169" spans="25:26" x14ac:dyDescent="0.35">
      <c r="Y169">
        <f t="shared" si="26"/>
        <v>163</v>
      </c>
      <c r="Z169" s="25">
        <f t="shared" si="25"/>
        <v>0.32583679203713578</v>
      </c>
    </row>
    <row r="170" spans="25:26" x14ac:dyDescent="0.35">
      <c r="Y170">
        <f t="shared" si="26"/>
        <v>164</v>
      </c>
      <c r="Z170" s="25">
        <f t="shared" si="25"/>
        <v>0.32820489905768285</v>
      </c>
    </row>
    <row r="171" spans="25:26" x14ac:dyDescent="0.35">
      <c r="Y171">
        <f t="shared" si="26"/>
        <v>165</v>
      </c>
      <c r="Z171" s="25">
        <f t="shared" si="25"/>
        <v>0.33057273737173776</v>
      </c>
    </row>
    <row r="172" spans="25:26" x14ac:dyDescent="0.35">
      <c r="Y172">
        <f t="shared" si="26"/>
        <v>166</v>
      </c>
      <c r="Z172" s="25">
        <f t="shared" si="25"/>
        <v>0.33294031014029346</v>
      </c>
    </row>
    <row r="173" spans="25:26" x14ac:dyDescent="0.35">
      <c r="Y173">
        <f t="shared" si="26"/>
        <v>167</v>
      </c>
      <c r="Z173" s="25">
        <f t="shared" si="25"/>
        <v>0.33530762047696139</v>
      </c>
    </row>
    <row r="174" spans="25:26" x14ac:dyDescent="0.35">
      <c r="Y174">
        <f t="shared" si="26"/>
        <v>168</v>
      </c>
      <c r="Z174" s="25">
        <f t="shared" si="25"/>
        <v>0.33767467144881569</v>
      </c>
    </row>
    <row r="175" spans="25:26" x14ac:dyDescent="0.35">
      <c r="Y175">
        <f t="shared" si="26"/>
        <v>169</v>
      </c>
      <c r="Z175" s="25">
        <f t="shared" si="25"/>
        <v>0.34004146607722024</v>
      </c>
    </row>
    <row r="176" spans="25:26" x14ac:dyDescent="0.35">
      <c r="Y176">
        <f t="shared" si="26"/>
        <v>170</v>
      </c>
      <c r="Z176" s="25">
        <f t="shared" si="25"/>
        <v>0.34240800733863902</v>
      </c>
    </row>
    <row r="177" spans="25:26" x14ac:dyDescent="0.35">
      <c r="Y177">
        <f t="shared" si="26"/>
        <v>171</v>
      </c>
      <c r="Z177" s="25">
        <f t="shared" si="25"/>
        <v>0.34477429816543048</v>
      </c>
    </row>
    <row r="178" spans="25:26" x14ac:dyDescent="0.35">
      <c r="Y178">
        <f t="shared" si="26"/>
        <v>172</v>
      </c>
      <c r="Z178" s="25">
        <f t="shared" si="25"/>
        <v>0.3471403414466257</v>
      </c>
    </row>
    <row r="179" spans="25:26" x14ac:dyDescent="0.35">
      <c r="Y179">
        <f t="shared" si="26"/>
        <v>173</v>
      </c>
      <c r="Z179" s="25">
        <f t="shared" si="25"/>
        <v>0.34950614002869129</v>
      </c>
    </row>
    <row r="180" spans="25:26" x14ac:dyDescent="0.35">
      <c r="Y180">
        <f t="shared" si="26"/>
        <v>174</v>
      </c>
      <c r="Z180" s="25">
        <f t="shared" si="25"/>
        <v>0.35187169671627666</v>
      </c>
    </row>
    <row r="181" spans="25:26" x14ac:dyDescent="0.35">
      <c r="Y181">
        <f t="shared" si="26"/>
        <v>175</v>
      </c>
      <c r="Z181" s="25">
        <f t="shared" si="25"/>
        <v>0.35423701427294674</v>
      </c>
    </row>
    <row r="182" spans="25:26" x14ac:dyDescent="0.35">
      <c r="Y182">
        <f t="shared" si="26"/>
        <v>176</v>
      </c>
      <c r="Z182" s="25">
        <f t="shared" si="25"/>
        <v>0.3566020954218998</v>
      </c>
    </row>
    <row r="183" spans="25:26" x14ac:dyDescent="0.35">
      <c r="Y183">
        <f t="shared" si="26"/>
        <v>177</v>
      </c>
      <c r="Z183" s="25">
        <f t="shared" si="25"/>
        <v>0.3589669428466713</v>
      </c>
    </row>
    <row r="184" spans="25:26" x14ac:dyDescent="0.35">
      <c r="Y184">
        <f t="shared" si="26"/>
        <v>178</v>
      </c>
      <c r="Z184" s="25">
        <f t="shared" si="25"/>
        <v>0.36133155919182386</v>
      </c>
    </row>
    <row r="185" spans="25:26" x14ac:dyDescent="0.35">
      <c r="Y185">
        <f t="shared" si="26"/>
        <v>179</v>
      </c>
      <c r="Z185" s="25">
        <f t="shared" si="25"/>
        <v>0.36369594706362296</v>
      </c>
    </row>
    <row r="186" spans="25:26" x14ac:dyDescent="0.35">
      <c r="Y186">
        <f t="shared" si="26"/>
        <v>180</v>
      </c>
      <c r="Z186" s="25">
        <f t="shared" si="25"/>
        <v>0.36606010903069996</v>
      </c>
    </row>
    <row r="187" spans="25:26" x14ac:dyDescent="0.35">
      <c r="Y187">
        <f t="shared" si="26"/>
        <v>181</v>
      </c>
      <c r="Z187" s="25">
        <f t="shared" si="25"/>
        <v>0.36842404762470193</v>
      </c>
    </row>
    <row r="188" spans="25:26" x14ac:dyDescent="0.35">
      <c r="Y188">
        <f t="shared" si="26"/>
        <v>182</v>
      </c>
      <c r="Z188" s="25">
        <f t="shared" si="25"/>
        <v>0.37078776534092822</v>
      </c>
    </row>
    <row r="189" spans="25:26" x14ac:dyDescent="0.35">
      <c r="Y189">
        <f t="shared" si="26"/>
        <v>183</v>
      </c>
      <c r="Z189" s="25">
        <f t="shared" si="25"/>
        <v>0.37315126463895509</v>
      </c>
    </row>
    <row r="190" spans="25:26" x14ac:dyDescent="0.35">
      <c r="Y190">
        <f t="shared" si="26"/>
        <v>184</v>
      </c>
      <c r="Z190" s="25">
        <f t="shared" si="25"/>
        <v>0.3755145479432479</v>
      </c>
    </row>
    <row r="191" spans="25:26" x14ac:dyDescent="0.35">
      <c r="Y191">
        <f t="shared" si="26"/>
        <v>185</v>
      </c>
      <c r="Z191" s="25">
        <f t="shared" si="25"/>
        <v>0.37787761764376121</v>
      </c>
    </row>
    <row r="192" spans="25:26" x14ac:dyDescent="0.35">
      <c r="Y192">
        <f t="shared" si="26"/>
        <v>186</v>
      </c>
      <c r="Z192" s="25">
        <f t="shared" si="25"/>
        <v>0.38024047609652706</v>
      </c>
    </row>
    <row r="193" spans="25:26" x14ac:dyDescent="0.35">
      <c r="Y193">
        <f t="shared" si="26"/>
        <v>187</v>
      </c>
      <c r="Z193" s="25">
        <f t="shared" si="25"/>
        <v>0.38260312562423238</v>
      </c>
    </row>
    <row r="194" spans="25:26" x14ac:dyDescent="0.35">
      <c r="Y194">
        <f t="shared" si="26"/>
        <v>188</v>
      </c>
      <c r="Z194" s="25">
        <f t="shared" si="25"/>
        <v>0.38496556851678448</v>
      </c>
    </row>
    <row r="195" spans="25:26" x14ac:dyDescent="0.35">
      <c r="Y195">
        <f t="shared" si="26"/>
        <v>189</v>
      </c>
      <c r="Z195" s="25">
        <f t="shared" si="25"/>
        <v>0.38732780703186576</v>
      </c>
    </row>
    <row r="196" spans="25:26" x14ac:dyDescent="0.35">
      <c r="Y196">
        <f t="shared" si="26"/>
        <v>190</v>
      </c>
      <c r="Z196" s="25">
        <f t="shared" si="25"/>
        <v>0.38968984339547807</v>
      </c>
    </row>
    <row r="197" spans="25:26" x14ac:dyDescent="0.35">
      <c r="Y197">
        <f t="shared" si="26"/>
        <v>191</v>
      </c>
      <c r="Z197" s="25">
        <f t="shared" si="25"/>
        <v>0.39205167980247585</v>
      </c>
    </row>
    <row r="198" spans="25:26" x14ac:dyDescent="0.35">
      <c r="Y198">
        <f t="shared" si="26"/>
        <v>192</v>
      </c>
      <c r="Z198" s="25">
        <f t="shared" ref="Z198:Z261" si="27">-3*(((1-(Ro^2)^(Прогноз+1))/(1-(Ro^2))*Sigma^2)+0.0000211732957873059+2.16552454573564E-08*($U$59+Прогноз)^2)^0.5-(Betta*($U$59+Прогноз)+alpha)</f>
        <v>0.3944133184170896</v>
      </c>
    </row>
    <row r="199" spans="25:26" x14ac:dyDescent="0.35">
      <c r="Y199">
        <f t="shared" si="26"/>
        <v>193</v>
      </c>
      <c r="Z199" s="25">
        <f t="shared" si="27"/>
        <v>0.39677476137343903</v>
      </c>
    </row>
    <row r="200" spans="25:26" x14ac:dyDescent="0.35">
      <c r="Y200">
        <f t="shared" ref="Y200:Y263" si="28">+Y199+1</f>
        <v>194</v>
      </c>
      <c r="Z200" s="25">
        <f t="shared" si="27"/>
        <v>0.39913601077603617</v>
      </c>
    </row>
    <row r="201" spans="25:26" x14ac:dyDescent="0.35">
      <c r="Y201">
        <f t="shared" si="28"/>
        <v>195</v>
      </c>
      <c r="Z201" s="25">
        <f t="shared" si="27"/>
        <v>0.40149706870027924</v>
      </c>
    </row>
    <row r="202" spans="25:26" x14ac:dyDescent="0.35">
      <c r="Y202">
        <f t="shared" si="28"/>
        <v>196</v>
      </c>
      <c r="Z202" s="25">
        <f t="shared" si="27"/>
        <v>0.40385793719293667</v>
      </c>
    </row>
    <row r="203" spans="25:26" x14ac:dyDescent="0.35">
      <c r="Y203">
        <f t="shared" si="28"/>
        <v>197</v>
      </c>
      <c r="Z203" s="25">
        <f t="shared" si="27"/>
        <v>0.40621861827262207</v>
      </c>
    </row>
    <row r="204" spans="25:26" x14ac:dyDescent="0.35">
      <c r="Y204">
        <f t="shared" si="28"/>
        <v>198</v>
      </c>
      <c r="Z204" s="25">
        <f t="shared" si="27"/>
        <v>0.4085791139302602</v>
      </c>
    </row>
    <row r="205" spans="25:26" x14ac:dyDescent="0.35">
      <c r="Y205">
        <f t="shared" si="28"/>
        <v>199</v>
      </c>
      <c r="Z205" s="25">
        <f t="shared" si="27"/>
        <v>0.41093942612954382</v>
      </c>
    </row>
    <row r="206" spans="25:26" x14ac:dyDescent="0.35">
      <c r="Y206">
        <f t="shared" si="28"/>
        <v>200</v>
      </c>
      <c r="Z206" s="25">
        <f t="shared" si="27"/>
        <v>0.41329955680738245</v>
      </c>
    </row>
    <row r="207" spans="25:26" x14ac:dyDescent="0.35">
      <c r="Y207">
        <f t="shared" si="28"/>
        <v>201</v>
      </c>
      <c r="Z207" s="25">
        <f t="shared" si="27"/>
        <v>0.41565950787434164</v>
      </c>
    </row>
    <row r="208" spans="25:26" x14ac:dyDescent="0.35">
      <c r="Y208">
        <f t="shared" si="28"/>
        <v>202</v>
      </c>
      <c r="Z208" s="25">
        <f t="shared" si="27"/>
        <v>0.41801928121507503</v>
      </c>
    </row>
    <row r="209" spans="25:26" x14ac:dyDescent="0.35">
      <c r="Y209">
        <f t="shared" si="28"/>
        <v>203</v>
      </c>
      <c r="Z209" s="25">
        <f t="shared" si="27"/>
        <v>0.42037887868874763</v>
      </c>
    </row>
    <row r="210" spans="25:26" x14ac:dyDescent="0.35">
      <c r="Y210">
        <f t="shared" si="28"/>
        <v>204</v>
      </c>
      <c r="Z210" s="25">
        <f t="shared" si="27"/>
        <v>0.42273830212945102</v>
      </c>
    </row>
    <row r="211" spans="25:26" x14ac:dyDescent="0.35">
      <c r="Y211">
        <f t="shared" si="28"/>
        <v>205</v>
      </c>
      <c r="Z211" s="25">
        <f t="shared" si="27"/>
        <v>0.42509755334661142</v>
      </c>
    </row>
    <row r="212" spans="25:26" x14ac:dyDescent="0.35">
      <c r="Y212">
        <f t="shared" si="28"/>
        <v>206</v>
      </c>
      <c r="Z212" s="25">
        <f t="shared" si="27"/>
        <v>0.42745663412538937</v>
      </c>
    </row>
    <row r="213" spans="25:26" x14ac:dyDescent="0.35">
      <c r="Y213">
        <f t="shared" si="28"/>
        <v>207</v>
      </c>
      <c r="Z213" s="25">
        <f t="shared" si="27"/>
        <v>0.42981554622707241</v>
      </c>
    </row>
    <row r="214" spans="25:26" x14ac:dyDescent="0.35">
      <c r="Y214">
        <f t="shared" si="28"/>
        <v>208</v>
      </c>
      <c r="Z214" s="25">
        <f t="shared" si="27"/>
        <v>0.43217429138946017</v>
      </c>
    </row>
    <row r="215" spans="25:26" x14ac:dyDescent="0.35">
      <c r="Y215">
        <f t="shared" si="28"/>
        <v>209</v>
      </c>
      <c r="Z215" s="25">
        <f t="shared" si="27"/>
        <v>0.43453287132724261</v>
      </c>
    </row>
    <row r="216" spans="25:26" x14ac:dyDescent="0.35">
      <c r="Y216">
        <f t="shared" si="28"/>
        <v>210</v>
      </c>
      <c r="Z216" s="25">
        <f t="shared" si="27"/>
        <v>0.43689128773237096</v>
      </c>
    </row>
    <row r="217" spans="25:26" x14ac:dyDescent="0.35">
      <c r="Y217">
        <f t="shared" si="28"/>
        <v>211</v>
      </c>
      <c r="Z217" s="25">
        <f t="shared" si="27"/>
        <v>0.43924954227442153</v>
      </c>
    </row>
    <row r="218" spans="25:26" x14ac:dyDescent="0.35">
      <c r="Y218">
        <f t="shared" si="28"/>
        <v>212</v>
      </c>
      <c r="Z218" s="25">
        <f t="shared" si="27"/>
        <v>0.4416076366009537</v>
      </c>
    </row>
    <row r="219" spans="25:26" x14ac:dyDescent="0.35">
      <c r="Y219">
        <f t="shared" si="28"/>
        <v>213</v>
      </c>
      <c r="Z219" s="25">
        <f t="shared" si="27"/>
        <v>0.44396557233786033</v>
      </c>
    </row>
    <row r="220" spans="25:26" x14ac:dyDescent="0.35">
      <c r="Y220">
        <f t="shared" si="28"/>
        <v>214</v>
      </c>
      <c r="Z220" s="25">
        <f t="shared" si="27"/>
        <v>0.44632335108971211</v>
      </c>
    </row>
    <row r="221" spans="25:26" x14ac:dyDescent="0.35">
      <c r="Y221">
        <f t="shared" si="28"/>
        <v>215</v>
      </c>
      <c r="Z221" s="25">
        <f t="shared" si="27"/>
        <v>0.44868097444009586</v>
      </c>
    </row>
    <row r="222" spans="25:26" x14ac:dyDescent="0.35">
      <c r="Y222">
        <f t="shared" si="28"/>
        <v>216</v>
      </c>
      <c r="Z222" s="25">
        <f t="shared" si="27"/>
        <v>0.45103844395194598</v>
      </c>
    </row>
    <row r="223" spans="25:26" x14ac:dyDescent="0.35">
      <c r="Y223">
        <f t="shared" si="28"/>
        <v>217</v>
      </c>
      <c r="Z223" s="25">
        <f t="shared" si="27"/>
        <v>0.45339576116787056</v>
      </c>
    </row>
    <row r="224" spans="25:26" x14ac:dyDescent="0.35">
      <c r="Y224">
        <f t="shared" si="28"/>
        <v>218</v>
      </c>
      <c r="Z224" s="25">
        <f t="shared" si="27"/>
        <v>0.45575292761047093</v>
      </c>
    </row>
    <row r="225" spans="25:26" x14ac:dyDescent="0.35">
      <c r="Y225">
        <f t="shared" si="28"/>
        <v>219</v>
      </c>
      <c r="Z225" s="25">
        <f t="shared" si="27"/>
        <v>0.45810994478265582</v>
      </c>
    </row>
    <row r="226" spans="25:26" x14ac:dyDescent="0.35">
      <c r="Y226">
        <f t="shared" si="28"/>
        <v>220</v>
      </c>
      <c r="Z226" s="25">
        <f t="shared" si="27"/>
        <v>0.46046681416794949</v>
      </c>
    </row>
    <row r="227" spans="25:26" x14ac:dyDescent="0.35">
      <c r="Y227">
        <f t="shared" si="28"/>
        <v>221</v>
      </c>
      <c r="Z227" s="25">
        <f t="shared" si="27"/>
        <v>0.4628235372307945</v>
      </c>
    </row>
    <row r="228" spans="25:26" x14ac:dyDescent="0.35">
      <c r="Y228">
        <f t="shared" si="28"/>
        <v>222</v>
      </c>
      <c r="Z228" s="25">
        <f t="shared" si="27"/>
        <v>0.465180115416849</v>
      </c>
    </row>
    <row r="229" spans="25:26" x14ac:dyDescent="0.35">
      <c r="Y229">
        <f t="shared" si="28"/>
        <v>223</v>
      </c>
      <c r="Z229" s="25">
        <f t="shared" si="27"/>
        <v>0.46753655015327839</v>
      </c>
    </row>
    <row r="230" spans="25:26" x14ac:dyDescent="0.35">
      <c r="Y230">
        <f t="shared" si="28"/>
        <v>224</v>
      </c>
      <c r="Z230" s="25">
        <f t="shared" si="27"/>
        <v>0.46989284284904209</v>
      </c>
    </row>
    <row r="231" spans="25:26" x14ac:dyDescent="0.35">
      <c r="Y231">
        <f t="shared" si="28"/>
        <v>225</v>
      </c>
      <c r="Z231" s="25">
        <f t="shared" si="27"/>
        <v>0.47224899489517497</v>
      </c>
    </row>
    <row r="232" spans="25:26" x14ac:dyDescent="0.35">
      <c r="Y232">
        <f t="shared" si="28"/>
        <v>226</v>
      </c>
      <c r="Z232" s="25">
        <f t="shared" si="27"/>
        <v>0.47460500766506353</v>
      </c>
    </row>
    <row r="233" spans="25:26" x14ac:dyDescent="0.35">
      <c r="Y233">
        <f t="shared" si="28"/>
        <v>227</v>
      </c>
      <c r="Z233" s="25">
        <f t="shared" si="27"/>
        <v>0.47696088251471763</v>
      </c>
    </row>
    <row r="234" spans="25:26" x14ac:dyDescent="0.35">
      <c r="Y234">
        <f t="shared" si="28"/>
        <v>228</v>
      </c>
      <c r="Z234" s="25">
        <f t="shared" si="27"/>
        <v>0.479316620783037</v>
      </c>
    </row>
    <row r="235" spans="25:26" x14ac:dyDescent="0.35">
      <c r="Y235">
        <f t="shared" si="28"/>
        <v>229</v>
      </c>
      <c r="Z235" s="25">
        <f t="shared" si="27"/>
        <v>0.48167222379207297</v>
      </c>
    </row>
    <row r="236" spans="25:26" x14ac:dyDescent="0.35">
      <c r="Y236">
        <f t="shared" si="28"/>
        <v>230</v>
      </c>
      <c r="Z236" s="25">
        <f t="shared" si="27"/>
        <v>0.48402769284728592</v>
      </c>
    </row>
    <row r="237" spans="25:26" x14ac:dyDescent="0.35">
      <c r="Y237">
        <f t="shared" si="28"/>
        <v>231</v>
      </c>
      <c r="Z237" s="25">
        <f t="shared" si="27"/>
        <v>0.48638302923779764</v>
      </c>
    </row>
    <row r="238" spans="25:26" x14ac:dyDescent="0.35">
      <c r="Y238">
        <f t="shared" si="28"/>
        <v>232</v>
      </c>
      <c r="Z238" s="25">
        <f t="shared" si="27"/>
        <v>0.48873823423663981</v>
      </c>
    </row>
    <row r="239" spans="25:26" x14ac:dyDescent="0.35">
      <c r="Y239">
        <f t="shared" si="28"/>
        <v>233</v>
      </c>
      <c r="Z239" s="25">
        <f t="shared" si="27"/>
        <v>0.49109330910099747</v>
      </c>
    </row>
    <row r="240" spans="25:26" x14ac:dyDescent="0.35">
      <c r="Y240">
        <f t="shared" si="28"/>
        <v>234</v>
      </c>
      <c r="Z240" s="25">
        <f t="shared" si="27"/>
        <v>0.49344825507244883</v>
      </c>
    </row>
    <row r="241" spans="25:26" x14ac:dyDescent="0.35">
      <c r="Y241">
        <f t="shared" si="28"/>
        <v>235</v>
      </c>
      <c r="Z241" s="25">
        <f t="shared" si="27"/>
        <v>0.49580307337720042</v>
      </c>
    </row>
    <row r="242" spans="25:26" x14ac:dyDescent="0.35">
      <c r="Y242">
        <f t="shared" si="28"/>
        <v>236</v>
      </c>
      <c r="Z242" s="25">
        <f t="shared" si="27"/>
        <v>0.49815776522631816</v>
      </c>
    </row>
    <row r="243" spans="25:26" x14ac:dyDescent="0.35">
      <c r="Y243">
        <f t="shared" si="28"/>
        <v>237</v>
      </c>
      <c r="Z243" s="25">
        <f t="shared" si="27"/>
        <v>0.50051233181595456</v>
      </c>
    </row>
    <row r="244" spans="25:26" x14ac:dyDescent="0.35">
      <c r="Y244">
        <f t="shared" si="28"/>
        <v>238</v>
      </c>
      <c r="Z244" s="25">
        <f t="shared" si="27"/>
        <v>0.5028667743275721</v>
      </c>
    </row>
    <row r="245" spans="25:26" x14ac:dyDescent="0.35">
      <c r="Y245">
        <f t="shared" si="28"/>
        <v>239</v>
      </c>
      <c r="Z245" s="25">
        <f t="shared" si="27"/>
        <v>0.50522109392816206</v>
      </c>
    </row>
    <row r="246" spans="25:26" x14ac:dyDescent="0.35">
      <c r="Y246">
        <f t="shared" si="28"/>
        <v>240</v>
      </c>
      <c r="Z246" s="25">
        <f t="shared" si="27"/>
        <v>0.50757529177046035</v>
      </c>
    </row>
    <row r="247" spans="25:26" x14ac:dyDescent="0.35">
      <c r="Y247">
        <f t="shared" si="28"/>
        <v>241</v>
      </c>
      <c r="Z247" s="25">
        <f t="shared" si="27"/>
        <v>0.50992936899315933</v>
      </c>
    </row>
    <row r="248" spans="25:26" x14ac:dyDescent="0.35">
      <c r="Y248">
        <f t="shared" si="28"/>
        <v>242</v>
      </c>
      <c r="Z248" s="25">
        <f t="shared" si="27"/>
        <v>0.51228332672111532</v>
      </c>
    </row>
    <row r="249" spans="25:26" x14ac:dyDescent="0.35">
      <c r="Y249">
        <f t="shared" si="28"/>
        <v>243</v>
      </c>
      <c r="Z249" s="25">
        <f t="shared" si="27"/>
        <v>0.51463716606555343</v>
      </c>
    </row>
    <row r="250" spans="25:26" x14ac:dyDescent="0.35">
      <c r="Y250">
        <f t="shared" si="28"/>
        <v>244</v>
      </c>
      <c r="Z250" s="25">
        <f t="shared" si="27"/>
        <v>0.51699088812426885</v>
      </c>
    </row>
    <row r="251" spans="25:26" x14ac:dyDescent="0.35">
      <c r="Y251">
        <f t="shared" si="28"/>
        <v>245</v>
      </c>
      <c r="Z251" s="25">
        <f t="shared" si="27"/>
        <v>0.5193444939818237</v>
      </c>
    </row>
    <row r="252" spans="25:26" x14ac:dyDescent="0.35">
      <c r="Y252">
        <f t="shared" si="28"/>
        <v>246</v>
      </c>
      <c r="Z252" s="25">
        <f t="shared" si="27"/>
        <v>0.5216979847097416</v>
      </c>
    </row>
    <row r="253" spans="25:26" x14ac:dyDescent="0.35">
      <c r="Y253">
        <f t="shared" si="28"/>
        <v>247</v>
      </c>
      <c r="Z253" s="25">
        <f t="shared" si="27"/>
        <v>0.52405136136669828</v>
      </c>
    </row>
    <row r="254" spans="25:26" x14ac:dyDescent="0.35">
      <c r="Y254">
        <f t="shared" si="28"/>
        <v>248</v>
      </c>
      <c r="Z254" s="25">
        <f t="shared" si="27"/>
        <v>0.5264046249987091</v>
      </c>
    </row>
    <row r="255" spans="25:26" x14ac:dyDescent="0.35">
      <c r="Y255">
        <f t="shared" si="28"/>
        <v>249</v>
      </c>
      <c r="Z255" s="25">
        <f t="shared" si="27"/>
        <v>0.52875777663931378</v>
      </c>
    </row>
    <row r="256" spans="25:26" x14ac:dyDescent="0.35">
      <c r="Y256">
        <f t="shared" si="28"/>
        <v>250</v>
      </c>
      <c r="Z256" s="25">
        <f t="shared" si="27"/>
        <v>0.53111081730975684</v>
      </c>
    </row>
    <row r="257" spans="25:26" x14ac:dyDescent="0.35">
      <c r="Y257">
        <f t="shared" si="28"/>
        <v>251</v>
      </c>
      <c r="Z257" s="25">
        <f t="shared" si="27"/>
        <v>0.53346374801916652</v>
      </c>
    </row>
    <row r="258" spans="25:26" x14ac:dyDescent="0.35">
      <c r="Y258">
        <f t="shared" si="28"/>
        <v>252</v>
      </c>
      <c r="Z258" s="25">
        <f t="shared" si="27"/>
        <v>0.53581656976472958</v>
      </c>
    </row>
    <row r="259" spans="25:26" x14ac:dyDescent="0.35">
      <c r="Y259">
        <f t="shared" si="28"/>
        <v>253</v>
      </c>
      <c r="Z259" s="25">
        <f t="shared" si="27"/>
        <v>0.53816928353186344</v>
      </c>
    </row>
    <row r="260" spans="25:26" x14ac:dyDescent="0.35">
      <c r="Y260">
        <f t="shared" si="28"/>
        <v>254</v>
      </c>
      <c r="Z260" s="25">
        <f t="shared" si="27"/>
        <v>0.54052189029438547</v>
      </c>
    </row>
    <row r="261" spans="25:26" x14ac:dyDescent="0.35">
      <c r="Y261">
        <f t="shared" si="28"/>
        <v>255</v>
      </c>
      <c r="Z261" s="25">
        <f t="shared" si="27"/>
        <v>0.5428743910146796</v>
      </c>
    </row>
    <row r="262" spans="25:26" x14ac:dyDescent="0.35">
      <c r="Y262">
        <f t="shared" si="28"/>
        <v>256</v>
      </c>
      <c r="Z262" s="25">
        <f t="shared" ref="Z262:Z325" si="29">-3*(((1-(Ro^2)^(Прогноз+1))/(1-(Ro^2))*Sigma^2)+0.0000211732957873059+2.16552454573564E-08*($U$59+Прогноз)^2)^0.5-(Betta*($U$59+Прогноз)+alpha)</f>
        <v>0.54522678664385982</v>
      </c>
    </row>
    <row r="263" spans="25:26" x14ac:dyDescent="0.35">
      <c r="Y263">
        <f t="shared" si="28"/>
        <v>257</v>
      </c>
      <c r="Z263" s="25">
        <f t="shared" si="29"/>
        <v>0.5475790781219313</v>
      </c>
    </row>
    <row r="264" spans="25:26" x14ac:dyDescent="0.35">
      <c r="Y264">
        <f t="shared" ref="Y264:Y327" si="30">+Y263+1</f>
        <v>258</v>
      </c>
      <c r="Z264" s="25">
        <f t="shared" si="29"/>
        <v>0.54993126637794798</v>
      </c>
    </row>
    <row r="265" spans="25:26" x14ac:dyDescent="0.35">
      <c r="Y265">
        <f t="shared" si="30"/>
        <v>259</v>
      </c>
      <c r="Z265" s="25">
        <f t="shared" si="29"/>
        <v>0.55228335233016912</v>
      </c>
    </row>
    <row r="266" spans="25:26" x14ac:dyDescent="0.35">
      <c r="Y266">
        <f t="shared" si="30"/>
        <v>260</v>
      </c>
      <c r="Z266" s="25">
        <f t="shared" si="29"/>
        <v>0.55463533688621158</v>
      </c>
    </row>
    <row r="267" spans="25:26" x14ac:dyDescent="0.35">
      <c r="Y267">
        <f t="shared" si="30"/>
        <v>261</v>
      </c>
      <c r="Z267" s="25">
        <f t="shared" si="29"/>
        <v>0.55698722094320052</v>
      </c>
    </row>
    <row r="268" spans="25:26" x14ac:dyDescent="0.35">
      <c r="Y268">
        <f t="shared" si="30"/>
        <v>262</v>
      </c>
      <c r="Z268" s="25">
        <f t="shared" si="29"/>
        <v>0.55933900538791759</v>
      </c>
    </row>
    <row r="269" spans="25:26" x14ac:dyDescent="0.35">
      <c r="Y269">
        <f t="shared" si="30"/>
        <v>263</v>
      </c>
      <c r="Z269" s="25">
        <f t="shared" si="29"/>
        <v>0.56169069109694603</v>
      </c>
    </row>
    <row r="270" spans="25:26" x14ac:dyDescent="0.35">
      <c r="Y270">
        <f t="shared" si="30"/>
        <v>264</v>
      </c>
      <c r="Z270" s="25">
        <f t="shared" si="29"/>
        <v>0.56404227893681425</v>
      </c>
    </row>
    <row r="271" spans="25:26" x14ac:dyDescent="0.35">
      <c r="Y271">
        <f t="shared" si="30"/>
        <v>265</v>
      </c>
      <c r="Z271" s="25">
        <f t="shared" si="29"/>
        <v>0.56639376976413658</v>
      </c>
    </row>
    <row r="272" spans="25:26" x14ac:dyDescent="0.35">
      <c r="Y272">
        <f t="shared" si="30"/>
        <v>266</v>
      </c>
      <c r="Z272" s="25">
        <f t="shared" si="29"/>
        <v>0.56874516442575129</v>
      </c>
    </row>
    <row r="273" spans="25:26" x14ac:dyDescent="0.35">
      <c r="Y273">
        <f t="shared" si="30"/>
        <v>267</v>
      </c>
      <c r="Z273" s="25">
        <f t="shared" si="29"/>
        <v>0.57109646375885736</v>
      </c>
    </row>
    <row r="274" spans="25:26" x14ac:dyDescent="0.35">
      <c r="Y274">
        <f t="shared" si="30"/>
        <v>268</v>
      </c>
      <c r="Z274" s="25">
        <f t="shared" si="29"/>
        <v>0.57344766859114849</v>
      </c>
    </row>
    <row r="275" spans="25:26" x14ac:dyDescent="0.35">
      <c r="Y275">
        <f t="shared" si="30"/>
        <v>269</v>
      </c>
      <c r="Z275" s="25">
        <f t="shared" si="29"/>
        <v>0.57579877974094451</v>
      </c>
    </row>
    <row r="276" spans="25:26" x14ac:dyDescent="0.35">
      <c r="Y276">
        <f t="shared" si="30"/>
        <v>270</v>
      </c>
      <c r="Z276" s="25">
        <f t="shared" si="29"/>
        <v>0.57814979801732114</v>
      </c>
    </row>
    <row r="277" spans="25:26" x14ac:dyDescent="0.35">
      <c r="Y277">
        <f t="shared" si="30"/>
        <v>271</v>
      </c>
      <c r="Z277" s="25">
        <f t="shared" si="29"/>
        <v>0.58050072422023824</v>
      </c>
    </row>
    <row r="278" spans="25:26" x14ac:dyDescent="0.35">
      <c r="Y278">
        <f t="shared" si="30"/>
        <v>272</v>
      </c>
      <c r="Z278" s="25">
        <f t="shared" si="29"/>
        <v>0.58285155914066444</v>
      </c>
    </row>
    <row r="279" spans="25:26" x14ac:dyDescent="0.35">
      <c r="Y279">
        <f t="shared" si="30"/>
        <v>273</v>
      </c>
      <c r="Z279" s="25">
        <f t="shared" si="29"/>
        <v>0.58520230356070091</v>
      </c>
    </row>
    <row r="280" spans="25:26" x14ac:dyDescent="0.35">
      <c r="Y280">
        <f t="shared" si="30"/>
        <v>274</v>
      </c>
      <c r="Z280" s="25">
        <f t="shared" si="29"/>
        <v>0.58755295825370335</v>
      </c>
    </row>
    <row r="281" spans="25:26" x14ac:dyDescent="0.35">
      <c r="Y281">
        <f t="shared" si="30"/>
        <v>275</v>
      </c>
      <c r="Z281" s="25">
        <f t="shared" si="29"/>
        <v>0.58990352398440093</v>
      </c>
    </row>
    <row r="282" spans="25:26" x14ac:dyDescent="0.35">
      <c r="Y282">
        <f t="shared" si="30"/>
        <v>276</v>
      </c>
      <c r="Z282" s="25">
        <f t="shared" si="29"/>
        <v>0.59225400150901431</v>
      </c>
    </row>
    <row r="283" spans="25:26" x14ac:dyDescent="0.35">
      <c r="Y283">
        <f t="shared" si="30"/>
        <v>277</v>
      </c>
      <c r="Z283" s="25">
        <f t="shared" si="29"/>
        <v>0.59460439157537115</v>
      </c>
    </row>
    <row r="284" spans="25:26" x14ac:dyDescent="0.35">
      <c r="Y284">
        <f t="shared" si="30"/>
        <v>278</v>
      </c>
      <c r="Z284" s="25">
        <f t="shared" si="29"/>
        <v>0.59695469492302011</v>
      </c>
    </row>
    <row r="285" spans="25:26" x14ac:dyDescent="0.35">
      <c r="Y285">
        <f t="shared" si="30"/>
        <v>279</v>
      </c>
      <c r="Z285" s="25">
        <f t="shared" si="29"/>
        <v>0.59930491228334337</v>
      </c>
    </row>
    <row r="286" spans="25:26" x14ac:dyDescent="0.35">
      <c r="Y286">
        <f t="shared" si="30"/>
        <v>280</v>
      </c>
      <c r="Z286" s="25">
        <f t="shared" si="29"/>
        <v>0.6016550443796661</v>
      </c>
    </row>
    <row r="287" spans="25:26" x14ac:dyDescent="0.35">
      <c r="Y287">
        <f t="shared" si="30"/>
        <v>281</v>
      </c>
      <c r="Z287" s="25">
        <f t="shared" si="29"/>
        <v>0.60400509192736584</v>
      </c>
    </row>
    <row r="288" spans="25:26" x14ac:dyDescent="0.35">
      <c r="Y288">
        <f t="shared" si="30"/>
        <v>282</v>
      </c>
      <c r="Z288" s="25">
        <f t="shared" si="29"/>
        <v>0.60635505563397885</v>
      </c>
    </row>
    <row r="289" spans="25:26" x14ac:dyDescent="0.35">
      <c r="Y289">
        <f t="shared" si="30"/>
        <v>283</v>
      </c>
      <c r="Z289" s="25">
        <f t="shared" si="29"/>
        <v>0.60870493619930555</v>
      </c>
    </row>
    <row r="290" spans="25:26" x14ac:dyDescent="0.35">
      <c r="Y290">
        <f t="shared" si="30"/>
        <v>284</v>
      </c>
      <c r="Z290" s="25">
        <f t="shared" si="29"/>
        <v>0.61105473431551416</v>
      </c>
    </row>
    <row r="291" spans="25:26" x14ac:dyDescent="0.35">
      <c r="Y291">
        <f t="shared" si="30"/>
        <v>285</v>
      </c>
      <c r="Z291" s="25">
        <f t="shared" si="29"/>
        <v>0.61340445066724203</v>
      </c>
    </row>
    <row r="292" spans="25:26" x14ac:dyDescent="0.35">
      <c r="Y292">
        <f t="shared" si="30"/>
        <v>286</v>
      </c>
      <c r="Z292" s="25">
        <f t="shared" si="29"/>
        <v>0.61575408593169634</v>
      </c>
    </row>
    <row r="293" spans="25:26" x14ac:dyDescent="0.35">
      <c r="Y293">
        <f t="shared" si="30"/>
        <v>287</v>
      </c>
      <c r="Z293" s="25">
        <f t="shared" si="29"/>
        <v>0.61810364077875324</v>
      </c>
    </row>
    <row r="294" spans="25:26" x14ac:dyDescent="0.35">
      <c r="Y294">
        <f t="shared" si="30"/>
        <v>288</v>
      </c>
      <c r="Z294" s="25">
        <f t="shared" si="29"/>
        <v>0.62045311587105401</v>
      </c>
    </row>
    <row r="295" spans="25:26" x14ac:dyDescent="0.35">
      <c r="Y295">
        <f t="shared" si="30"/>
        <v>289</v>
      </c>
      <c r="Z295" s="25">
        <f t="shared" si="29"/>
        <v>0.62280251186410163</v>
      </c>
    </row>
    <row r="296" spans="25:26" x14ac:dyDescent="0.35">
      <c r="Y296">
        <f t="shared" si="30"/>
        <v>290</v>
      </c>
      <c r="Z296" s="25">
        <f t="shared" si="29"/>
        <v>0.62515182940635472</v>
      </c>
    </row>
    <row r="297" spans="25:26" x14ac:dyDescent="0.35">
      <c r="Y297">
        <f t="shared" si="30"/>
        <v>291</v>
      </c>
      <c r="Z297" s="25">
        <f t="shared" si="29"/>
        <v>0.62750106913931991</v>
      </c>
    </row>
    <row r="298" spans="25:26" x14ac:dyDescent="0.35">
      <c r="Y298">
        <f t="shared" si="30"/>
        <v>292</v>
      </c>
      <c r="Z298" s="25">
        <f t="shared" si="29"/>
        <v>0.62985023169764376</v>
      </c>
    </row>
    <row r="299" spans="25:26" x14ac:dyDescent="0.35">
      <c r="Y299">
        <f t="shared" si="30"/>
        <v>293</v>
      </c>
      <c r="Z299" s="25">
        <f t="shared" si="29"/>
        <v>0.63219931770920201</v>
      </c>
    </row>
    <row r="300" spans="25:26" x14ac:dyDescent="0.35">
      <c r="Y300">
        <f t="shared" si="30"/>
        <v>294</v>
      </c>
      <c r="Z300" s="25">
        <f t="shared" si="29"/>
        <v>0.63454832779518877</v>
      </c>
    </row>
    <row r="301" spans="25:26" x14ac:dyDescent="0.35">
      <c r="Y301">
        <f t="shared" si="30"/>
        <v>295</v>
      </c>
      <c r="Z301" s="25">
        <f t="shared" si="29"/>
        <v>0.63689726257020285</v>
      </c>
    </row>
    <row r="302" spans="25:26" x14ac:dyDescent="0.35">
      <c r="Y302">
        <f t="shared" si="30"/>
        <v>296</v>
      </c>
      <c r="Z302" s="25">
        <f t="shared" si="29"/>
        <v>0.63924612264233427</v>
      </c>
    </row>
    <row r="303" spans="25:26" x14ac:dyDescent="0.35">
      <c r="Y303">
        <f t="shared" si="30"/>
        <v>297</v>
      </c>
      <c r="Z303" s="25">
        <f t="shared" si="29"/>
        <v>0.64159490861324864</v>
      </c>
    </row>
    <row r="304" spans="25:26" x14ac:dyDescent="0.35">
      <c r="Y304">
        <f t="shared" si="30"/>
        <v>298</v>
      </c>
      <c r="Z304" s="25">
        <f t="shared" si="29"/>
        <v>0.64394362107826997</v>
      </c>
    </row>
    <row r="305" spans="25:26" x14ac:dyDescent="0.35">
      <c r="Y305">
        <f t="shared" si="30"/>
        <v>299</v>
      </c>
      <c r="Z305" s="25">
        <f t="shared" si="29"/>
        <v>0.64629226062646272</v>
      </c>
    </row>
    <row r="306" spans="25:26" x14ac:dyDescent="0.35">
      <c r="Y306">
        <f t="shared" si="30"/>
        <v>300</v>
      </c>
      <c r="Z306" s="25">
        <f t="shared" si="29"/>
        <v>0.6486408278407132</v>
      </c>
    </row>
    <row r="307" spans="25:26" x14ac:dyDescent="0.35">
      <c r="Y307">
        <f t="shared" si="30"/>
        <v>301</v>
      </c>
      <c r="Z307" s="25">
        <f t="shared" si="29"/>
        <v>0.65098932329780801</v>
      </c>
    </row>
    <row r="308" spans="25:26" x14ac:dyDescent="0.35">
      <c r="Y308">
        <f t="shared" si="30"/>
        <v>302</v>
      </c>
      <c r="Z308" s="25">
        <f t="shared" si="29"/>
        <v>0.65333774756851293</v>
      </c>
    </row>
    <row r="309" spans="25:26" x14ac:dyDescent="0.35">
      <c r="Y309">
        <f t="shared" si="30"/>
        <v>303</v>
      </c>
      <c r="Z309" s="25">
        <f t="shared" si="29"/>
        <v>0.65568610121764981</v>
      </c>
    </row>
    <row r="310" spans="25:26" x14ac:dyDescent="0.35">
      <c r="Y310">
        <f t="shared" si="30"/>
        <v>304</v>
      </c>
      <c r="Z310" s="25">
        <f t="shared" si="29"/>
        <v>0.65803438480417253</v>
      </c>
    </row>
    <row r="311" spans="25:26" x14ac:dyDescent="0.35">
      <c r="Y311">
        <f t="shared" si="30"/>
        <v>305</v>
      </c>
      <c r="Z311" s="25">
        <f t="shared" si="29"/>
        <v>0.66038259888124218</v>
      </c>
    </row>
    <row r="312" spans="25:26" x14ac:dyDescent="0.35">
      <c r="Y312">
        <f t="shared" si="30"/>
        <v>306</v>
      </c>
      <c r="Z312" s="25">
        <f t="shared" si="29"/>
        <v>0.66273074399629972</v>
      </c>
    </row>
    <row r="313" spans="25:26" x14ac:dyDescent="0.35">
      <c r="Y313">
        <f t="shared" si="30"/>
        <v>307</v>
      </c>
      <c r="Z313" s="25">
        <f t="shared" si="29"/>
        <v>0.66507882069113977</v>
      </c>
    </row>
    <row r="314" spans="25:26" x14ac:dyDescent="0.35">
      <c r="Y314">
        <f t="shared" si="30"/>
        <v>308</v>
      </c>
      <c r="Z314" s="25">
        <f t="shared" si="29"/>
        <v>0.66742682950198096</v>
      </c>
    </row>
    <row r="315" spans="25:26" x14ac:dyDescent="0.35">
      <c r="Y315">
        <f t="shared" si="30"/>
        <v>309</v>
      </c>
      <c r="Z315" s="25">
        <f t="shared" si="29"/>
        <v>0.66977477095953764</v>
      </c>
    </row>
    <row r="316" spans="25:26" x14ac:dyDescent="0.35">
      <c r="Y316">
        <f t="shared" si="30"/>
        <v>310</v>
      </c>
      <c r="Z316" s="25">
        <f t="shared" si="29"/>
        <v>0.67212264558908741</v>
      </c>
    </row>
    <row r="317" spans="25:26" x14ac:dyDescent="0.35">
      <c r="Y317">
        <f t="shared" si="30"/>
        <v>311</v>
      </c>
      <c r="Z317" s="25">
        <f t="shared" si="29"/>
        <v>0.67447045391054172</v>
      </c>
    </row>
    <row r="318" spans="25:26" x14ac:dyDescent="0.35">
      <c r="Y318">
        <f t="shared" si="30"/>
        <v>312</v>
      </c>
      <c r="Z318" s="25">
        <f t="shared" si="29"/>
        <v>0.67681819643851093</v>
      </c>
    </row>
    <row r="319" spans="25:26" x14ac:dyDescent="0.35">
      <c r="Y319">
        <f t="shared" si="30"/>
        <v>313</v>
      </c>
      <c r="Z319" s="25">
        <f t="shared" si="29"/>
        <v>0.6791658736823728</v>
      </c>
    </row>
    <row r="320" spans="25:26" x14ac:dyDescent="0.35">
      <c r="Y320">
        <f t="shared" si="30"/>
        <v>314</v>
      </c>
      <c r="Z320" s="25">
        <f t="shared" si="29"/>
        <v>0.68151348614633567</v>
      </c>
    </row>
    <row r="321" spans="25:26" x14ac:dyDescent="0.35">
      <c r="Y321">
        <f t="shared" si="30"/>
        <v>315</v>
      </c>
      <c r="Z321" s="25">
        <f t="shared" si="29"/>
        <v>0.68386103432950485</v>
      </c>
    </row>
    <row r="322" spans="25:26" x14ac:dyDescent="0.35">
      <c r="Y322">
        <f t="shared" si="30"/>
        <v>316</v>
      </c>
      <c r="Z322" s="25">
        <f t="shared" si="29"/>
        <v>0.68620851872594457</v>
      </c>
    </row>
    <row r="323" spans="25:26" x14ac:dyDescent="0.35">
      <c r="Y323">
        <f t="shared" si="30"/>
        <v>317</v>
      </c>
      <c r="Z323" s="25">
        <f t="shared" si="29"/>
        <v>0.68855593982474184</v>
      </c>
    </row>
    <row r="324" spans="25:26" x14ac:dyDescent="0.35">
      <c r="Y324">
        <f t="shared" si="30"/>
        <v>318</v>
      </c>
      <c r="Z324" s="25">
        <f t="shared" si="29"/>
        <v>0.69090329811006623</v>
      </c>
    </row>
    <row r="325" spans="25:26" x14ac:dyDescent="0.35">
      <c r="Y325">
        <f t="shared" si="30"/>
        <v>319</v>
      </c>
      <c r="Z325" s="25">
        <f t="shared" si="29"/>
        <v>0.69325059406123291</v>
      </c>
    </row>
    <row r="326" spans="25:26" x14ac:dyDescent="0.35">
      <c r="Y326">
        <f t="shared" si="30"/>
        <v>320</v>
      </c>
      <c r="Z326" s="25">
        <f t="shared" ref="Z326:Z368" si="31">-3*(((1-(Ro^2)^(Прогноз+1))/(1-(Ro^2))*Sigma^2)+0.0000211732957873059+2.16552454573564E-08*($U$59+Прогноз)^2)^0.5-(Betta*($U$59+Прогноз)+alpha)</f>
        <v>0.69559782815276006</v>
      </c>
    </row>
    <row r="327" spans="25:26" x14ac:dyDescent="0.35">
      <c r="Y327">
        <f t="shared" si="30"/>
        <v>321</v>
      </c>
      <c r="Z327" s="25">
        <f t="shared" si="31"/>
        <v>0.69794500085443012</v>
      </c>
    </row>
    <row r="328" spans="25:26" x14ac:dyDescent="0.35">
      <c r="Y328">
        <f t="shared" ref="Y328:Y368" si="32">+Y327+1</f>
        <v>322</v>
      </c>
      <c r="Z328" s="25">
        <f t="shared" si="31"/>
        <v>0.70029211263134572</v>
      </c>
    </row>
    <row r="329" spans="25:26" x14ac:dyDescent="0.35">
      <c r="Y329">
        <f t="shared" si="32"/>
        <v>323</v>
      </c>
      <c r="Z329" s="25">
        <f t="shared" si="31"/>
        <v>0.70263916394398906</v>
      </c>
    </row>
    <row r="330" spans="25:26" x14ac:dyDescent="0.35">
      <c r="Y330">
        <f t="shared" si="32"/>
        <v>324</v>
      </c>
      <c r="Z330" s="25">
        <f t="shared" si="31"/>
        <v>0.70498615524827613</v>
      </c>
    </row>
    <row r="331" spans="25:26" x14ac:dyDescent="0.35">
      <c r="Y331">
        <f t="shared" si="32"/>
        <v>325</v>
      </c>
      <c r="Z331" s="25">
        <f t="shared" si="31"/>
        <v>0.7073330869956147</v>
      </c>
    </row>
    <row r="332" spans="25:26" x14ac:dyDescent="0.35">
      <c r="Y332">
        <f t="shared" si="32"/>
        <v>326</v>
      </c>
      <c r="Z332" s="25">
        <f t="shared" si="31"/>
        <v>0.7096799596329566</v>
      </c>
    </row>
    <row r="333" spans="25:26" x14ac:dyDescent="0.35">
      <c r="Y333">
        <f t="shared" si="32"/>
        <v>327</v>
      </c>
      <c r="Z333" s="25">
        <f t="shared" si="31"/>
        <v>0.7120267736028546</v>
      </c>
    </row>
    <row r="334" spans="25:26" x14ac:dyDescent="0.35">
      <c r="Y334">
        <f t="shared" si="32"/>
        <v>328</v>
      </c>
      <c r="Z334" s="25">
        <f t="shared" si="31"/>
        <v>0.71437352934351273</v>
      </c>
    </row>
    <row r="335" spans="25:26" x14ac:dyDescent="0.35">
      <c r="Y335">
        <f t="shared" si="32"/>
        <v>329</v>
      </c>
      <c r="Z335" s="25">
        <f t="shared" si="31"/>
        <v>0.71672022728884122</v>
      </c>
    </row>
    <row r="336" spans="25:26" x14ac:dyDescent="0.35">
      <c r="Y336">
        <f t="shared" si="32"/>
        <v>330</v>
      </c>
      <c r="Z336" s="25">
        <f t="shared" si="31"/>
        <v>0.7190668678685066</v>
      </c>
    </row>
    <row r="337" spans="25:26" x14ac:dyDescent="0.35">
      <c r="Y337">
        <f t="shared" si="32"/>
        <v>331</v>
      </c>
      <c r="Z337" s="25">
        <f t="shared" si="31"/>
        <v>0.72141345150798419</v>
      </c>
    </row>
    <row r="338" spans="25:26" x14ac:dyDescent="0.35">
      <c r="Y338">
        <f t="shared" si="32"/>
        <v>332</v>
      </c>
      <c r="Z338" s="25">
        <f t="shared" si="31"/>
        <v>0.7237599786286063</v>
      </c>
    </row>
    <row r="339" spans="25:26" x14ac:dyDescent="0.35">
      <c r="Y339">
        <f t="shared" si="32"/>
        <v>333</v>
      </c>
      <c r="Z339" s="25">
        <f t="shared" si="31"/>
        <v>0.72610644964761462</v>
      </c>
    </row>
    <row r="340" spans="25:26" x14ac:dyDescent="0.35">
      <c r="Y340">
        <f t="shared" si="32"/>
        <v>334</v>
      </c>
      <c r="Z340" s="25">
        <f t="shared" si="31"/>
        <v>0.72845286497820627</v>
      </c>
    </row>
    <row r="341" spans="25:26" x14ac:dyDescent="0.35">
      <c r="Y341">
        <f t="shared" si="32"/>
        <v>335</v>
      </c>
      <c r="Z341" s="25">
        <f t="shared" si="31"/>
        <v>0.73079922502958439</v>
      </c>
    </row>
    <row r="342" spans="25:26" x14ac:dyDescent="0.35">
      <c r="Y342">
        <f t="shared" si="32"/>
        <v>336</v>
      </c>
      <c r="Z342" s="25">
        <f t="shared" si="31"/>
        <v>0.73314553020700357</v>
      </c>
    </row>
    <row r="343" spans="25:26" x14ac:dyDescent="0.35">
      <c r="Y343">
        <f t="shared" si="32"/>
        <v>337</v>
      </c>
      <c r="Z343" s="25">
        <f t="shared" si="31"/>
        <v>0.73549178091181844</v>
      </c>
    </row>
    <row r="344" spans="25:26" x14ac:dyDescent="0.35">
      <c r="Y344">
        <f t="shared" si="32"/>
        <v>338</v>
      </c>
      <c r="Z344" s="25">
        <f t="shared" si="31"/>
        <v>0.7378379775415288</v>
      </c>
    </row>
    <row r="345" spans="25:26" x14ac:dyDescent="0.35">
      <c r="Y345">
        <f t="shared" si="32"/>
        <v>339</v>
      </c>
      <c r="Z345" s="25">
        <f t="shared" si="31"/>
        <v>0.74018412048982585</v>
      </c>
    </row>
    <row r="346" spans="25:26" x14ac:dyDescent="0.35">
      <c r="Y346">
        <f t="shared" si="32"/>
        <v>340</v>
      </c>
      <c r="Z346" s="25">
        <f t="shared" si="31"/>
        <v>0.742530210146636</v>
      </c>
    </row>
    <row r="347" spans="25:26" x14ac:dyDescent="0.35">
      <c r="Y347">
        <f t="shared" si="32"/>
        <v>341</v>
      </c>
      <c r="Z347" s="25">
        <f t="shared" si="31"/>
        <v>0.74487624689816712</v>
      </c>
    </row>
    <row r="348" spans="25:26" x14ac:dyDescent="0.35">
      <c r="Y348">
        <f t="shared" si="32"/>
        <v>342</v>
      </c>
      <c r="Z348" s="25">
        <f t="shared" si="31"/>
        <v>0.74722223112694963</v>
      </c>
    </row>
    <row r="349" spans="25:26" x14ac:dyDescent="0.35">
      <c r="Y349">
        <f t="shared" si="32"/>
        <v>343</v>
      </c>
      <c r="Z349" s="25">
        <f t="shared" si="31"/>
        <v>0.74956816321188202</v>
      </c>
    </row>
    <row r="350" spans="25:26" x14ac:dyDescent="0.35">
      <c r="Y350">
        <f t="shared" si="32"/>
        <v>344</v>
      </c>
      <c r="Z350" s="25">
        <f t="shared" si="31"/>
        <v>0.75191404352827163</v>
      </c>
    </row>
    <row r="351" spans="25:26" x14ac:dyDescent="0.35">
      <c r="Y351">
        <f t="shared" si="32"/>
        <v>345</v>
      </c>
      <c r="Z351" s="25">
        <f t="shared" si="31"/>
        <v>0.75425987244787762</v>
      </c>
    </row>
    <row r="352" spans="25:26" x14ac:dyDescent="0.35">
      <c r="Y352">
        <f t="shared" si="32"/>
        <v>346</v>
      </c>
      <c r="Z352" s="25">
        <f t="shared" si="31"/>
        <v>0.75660565033895122</v>
      </c>
    </row>
    <row r="353" spans="25:26" x14ac:dyDescent="0.35">
      <c r="Y353">
        <f t="shared" si="32"/>
        <v>347</v>
      </c>
      <c r="Z353" s="25">
        <f t="shared" si="31"/>
        <v>0.75895137756627773</v>
      </c>
    </row>
    <row r="354" spans="25:26" x14ac:dyDescent="0.35">
      <c r="Y354">
        <f t="shared" si="32"/>
        <v>348</v>
      </c>
      <c r="Z354" s="25">
        <f t="shared" si="31"/>
        <v>0.76129705449121543</v>
      </c>
    </row>
    <row r="355" spans="25:26" x14ac:dyDescent="0.35">
      <c r="Y355">
        <f t="shared" si="32"/>
        <v>349</v>
      </c>
      <c r="Z355" s="25">
        <f t="shared" si="31"/>
        <v>0.76364268147173642</v>
      </c>
    </row>
    <row r="356" spans="25:26" x14ac:dyDescent="0.35">
      <c r="Y356">
        <f t="shared" si="32"/>
        <v>350</v>
      </c>
      <c r="Z356" s="25">
        <f t="shared" si="31"/>
        <v>0.76598825886246424</v>
      </c>
    </row>
    <row r="357" spans="25:26" x14ac:dyDescent="0.35">
      <c r="Y357">
        <f t="shared" si="32"/>
        <v>351</v>
      </c>
      <c r="Z357" s="25">
        <f t="shared" si="31"/>
        <v>0.76833378701471444</v>
      </c>
    </row>
    <row r="358" spans="25:26" x14ac:dyDescent="0.35">
      <c r="Y358">
        <f t="shared" si="32"/>
        <v>352</v>
      </c>
      <c r="Z358" s="25">
        <f t="shared" si="31"/>
        <v>0.77067926627653027</v>
      </c>
    </row>
    <row r="359" spans="25:26" x14ac:dyDescent="0.35">
      <c r="Y359">
        <f t="shared" si="32"/>
        <v>353</v>
      </c>
      <c r="Z359" s="25">
        <f t="shared" si="31"/>
        <v>0.77302469699272236</v>
      </c>
    </row>
    <row r="360" spans="25:26" x14ac:dyDescent="0.35">
      <c r="Y360">
        <f t="shared" si="32"/>
        <v>354</v>
      </c>
      <c r="Z360" s="25">
        <f t="shared" si="31"/>
        <v>0.77537007950490389</v>
      </c>
    </row>
    <row r="361" spans="25:26" x14ac:dyDescent="0.35">
      <c r="Y361">
        <f t="shared" si="32"/>
        <v>355</v>
      </c>
      <c r="Z361" s="25">
        <f t="shared" si="31"/>
        <v>0.77771541415152901</v>
      </c>
    </row>
    <row r="362" spans="25:26" x14ac:dyDescent="0.35">
      <c r="Y362">
        <f t="shared" si="32"/>
        <v>356</v>
      </c>
      <c r="Z362" s="25">
        <f t="shared" si="31"/>
        <v>0.78006070126792659</v>
      </c>
    </row>
    <row r="363" spans="25:26" x14ac:dyDescent="0.35">
      <c r="Y363">
        <f t="shared" si="32"/>
        <v>357</v>
      </c>
      <c r="Z363" s="25">
        <f t="shared" si="31"/>
        <v>0.78240594118633799</v>
      </c>
    </row>
    <row r="364" spans="25:26" x14ac:dyDescent="0.35">
      <c r="Y364">
        <f t="shared" si="32"/>
        <v>358</v>
      </c>
      <c r="Z364" s="25">
        <f t="shared" si="31"/>
        <v>0.78475113423595033</v>
      </c>
    </row>
    <row r="365" spans="25:26" x14ac:dyDescent="0.35">
      <c r="Y365">
        <f t="shared" si="32"/>
        <v>359</v>
      </c>
      <c r="Z365" s="25">
        <f t="shared" si="31"/>
        <v>0.78709628074293247</v>
      </c>
    </row>
    <row r="366" spans="25:26" x14ac:dyDescent="0.35">
      <c r="Y366">
        <f t="shared" si="32"/>
        <v>360</v>
      </c>
      <c r="Z366" s="25">
        <f t="shared" si="31"/>
        <v>0.78944138103046779</v>
      </c>
    </row>
    <row r="367" spans="25:26" x14ac:dyDescent="0.35">
      <c r="Y367">
        <f t="shared" si="32"/>
        <v>361</v>
      </c>
      <c r="Z367" s="25">
        <f t="shared" si="31"/>
        <v>0.79178643541878924</v>
      </c>
    </row>
    <row r="368" spans="25:26" x14ac:dyDescent="0.35">
      <c r="Y368">
        <f t="shared" si="32"/>
        <v>362</v>
      </c>
      <c r="Z368" s="25">
        <f t="shared" si="31"/>
        <v>0.7941314442252112</v>
      </c>
    </row>
  </sheetData>
  <sortState xmlns:xlrd2="http://schemas.microsoft.com/office/spreadsheetml/2017/richdata2" ref="L5:M56">
    <sortCondition ref="L5"/>
  </sortState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0CA7-12D8-4630-9F72-FB35F481F6CA}">
  <dimension ref="A1:D56"/>
  <sheetViews>
    <sheetView tabSelected="1" workbookViewId="0">
      <selection activeCell="F6" sqref="F6"/>
    </sheetView>
  </sheetViews>
  <sheetFormatPr defaultRowHeight="14.5" x14ac:dyDescent="0.35"/>
  <cols>
    <col min="1" max="1" width="10.1796875" bestFit="1" customWidth="1"/>
    <col min="2" max="2" width="8.26953125" bestFit="1" customWidth="1"/>
    <col min="3" max="3" width="10.26953125" bestFit="1" customWidth="1"/>
  </cols>
  <sheetData>
    <row r="1" spans="1:4" x14ac:dyDescent="0.35">
      <c r="A1" t="s">
        <v>0</v>
      </c>
      <c r="B1" t="s">
        <v>18</v>
      </c>
      <c r="C1" t="s">
        <v>19</v>
      </c>
      <c r="D1" t="s">
        <v>20</v>
      </c>
    </row>
    <row r="2" spans="1:4" x14ac:dyDescent="0.35">
      <c r="A2" s="1">
        <v>43895</v>
      </c>
      <c r="B2">
        <v>7</v>
      </c>
      <c r="C2">
        <v>1</v>
      </c>
      <c r="D2">
        <v>-1.6094379124341003</v>
      </c>
    </row>
    <row r="3" spans="1:4" x14ac:dyDescent="0.35">
      <c r="A3" s="1">
        <v>43896</v>
      </c>
      <c r="B3">
        <v>10</v>
      </c>
      <c r="C3">
        <v>3</v>
      </c>
      <c r="D3">
        <v>1.0986122886681098</v>
      </c>
    </row>
    <row r="4" spans="1:4" x14ac:dyDescent="0.35">
      <c r="A4" s="1">
        <v>43897</v>
      </c>
      <c r="B4">
        <v>14</v>
      </c>
      <c r="C4">
        <v>4</v>
      </c>
      <c r="D4">
        <v>0.28768207245178085</v>
      </c>
    </row>
    <row r="5" spans="1:4" x14ac:dyDescent="0.35">
      <c r="A5" s="1">
        <v>43898</v>
      </c>
      <c r="B5">
        <v>17</v>
      </c>
      <c r="C5">
        <v>3</v>
      </c>
      <c r="D5">
        <v>-0.2876820724517809</v>
      </c>
    </row>
    <row r="6" spans="1:4" x14ac:dyDescent="0.35">
      <c r="A6" s="1">
        <v>43899</v>
      </c>
      <c r="B6">
        <v>20</v>
      </c>
      <c r="C6">
        <v>3</v>
      </c>
      <c r="D6">
        <v>0</v>
      </c>
    </row>
    <row r="7" spans="1:4" x14ac:dyDescent="0.35">
      <c r="A7" s="1">
        <v>43900</v>
      </c>
      <c r="B7" s="7">
        <v>21</v>
      </c>
      <c r="C7">
        <v>1</v>
      </c>
      <c r="D7">
        <v>-1.0986122886681098</v>
      </c>
    </row>
    <row r="8" spans="1:4" x14ac:dyDescent="0.35">
      <c r="A8" s="1">
        <v>43901</v>
      </c>
      <c r="B8">
        <v>28</v>
      </c>
      <c r="C8">
        <v>7</v>
      </c>
      <c r="D8">
        <v>1.9459101490553132</v>
      </c>
    </row>
    <row r="9" spans="1:4" x14ac:dyDescent="0.35">
      <c r="A9" s="1">
        <v>43902</v>
      </c>
      <c r="B9">
        <v>34</v>
      </c>
      <c r="C9">
        <v>6</v>
      </c>
      <c r="D9">
        <v>-0.15415067982725836</v>
      </c>
    </row>
    <row r="10" spans="1:4" x14ac:dyDescent="0.35">
      <c r="A10" s="1">
        <v>43903</v>
      </c>
      <c r="B10">
        <v>45</v>
      </c>
      <c r="C10">
        <v>11</v>
      </c>
      <c r="D10">
        <v>0.60613580357031549</v>
      </c>
    </row>
    <row r="11" spans="1:4" x14ac:dyDescent="0.35">
      <c r="A11" s="1">
        <v>43904</v>
      </c>
      <c r="B11">
        <v>59</v>
      </c>
      <c r="C11">
        <v>14</v>
      </c>
      <c r="D11">
        <v>0.24116205681688804</v>
      </c>
    </row>
    <row r="12" spans="1:4" x14ac:dyDescent="0.35">
      <c r="A12" s="1">
        <v>43905</v>
      </c>
      <c r="B12">
        <v>63</v>
      </c>
      <c r="C12">
        <v>4</v>
      </c>
      <c r="D12">
        <v>-1.2527629684953681</v>
      </c>
    </row>
    <row r="13" spans="1:4" x14ac:dyDescent="0.35">
      <c r="A13" s="1">
        <v>43906</v>
      </c>
      <c r="B13">
        <v>93</v>
      </c>
      <c r="C13">
        <v>30</v>
      </c>
      <c r="D13">
        <v>2.0149030205422647</v>
      </c>
    </row>
    <row r="14" spans="1:4" x14ac:dyDescent="0.35">
      <c r="A14" s="1">
        <v>43907</v>
      </c>
      <c r="B14">
        <v>114</v>
      </c>
      <c r="C14">
        <v>21</v>
      </c>
      <c r="D14">
        <v>-0.35667494393873245</v>
      </c>
    </row>
    <row r="15" spans="1:4" x14ac:dyDescent="0.35">
      <c r="A15" s="1">
        <v>43908</v>
      </c>
      <c r="B15">
        <v>147</v>
      </c>
      <c r="C15">
        <v>33</v>
      </c>
      <c r="D15">
        <v>0.45198512374305722</v>
      </c>
    </row>
    <row r="16" spans="1:4" x14ac:dyDescent="0.35">
      <c r="A16" s="1">
        <v>43909</v>
      </c>
      <c r="B16">
        <v>199</v>
      </c>
      <c r="C16">
        <v>52</v>
      </c>
      <c r="D16">
        <v>0.45473615711494708</v>
      </c>
    </row>
    <row r="17" spans="1:4" x14ac:dyDescent="0.35">
      <c r="A17" s="1">
        <v>43910</v>
      </c>
      <c r="B17">
        <v>253</v>
      </c>
      <c r="C17">
        <v>54</v>
      </c>
      <c r="D17">
        <v>3.7740327982847113E-2</v>
      </c>
    </row>
    <row r="18" spans="1:4" x14ac:dyDescent="0.35">
      <c r="A18" s="1">
        <v>43911</v>
      </c>
      <c r="B18">
        <v>306</v>
      </c>
      <c r="C18">
        <v>53</v>
      </c>
      <c r="D18">
        <v>-1.8692133012152522E-2</v>
      </c>
    </row>
    <row r="19" spans="1:4" x14ac:dyDescent="0.35">
      <c r="A19" s="1">
        <v>43912</v>
      </c>
      <c r="B19">
        <v>367</v>
      </c>
      <c r="C19">
        <v>61</v>
      </c>
      <c r="D19">
        <v>0.14058195062118939</v>
      </c>
    </row>
    <row r="20" spans="1:4" x14ac:dyDescent="0.35">
      <c r="A20" s="1">
        <v>43913</v>
      </c>
      <c r="B20">
        <v>438</v>
      </c>
      <c r="C20">
        <v>71</v>
      </c>
      <c r="D20">
        <v>0.15180601286800413</v>
      </c>
    </row>
    <row r="21" spans="1:4" x14ac:dyDescent="0.35">
      <c r="A21" s="1">
        <v>43914</v>
      </c>
      <c r="B21">
        <v>495</v>
      </c>
      <c r="C21">
        <v>57</v>
      </c>
      <c r="D21">
        <v>-0.21962860920676522</v>
      </c>
    </row>
    <row r="22" spans="1:4" x14ac:dyDescent="0.35">
      <c r="A22" s="1">
        <v>43915</v>
      </c>
      <c r="B22">
        <v>658</v>
      </c>
      <c r="C22">
        <v>163</v>
      </c>
      <c r="D22">
        <v>1.0506989329722123</v>
      </c>
    </row>
    <row r="23" spans="1:4" x14ac:dyDescent="0.35">
      <c r="A23" s="1">
        <v>43916</v>
      </c>
      <c r="B23">
        <v>840</v>
      </c>
      <c r="C23">
        <v>182</v>
      </c>
      <c r="D23">
        <v>0.11025648627003301</v>
      </c>
    </row>
    <row r="24" spans="1:4" x14ac:dyDescent="0.35">
      <c r="A24" s="1">
        <v>43917</v>
      </c>
      <c r="B24" s="6">
        <v>1036</v>
      </c>
      <c r="C24">
        <v>196</v>
      </c>
      <c r="D24">
        <v>7.4107972153721835E-2</v>
      </c>
    </row>
    <row r="25" spans="1:4" x14ac:dyDescent="0.35">
      <c r="A25" s="1">
        <v>43918</v>
      </c>
      <c r="B25" s="6">
        <v>1246</v>
      </c>
      <c r="C25">
        <v>210</v>
      </c>
      <c r="D25">
        <v>6.8992871486951421E-2</v>
      </c>
    </row>
    <row r="26" spans="1:4" x14ac:dyDescent="0.35">
      <c r="A26" s="1">
        <v>43919</v>
      </c>
      <c r="B26">
        <v>1534</v>
      </c>
      <c r="C26">
        <v>288</v>
      </c>
      <c r="D26">
        <v>0.31585294941847725</v>
      </c>
    </row>
    <row r="27" spans="1:4" x14ac:dyDescent="0.35">
      <c r="A27" s="1">
        <v>43920</v>
      </c>
      <c r="B27">
        <v>1836</v>
      </c>
      <c r="C27">
        <v>302</v>
      </c>
      <c r="D27">
        <v>4.7466537238923752E-2</v>
      </c>
    </row>
    <row r="28" spans="1:4" x14ac:dyDescent="0.35">
      <c r="A28" s="1">
        <v>43921</v>
      </c>
      <c r="B28">
        <v>2337</v>
      </c>
      <c r="C28">
        <v>501</v>
      </c>
      <c r="D28">
        <v>0.50617908370999509</v>
      </c>
    </row>
    <row r="29" spans="1:4" x14ac:dyDescent="0.35">
      <c r="A29" s="1">
        <v>43922</v>
      </c>
      <c r="B29" s="6">
        <v>2777</v>
      </c>
      <c r="C29">
        <v>440</v>
      </c>
      <c r="D29">
        <v>-0.12983137417255794</v>
      </c>
    </row>
    <row r="30" spans="1:4" x14ac:dyDescent="0.35">
      <c r="A30" s="1">
        <v>43923</v>
      </c>
      <c r="B30" s="6">
        <v>3548</v>
      </c>
      <c r="C30">
        <v>771</v>
      </c>
      <c r="D30">
        <v>0.56091364665102261</v>
      </c>
    </row>
    <row r="31" spans="1:4" x14ac:dyDescent="0.35">
      <c r="A31" s="1">
        <v>43924</v>
      </c>
      <c r="B31" s="6">
        <v>4149</v>
      </c>
      <c r="C31">
        <v>601</v>
      </c>
      <c r="D31">
        <v>-0.24909343902812189</v>
      </c>
    </row>
    <row r="32" spans="1:4" x14ac:dyDescent="0.35">
      <c r="A32" s="1">
        <v>43925</v>
      </c>
      <c r="B32" s="6">
        <v>4731</v>
      </c>
      <c r="C32">
        <v>582</v>
      </c>
      <c r="D32">
        <v>-3.2124486803769725E-2</v>
      </c>
    </row>
    <row r="33" spans="1:4" x14ac:dyDescent="0.35">
      <c r="A33" s="1">
        <v>43926</v>
      </c>
      <c r="B33" s="6">
        <v>5389</v>
      </c>
      <c r="C33">
        <v>658</v>
      </c>
      <c r="D33">
        <v>0.12273448359387937</v>
      </c>
    </row>
    <row r="34" spans="1:4" x14ac:dyDescent="0.35">
      <c r="A34" s="1">
        <v>43927</v>
      </c>
      <c r="B34" s="6">
        <v>6343</v>
      </c>
      <c r="C34">
        <v>954</v>
      </c>
      <c r="D34">
        <v>0.37145874012296931</v>
      </c>
    </row>
    <row r="35" spans="1:4" x14ac:dyDescent="0.35">
      <c r="A35" s="1">
        <v>43928</v>
      </c>
      <c r="B35" s="6">
        <v>7497</v>
      </c>
      <c r="C35">
        <v>1154</v>
      </c>
      <c r="D35">
        <v>0.19032577561975844</v>
      </c>
    </row>
    <row r="36" spans="1:4" x14ac:dyDescent="0.35">
      <c r="A36" s="1">
        <v>43929</v>
      </c>
      <c r="B36">
        <v>8672</v>
      </c>
      <c r="C36">
        <v>1175</v>
      </c>
      <c r="D36">
        <v>1.8033979510214532E-2</v>
      </c>
    </row>
    <row r="37" spans="1:4" x14ac:dyDescent="0.35">
      <c r="A37" s="1">
        <v>43930</v>
      </c>
      <c r="B37" s="6">
        <v>10131</v>
      </c>
      <c r="C37">
        <v>1459</v>
      </c>
      <c r="D37">
        <v>0.21648312194452637</v>
      </c>
    </row>
    <row r="38" spans="1:4" x14ac:dyDescent="0.35">
      <c r="A38" s="1">
        <v>43931</v>
      </c>
      <c r="B38">
        <v>11917</v>
      </c>
      <c r="C38">
        <v>1786</v>
      </c>
      <c r="D38">
        <v>0.20222721291365875</v>
      </c>
    </row>
    <row r="39" spans="1:4" x14ac:dyDescent="0.35">
      <c r="A39" s="1">
        <v>43932</v>
      </c>
      <c r="B39" s="6">
        <v>13584</v>
      </c>
      <c r="C39">
        <v>1667</v>
      </c>
      <c r="D39">
        <v>-6.8952878685650407E-2</v>
      </c>
    </row>
    <row r="40" spans="1:4" x14ac:dyDescent="0.35">
      <c r="A40" s="1">
        <v>43933</v>
      </c>
      <c r="B40" s="6">
        <v>15770</v>
      </c>
      <c r="C40">
        <v>2186</v>
      </c>
      <c r="D40">
        <v>0.2710477859856899</v>
      </c>
    </row>
    <row r="41" spans="1:4" x14ac:dyDescent="0.35">
      <c r="A41" s="1">
        <v>43934</v>
      </c>
      <c r="B41" s="6">
        <v>18328</v>
      </c>
      <c r="C41">
        <v>2558</v>
      </c>
      <c r="D41">
        <v>0.15715231340230421</v>
      </c>
    </row>
    <row r="42" spans="1:4" x14ac:dyDescent="0.35">
      <c r="A42" s="1">
        <v>43935</v>
      </c>
      <c r="B42" s="6">
        <v>21102</v>
      </c>
      <c r="C42">
        <v>2774</v>
      </c>
      <c r="D42">
        <v>8.1064618735988955E-2</v>
      </c>
    </row>
    <row r="43" spans="1:4" x14ac:dyDescent="0.35">
      <c r="A43" s="1">
        <v>43936</v>
      </c>
      <c r="B43" s="6">
        <v>24490</v>
      </c>
      <c r="C43">
        <v>3388</v>
      </c>
      <c r="D43">
        <v>0.19994945489716814</v>
      </c>
    </row>
    <row r="44" spans="1:4" x14ac:dyDescent="0.35">
      <c r="A44" s="1">
        <v>43937</v>
      </c>
      <c r="B44" s="6">
        <v>27938</v>
      </c>
      <c r="C44">
        <v>3448</v>
      </c>
      <c r="D44">
        <v>1.7554576011638741E-2</v>
      </c>
    </row>
    <row r="45" spans="1:4" x14ac:dyDescent="0.35">
      <c r="A45" s="1">
        <v>43938</v>
      </c>
      <c r="B45">
        <v>32008</v>
      </c>
      <c r="C45">
        <v>4070</v>
      </c>
      <c r="D45">
        <v>0.16584864665305687</v>
      </c>
    </row>
    <row r="46" spans="1:4" x14ac:dyDescent="0.35">
      <c r="A46" s="1">
        <v>43939</v>
      </c>
      <c r="B46" s="6">
        <v>36793</v>
      </c>
      <c r="C46">
        <v>4785</v>
      </c>
      <c r="D46">
        <v>0.16184302545041396</v>
      </c>
    </row>
    <row r="47" spans="1:4" x14ac:dyDescent="0.35">
      <c r="A47" s="1">
        <v>43940</v>
      </c>
      <c r="B47" s="6">
        <v>42853</v>
      </c>
      <c r="C47">
        <v>6060</v>
      </c>
      <c r="D47">
        <v>0.23622377517630547</v>
      </c>
    </row>
    <row r="48" spans="1:4" x14ac:dyDescent="0.35">
      <c r="A48" s="1">
        <v>43941</v>
      </c>
      <c r="B48" s="6">
        <v>47121</v>
      </c>
      <c r="C48">
        <v>4268</v>
      </c>
      <c r="D48">
        <v>-0.35056446664171614</v>
      </c>
    </row>
    <row r="49" spans="1:4" x14ac:dyDescent="0.35">
      <c r="A49" s="1">
        <v>43942</v>
      </c>
      <c r="B49" s="6">
        <v>52763</v>
      </c>
      <c r="C49">
        <v>5642</v>
      </c>
      <c r="D49">
        <v>0.27909327914029769</v>
      </c>
    </row>
    <row r="50" spans="1:4" x14ac:dyDescent="0.35">
      <c r="A50" s="1">
        <v>43943</v>
      </c>
      <c r="B50" s="6">
        <v>57999</v>
      </c>
      <c r="C50">
        <v>5236</v>
      </c>
      <c r="D50">
        <v>-7.4680764532151056E-2</v>
      </c>
    </row>
    <row r="51" spans="1:4" x14ac:dyDescent="0.35">
      <c r="A51" s="1">
        <v>43944</v>
      </c>
      <c r="B51" s="6">
        <v>62773</v>
      </c>
      <c r="C51">
        <v>4774</v>
      </c>
      <c r="D51">
        <v>-9.2373320131015166E-2</v>
      </c>
    </row>
    <row r="52" spans="1:4" x14ac:dyDescent="0.35">
      <c r="A52" s="1">
        <v>43945</v>
      </c>
      <c r="B52" s="6">
        <v>68622</v>
      </c>
      <c r="C52">
        <v>5849</v>
      </c>
      <c r="D52">
        <v>0.20308617854425035</v>
      </c>
    </row>
    <row r="53" spans="1:4" x14ac:dyDescent="0.35">
      <c r="A53" s="1">
        <v>43946</v>
      </c>
      <c r="B53" s="6">
        <v>74588</v>
      </c>
      <c r="C53">
        <v>5966</v>
      </c>
      <c r="D53">
        <v>1.9805979631667973E-2</v>
      </c>
    </row>
    <row r="54" spans="1:4" x14ac:dyDescent="0.35">
      <c r="A54" s="1">
        <v>43947</v>
      </c>
      <c r="B54" s="6">
        <v>80949</v>
      </c>
      <c r="C54">
        <v>6361</v>
      </c>
      <c r="D54">
        <v>6.4108911604110433E-2</v>
      </c>
    </row>
    <row r="55" spans="1:4" x14ac:dyDescent="0.35">
      <c r="A55" s="1">
        <v>43948</v>
      </c>
      <c r="B55" s="6">
        <v>87147</v>
      </c>
      <c r="C55">
        <v>6198</v>
      </c>
      <c r="D55">
        <v>-2.5958938331110681E-2</v>
      </c>
    </row>
    <row r="56" spans="1:4" x14ac:dyDescent="0.35">
      <c r="A56" s="1">
        <v>43949</v>
      </c>
      <c r="B56" s="6">
        <v>93558</v>
      </c>
      <c r="C56">
        <v>6411</v>
      </c>
      <c r="D56">
        <v>3.3788605639563783E-2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Лист1</vt:lpstr>
      <vt:lpstr>Лист2</vt:lpstr>
      <vt:lpstr>alpha</vt:lpstr>
      <vt:lpstr>Betta</vt:lpstr>
      <vt:lpstr>Ro</vt:lpstr>
      <vt:lpstr>Sigma</vt:lpstr>
      <vt:lpstr>Прогноз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Bulat</cp:lastModifiedBy>
  <dcterms:created xsi:type="dcterms:W3CDTF">2020-04-28T21:57:12Z</dcterms:created>
  <dcterms:modified xsi:type="dcterms:W3CDTF">2020-05-13T20:14:18Z</dcterms:modified>
</cp:coreProperties>
</file>