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1_Job_Other\PABI2-New_OpenERP-Odoo\1_PABI2-BMT\Template\"/>
    </mc:Choice>
  </mc:AlternateContent>
  <bookViews>
    <workbookView xWindow="0" yWindow="0" windowWidth="23040" windowHeight="9420"/>
  </bookViews>
  <sheets>
    <sheet name="Asset_Item_Plan" sheetId="1" r:id="rId1"/>
    <sheet name="TAB_List" sheetId="2" r:id="rId2"/>
  </sheets>
  <definedNames>
    <definedName name="List_NSTDA_Strategy">OFFSET(TAB_List!$J$4,1,0,COUNTA(TAB_List!$J:$J)-1,1)</definedName>
    <definedName name="List_Program_Group">OFFSET(TAB_List!$B$4,1,0,COUNTA(TAB_List!$B:$B)-1,1)</definedName>
    <definedName name="List_Requester">OFFSET(TAB_List!$D$4,1,0,COUNTA(TAB_List!$D:$D)-1,1)</definedName>
    <definedName name="List_Section_Use">OFFSET(TAB_List!$F$4,1,0,COUNTA(TAB_List!$F:$F)-1,1)</definedName>
    <definedName name="TAB_Asset_Cat">TAB_List!$H$5:$H$11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M29" i="1" l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AF30" i="1" l="1"/>
  <c r="AD30" i="1"/>
  <c r="AC30" i="1"/>
  <c r="AB30" i="1"/>
  <c r="AA30" i="1"/>
  <c r="Z30" i="1"/>
  <c r="R30" i="1"/>
  <c r="AE29" i="1"/>
  <c r="AJ29" i="1" s="1"/>
  <c r="Q29" i="1"/>
  <c r="S29" i="1" s="1"/>
  <c r="T29" i="1" s="1"/>
  <c r="AE28" i="1"/>
  <c r="AJ28" i="1" s="1"/>
  <c r="Q28" i="1"/>
  <c r="S28" i="1" s="1"/>
  <c r="T28" i="1" s="1"/>
  <c r="AE27" i="1"/>
  <c r="AJ27" i="1" s="1"/>
  <c r="Q27" i="1"/>
  <c r="S27" i="1" s="1"/>
  <c r="T27" i="1" s="1"/>
  <c r="AE26" i="1"/>
  <c r="AJ26" i="1" s="1"/>
  <c r="Q26" i="1"/>
  <c r="S26" i="1" s="1"/>
  <c r="T26" i="1" s="1"/>
  <c r="AE25" i="1"/>
  <c r="AJ25" i="1" s="1"/>
  <c r="Q25" i="1"/>
  <c r="S25" i="1" s="1"/>
  <c r="T25" i="1" s="1"/>
  <c r="AE24" i="1"/>
  <c r="AJ24" i="1" s="1"/>
  <c r="Q24" i="1"/>
  <c r="S24" i="1" s="1"/>
  <c r="T24" i="1" s="1"/>
  <c r="AE23" i="1"/>
  <c r="AJ23" i="1" s="1"/>
  <c r="Q23" i="1"/>
  <c r="S23" i="1" s="1"/>
  <c r="T23" i="1" s="1"/>
  <c r="AE22" i="1"/>
  <c r="AG22" i="1" s="1"/>
  <c r="AH22" i="1" s="1"/>
  <c r="AI22" i="1" s="1"/>
  <c r="Q22" i="1"/>
  <c r="S22" i="1" s="1"/>
  <c r="T22" i="1" s="1"/>
  <c r="AE21" i="1"/>
  <c r="AG21" i="1" s="1"/>
  <c r="AH21" i="1" s="1"/>
  <c r="AI21" i="1" s="1"/>
  <c r="Q21" i="1"/>
  <c r="S21" i="1" s="1"/>
  <c r="T21" i="1" s="1"/>
  <c r="AE20" i="1"/>
  <c r="AG20" i="1" s="1"/>
  <c r="AH20" i="1" s="1"/>
  <c r="AI20" i="1" s="1"/>
  <c r="Q20" i="1"/>
  <c r="S20" i="1" s="1"/>
  <c r="T20" i="1" s="1"/>
  <c r="AE19" i="1"/>
  <c r="AG19" i="1" s="1"/>
  <c r="AH19" i="1" s="1"/>
  <c r="AI19" i="1" s="1"/>
  <c r="Q19" i="1"/>
  <c r="S19" i="1" s="1"/>
  <c r="T19" i="1" s="1"/>
  <c r="AE18" i="1"/>
  <c r="AG18" i="1" s="1"/>
  <c r="AH18" i="1" s="1"/>
  <c r="AI18" i="1" s="1"/>
  <c r="Q18" i="1"/>
  <c r="S18" i="1" s="1"/>
  <c r="T18" i="1" s="1"/>
  <c r="AE17" i="1"/>
  <c r="AG17" i="1" s="1"/>
  <c r="AH17" i="1" s="1"/>
  <c r="AI17" i="1" s="1"/>
  <c r="Q17" i="1"/>
  <c r="S17" i="1" s="1"/>
  <c r="T17" i="1" s="1"/>
  <c r="AE16" i="1"/>
  <c r="AG16" i="1" s="1"/>
  <c r="AH16" i="1" s="1"/>
  <c r="AI16" i="1" s="1"/>
  <c r="Q16" i="1"/>
  <c r="S16" i="1" s="1"/>
  <c r="T16" i="1" s="1"/>
  <c r="AE15" i="1"/>
  <c r="AG15" i="1" s="1"/>
  <c r="AH15" i="1" s="1"/>
  <c r="AI15" i="1" s="1"/>
  <c r="Q15" i="1"/>
  <c r="S15" i="1" s="1"/>
  <c r="T15" i="1" s="1"/>
  <c r="AE14" i="1"/>
  <c r="AG14" i="1" s="1"/>
  <c r="AH14" i="1" s="1"/>
  <c r="AI14" i="1" s="1"/>
  <c r="Q14" i="1"/>
  <c r="S14" i="1" s="1"/>
  <c r="T14" i="1" s="1"/>
  <c r="AE13" i="1"/>
  <c r="AG13" i="1" s="1"/>
  <c r="AH13" i="1" s="1"/>
  <c r="AI13" i="1" s="1"/>
  <c r="Q13" i="1"/>
  <c r="S13" i="1" s="1"/>
  <c r="T13" i="1" s="1"/>
  <c r="AE12" i="1"/>
  <c r="AG12" i="1" s="1"/>
  <c r="AH12" i="1" s="1"/>
  <c r="AI12" i="1" s="1"/>
  <c r="Q12" i="1"/>
  <c r="S12" i="1" s="1"/>
  <c r="T12" i="1" s="1"/>
  <c r="AE11" i="1"/>
  <c r="AG11" i="1" s="1"/>
  <c r="AH11" i="1" s="1"/>
  <c r="AI11" i="1" s="1"/>
  <c r="Q11" i="1"/>
  <c r="S11" i="1" s="1"/>
  <c r="T11" i="1" s="1"/>
  <c r="AE10" i="1"/>
  <c r="AG10" i="1" s="1"/>
  <c r="Q10" i="1"/>
  <c r="S10" i="1" s="1"/>
  <c r="T10" i="1" s="1"/>
  <c r="AG26" i="1" l="1"/>
  <c r="AH26" i="1" s="1"/>
  <c r="AI26" i="1" s="1"/>
  <c r="AG29" i="1"/>
  <c r="AH29" i="1" s="1"/>
  <c r="AI29" i="1" s="1"/>
  <c r="AJ17" i="1"/>
  <c r="AJ21" i="1"/>
  <c r="AG24" i="1"/>
  <c r="AH24" i="1" s="1"/>
  <c r="AI24" i="1" s="1"/>
  <c r="AG25" i="1"/>
  <c r="AH25" i="1" s="1"/>
  <c r="AI25" i="1" s="1"/>
  <c r="AG28" i="1"/>
  <c r="AH28" i="1" s="1"/>
  <c r="AI28" i="1" s="1"/>
  <c r="AG23" i="1"/>
  <c r="AH23" i="1" s="1"/>
  <c r="AI23" i="1" s="1"/>
  <c r="AJ13" i="1"/>
  <c r="AJ16" i="1"/>
  <c r="AJ12" i="1"/>
  <c r="AJ15" i="1"/>
  <c r="AG27" i="1"/>
  <c r="AH27" i="1" s="1"/>
  <c r="AI27" i="1" s="1"/>
  <c r="AJ18" i="1"/>
  <c r="AJ11" i="1"/>
  <c r="AJ19" i="1"/>
  <c r="AJ14" i="1"/>
  <c r="AJ22" i="1"/>
  <c r="AE30" i="1"/>
  <c r="AJ20" i="1"/>
  <c r="T30" i="1"/>
  <c r="Q30" i="1"/>
  <c r="S30" i="1"/>
  <c r="AH10" i="1"/>
  <c r="AG30" i="1" l="1"/>
  <c r="AJ30" i="1"/>
  <c r="AH30" i="1"/>
  <c r="AI10" i="1"/>
  <c r="AI30" i="1" s="1"/>
</calcChain>
</file>

<file path=xl/comments1.xml><?xml version="1.0" encoding="utf-8"?>
<comments xmlns="http://schemas.openxmlformats.org/spreadsheetml/2006/main">
  <authors>
    <author/>
  </authors>
  <commentList>
    <comment ref="B8" authorId="0" shapeId="0">
      <text>
        <r>
          <rPr>
            <sz val="10"/>
            <color rgb="FF000000"/>
            <rFont val="FreeSans"/>
            <family val="2"/>
          </rPr>
          <t>เรียงลำดับตามความจำเป็นของครุภัณฑ์ที่ต้องการจัดซื้อจากมากไปหาน้อย</t>
        </r>
      </text>
    </comment>
    <comment ref="E8" authorId="0" shapeId="0">
      <text>
        <r>
          <rPr>
            <sz val="10"/>
            <color rgb="FF000000"/>
            <rFont val="Arial"/>
            <family val="2"/>
            <charset val="1"/>
          </rPr>
          <t>1.Program group change to Target Plan
2. Master data (List for selection)</t>
        </r>
      </text>
    </comment>
    <comment ref="F8" authorId="0" shapeId="0">
      <text>
        <r>
          <rPr>
            <sz val="10"/>
            <color rgb="FF000000"/>
            <rFont val="Arial"/>
            <family val="2"/>
            <charset val="1"/>
          </rPr>
          <t xml:space="preserve">List for Selection
</t>
        </r>
        <r>
          <rPr>
            <sz val="10"/>
            <color rgb="FF000000"/>
            <rFont val="FreeSans"/>
            <family val="2"/>
          </rPr>
          <t xml:space="preserve">เลือกหมวดครุภัณฑ์โดยดูนิยามในเอกสารคู่มือการแบ่งหมวดหมู่ครุภัณฑ์วิทยาศาสตร์ ได้แก่
</t>
        </r>
        <r>
          <rPr>
            <sz val="10"/>
            <color rgb="FF000000"/>
            <rFont val="Arial"/>
            <family val="2"/>
            <charset val="1"/>
          </rPr>
          <t>1.Fundamental
2.Software and computer
3.Synthesis and production
4.Fabrication
5.Characterization
6.Industry</t>
        </r>
      </text>
    </comment>
    <comment ref="G8" authorId="0" shapeId="0">
      <text>
        <r>
          <rPr>
            <sz val="10"/>
            <color rgb="FF000000"/>
            <rFont val="Arial"/>
            <family val="2"/>
            <charset val="1"/>
          </rPr>
          <t xml:space="preserve">Free text </t>
        </r>
        <r>
          <rPr>
            <sz val="10"/>
            <color rgb="FF000000"/>
            <rFont val="FreeSans"/>
            <family val="2"/>
          </rPr>
          <t xml:space="preserve">ชื่อสามัญของครุภัณฑ์ </t>
        </r>
        <r>
          <rPr>
            <sz val="10"/>
            <color rgb="FF000000"/>
            <rFont val="Arial"/>
            <family val="2"/>
            <charset val="1"/>
          </rPr>
          <t xml:space="preserve">(common name) </t>
        </r>
        <r>
          <rPr>
            <sz val="10"/>
            <color rgb="FF000000"/>
            <rFont val="FreeSans"/>
            <family val="2"/>
          </rPr>
          <t>เพื่อการจัดกลุ่มครุภัณฑ์</t>
        </r>
      </text>
    </comment>
    <comment ref="H8" authorId="0" shapeId="0">
      <text>
        <r>
          <rPr>
            <sz val="10"/>
            <color rgb="FF000000"/>
            <rFont val="FreeSans"/>
            <family val="2"/>
          </rPr>
          <t>ระบุชื่อตามใบเสนอราคาและกรณีเป็นรายการที่ประกอบด้วยครุภัณฑ์หลายตัวใช้ร่วมกันโปรดระบุ</t>
        </r>
      </text>
    </comment>
    <comment ref="R8" authorId="0" shapeId="0">
      <text>
        <r>
          <rPr>
            <sz val="10"/>
            <color rgb="FF000000"/>
            <rFont val="FreeSans"/>
            <family val="2"/>
          </rPr>
          <t xml:space="preserve">ค่าติดตั้ง ภาษีนำเข้า </t>
        </r>
        <r>
          <rPr>
            <sz val="10"/>
            <color rgb="FF000000"/>
            <rFont val="Arial"/>
            <family val="2"/>
            <charset val="1"/>
          </rPr>
          <t>shipping</t>
        </r>
      </text>
    </comment>
    <comment ref="S8" authorId="0" shapeId="0">
      <text>
        <r>
          <rPr>
            <sz val="10"/>
            <color rgb="FF000000"/>
            <rFont val="FreeSans"/>
            <family val="2"/>
          </rPr>
          <t xml:space="preserve">ค่าครุภัณฑ์รวมถึงค่าใช้จ่ายในการทำให้ครุภัณฑ์สามารถ </t>
        </r>
        <r>
          <rPr>
            <sz val="10"/>
            <color rgb="FF000000"/>
            <rFont val="Arial"/>
            <family val="2"/>
            <charset val="1"/>
          </rPr>
          <t xml:space="preserve">operate </t>
        </r>
        <r>
          <rPr>
            <sz val="10"/>
            <color rgb="FF000000"/>
            <rFont val="FreeSans"/>
            <family val="2"/>
          </rPr>
          <t>ได้</t>
        </r>
      </text>
    </comment>
    <comment ref="U8" authorId="0" shapeId="0">
      <text>
        <r>
          <rPr>
            <sz val="10"/>
            <color rgb="FF000000"/>
            <rFont val="FreeSans"/>
            <family val="2"/>
          </rPr>
          <t xml:space="preserve">เลือกเหตุผลการขอซื้อได้แก่
</t>
        </r>
        <r>
          <rPr>
            <sz val="10"/>
            <color rgb="FF000000"/>
            <rFont val="Arial"/>
            <family val="2"/>
            <charset val="1"/>
          </rPr>
          <t>1.</t>
        </r>
        <r>
          <rPr>
            <sz val="10"/>
            <color rgb="FF000000"/>
            <rFont val="FreeSans"/>
            <family val="2"/>
          </rPr>
          <t xml:space="preserve">ใหม่ </t>
        </r>
        <r>
          <rPr>
            <sz val="10"/>
            <color rgb="FF000000"/>
            <rFont val="Arial"/>
            <family val="2"/>
            <charset val="1"/>
          </rPr>
          <t>New
2.</t>
        </r>
        <r>
          <rPr>
            <sz val="10"/>
            <color rgb="FF000000"/>
            <rFont val="FreeSans"/>
            <family val="2"/>
          </rPr>
          <t xml:space="preserve">ทดแทน </t>
        </r>
        <r>
          <rPr>
            <sz val="10"/>
            <color rgb="FF000000"/>
            <rFont val="Arial"/>
            <family val="2"/>
            <charset val="1"/>
          </rPr>
          <t>Replacement
3.</t>
        </r>
        <r>
          <rPr>
            <sz val="10"/>
            <color rgb="FF000000"/>
            <rFont val="FreeSans"/>
            <family val="2"/>
          </rPr>
          <t xml:space="preserve">เพิ่มเติม </t>
        </r>
        <r>
          <rPr>
            <sz val="10"/>
            <color rgb="FF000000"/>
            <rFont val="Arial"/>
            <family val="2"/>
            <charset val="1"/>
          </rPr>
          <t>Extra</t>
        </r>
      </text>
    </comment>
    <comment ref="V8" authorId="0" shapeId="0">
      <text>
        <r>
          <rPr>
            <sz val="10"/>
            <color rgb="FF000000"/>
            <rFont val="FreeSans"/>
            <family val="2"/>
          </rPr>
          <t xml:space="preserve">เหตุผลความจำเป็นในการซื้อครุภัณฑ์ว่าใช้ในแผนงาน </t>
        </r>
        <r>
          <rPr>
            <sz val="10"/>
            <color rgb="FF000000"/>
            <rFont val="Arial"/>
            <family val="2"/>
            <charset val="1"/>
          </rPr>
          <t xml:space="preserve">/ </t>
        </r>
        <r>
          <rPr>
            <sz val="10"/>
            <color rgb="FF000000"/>
            <rFont val="FreeSans"/>
            <family val="2"/>
          </rPr>
          <t xml:space="preserve">โครงการ หรือกิจกรรมใดของหน่วยงาน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Code : Program Name</t>
        </r>
      </text>
    </comment>
  </commentList>
</comments>
</file>

<file path=xl/sharedStrings.xml><?xml version="1.0" encoding="utf-8"?>
<sst xmlns="http://schemas.openxmlformats.org/spreadsheetml/2006/main" count="241" uniqueCount="207">
  <si>
    <t>Fiscal Year</t>
  </si>
  <si>
    <t>1. Which field is required field?</t>
  </si>
  <si>
    <t>Org</t>
  </si>
  <si>
    <t>CO</t>
  </si>
  <si>
    <t>Section</t>
  </si>
  <si>
    <t>Export Date</t>
  </si>
  <si>
    <t>Responsible by</t>
  </si>
  <si>
    <t>(Your name)</t>
  </si>
  <si>
    <t>Total Budget</t>
  </si>
  <si>
    <t>-</t>
  </si>
  <si>
    <t>a</t>
  </si>
  <si>
    <t>b</t>
  </si>
  <si>
    <t>c = a x b</t>
  </si>
  <si>
    <t>d</t>
  </si>
  <si>
    <t>e = c + d</t>
  </si>
  <si>
    <t>f</t>
  </si>
  <si>
    <t>g</t>
  </si>
  <si>
    <t>h</t>
  </si>
  <si>
    <t>i</t>
  </si>
  <si>
    <t>j</t>
  </si>
  <si>
    <t>k</t>
  </si>
  <si>
    <t>l =  i+j+k</t>
  </si>
  <si>
    <t>m</t>
  </si>
  <si>
    <t>n = l+m</t>
  </si>
  <si>
    <t>o = h-n</t>
  </si>
  <si>
    <t>p = l+o</t>
  </si>
  <si>
    <t>q</t>
  </si>
  <si>
    <t>Asset Common Name</t>
  </si>
  <si>
    <t>Asset Name</t>
  </si>
  <si>
    <t>Requester</t>
  </si>
  <si>
    <t>Division</t>
  </si>
  <si>
    <t>Asset Location</t>
  </si>
  <si>
    <t>Quantity</t>
  </si>
  <si>
    <t>Unit Price (Incl.VAT)</t>
  </si>
  <si>
    <t>Gross Price</t>
  </si>
  <si>
    <t>Other Expense</t>
  </si>
  <si>
    <t>Net Price</t>
  </si>
  <si>
    <t>Budget Plan Amount</t>
  </si>
  <si>
    <t>Reason</t>
  </si>
  <si>
    <t>Reason Description</t>
  </si>
  <si>
    <t xml:space="preserve">Output </t>
  </si>
  <si>
    <t>Utilization (Hr/Yr)</t>
  </si>
  <si>
    <t>Summary of Specification</t>
  </si>
  <si>
    <t xml:space="preserve">Previous Year(s) Actual </t>
  </si>
  <si>
    <t>Current Year Budget</t>
  </si>
  <si>
    <t xml:space="preserve">Current Year PR Commitment </t>
  </si>
  <si>
    <t xml:space="preserve">Current Year PO Commitment </t>
  </si>
  <si>
    <t>Current Year EX Commitment</t>
  </si>
  <si>
    <t>Current Year Total Commitment</t>
  </si>
  <si>
    <t>Current Year Actual</t>
  </si>
  <si>
    <t xml:space="preserve">Current Year Budget Usage </t>
  </si>
  <si>
    <t>Current Year Remaining Budget</t>
  </si>
  <si>
    <t>CarryForward Budget</t>
  </si>
  <si>
    <t xml:space="preserve"> Next Year PO Commitment Budget</t>
  </si>
  <si>
    <t>หมวดหมู่ครุภัณฑ์</t>
  </si>
  <si>
    <t>ชื่อกลางครุภัณฑ์</t>
  </si>
  <si>
    <t>ชื่อครุภัณฑ์</t>
  </si>
  <si>
    <t>ชื่อผู้ขอซื้อครุภัณฑ์</t>
  </si>
  <si>
    <t>ห้องปฏิบัติการ (En)/ งาน</t>
  </si>
  <si>
    <t>หน่วยวิจัย / ฝ่าย</t>
  </si>
  <si>
    <t>สถานะที่ติดตั้งครุภัณฑ์</t>
  </si>
  <si>
    <t>จำนวน</t>
  </si>
  <si>
    <t>ราคาต่อหน่วย (รวม Vat)</t>
  </si>
  <si>
    <t>รวม</t>
  </si>
  <si>
    <t>ค่าใช้จ่ายอื่นๆ</t>
  </si>
  <si>
    <t>ราคาสุทธิ</t>
  </si>
  <si>
    <t>แผนงบประมาณ</t>
  </si>
  <si>
    <t>เหตุผลในการขอซื้อ</t>
  </si>
  <si>
    <t>เหตุผลความจำเป็นในการจัดซื้อครุภัณฑ์</t>
  </si>
  <si>
    <t>ผลที่คาดว่าจะได้รับจากการใช้ครุภัณฑ์</t>
  </si>
  <si>
    <t>ประมาณการใช้งานครุภัณฑ์ (ชม./ปี)</t>
  </si>
  <si>
    <t>สรุปคุณลักษณะของครุภัณฑ์</t>
  </si>
  <si>
    <t>จ่ายจริงสะสมก่อนปีปัจจุบัน</t>
  </si>
  <si>
    <t>Budget ปีปัจจุบัน</t>
  </si>
  <si>
    <t>งบผูกพัน PR ปีปัจจุบัน</t>
  </si>
  <si>
    <t>งบผูกพัน PO ปีปัจจุบัน</t>
  </si>
  <si>
    <t>งบผูกพัน EX ปีปัจจุบัน</t>
  </si>
  <si>
    <t>ยอดรวมผูกพัน ปีปัจจุบัน</t>
  </si>
  <si>
    <t>จ่ายจริง ปีปัจจุบัน</t>
  </si>
  <si>
    <t>งบใช้ไป ปีปัจจุบัน</t>
  </si>
  <si>
    <t>งบคงเหลือปีปัจจุบัน</t>
  </si>
  <si>
    <t>งบประมาณยกไป</t>
  </si>
  <si>
    <t>ภาระผูกพันปีถัดไป</t>
  </si>
  <si>
    <t>Oven</t>
  </si>
  <si>
    <t>Universal oven</t>
  </si>
  <si>
    <t>หน่วยวิจัยเทคโนโลยีจีโนม</t>
  </si>
  <si>
    <t>ห้อง 219</t>
  </si>
  <si>
    <t>ใช้ในโครงการ 1. Development of High Throughput Quantitative Assays for Determining Antioxidant Capacities and Interactions in Oil-in-Water and Water-in-Oil Emulsions (ทุนสกว. 2558) 2. โครงการพัฒนาคุณสมบัติของเลซิติน เพื่อวิเคราห์การเสื่อมเชียของไขมัน</t>
  </si>
  <si>
    <t>ผลงานตีพิมพ์ในวารสารวิทยาศาสตร์ระดับนานาชาติคุณภาพสูงและสิทธิบัตร</t>
  </si>
  <si>
    <t>Selection</t>
  </si>
  <si>
    <t>Free text</t>
  </si>
  <si>
    <t>UnEditable</t>
  </si>
  <si>
    <t>Quantity x Unit Price</t>
  </si>
  <si>
    <t>Price Subtotal + Other Expense</t>
  </si>
  <si>
    <t>User fill-in</t>
  </si>
  <si>
    <t>List</t>
  </si>
  <si>
    <t>narative</t>
  </si>
  <si>
    <t>employee ID</t>
  </si>
  <si>
    <t>Depends on Section</t>
  </si>
  <si>
    <t>formula</t>
  </si>
  <si>
    <t>List ระบุ ใหม่ ทดแทน เพิ่มเติม</t>
  </si>
  <si>
    <t>ใหม่</t>
  </si>
  <si>
    <t>Table of Master List</t>
  </si>
  <si>
    <t>นางสาวเมทินี ประภาประไพ</t>
  </si>
  <si>
    <t>นายสรรชัย นิจสุนกิจ</t>
  </si>
  <si>
    <t>นายสุภัค พงศ์ปิยะประเสริฐ</t>
  </si>
  <si>
    <t>นางสาวนิตยา อำรุงจิตชัย</t>
  </si>
  <si>
    <t>งานบัญชีบริหาร</t>
  </si>
  <si>
    <t>ฝ่ายการเงินและบัญชี</t>
  </si>
  <si>
    <t>งานงบประมาณ</t>
  </si>
  <si>
    <t>ฝ่ายนโยบาย แผนงาน และงบประมาณ</t>
  </si>
  <si>
    <t>งานบริหารระบบสารสนเทศเพื่อการ</t>
  </si>
  <si>
    <t>ฝ่ายข้อมูลสารสนเทศ</t>
  </si>
  <si>
    <t>ห้องปฏิบัติการวิจัยจีโนม</t>
  </si>
  <si>
    <t xml:space="preserve"> </t>
  </si>
  <si>
    <t>แผนงาน</t>
  </si>
  <si>
    <t xml:space="preserve">Program </t>
  </si>
  <si>
    <t>B1 : SPAIII-บริหารคลัสเตอร์เกษตรและอาหาร</t>
  </si>
  <si>
    <t>B2 : SPAIII-บริหารคลัสเตอร์สุขภาพและการแพทย์</t>
  </si>
  <si>
    <t>B3 : คลัสเตอร์ซอฟต์แวร์ ไมโครชิป อิเล็กทรอนิกส์</t>
  </si>
  <si>
    <t>B5 : SPAIII-บริหารคลัสเตอร์พลังงานและสิ่งแวดล้อม</t>
  </si>
  <si>
    <t>B11 : SPAIII-บริหารคลัสเตอร์อุตสาหกรรมการผลิต</t>
  </si>
  <si>
    <t>C2-15 : SPAIII-การสนับสนุนการพัฒนาเทคโนโลยีและนวัตกรรม</t>
  </si>
  <si>
    <t>B5-10 : SPAIII-เทคโนโลยีระบบกักเก็บพลังงาน</t>
  </si>
  <si>
    <t>B1-12 : SPAIII-มันสำปะหลัง</t>
  </si>
  <si>
    <t>B1-13 : SPAIII-เมล็ดพันธุ์</t>
  </si>
  <si>
    <t>B1-14 : SPAIII-การปรับตัวภาคการเกษตรเพื่อรองรับการเปลี่ยนแปลงสภาพภูมิอากาศ</t>
  </si>
  <si>
    <t>B1-15 : SPAIII-การผลิตสัตว์และสุขภาพสัตว์</t>
  </si>
  <si>
    <t xml:space="preserve">B1-16 : SPAIII-นวัตกรรมอาหาร </t>
  </si>
  <si>
    <t>B2-9 : SPAIII-เทคโนโลยีเพื่อเตรียมพร้อมป้องกันโรคอุบัติใหม่อุบัติซ้ำ</t>
  </si>
  <si>
    <t>B2-10 : SPAIII-เทคโนโลยีชีวภาพทางการแพทย์เพื่อการดูแลสุขภาพประชาชน</t>
  </si>
  <si>
    <t xml:space="preserve">B2-11 : SPAIII-เทคโนโลยีดิจิทัลและอุปกรณ์ทางการแพทย์ </t>
  </si>
  <si>
    <t xml:space="preserve">B5-11 : SPAIII-สิ่งแวดล้อมที่ยั่งยืน </t>
  </si>
  <si>
    <t>B5-12 : SPAIII-ประสิทธิภาพทรัพยากรและพลังงาน</t>
  </si>
  <si>
    <t xml:space="preserve">B5-13 : SPAIII-เทคโนโลยีพลังงานหมุนเวียนและเทคโนโลยีพลังงานใหม่ </t>
  </si>
  <si>
    <t>B5-14 : SPAIII-ร่วมสนับสนุนทุนวิจัย กฟผ.-สวทช.</t>
  </si>
  <si>
    <t>B10 : SPAIII-งบบริหารจัดการกลุ่มโปรแกรม Cross-cutting Technology</t>
  </si>
  <si>
    <t>B10-5 : SPAIII-นวัตกรรมข้อมูลและการบริการ</t>
  </si>
  <si>
    <t xml:space="preserve">B10-6 : SPAIII-เซนเซอร์และระบบสมองกลอัจฉริยะ </t>
  </si>
  <si>
    <t>B11-6 : SPAIII-ระบบอัตโนมัติและหุ่นยนต์</t>
  </si>
  <si>
    <t>B11-7 : SPAIII-อุตสาหกรรมยานยนต์สมัยใหม่</t>
  </si>
  <si>
    <t>B11-8 : SPAIII-มอเตอร์และระบบควบคุม</t>
  </si>
  <si>
    <t>B11-9 : SPAIII-การคมนาคมขนส่งระบบราง</t>
  </si>
  <si>
    <t>B11-10 : SPAIII-การวิจัยและพัฒนาเพื่อภาคอุตสาหกรรม</t>
  </si>
  <si>
    <t>B12 : SPAIII-บริหารคลัสเตอร์ทรัพยากรชีวภาพ</t>
  </si>
  <si>
    <t>B12-1 : SPAIII-การบริหารจัดการความหลากหลายทางชีวภาพ</t>
  </si>
  <si>
    <t>B12-2 : SPAIII-การใช้ประโยชน์จากทรัพยากรชีวภาพเพื่ออุตสาหกรรม</t>
  </si>
  <si>
    <t xml:space="preserve">C1-35 : SPAIII-เทคโนโลยีชีววิทยาสังเคราะห์ </t>
  </si>
  <si>
    <t>C1-36 : SPAIII-เทคโนโลยีชีวภาพเพื่ออุตสาหกรรมเกษตรสมัยใหม่</t>
  </si>
  <si>
    <t xml:space="preserve">C1-37 : SPAIII-พัฒนาเทคโนโลยีฐานการวิจัยและพัฒนาวัสดุ </t>
  </si>
  <si>
    <t>C1-38 : SPAIII-พัฒนาเทคโนโลยีฐานด้านวิศวกรรมและวิเคราะห์ทดสอบของวัสดุและผลิตภัณฑ์</t>
  </si>
  <si>
    <t xml:space="preserve">C1-39 : SPAIII-อุปกรณ์และระบบอิเล็กทรอนิกส์ </t>
  </si>
  <si>
    <t xml:space="preserve">C1-40 : SPAIII-วิทยาการสารสนเทศอัจฉริยะ </t>
  </si>
  <si>
    <t xml:space="preserve">C1-41 : SPAIII-เทคโนโลยีการสังเคราะห์และออกแบบวัสดุนาโน </t>
  </si>
  <si>
    <t xml:space="preserve">C1-42 : SPAIII-เทคโนโลยีการผลิตขั้นสูงและระบบวิศวกรรมนาโน </t>
  </si>
  <si>
    <t xml:space="preserve">C1-43 : SPAIII-เทคโนโลยีการวัดวิเคราะห์และมาตรวิทยาในระดับนาโน </t>
  </si>
  <si>
    <t>C2-16 : SPAIII-การส่งเสริมงานวิจัยสู่การใช้ประโยชน์เชิงพาณิชย์</t>
  </si>
  <si>
    <t>C2-17 : SPAIII-การบ่มเพาะผู้ประกอบการเทคโนโลยี</t>
  </si>
  <si>
    <t>C2-18 : SPAIII-การส่งเสริมศักยภาพบุคลากรและผู้ประกอบการ วทน.</t>
  </si>
  <si>
    <t>C2-19 : SPAIII-การสร้างเครือข่ายพันธมิตรและการสื่อสาร วทน.</t>
  </si>
  <si>
    <t>C2-20 : SPAIII-เทคโนโลยีและนวัตกรรมเพื่อชุมชน</t>
  </si>
  <si>
    <t>C2-21 : SPAIII-การพัฒนากำลังคนและเยาวชนวิทยาศาสตร์</t>
  </si>
  <si>
    <t>C2-22 : SPAIII-การบริหารและการใช้ประโยชน์อุทยานวิทยาศาสตร์</t>
  </si>
  <si>
    <t>C2-23 : SPAIII-การให้บริการ วิเคราะห์ ทดสอบ สอบเทียบ มาตรฐาน</t>
  </si>
  <si>
    <t>C2-24 : SPAIII-การบริการฐานข้อมูลด้าน วทน.</t>
  </si>
  <si>
    <t>C2-25 : SPAIII-โครงสร้างพื้นฐาน วทน. ของประเทศ</t>
  </si>
  <si>
    <t>B11-11 : SPAIII-แม่พิมพ์และเทคโนโลยีการขึ้นรูปวัสดุ</t>
  </si>
  <si>
    <t>C1-44 : SPAIII-โปรแกรมเทคโนโลยีฐานแบบบูรณาการ ในสาขาการประมวลผลและการวิเคราะห์ข้อมูล</t>
  </si>
  <si>
    <t>C1-45 : SPAIII-โปรแกรมเทคโนโลยีฐานแบบบูรณาการ ในสาขาวัสดุชีวภาพ</t>
  </si>
  <si>
    <t>C1-46 : SPAIII-โปรแกรมเทคโนโลยีฐานแบบบูรณาการ ในสาขาเซนเซอร์</t>
  </si>
  <si>
    <t>Program</t>
  </si>
  <si>
    <t>Fundamental</t>
  </si>
  <si>
    <t>Software and computer</t>
  </si>
  <si>
    <t>Synthesis and production</t>
  </si>
  <si>
    <t>Fabrication</t>
  </si>
  <si>
    <t>Characterization</t>
  </si>
  <si>
    <t>Industry</t>
  </si>
  <si>
    <t>Priority</t>
  </si>
  <si>
    <t>จัดอันดับ</t>
  </si>
  <si>
    <t>Select</t>
  </si>
  <si>
    <t>Approve</t>
  </si>
  <si>
    <t>อนุมัติโดยคณะกรรมการ</t>
  </si>
  <si>
    <t>เลือกโดยศูนย์</t>
  </si>
  <si>
    <t>X</t>
  </si>
  <si>
    <t>NSTDA Strategy</t>
  </si>
  <si>
    <t>NSTDA Strategy Group</t>
  </si>
  <si>
    <t>งานตามกลยุทธ สวทช.</t>
  </si>
  <si>
    <t>กลุ่มงานตามกลยุทธ สวทช.</t>
  </si>
  <si>
    <t>1.1. อาหารเพื่ออนาคต</t>
  </si>
  <si>
    <t>1. ประเด็นมุ่งเน้นของ สวทช.</t>
  </si>
  <si>
    <t>1.2. ระบบขนส่งสมัยใหม่</t>
  </si>
  <si>
    <t>1.3. การสร้างเสริมสุขภาพ และคุณภาพชีวิต</t>
  </si>
  <si>
    <t>1.4. เคมีชีวภาพและเชื้อเพลิงชีวภาพ</t>
  </si>
  <si>
    <t>1.5. นวัตกรรมเพื่อการเกษตรยั่งยืน</t>
  </si>
  <si>
    <t>2.1. Sensors</t>
  </si>
  <si>
    <t>2. เทคโนโลยีฐานแบบบูรณาการ</t>
  </si>
  <si>
    <t>2.2. High-performance computing &amp; data analytics (HPC&amp;DA)</t>
  </si>
  <si>
    <t>2.3. Bio-based materials</t>
  </si>
  <si>
    <t>3.1. เทคโนโลยีชีวภาพ</t>
  </si>
  <si>
    <t>3. เทคโนโลยีฐาน</t>
  </si>
  <si>
    <t>3.2. เทคโนโลยีวัสดุ</t>
  </si>
  <si>
    <t>3.3. เทคโนโลยีดิจิทัล</t>
  </si>
  <si>
    <t>3.4. นาโนเทคโนโลยี</t>
  </si>
  <si>
    <t>4.1. อื่นๆ</t>
  </si>
  <si>
    <t>4. อื่นๆ</t>
  </si>
  <si>
    <t>dd-mm-yyyy'</t>
  </si>
  <si>
    <t>Asset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</si>
</sst>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;[Red]\(#,##0\);&quot;&quot;"/>
    <numFmt numFmtId="165" formatCode="#,##0.00_);[Red]\(#,##0.00\);&quot;&quot;"/>
  </numFmts>
  <fonts count="18">
    <font>
      <sz val="11"/>
      <color theme="1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  <font>
      <sz val="10"/>
      <name val="Tahoma"/>
      <family val="2"/>
    </font>
    <font>
      <b/>
      <sz val="10"/>
      <color rgb="FF800080"/>
      <name val="Tahoma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sz val="10"/>
      <color theme="1"/>
      <name val="Tahoma"/>
      <family val="2"/>
    </font>
    <font>
      <sz val="10"/>
      <color rgb="FF000000"/>
      <name val="FreeSans"/>
      <family val="2"/>
    </font>
    <font>
      <sz val="10"/>
      <color rgb="FF000000"/>
      <name val="Arial"/>
      <family val="2"/>
      <charset val="1"/>
    </font>
    <font>
      <b/>
      <sz val="10"/>
      <color theme="1"/>
      <name val="Tahoma"/>
      <family val="2"/>
    </font>
    <font>
      <sz val="11"/>
      <color theme="1"/>
      <name val="Calibri"/>
      <family val="2"/>
      <charset val="222"/>
      <scheme val="minor"/>
    </font>
    <font>
      <sz val="10"/>
      <name val="Tahoma"/>
      <family val="2"/>
      <charset val="22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Tahoma"/>
      <family val="2"/>
    </font>
    <font>
      <b/>
      <sz val="12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rgb="FFF2DCDB"/>
      </patternFill>
    </fill>
    <fill>
      <patternFill patternType="solid">
        <fgColor theme="0" tint="-0.14999847407452621"/>
        <bgColor rgb="FFCCFFFF"/>
      </patternFill>
    </fill>
    <fill>
      <patternFill patternType="solid">
        <fgColor theme="8" tint="0.59999389629810485"/>
        <bgColor rgb="FFFFFF99"/>
      </patternFill>
    </fill>
    <fill>
      <patternFill patternType="solid">
        <fgColor theme="4" tint="0.79998168889431442"/>
        <bgColor rgb="FFFFFFCC"/>
      </patternFill>
    </fill>
    <fill>
      <patternFill patternType="solid">
        <fgColor theme="0" tint="-0.249977111117893"/>
        <bgColor rgb="FFC6D9F1"/>
      </patternFill>
    </fill>
    <fill>
      <patternFill patternType="solid">
        <fgColor theme="0" tint="-0.14999847407452621"/>
        <bgColor rgb="FFC6D9F1"/>
      </patternFill>
    </fill>
    <fill>
      <patternFill patternType="solid">
        <fgColor theme="5" tint="0.59999389629810485"/>
        <bgColor rgb="FFCC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45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8" fillId="0" borderId="0" xfId="0" applyFont="1"/>
    <xf numFmtId="0" fontId="4" fillId="0" borderId="0" xfId="0" applyFont="1" applyFill="1" applyAlignment="1">
      <alignment horizontal="left"/>
    </xf>
    <xf numFmtId="0" fontId="5" fillId="0" borderId="0" xfId="0" quotePrefix="1" applyFont="1" applyAlignment="1">
      <alignment horizontal="center"/>
    </xf>
    <xf numFmtId="0" fontId="8" fillId="0" borderId="1" xfId="0" applyFont="1" applyBorder="1" applyAlignment="1" applyProtection="1">
      <alignment vertical="top" wrapText="1"/>
      <protection locked="0"/>
    </xf>
    <xf numFmtId="0" fontId="8" fillId="0" borderId="1" xfId="0" applyFont="1" applyBorder="1" applyAlignment="1" applyProtection="1">
      <alignment horizontal="left" vertical="top" wrapText="1"/>
      <protection locked="0"/>
    </xf>
    <xf numFmtId="164" fontId="8" fillId="0" borderId="1" xfId="0" applyNumberFormat="1" applyFont="1" applyBorder="1" applyAlignment="1" applyProtection="1">
      <alignment vertical="top"/>
      <protection locked="0"/>
    </xf>
    <xf numFmtId="165" fontId="8" fillId="0" borderId="1" xfId="0" applyNumberFormat="1" applyFont="1" applyBorder="1" applyAlignment="1" applyProtection="1">
      <alignment vertical="top"/>
      <protection locked="0"/>
    </xf>
    <xf numFmtId="165" fontId="8" fillId="6" borderId="1" xfId="0" applyNumberFormat="1" applyFont="1" applyFill="1" applyBorder="1" applyAlignment="1" applyProtection="1">
      <alignment vertical="top"/>
      <protection hidden="1"/>
    </xf>
    <xf numFmtId="165" fontId="2" fillId="8" borderId="1" xfId="0" applyNumberFormat="1" applyFont="1" applyFill="1" applyBorder="1" applyAlignment="1" applyProtection="1">
      <alignment vertical="center"/>
      <protection hidden="1"/>
    </xf>
    <xf numFmtId="0" fontId="7" fillId="8" borderId="1" xfId="0" applyFont="1" applyFill="1" applyBorder="1" applyAlignment="1" applyProtection="1">
      <alignment vertical="center"/>
      <protection hidden="1"/>
    </xf>
    <xf numFmtId="0" fontId="2" fillId="8" borderId="1" xfId="0" applyFont="1" applyFill="1" applyBorder="1" applyAlignment="1" applyProtection="1">
      <alignment vertical="center"/>
      <protection hidden="1"/>
    </xf>
    <xf numFmtId="0" fontId="5" fillId="8" borderId="1" xfId="0" applyFont="1" applyFill="1" applyBorder="1" applyAlignment="1" applyProtection="1">
      <alignment vertical="center"/>
      <protection hidden="1"/>
    </xf>
    <xf numFmtId="4" fontId="8" fillId="0" borderId="1" xfId="0" applyNumberFormat="1" applyFont="1" applyBorder="1" applyAlignment="1" applyProtection="1">
      <alignment vertical="top" wrapText="1"/>
      <protection locked="0"/>
    </xf>
    <xf numFmtId="165" fontId="8" fillId="7" borderId="1" xfId="0" applyNumberFormat="1" applyFont="1" applyFill="1" applyBorder="1" applyAlignment="1" applyProtection="1">
      <alignment vertical="top"/>
      <protection hidden="1"/>
    </xf>
    <xf numFmtId="0" fontId="8" fillId="0" borderId="0" xfId="0" applyFont="1" applyFill="1"/>
    <xf numFmtId="0" fontId="8" fillId="0" borderId="0" xfId="0" quotePrefix="1" applyFont="1" applyFill="1" applyAlignment="1">
      <alignment horizontal="left"/>
    </xf>
    <xf numFmtId="0" fontId="8" fillId="10" borderId="1" xfId="0" applyFont="1" applyFill="1" applyBorder="1" applyAlignment="1" applyProtection="1">
      <alignment horizontal="left" vertical="top" wrapText="1"/>
      <protection hidden="1"/>
    </xf>
    <xf numFmtId="0" fontId="8" fillId="0" borderId="1" xfId="0" applyFont="1" applyBorder="1" applyAlignment="1" applyProtection="1">
      <alignment horizontal="center" vertical="top"/>
      <protection hidden="1"/>
    </xf>
    <xf numFmtId="0" fontId="13" fillId="0" borderId="0" xfId="0" applyFont="1" applyFill="1" applyBorder="1"/>
    <xf numFmtId="0" fontId="16" fillId="4" borderId="1" xfId="0" applyFont="1" applyFill="1" applyBorder="1" applyAlignment="1">
      <alignment horizontal="center" vertical="top" wrapText="1"/>
    </xf>
    <xf numFmtId="0" fontId="2" fillId="4" borderId="1" xfId="0" quotePrefix="1" applyFont="1" applyFill="1" applyBorder="1" applyAlignment="1">
      <alignment horizontal="center" vertical="top" wrapText="1"/>
    </xf>
    <xf numFmtId="0" fontId="16" fillId="4" borderId="1" xfId="0" quotePrefix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8" fillId="0" borderId="0" xfId="0" quotePrefix="1" applyFont="1" applyAlignment="1">
      <alignment horizontal="left"/>
    </xf>
    <xf numFmtId="0" fontId="4" fillId="0" borderId="1" xfId="0" applyFont="1" applyBorder="1" applyAlignment="1">
      <alignment vertical="top" wrapText="1"/>
    </xf>
    <xf numFmtId="0" fontId="4" fillId="10" borderId="1" xfId="0" applyFont="1" applyFill="1" applyBorder="1" applyAlignment="1">
      <alignment vertical="top" wrapText="1"/>
    </xf>
    <xf numFmtId="0" fontId="11" fillId="9" borderId="0" xfId="0" quotePrefix="1" applyFont="1" applyFill="1" applyAlignment="1">
      <alignment vertical="center"/>
    </xf>
    <xf numFmtId="0" fontId="8" fillId="0" borderId="0" xfId="0" applyFont="1" applyAlignment="1">
      <alignment vertical="center"/>
    </xf>
    <xf numFmtId="0" fontId="17" fillId="0" borderId="0" xfId="0" applyFont="1"/>
    <xf numFmtId="0" fontId="3" fillId="3" borderId="1" xfId="0" quotePrefix="1" applyFont="1" applyFill="1" applyBorder="1" applyAlignment="1">
      <alignment horizontal="center" vertical="top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AL34"/>
  <sheetViews>
    <sheetView tabSelected="1" zoomScaleNormal="100" workbookViewId="0">
      <pane xSplit="8" ySplit="9" topLeftCell="I10" activePane="bottomRight" state="frozen"/>
      <selection pane="topRight" activeCell="G1" sqref="G1"/>
      <selection pane="bottomLeft" activeCell="A11" sqref="A11"/>
      <selection pane="bottomRight" activeCell="I10" sqref="I10"/>
    </sheetView>
  </sheetViews>
  <sheetFormatPr defaultColWidth="24" defaultRowHeight="13.2"/>
  <cols>
    <col min="1" max="1" width="0.69921875" style="1" customWidth="1"/>
    <col min="2" max="4" width="6.8984375" style="1" customWidth="1"/>
    <col min="5" max="5" width="28.59765625" style="1" customWidth="1"/>
    <col min="6" max="6" width="18.59765625" style="1" customWidth="1"/>
    <col min="7" max="7" width="14.09765625" style="1" customWidth="1"/>
    <col min="8" max="8" width="23.09765625" style="1" customWidth="1"/>
    <col min="9" max="10" width="30.69921875" style="1" customWidth="1"/>
    <col min="11" max="11" width="19.09765625" style="1" customWidth="1"/>
    <col min="12" max="12" width="18.59765625" style="1" customWidth="1"/>
    <col min="13" max="13" width="23.09765625" style="1" customWidth="1"/>
    <col min="14" max="14" width="14.09765625" style="1" customWidth="1"/>
    <col min="15" max="15" width="7.69921875" style="1" customWidth="1"/>
    <col min="16" max="20" width="15.59765625" style="1" customWidth="1"/>
    <col min="21" max="21" width="16.5" style="1" customWidth="1"/>
    <col min="22" max="23" width="50.09765625" style="1" customWidth="1"/>
    <col min="24" max="24" width="16.69921875" style="1" customWidth="1"/>
    <col min="25" max="25" width="50.09765625" style="1" customWidth="1"/>
    <col min="26" max="36" width="15.59765625" style="1" customWidth="1"/>
    <col min="37" max="16384" width="24" style="1"/>
  </cols>
  <sheetData>
    <row r="2" spans="2:38">
      <c r="B2" s="35" t="s">
        <v>0</v>
      </c>
      <c r="C2" s="36"/>
      <c r="D2" s="37"/>
      <c r="E2" s="2">
        <v>2017</v>
      </c>
      <c r="F2" s="3" t="s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4"/>
      <c r="X2" s="4"/>
      <c r="Y2" s="4"/>
      <c r="Z2" s="4"/>
      <c r="AA2" s="4"/>
      <c r="AB2" s="4"/>
      <c r="AC2" s="6"/>
      <c r="AD2" s="6"/>
      <c r="AE2" s="6"/>
      <c r="AF2" s="6"/>
      <c r="AG2" s="6"/>
      <c r="AH2" s="6"/>
      <c r="AI2" s="6"/>
      <c r="AJ2" s="6"/>
      <c r="AK2" s="7"/>
      <c r="AL2" s="6"/>
    </row>
    <row r="3" spans="2:38">
      <c r="B3" s="35" t="s">
        <v>2</v>
      </c>
      <c r="C3" s="36"/>
      <c r="D3" s="37"/>
      <c r="E3" s="2" t="s">
        <v>3</v>
      </c>
      <c r="F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4"/>
      <c r="X3" s="4"/>
      <c r="Y3" s="4"/>
      <c r="Z3" s="4"/>
      <c r="AA3" s="4"/>
      <c r="AB3" s="4"/>
      <c r="AC3" s="6"/>
      <c r="AD3" s="6"/>
      <c r="AE3" s="6"/>
      <c r="AF3" s="6"/>
      <c r="AG3" s="6"/>
      <c r="AH3" s="6"/>
      <c r="AI3" s="6"/>
      <c r="AJ3" s="6"/>
      <c r="AK3" s="7"/>
      <c r="AL3" s="6"/>
    </row>
    <row r="4" spans="2:38">
      <c r="B4" s="35" t="s">
        <v>5</v>
      </c>
      <c r="C4" s="36"/>
      <c r="D4" s="37"/>
      <c r="E4" s="44" t="s">
        <v>205</v>
      </c>
      <c r="F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4"/>
      <c r="X4" s="4"/>
      <c r="Y4" s="4"/>
      <c r="Z4" s="4"/>
      <c r="AA4" s="4"/>
      <c r="AB4" s="4"/>
      <c r="AC4" s="6"/>
      <c r="AD4" s="6"/>
      <c r="AE4" s="6"/>
      <c r="AF4" s="6"/>
      <c r="AG4" s="6"/>
      <c r="AH4" s="6"/>
      <c r="AI4" s="6"/>
      <c r="AJ4" s="6"/>
      <c r="AK4" s="7"/>
      <c r="AL4" s="6"/>
    </row>
    <row r="5" spans="2:38">
      <c r="B5" s="35" t="s">
        <v>6</v>
      </c>
      <c r="C5" s="36"/>
      <c r="D5" s="37"/>
      <c r="E5" s="2" t="s">
        <v>7</v>
      </c>
      <c r="F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4"/>
      <c r="X5" s="4"/>
      <c r="Y5" s="4"/>
      <c r="Z5" s="4"/>
      <c r="AA5" s="4"/>
      <c r="AB5" s="4"/>
      <c r="AC5" s="6"/>
      <c r="AD5" s="6"/>
      <c r="AE5" s="6"/>
      <c r="AF5" s="6"/>
      <c r="AG5" s="6"/>
      <c r="AH5" s="6"/>
      <c r="AI5" s="6"/>
      <c r="AJ5" s="6"/>
      <c r="AK5" s="7"/>
      <c r="AL5" s="6"/>
    </row>
    <row r="6" spans="2:38">
      <c r="B6" s="35" t="s">
        <v>8</v>
      </c>
      <c r="C6" s="36"/>
      <c r="D6" s="37"/>
      <c r="E6" s="2" t="s">
        <v>9</v>
      </c>
      <c r="F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4"/>
      <c r="X6" s="4"/>
      <c r="Y6" s="4"/>
      <c r="Z6" s="4"/>
      <c r="AA6" s="4"/>
      <c r="AB6" s="4"/>
      <c r="AC6" s="6"/>
      <c r="AD6" s="6"/>
      <c r="AE6" s="6"/>
      <c r="AF6" s="6"/>
      <c r="AG6" s="6"/>
      <c r="AH6" s="6"/>
      <c r="AI6" s="5"/>
      <c r="AJ6" s="6"/>
      <c r="AK6" s="7"/>
      <c r="AL6" s="6"/>
    </row>
    <row r="7" spans="2:38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5"/>
      <c r="N7" s="8"/>
      <c r="O7" s="9" t="s">
        <v>10</v>
      </c>
      <c r="P7" s="9" t="s">
        <v>11</v>
      </c>
      <c r="Q7" s="9" t="s">
        <v>12</v>
      </c>
      <c r="R7" s="9" t="s">
        <v>13</v>
      </c>
      <c r="S7" s="9" t="s">
        <v>14</v>
      </c>
      <c r="T7" s="9" t="s">
        <v>15</v>
      </c>
      <c r="U7" s="8" t="s">
        <v>100</v>
      </c>
      <c r="V7" s="8"/>
      <c r="W7" s="8"/>
      <c r="X7" s="8"/>
      <c r="Y7" s="10"/>
      <c r="Z7" s="9" t="s">
        <v>16</v>
      </c>
      <c r="AA7" s="9" t="s">
        <v>17</v>
      </c>
      <c r="AB7" s="9" t="s">
        <v>18</v>
      </c>
      <c r="AC7" s="9" t="s">
        <v>19</v>
      </c>
      <c r="AD7" s="9" t="s">
        <v>20</v>
      </c>
      <c r="AE7" s="9" t="s">
        <v>21</v>
      </c>
      <c r="AF7" s="9" t="s">
        <v>22</v>
      </c>
      <c r="AG7" s="9" t="s">
        <v>23</v>
      </c>
      <c r="AH7" s="9" t="s">
        <v>24</v>
      </c>
      <c r="AI7" s="9" t="s">
        <v>25</v>
      </c>
      <c r="AJ7" s="9" t="s">
        <v>26</v>
      </c>
    </row>
    <row r="8" spans="2:38" ht="39.6">
      <c r="B8" s="32" t="s">
        <v>177</v>
      </c>
      <c r="C8" s="32" t="s">
        <v>179</v>
      </c>
      <c r="D8" s="32" t="s">
        <v>180</v>
      </c>
      <c r="E8" s="11" t="s">
        <v>116</v>
      </c>
      <c r="F8" s="11" t="s">
        <v>206</v>
      </c>
      <c r="G8" s="11" t="s">
        <v>27</v>
      </c>
      <c r="H8" s="11" t="s">
        <v>28</v>
      </c>
      <c r="I8" s="11" t="s">
        <v>184</v>
      </c>
      <c r="J8" s="11" t="s">
        <v>185</v>
      </c>
      <c r="K8" s="11" t="s">
        <v>29</v>
      </c>
      <c r="L8" s="11" t="s">
        <v>4</v>
      </c>
      <c r="M8" s="11" t="s">
        <v>30</v>
      </c>
      <c r="N8" s="11" t="s">
        <v>31</v>
      </c>
      <c r="O8" s="11" t="s">
        <v>32</v>
      </c>
      <c r="P8" s="11" t="s">
        <v>33</v>
      </c>
      <c r="Q8" s="11" t="s">
        <v>34</v>
      </c>
      <c r="R8" s="11" t="s">
        <v>35</v>
      </c>
      <c r="S8" s="11" t="s">
        <v>36</v>
      </c>
      <c r="T8" s="11" t="s">
        <v>37</v>
      </c>
      <c r="U8" s="11" t="s">
        <v>38</v>
      </c>
      <c r="V8" s="11" t="s">
        <v>39</v>
      </c>
      <c r="W8" s="11" t="s">
        <v>40</v>
      </c>
      <c r="X8" s="11" t="s">
        <v>41</v>
      </c>
      <c r="Y8" s="11" t="s">
        <v>42</v>
      </c>
      <c r="Z8" s="12" t="s">
        <v>43</v>
      </c>
      <c r="AA8" s="12" t="s">
        <v>44</v>
      </c>
      <c r="AB8" s="12" t="s">
        <v>45</v>
      </c>
      <c r="AC8" s="12" t="s">
        <v>46</v>
      </c>
      <c r="AD8" s="12" t="s">
        <v>47</v>
      </c>
      <c r="AE8" s="12" t="s">
        <v>48</v>
      </c>
      <c r="AF8" s="12" t="s">
        <v>49</v>
      </c>
      <c r="AG8" s="12" t="s">
        <v>50</v>
      </c>
      <c r="AH8" s="12" t="s">
        <v>51</v>
      </c>
      <c r="AI8" s="12" t="s">
        <v>52</v>
      </c>
      <c r="AJ8" s="12" t="s">
        <v>53</v>
      </c>
    </row>
    <row r="9" spans="2:38" ht="45.6">
      <c r="B9" s="11" t="s">
        <v>178</v>
      </c>
      <c r="C9" s="34" t="s">
        <v>182</v>
      </c>
      <c r="D9" s="34" t="s">
        <v>181</v>
      </c>
      <c r="E9" s="11" t="s">
        <v>115</v>
      </c>
      <c r="F9" s="11" t="s">
        <v>54</v>
      </c>
      <c r="G9" s="11" t="s">
        <v>55</v>
      </c>
      <c r="H9" s="11" t="s">
        <v>56</v>
      </c>
      <c r="I9" s="33" t="s">
        <v>186</v>
      </c>
      <c r="J9" s="33" t="s">
        <v>187</v>
      </c>
      <c r="K9" s="11" t="s">
        <v>57</v>
      </c>
      <c r="L9" s="11" t="s">
        <v>58</v>
      </c>
      <c r="M9" s="11" t="s">
        <v>59</v>
      </c>
      <c r="N9" s="11" t="s">
        <v>60</v>
      </c>
      <c r="O9" s="11" t="s">
        <v>61</v>
      </c>
      <c r="P9" s="11" t="s">
        <v>62</v>
      </c>
      <c r="Q9" s="11" t="s">
        <v>63</v>
      </c>
      <c r="R9" s="11" t="s">
        <v>64</v>
      </c>
      <c r="S9" s="11" t="s">
        <v>65</v>
      </c>
      <c r="T9" s="11" t="s">
        <v>66</v>
      </c>
      <c r="U9" s="11" t="s">
        <v>67</v>
      </c>
      <c r="V9" s="11" t="s">
        <v>68</v>
      </c>
      <c r="W9" s="11" t="s">
        <v>69</v>
      </c>
      <c r="X9" s="11" t="s">
        <v>70</v>
      </c>
      <c r="Y9" s="11" t="s">
        <v>71</v>
      </c>
      <c r="Z9" s="12" t="s">
        <v>72</v>
      </c>
      <c r="AA9" s="12" t="s">
        <v>73</v>
      </c>
      <c r="AB9" s="12" t="s">
        <v>74</v>
      </c>
      <c r="AC9" s="12" t="s">
        <v>75</v>
      </c>
      <c r="AD9" s="12" t="s">
        <v>76</v>
      </c>
      <c r="AE9" s="12" t="s">
        <v>77</v>
      </c>
      <c r="AF9" s="12" t="s">
        <v>78</v>
      </c>
      <c r="AG9" s="12" t="s">
        <v>79</v>
      </c>
      <c r="AH9" s="12" t="s">
        <v>80</v>
      </c>
      <c r="AI9" s="12" t="s">
        <v>81</v>
      </c>
      <c r="AJ9" s="12" t="s">
        <v>82</v>
      </c>
    </row>
    <row r="10" spans="2:38" s="13" customFormat="1" ht="66">
      <c r="B10" s="30"/>
      <c r="C10" s="30" t="s">
        <v>183</v>
      </c>
      <c r="D10" s="30" t="s">
        <v>183</v>
      </c>
      <c r="E10" s="16" t="s">
        <v>117</v>
      </c>
      <c r="F10" s="17" t="s">
        <v>171</v>
      </c>
      <c r="G10" s="17" t="s">
        <v>83</v>
      </c>
      <c r="H10" s="17" t="s">
        <v>84</v>
      </c>
      <c r="I10" s="39" t="s">
        <v>188</v>
      </c>
      <c r="J10" s="40" t="str">
        <f>IF(ISNA(VLOOKUP($I10,TAB_List!$J:$K,2,FALSE)),"",VLOOKUP($I10,TAB_List!$J:$K,2,FALSE))</f>
        <v>1. ประเด็นมุ่งเน้นของ สวทช.</v>
      </c>
      <c r="K10" s="16" t="s">
        <v>103</v>
      </c>
      <c r="L10" s="17" t="s">
        <v>107</v>
      </c>
      <c r="M10" s="29" t="str">
        <f>IF($L10="","",VLOOKUP($L10,TAB_List!$F:$G,2,FALSE))</f>
        <v>ฝ่ายการเงินและบัญชี</v>
      </c>
      <c r="N10" s="16" t="s">
        <v>86</v>
      </c>
      <c r="O10" s="18">
        <v>2</v>
      </c>
      <c r="P10" s="19">
        <v>95205.25</v>
      </c>
      <c r="Q10" s="20">
        <f>O10*P10</f>
        <v>190410.5</v>
      </c>
      <c r="R10" s="19">
        <v>20000</v>
      </c>
      <c r="S10" s="20">
        <f t="shared" ref="S10:S29" si="0">Q10+R10</f>
        <v>210410.5</v>
      </c>
      <c r="T10" s="20">
        <f>ROUNDUP(S10,-1)</f>
        <v>210420</v>
      </c>
      <c r="U10" s="25" t="s">
        <v>101</v>
      </c>
      <c r="V10" s="17" t="s">
        <v>87</v>
      </c>
      <c r="W10" s="17" t="s">
        <v>88</v>
      </c>
      <c r="X10" s="18">
        <v>1200</v>
      </c>
      <c r="Y10" s="17"/>
      <c r="Z10" s="26">
        <v>50000</v>
      </c>
      <c r="AA10" s="26">
        <v>130000</v>
      </c>
      <c r="AB10" s="26">
        <v>20000</v>
      </c>
      <c r="AC10" s="26">
        <v>30000</v>
      </c>
      <c r="AD10" s="26">
        <v>5000</v>
      </c>
      <c r="AE10" s="26">
        <f>AB10+AC10+AD10</f>
        <v>55000</v>
      </c>
      <c r="AF10" s="26">
        <v>30000</v>
      </c>
      <c r="AG10" s="26">
        <f>AE10+AF10</f>
        <v>85000</v>
      </c>
      <c r="AH10" s="26">
        <f>AA10-AG10</f>
        <v>45000</v>
      </c>
      <c r="AI10" s="26">
        <f>AE10+AH10</f>
        <v>100000</v>
      </c>
      <c r="AJ10" s="26">
        <v>50000</v>
      </c>
    </row>
    <row r="11" spans="2:38" s="13" customFormat="1">
      <c r="B11" s="30"/>
      <c r="C11" s="30"/>
      <c r="D11" s="30"/>
      <c r="E11" s="16"/>
      <c r="F11" s="17"/>
      <c r="G11" s="17"/>
      <c r="H11" s="17"/>
      <c r="I11" s="39"/>
      <c r="J11" s="40" t="str">
        <f>IF(ISNA(VLOOKUP($I11,TAB_List!$J:$K,2,FALSE)),"",VLOOKUP($I11,TAB_List!$J:$K,2,FALSE))</f>
        <v/>
      </c>
      <c r="K11" s="16"/>
      <c r="L11" s="17"/>
      <c r="M11" s="29" t="str">
        <f>IF($L11="","",VLOOKUP($L11,TAB_List!$F:$G,2,FALSE))</f>
        <v/>
      </c>
      <c r="N11" s="16"/>
      <c r="O11" s="18">
        <v>2</v>
      </c>
      <c r="P11" s="19"/>
      <c r="Q11" s="20">
        <f t="shared" ref="Q11:Q29" si="1">O11*P11</f>
        <v>0</v>
      </c>
      <c r="R11" s="19"/>
      <c r="S11" s="20">
        <f t="shared" si="0"/>
        <v>0</v>
      </c>
      <c r="T11" s="20">
        <f t="shared" ref="T11:T29" si="2">ROUNDUP(S11,-1)</f>
        <v>0</v>
      </c>
      <c r="U11" s="25"/>
      <c r="V11" s="17"/>
      <c r="W11" s="17"/>
      <c r="X11" s="18"/>
      <c r="Y11" s="17"/>
      <c r="Z11" s="26"/>
      <c r="AA11" s="26"/>
      <c r="AB11" s="26"/>
      <c r="AC11" s="26"/>
      <c r="AD11" s="26"/>
      <c r="AE11" s="26">
        <f t="shared" ref="AE11:AE29" si="3">AB11+AC11+AD11</f>
        <v>0</v>
      </c>
      <c r="AF11" s="26"/>
      <c r="AG11" s="26">
        <f t="shared" ref="AG11:AG29" si="4">AE11+AF11</f>
        <v>0</v>
      </c>
      <c r="AH11" s="26">
        <f t="shared" ref="AH11:AH29" si="5">AA11-AG11</f>
        <v>0</v>
      </c>
      <c r="AI11" s="26">
        <f t="shared" ref="AI11:AI29" si="6">AE11+AH11</f>
        <v>0</v>
      </c>
      <c r="AJ11" s="26">
        <f t="shared" ref="AJ11:AJ29" si="7">AE11</f>
        <v>0</v>
      </c>
    </row>
    <row r="12" spans="2:38" s="13" customFormat="1">
      <c r="B12" s="30"/>
      <c r="C12" s="30"/>
      <c r="D12" s="30"/>
      <c r="E12" s="16"/>
      <c r="F12" s="17"/>
      <c r="G12" s="17"/>
      <c r="H12" s="17"/>
      <c r="I12" s="39"/>
      <c r="J12" s="40" t="str">
        <f>IF(ISNA(VLOOKUP($I12,TAB_List!$J:$K,2,FALSE)),"",VLOOKUP($I12,TAB_List!$J:$K,2,FALSE))</f>
        <v/>
      </c>
      <c r="K12" s="16"/>
      <c r="L12" s="17"/>
      <c r="M12" s="29" t="str">
        <f>IF($L12="","",VLOOKUP($L12,TAB_List!$F:$G,2,FALSE))</f>
        <v/>
      </c>
      <c r="N12" s="16"/>
      <c r="O12" s="18"/>
      <c r="P12" s="19"/>
      <c r="Q12" s="20">
        <f t="shared" si="1"/>
        <v>0</v>
      </c>
      <c r="R12" s="19"/>
      <c r="S12" s="20">
        <f t="shared" si="0"/>
        <v>0</v>
      </c>
      <c r="T12" s="20">
        <f t="shared" si="2"/>
        <v>0</v>
      </c>
      <c r="U12" s="25"/>
      <c r="V12" s="17"/>
      <c r="W12" s="17"/>
      <c r="X12" s="18"/>
      <c r="Y12" s="17"/>
      <c r="Z12" s="26"/>
      <c r="AA12" s="26"/>
      <c r="AB12" s="26"/>
      <c r="AC12" s="26"/>
      <c r="AD12" s="26"/>
      <c r="AE12" s="26">
        <f t="shared" si="3"/>
        <v>0</v>
      </c>
      <c r="AF12" s="26"/>
      <c r="AG12" s="26">
        <f t="shared" si="4"/>
        <v>0</v>
      </c>
      <c r="AH12" s="26">
        <f t="shared" si="5"/>
        <v>0</v>
      </c>
      <c r="AI12" s="26">
        <f t="shared" si="6"/>
        <v>0</v>
      </c>
      <c r="AJ12" s="26">
        <f t="shared" si="7"/>
        <v>0</v>
      </c>
    </row>
    <row r="13" spans="2:38" s="13" customFormat="1">
      <c r="B13" s="30"/>
      <c r="C13" s="30"/>
      <c r="D13" s="30"/>
      <c r="E13" s="16"/>
      <c r="F13" s="17"/>
      <c r="G13" s="17"/>
      <c r="H13" s="17"/>
      <c r="I13" s="39"/>
      <c r="J13" s="40" t="str">
        <f>IF(ISNA(VLOOKUP($I13,TAB_List!$J:$K,2,FALSE)),"",VLOOKUP($I13,TAB_List!$J:$K,2,FALSE))</f>
        <v/>
      </c>
      <c r="K13" s="16"/>
      <c r="L13" s="17"/>
      <c r="M13" s="29" t="str">
        <f>IF($L13="","",VLOOKUP($L13,TAB_List!$F:$G,2,FALSE))</f>
        <v/>
      </c>
      <c r="N13" s="16"/>
      <c r="O13" s="18"/>
      <c r="P13" s="19"/>
      <c r="Q13" s="20">
        <f t="shared" si="1"/>
        <v>0</v>
      </c>
      <c r="R13" s="19"/>
      <c r="S13" s="20">
        <f t="shared" si="0"/>
        <v>0</v>
      </c>
      <c r="T13" s="20">
        <f t="shared" si="2"/>
        <v>0</v>
      </c>
      <c r="U13" s="25"/>
      <c r="V13" s="17"/>
      <c r="W13" s="17"/>
      <c r="X13" s="18"/>
      <c r="Y13" s="17"/>
      <c r="Z13" s="26"/>
      <c r="AA13" s="26"/>
      <c r="AB13" s="26"/>
      <c r="AC13" s="26"/>
      <c r="AD13" s="26"/>
      <c r="AE13" s="26">
        <f t="shared" si="3"/>
        <v>0</v>
      </c>
      <c r="AF13" s="26"/>
      <c r="AG13" s="26">
        <f t="shared" si="4"/>
        <v>0</v>
      </c>
      <c r="AH13" s="26">
        <f t="shared" si="5"/>
        <v>0</v>
      </c>
      <c r="AI13" s="26">
        <f t="shared" si="6"/>
        <v>0</v>
      </c>
      <c r="AJ13" s="26">
        <f t="shared" si="7"/>
        <v>0</v>
      </c>
    </row>
    <row r="14" spans="2:38" s="13" customFormat="1">
      <c r="B14" s="30"/>
      <c r="C14" s="30"/>
      <c r="D14" s="30"/>
      <c r="E14" s="16"/>
      <c r="F14" s="17"/>
      <c r="G14" s="17"/>
      <c r="H14" s="17"/>
      <c r="I14" s="39"/>
      <c r="J14" s="40" t="str">
        <f>IF(ISNA(VLOOKUP($I14,TAB_List!$J:$K,2,FALSE)),"",VLOOKUP($I14,TAB_List!$J:$K,2,FALSE))</f>
        <v/>
      </c>
      <c r="K14" s="16"/>
      <c r="L14" s="17"/>
      <c r="M14" s="29" t="str">
        <f>IF($L14="","",VLOOKUP($L14,TAB_List!$F:$G,2,FALSE))</f>
        <v/>
      </c>
      <c r="N14" s="16"/>
      <c r="O14" s="18"/>
      <c r="P14" s="19"/>
      <c r="Q14" s="20">
        <f t="shared" si="1"/>
        <v>0</v>
      </c>
      <c r="R14" s="19"/>
      <c r="S14" s="20">
        <f t="shared" si="0"/>
        <v>0</v>
      </c>
      <c r="T14" s="20">
        <f t="shared" si="2"/>
        <v>0</v>
      </c>
      <c r="U14" s="25"/>
      <c r="V14" s="17"/>
      <c r="W14" s="17"/>
      <c r="X14" s="18"/>
      <c r="Y14" s="17"/>
      <c r="Z14" s="26"/>
      <c r="AA14" s="26"/>
      <c r="AB14" s="26"/>
      <c r="AC14" s="26"/>
      <c r="AD14" s="26"/>
      <c r="AE14" s="26">
        <f t="shared" si="3"/>
        <v>0</v>
      </c>
      <c r="AF14" s="26"/>
      <c r="AG14" s="26">
        <f t="shared" si="4"/>
        <v>0</v>
      </c>
      <c r="AH14" s="26">
        <f t="shared" si="5"/>
        <v>0</v>
      </c>
      <c r="AI14" s="26">
        <f t="shared" si="6"/>
        <v>0</v>
      </c>
      <c r="AJ14" s="26">
        <f t="shared" si="7"/>
        <v>0</v>
      </c>
    </row>
    <row r="15" spans="2:38" s="13" customFormat="1">
      <c r="B15" s="30"/>
      <c r="C15" s="30"/>
      <c r="D15" s="30"/>
      <c r="E15" s="16"/>
      <c r="F15" s="17"/>
      <c r="G15" s="17"/>
      <c r="H15" s="17"/>
      <c r="I15" s="39"/>
      <c r="J15" s="40" t="str">
        <f>IF(ISNA(VLOOKUP($I15,TAB_List!$J:$K,2,FALSE)),"",VLOOKUP($I15,TAB_List!$J:$K,2,FALSE))</f>
        <v/>
      </c>
      <c r="K15" s="16"/>
      <c r="L15" s="17"/>
      <c r="M15" s="29" t="str">
        <f>IF($L15="","",VLOOKUP($L15,TAB_List!$F:$G,2,FALSE))</f>
        <v/>
      </c>
      <c r="N15" s="16"/>
      <c r="O15" s="18"/>
      <c r="P15" s="19"/>
      <c r="Q15" s="20">
        <f t="shared" si="1"/>
        <v>0</v>
      </c>
      <c r="R15" s="19"/>
      <c r="S15" s="20">
        <f t="shared" si="0"/>
        <v>0</v>
      </c>
      <c r="T15" s="20">
        <f t="shared" si="2"/>
        <v>0</v>
      </c>
      <c r="U15" s="25"/>
      <c r="V15" s="17"/>
      <c r="W15" s="17"/>
      <c r="X15" s="18"/>
      <c r="Y15" s="17"/>
      <c r="Z15" s="26"/>
      <c r="AA15" s="26"/>
      <c r="AB15" s="26"/>
      <c r="AC15" s="26"/>
      <c r="AD15" s="26"/>
      <c r="AE15" s="26">
        <f t="shared" si="3"/>
        <v>0</v>
      </c>
      <c r="AF15" s="26"/>
      <c r="AG15" s="26">
        <f t="shared" si="4"/>
        <v>0</v>
      </c>
      <c r="AH15" s="26">
        <f t="shared" si="5"/>
        <v>0</v>
      </c>
      <c r="AI15" s="26">
        <f t="shared" si="6"/>
        <v>0</v>
      </c>
      <c r="AJ15" s="26">
        <f t="shared" si="7"/>
        <v>0</v>
      </c>
    </row>
    <row r="16" spans="2:38" s="13" customFormat="1">
      <c r="B16" s="30"/>
      <c r="C16" s="30"/>
      <c r="D16" s="30"/>
      <c r="E16" s="16"/>
      <c r="F16" s="17"/>
      <c r="G16" s="17"/>
      <c r="H16" s="17"/>
      <c r="I16" s="39"/>
      <c r="J16" s="40" t="str">
        <f>IF(ISNA(VLOOKUP($I16,TAB_List!$J:$K,2,FALSE)),"",VLOOKUP($I16,TAB_List!$J:$K,2,FALSE))</f>
        <v/>
      </c>
      <c r="K16" s="16"/>
      <c r="L16" s="17"/>
      <c r="M16" s="29" t="str">
        <f>IF($L16="","",VLOOKUP($L16,TAB_List!$F:$G,2,FALSE))</f>
        <v/>
      </c>
      <c r="N16" s="16"/>
      <c r="O16" s="18"/>
      <c r="P16" s="19"/>
      <c r="Q16" s="20">
        <f t="shared" si="1"/>
        <v>0</v>
      </c>
      <c r="R16" s="19"/>
      <c r="S16" s="20">
        <f t="shared" si="0"/>
        <v>0</v>
      </c>
      <c r="T16" s="20">
        <f t="shared" si="2"/>
        <v>0</v>
      </c>
      <c r="U16" s="25"/>
      <c r="V16" s="17"/>
      <c r="W16" s="17"/>
      <c r="X16" s="18"/>
      <c r="Y16" s="17"/>
      <c r="Z16" s="26"/>
      <c r="AA16" s="26"/>
      <c r="AB16" s="26"/>
      <c r="AC16" s="26"/>
      <c r="AD16" s="26"/>
      <c r="AE16" s="26">
        <f t="shared" si="3"/>
        <v>0</v>
      </c>
      <c r="AF16" s="26"/>
      <c r="AG16" s="26">
        <f t="shared" si="4"/>
        <v>0</v>
      </c>
      <c r="AH16" s="26">
        <f t="shared" si="5"/>
        <v>0</v>
      </c>
      <c r="AI16" s="26">
        <f t="shared" si="6"/>
        <v>0</v>
      </c>
      <c r="AJ16" s="26">
        <f t="shared" si="7"/>
        <v>0</v>
      </c>
    </row>
    <row r="17" spans="2:36" s="13" customFormat="1">
      <c r="B17" s="30"/>
      <c r="C17" s="30"/>
      <c r="D17" s="30"/>
      <c r="E17" s="16"/>
      <c r="F17" s="17"/>
      <c r="G17" s="17"/>
      <c r="H17" s="17"/>
      <c r="I17" s="39"/>
      <c r="J17" s="40" t="str">
        <f>IF(ISNA(VLOOKUP($I17,TAB_List!$J:$K,2,FALSE)),"",VLOOKUP($I17,TAB_List!$J:$K,2,FALSE))</f>
        <v/>
      </c>
      <c r="K17" s="16"/>
      <c r="L17" s="17"/>
      <c r="M17" s="29" t="str">
        <f>IF($L17="","",VLOOKUP($L17,TAB_List!$F:$G,2,FALSE))</f>
        <v/>
      </c>
      <c r="N17" s="16"/>
      <c r="O17" s="18"/>
      <c r="P17" s="19"/>
      <c r="Q17" s="20">
        <f t="shared" si="1"/>
        <v>0</v>
      </c>
      <c r="R17" s="19"/>
      <c r="S17" s="20">
        <f t="shared" si="0"/>
        <v>0</v>
      </c>
      <c r="T17" s="20">
        <f t="shared" si="2"/>
        <v>0</v>
      </c>
      <c r="U17" s="25"/>
      <c r="V17" s="17"/>
      <c r="W17" s="17"/>
      <c r="X17" s="18"/>
      <c r="Y17" s="17"/>
      <c r="Z17" s="26"/>
      <c r="AA17" s="26"/>
      <c r="AB17" s="26"/>
      <c r="AC17" s="26"/>
      <c r="AD17" s="26"/>
      <c r="AE17" s="26">
        <f t="shared" si="3"/>
        <v>0</v>
      </c>
      <c r="AF17" s="26"/>
      <c r="AG17" s="26">
        <f t="shared" si="4"/>
        <v>0</v>
      </c>
      <c r="AH17" s="26">
        <f t="shared" si="5"/>
        <v>0</v>
      </c>
      <c r="AI17" s="26">
        <f t="shared" si="6"/>
        <v>0</v>
      </c>
      <c r="AJ17" s="26">
        <f t="shared" si="7"/>
        <v>0</v>
      </c>
    </row>
    <row r="18" spans="2:36" s="13" customFormat="1">
      <c r="B18" s="30"/>
      <c r="C18" s="30"/>
      <c r="D18" s="30"/>
      <c r="E18" s="16"/>
      <c r="F18" s="17"/>
      <c r="G18" s="17"/>
      <c r="H18" s="17"/>
      <c r="I18" s="39"/>
      <c r="J18" s="40" t="str">
        <f>IF(ISNA(VLOOKUP($I18,TAB_List!$J:$K,2,FALSE)),"",VLOOKUP($I18,TAB_List!$J:$K,2,FALSE))</f>
        <v/>
      </c>
      <c r="K18" s="16"/>
      <c r="L18" s="17"/>
      <c r="M18" s="29" t="str">
        <f>IF($L18="","",VLOOKUP($L18,TAB_List!$F:$G,2,FALSE))</f>
        <v/>
      </c>
      <c r="N18" s="16"/>
      <c r="O18" s="18"/>
      <c r="P18" s="19"/>
      <c r="Q18" s="20">
        <f t="shared" si="1"/>
        <v>0</v>
      </c>
      <c r="R18" s="19"/>
      <c r="S18" s="20">
        <f t="shared" si="0"/>
        <v>0</v>
      </c>
      <c r="T18" s="20">
        <f t="shared" si="2"/>
        <v>0</v>
      </c>
      <c r="U18" s="25"/>
      <c r="V18" s="17"/>
      <c r="W18" s="17"/>
      <c r="X18" s="18"/>
      <c r="Y18" s="17"/>
      <c r="Z18" s="26"/>
      <c r="AA18" s="26"/>
      <c r="AB18" s="26"/>
      <c r="AC18" s="26"/>
      <c r="AD18" s="26"/>
      <c r="AE18" s="26">
        <f t="shared" si="3"/>
        <v>0</v>
      </c>
      <c r="AF18" s="26"/>
      <c r="AG18" s="26">
        <f t="shared" si="4"/>
        <v>0</v>
      </c>
      <c r="AH18" s="26">
        <f t="shared" si="5"/>
        <v>0</v>
      </c>
      <c r="AI18" s="26">
        <f t="shared" si="6"/>
        <v>0</v>
      </c>
      <c r="AJ18" s="26">
        <f t="shared" si="7"/>
        <v>0</v>
      </c>
    </row>
    <row r="19" spans="2:36" s="13" customFormat="1">
      <c r="B19" s="30"/>
      <c r="C19" s="30"/>
      <c r="D19" s="30"/>
      <c r="E19" s="16"/>
      <c r="F19" s="17"/>
      <c r="G19" s="17"/>
      <c r="H19" s="17"/>
      <c r="I19" s="39"/>
      <c r="J19" s="40" t="str">
        <f>IF(ISNA(VLOOKUP($I19,TAB_List!$J:$K,2,FALSE)),"",VLOOKUP($I19,TAB_List!$J:$K,2,FALSE))</f>
        <v/>
      </c>
      <c r="K19" s="16"/>
      <c r="L19" s="17"/>
      <c r="M19" s="29" t="str">
        <f>IF($L19="","",VLOOKUP($L19,TAB_List!$F:$G,2,FALSE))</f>
        <v/>
      </c>
      <c r="N19" s="16"/>
      <c r="O19" s="18"/>
      <c r="P19" s="19"/>
      <c r="Q19" s="20">
        <f t="shared" si="1"/>
        <v>0</v>
      </c>
      <c r="R19" s="19"/>
      <c r="S19" s="20">
        <f t="shared" si="0"/>
        <v>0</v>
      </c>
      <c r="T19" s="20">
        <f t="shared" si="2"/>
        <v>0</v>
      </c>
      <c r="U19" s="25"/>
      <c r="V19" s="17"/>
      <c r="W19" s="17"/>
      <c r="X19" s="18"/>
      <c r="Y19" s="17"/>
      <c r="Z19" s="26"/>
      <c r="AA19" s="26"/>
      <c r="AB19" s="26"/>
      <c r="AC19" s="26"/>
      <c r="AD19" s="26"/>
      <c r="AE19" s="26">
        <f t="shared" si="3"/>
        <v>0</v>
      </c>
      <c r="AF19" s="26"/>
      <c r="AG19" s="26">
        <f t="shared" si="4"/>
        <v>0</v>
      </c>
      <c r="AH19" s="26">
        <f t="shared" si="5"/>
        <v>0</v>
      </c>
      <c r="AI19" s="26">
        <f t="shared" si="6"/>
        <v>0</v>
      </c>
      <c r="AJ19" s="26">
        <f t="shared" si="7"/>
        <v>0</v>
      </c>
    </row>
    <row r="20" spans="2:36" s="13" customFormat="1">
      <c r="B20" s="30"/>
      <c r="C20" s="30"/>
      <c r="D20" s="30"/>
      <c r="E20" s="16"/>
      <c r="F20" s="17"/>
      <c r="G20" s="17"/>
      <c r="H20" s="17"/>
      <c r="I20" s="39"/>
      <c r="J20" s="40" t="str">
        <f>IF(ISNA(VLOOKUP($I20,TAB_List!$J:$K,2,FALSE)),"",VLOOKUP($I20,TAB_List!$J:$K,2,FALSE))</f>
        <v/>
      </c>
      <c r="K20" s="16"/>
      <c r="L20" s="17"/>
      <c r="M20" s="29" t="str">
        <f>IF($L20="","",VLOOKUP($L20,TAB_List!$F:$G,2,FALSE))</f>
        <v/>
      </c>
      <c r="N20" s="16"/>
      <c r="O20" s="18"/>
      <c r="P20" s="19"/>
      <c r="Q20" s="20">
        <f t="shared" si="1"/>
        <v>0</v>
      </c>
      <c r="R20" s="19"/>
      <c r="S20" s="20">
        <f t="shared" si="0"/>
        <v>0</v>
      </c>
      <c r="T20" s="20">
        <f t="shared" si="2"/>
        <v>0</v>
      </c>
      <c r="U20" s="25"/>
      <c r="V20" s="17"/>
      <c r="W20" s="17"/>
      <c r="X20" s="18"/>
      <c r="Y20" s="17"/>
      <c r="Z20" s="26"/>
      <c r="AA20" s="26"/>
      <c r="AB20" s="26"/>
      <c r="AC20" s="26"/>
      <c r="AD20" s="26"/>
      <c r="AE20" s="26">
        <f t="shared" si="3"/>
        <v>0</v>
      </c>
      <c r="AF20" s="26"/>
      <c r="AG20" s="26">
        <f t="shared" si="4"/>
        <v>0</v>
      </c>
      <c r="AH20" s="26">
        <f t="shared" si="5"/>
        <v>0</v>
      </c>
      <c r="AI20" s="26">
        <f t="shared" si="6"/>
        <v>0</v>
      </c>
      <c r="AJ20" s="26">
        <f t="shared" si="7"/>
        <v>0</v>
      </c>
    </row>
    <row r="21" spans="2:36" s="13" customFormat="1">
      <c r="B21" s="30"/>
      <c r="C21" s="30"/>
      <c r="D21" s="30"/>
      <c r="E21" s="16"/>
      <c r="F21" s="17"/>
      <c r="G21" s="17"/>
      <c r="H21" s="17"/>
      <c r="I21" s="39"/>
      <c r="J21" s="40" t="str">
        <f>IF(ISNA(VLOOKUP($I21,TAB_List!$J:$K,2,FALSE)),"",VLOOKUP($I21,TAB_List!$J:$K,2,FALSE))</f>
        <v/>
      </c>
      <c r="K21" s="16"/>
      <c r="L21" s="17"/>
      <c r="M21" s="29" t="str">
        <f>IF($L21="","",VLOOKUP($L21,TAB_List!$F:$G,2,FALSE))</f>
        <v/>
      </c>
      <c r="N21" s="16"/>
      <c r="O21" s="18"/>
      <c r="P21" s="19"/>
      <c r="Q21" s="20">
        <f t="shared" si="1"/>
        <v>0</v>
      </c>
      <c r="R21" s="19"/>
      <c r="S21" s="20">
        <f t="shared" si="0"/>
        <v>0</v>
      </c>
      <c r="T21" s="20">
        <f t="shared" si="2"/>
        <v>0</v>
      </c>
      <c r="U21" s="25"/>
      <c r="V21" s="17"/>
      <c r="W21" s="17"/>
      <c r="X21" s="18"/>
      <c r="Y21" s="17"/>
      <c r="Z21" s="26"/>
      <c r="AA21" s="26"/>
      <c r="AB21" s="26"/>
      <c r="AC21" s="26"/>
      <c r="AD21" s="26"/>
      <c r="AE21" s="26">
        <f t="shared" si="3"/>
        <v>0</v>
      </c>
      <c r="AF21" s="26"/>
      <c r="AG21" s="26">
        <f t="shared" si="4"/>
        <v>0</v>
      </c>
      <c r="AH21" s="26">
        <f t="shared" si="5"/>
        <v>0</v>
      </c>
      <c r="AI21" s="26">
        <f t="shared" si="6"/>
        <v>0</v>
      </c>
      <c r="AJ21" s="26">
        <f t="shared" si="7"/>
        <v>0</v>
      </c>
    </row>
    <row r="22" spans="2:36" s="13" customFormat="1">
      <c r="B22" s="30"/>
      <c r="C22" s="30"/>
      <c r="D22" s="30"/>
      <c r="E22" s="16"/>
      <c r="F22" s="17"/>
      <c r="G22" s="17"/>
      <c r="H22" s="17"/>
      <c r="I22" s="39"/>
      <c r="J22" s="40" t="str">
        <f>IF(ISNA(VLOOKUP($I22,TAB_List!$J:$K,2,FALSE)),"",VLOOKUP($I22,TAB_List!$J:$K,2,FALSE))</f>
        <v/>
      </c>
      <c r="K22" s="16"/>
      <c r="L22" s="17"/>
      <c r="M22" s="29" t="str">
        <f>IF($L22="","",VLOOKUP($L22,TAB_List!$F:$G,2,FALSE))</f>
        <v/>
      </c>
      <c r="N22" s="16"/>
      <c r="O22" s="18"/>
      <c r="P22" s="19"/>
      <c r="Q22" s="20">
        <f t="shared" si="1"/>
        <v>0</v>
      </c>
      <c r="R22" s="19"/>
      <c r="S22" s="20">
        <f t="shared" si="0"/>
        <v>0</v>
      </c>
      <c r="T22" s="20">
        <f t="shared" si="2"/>
        <v>0</v>
      </c>
      <c r="U22" s="25"/>
      <c r="V22" s="17"/>
      <c r="W22" s="17"/>
      <c r="X22" s="18"/>
      <c r="Y22" s="17"/>
      <c r="Z22" s="26"/>
      <c r="AA22" s="26"/>
      <c r="AB22" s="26"/>
      <c r="AC22" s="26"/>
      <c r="AD22" s="26"/>
      <c r="AE22" s="26">
        <f t="shared" si="3"/>
        <v>0</v>
      </c>
      <c r="AF22" s="26"/>
      <c r="AG22" s="26">
        <f t="shared" si="4"/>
        <v>0</v>
      </c>
      <c r="AH22" s="26">
        <f t="shared" si="5"/>
        <v>0</v>
      </c>
      <c r="AI22" s="26">
        <f t="shared" si="6"/>
        <v>0</v>
      </c>
      <c r="AJ22" s="26">
        <f t="shared" si="7"/>
        <v>0</v>
      </c>
    </row>
    <row r="23" spans="2:36" s="13" customFormat="1">
      <c r="B23" s="30"/>
      <c r="C23" s="30"/>
      <c r="D23" s="30"/>
      <c r="E23" s="16"/>
      <c r="F23" s="17"/>
      <c r="G23" s="17"/>
      <c r="H23" s="17"/>
      <c r="I23" s="39"/>
      <c r="J23" s="40" t="str">
        <f>IF(ISNA(VLOOKUP($I23,TAB_List!$J:$K,2,FALSE)),"",VLOOKUP($I23,TAB_List!$J:$K,2,FALSE))</f>
        <v/>
      </c>
      <c r="K23" s="16"/>
      <c r="L23" s="17"/>
      <c r="M23" s="29" t="str">
        <f>IF($L23="","",VLOOKUP($L23,TAB_List!$F:$G,2,FALSE))</f>
        <v/>
      </c>
      <c r="N23" s="16"/>
      <c r="O23" s="18"/>
      <c r="P23" s="19"/>
      <c r="Q23" s="20">
        <f t="shared" si="1"/>
        <v>0</v>
      </c>
      <c r="R23" s="19"/>
      <c r="S23" s="20">
        <f t="shared" si="0"/>
        <v>0</v>
      </c>
      <c r="T23" s="20">
        <f t="shared" si="2"/>
        <v>0</v>
      </c>
      <c r="U23" s="25"/>
      <c r="V23" s="17"/>
      <c r="W23" s="17"/>
      <c r="X23" s="18"/>
      <c r="Y23" s="17"/>
      <c r="Z23" s="26"/>
      <c r="AA23" s="26"/>
      <c r="AB23" s="26"/>
      <c r="AC23" s="26"/>
      <c r="AD23" s="26"/>
      <c r="AE23" s="26">
        <f t="shared" si="3"/>
        <v>0</v>
      </c>
      <c r="AF23" s="26"/>
      <c r="AG23" s="26">
        <f t="shared" si="4"/>
        <v>0</v>
      </c>
      <c r="AH23" s="26">
        <f t="shared" si="5"/>
        <v>0</v>
      </c>
      <c r="AI23" s="26">
        <f t="shared" si="6"/>
        <v>0</v>
      </c>
      <c r="AJ23" s="26">
        <f t="shared" si="7"/>
        <v>0</v>
      </c>
    </row>
    <row r="24" spans="2:36" s="13" customFormat="1">
      <c r="B24" s="30"/>
      <c r="C24" s="30"/>
      <c r="D24" s="30"/>
      <c r="E24" s="16"/>
      <c r="F24" s="17"/>
      <c r="G24" s="17"/>
      <c r="H24" s="17"/>
      <c r="I24" s="39"/>
      <c r="J24" s="40" t="str">
        <f>IF(ISNA(VLOOKUP($I24,TAB_List!$J:$K,2,FALSE)),"",VLOOKUP($I24,TAB_List!$J:$K,2,FALSE))</f>
        <v/>
      </c>
      <c r="K24" s="16"/>
      <c r="L24" s="17"/>
      <c r="M24" s="29" t="str">
        <f>IF($L24="","",VLOOKUP($L24,TAB_List!$F:$G,2,FALSE))</f>
        <v/>
      </c>
      <c r="N24" s="16"/>
      <c r="O24" s="18"/>
      <c r="P24" s="19"/>
      <c r="Q24" s="20">
        <f t="shared" si="1"/>
        <v>0</v>
      </c>
      <c r="R24" s="19"/>
      <c r="S24" s="20">
        <f t="shared" si="0"/>
        <v>0</v>
      </c>
      <c r="T24" s="20">
        <f t="shared" si="2"/>
        <v>0</v>
      </c>
      <c r="U24" s="25"/>
      <c r="V24" s="17"/>
      <c r="W24" s="17"/>
      <c r="X24" s="18"/>
      <c r="Y24" s="17"/>
      <c r="Z24" s="26"/>
      <c r="AA24" s="26"/>
      <c r="AB24" s="26"/>
      <c r="AC24" s="26"/>
      <c r="AD24" s="26"/>
      <c r="AE24" s="26">
        <f t="shared" si="3"/>
        <v>0</v>
      </c>
      <c r="AF24" s="26"/>
      <c r="AG24" s="26">
        <f t="shared" si="4"/>
        <v>0</v>
      </c>
      <c r="AH24" s="26">
        <f t="shared" si="5"/>
        <v>0</v>
      </c>
      <c r="AI24" s="26">
        <f t="shared" si="6"/>
        <v>0</v>
      </c>
      <c r="AJ24" s="26">
        <f t="shared" si="7"/>
        <v>0</v>
      </c>
    </row>
    <row r="25" spans="2:36" s="13" customFormat="1">
      <c r="B25" s="30"/>
      <c r="C25" s="30"/>
      <c r="D25" s="30"/>
      <c r="E25" s="16"/>
      <c r="F25" s="17"/>
      <c r="G25" s="17"/>
      <c r="H25" s="17"/>
      <c r="I25" s="39"/>
      <c r="J25" s="40" t="str">
        <f>IF(ISNA(VLOOKUP($I25,TAB_List!$J:$K,2,FALSE)),"",VLOOKUP($I25,TAB_List!$J:$K,2,FALSE))</f>
        <v/>
      </c>
      <c r="K25" s="16"/>
      <c r="L25" s="17"/>
      <c r="M25" s="29" t="str">
        <f>IF($L25="","",VLOOKUP($L25,TAB_List!$F:$G,2,FALSE))</f>
        <v/>
      </c>
      <c r="N25" s="16"/>
      <c r="O25" s="18"/>
      <c r="P25" s="19"/>
      <c r="Q25" s="20">
        <f t="shared" si="1"/>
        <v>0</v>
      </c>
      <c r="R25" s="19"/>
      <c r="S25" s="20">
        <f t="shared" si="0"/>
        <v>0</v>
      </c>
      <c r="T25" s="20">
        <f t="shared" si="2"/>
        <v>0</v>
      </c>
      <c r="U25" s="25"/>
      <c r="V25" s="17"/>
      <c r="W25" s="17"/>
      <c r="X25" s="18"/>
      <c r="Y25" s="17"/>
      <c r="Z25" s="26"/>
      <c r="AA25" s="26"/>
      <c r="AB25" s="26"/>
      <c r="AC25" s="26"/>
      <c r="AD25" s="26"/>
      <c r="AE25" s="26">
        <f t="shared" si="3"/>
        <v>0</v>
      </c>
      <c r="AF25" s="26"/>
      <c r="AG25" s="26">
        <f t="shared" si="4"/>
        <v>0</v>
      </c>
      <c r="AH25" s="26">
        <f t="shared" si="5"/>
        <v>0</v>
      </c>
      <c r="AI25" s="26">
        <f t="shared" si="6"/>
        <v>0</v>
      </c>
      <c r="AJ25" s="26">
        <f t="shared" si="7"/>
        <v>0</v>
      </c>
    </row>
    <row r="26" spans="2:36" s="13" customFormat="1">
      <c r="B26" s="30"/>
      <c r="C26" s="30"/>
      <c r="D26" s="30"/>
      <c r="E26" s="16"/>
      <c r="F26" s="17"/>
      <c r="G26" s="17"/>
      <c r="H26" s="17"/>
      <c r="I26" s="39"/>
      <c r="J26" s="40" t="str">
        <f>IF(ISNA(VLOOKUP($I26,TAB_List!$J:$K,2,FALSE)),"",VLOOKUP($I26,TAB_List!$J:$K,2,FALSE))</f>
        <v/>
      </c>
      <c r="K26" s="16"/>
      <c r="L26" s="17"/>
      <c r="M26" s="29" t="str">
        <f>IF($L26="","",VLOOKUP($L26,TAB_List!$F:$G,2,FALSE))</f>
        <v/>
      </c>
      <c r="N26" s="16"/>
      <c r="O26" s="18"/>
      <c r="P26" s="19"/>
      <c r="Q26" s="20">
        <f t="shared" si="1"/>
        <v>0</v>
      </c>
      <c r="R26" s="19"/>
      <c r="S26" s="20">
        <f t="shared" si="0"/>
        <v>0</v>
      </c>
      <c r="T26" s="20">
        <f t="shared" si="2"/>
        <v>0</v>
      </c>
      <c r="U26" s="25"/>
      <c r="V26" s="17"/>
      <c r="W26" s="17"/>
      <c r="X26" s="18"/>
      <c r="Y26" s="17"/>
      <c r="Z26" s="26"/>
      <c r="AA26" s="26"/>
      <c r="AB26" s="26"/>
      <c r="AC26" s="26"/>
      <c r="AD26" s="26"/>
      <c r="AE26" s="26">
        <f t="shared" si="3"/>
        <v>0</v>
      </c>
      <c r="AF26" s="26"/>
      <c r="AG26" s="26">
        <f t="shared" si="4"/>
        <v>0</v>
      </c>
      <c r="AH26" s="26">
        <f t="shared" si="5"/>
        <v>0</v>
      </c>
      <c r="AI26" s="26">
        <f t="shared" si="6"/>
        <v>0</v>
      </c>
      <c r="AJ26" s="26">
        <f t="shared" si="7"/>
        <v>0</v>
      </c>
    </row>
    <row r="27" spans="2:36" s="13" customFormat="1">
      <c r="B27" s="30"/>
      <c r="C27" s="30"/>
      <c r="D27" s="30"/>
      <c r="E27" s="16"/>
      <c r="F27" s="17"/>
      <c r="G27" s="17"/>
      <c r="H27" s="17"/>
      <c r="I27" s="39"/>
      <c r="J27" s="40" t="str">
        <f>IF(ISNA(VLOOKUP($I27,TAB_List!$J:$K,2,FALSE)),"",VLOOKUP($I27,TAB_List!$J:$K,2,FALSE))</f>
        <v/>
      </c>
      <c r="K27" s="16"/>
      <c r="L27" s="17"/>
      <c r="M27" s="29" t="str">
        <f>IF($L27="","",VLOOKUP($L27,TAB_List!$F:$G,2,FALSE))</f>
        <v/>
      </c>
      <c r="N27" s="16"/>
      <c r="O27" s="18"/>
      <c r="P27" s="19"/>
      <c r="Q27" s="20">
        <f t="shared" si="1"/>
        <v>0</v>
      </c>
      <c r="R27" s="19"/>
      <c r="S27" s="20">
        <f t="shared" si="0"/>
        <v>0</v>
      </c>
      <c r="T27" s="20">
        <f t="shared" si="2"/>
        <v>0</v>
      </c>
      <c r="U27" s="25"/>
      <c r="V27" s="17"/>
      <c r="W27" s="17"/>
      <c r="X27" s="18"/>
      <c r="Y27" s="17"/>
      <c r="Z27" s="26"/>
      <c r="AA27" s="26"/>
      <c r="AB27" s="26"/>
      <c r="AC27" s="26"/>
      <c r="AD27" s="26"/>
      <c r="AE27" s="26">
        <f t="shared" si="3"/>
        <v>0</v>
      </c>
      <c r="AF27" s="26"/>
      <c r="AG27" s="26">
        <f t="shared" si="4"/>
        <v>0</v>
      </c>
      <c r="AH27" s="26">
        <f t="shared" si="5"/>
        <v>0</v>
      </c>
      <c r="AI27" s="26">
        <f t="shared" si="6"/>
        <v>0</v>
      </c>
      <c r="AJ27" s="26">
        <f t="shared" si="7"/>
        <v>0</v>
      </c>
    </row>
    <row r="28" spans="2:36" s="13" customFormat="1">
      <c r="B28" s="30"/>
      <c r="C28" s="30"/>
      <c r="D28" s="30"/>
      <c r="E28" s="16"/>
      <c r="F28" s="17"/>
      <c r="G28" s="17"/>
      <c r="H28" s="17"/>
      <c r="I28" s="39"/>
      <c r="J28" s="40" t="str">
        <f>IF(ISNA(VLOOKUP($I28,TAB_List!$J:$K,2,FALSE)),"",VLOOKUP($I28,TAB_List!$J:$K,2,FALSE))</f>
        <v/>
      </c>
      <c r="K28" s="16"/>
      <c r="L28" s="17"/>
      <c r="M28" s="29" t="str">
        <f>IF($L28="","",VLOOKUP($L28,TAB_List!$F:$G,2,FALSE))</f>
        <v/>
      </c>
      <c r="N28" s="16"/>
      <c r="O28" s="18"/>
      <c r="P28" s="19"/>
      <c r="Q28" s="20">
        <f t="shared" si="1"/>
        <v>0</v>
      </c>
      <c r="R28" s="19"/>
      <c r="S28" s="20">
        <f t="shared" si="0"/>
        <v>0</v>
      </c>
      <c r="T28" s="20">
        <f t="shared" si="2"/>
        <v>0</v>
      </c>
      <c r="U28" s="25"/>
      <c r="V28" s="17"/>
      <c r="W28" s="17"/>
      <c r="X28" s="18"/>
      <c r="Y28" s="17"/>
      <c r="Z28" s="26"/>
      <c r="AA28" s="26"/>
      <c r="AB28" s="26"/>
      <c r="AC28" s="26"/>
      <c r="AD28" s="26"/>
      <c r="AE28" s="26">
        <f t="shared" si="3"/>
        <v>0</v>
      </c>
      <c r="AF28" s="26"/>
      <c r="AG28" s="26">
        <f t="shared" si="4"/>
        <v>0</v>
      </c>
      <c r="AH28" s="26">
        <f t="shared" si="5"/>
        <v>0</v>
      </c>
      <c r="AI28" s="26">
        <f t="shared" si="6"/>
        <v>0</v>
      </c>
      <c r="AJ28" s="26">
        <f t="shared" si="7"/>
        <v>0</v>
      </c>
    </row>
    <row r="29" spans="2:36">
      <c r="B29" s="30"/>
      <c r="C29" s="30"/>
      <c r="D29" s="30"/>
      <c r="E29" s="16"/>
      <c r="F29" s="17"/>
      <c r="G29" s="17"/>
      <c r="H29" s="17"/>
      <c r="I29" s="39"/>
      <c r="J29" s="40" t="str">
        <f>IF(ISNA(VLOOKUP($I29,TAB_List!$J:$K,2,FALSE)),"",VLOOKUP($I29,TAB_List!$J:$K,2,FALSE))</f>
        <v/>
      </c>
      <c r="K29" s="16"/>
      <c r="L29" s="17"/>
      <c r="M29" s="29" t="str">
        <f>IF($L29="","",VLOOKUP($L29,TAB_List!$F:$G,2,FALSE))</f>
        <v/>
      </c>
      <c r="N29" s="16"/>
      <c r="O29" s="18"/>
      <c r="P29" s="19"/>
      <c r="Q29" s="20">
        <f t="shared" si="1"/>
        <v>0</v>
      </c>
      <c r="R29" s="19"/>
      <c r="S29" s="20">
        <f t="shared" si="0"/>
        <v>0</v>
      </c>
      <c r="T29" s="20">
        <f t="shared" si="2"/>
        <v>0</v>
      </c>
      <c r="U29" s="25"/>
      <c r="V29" s="17"/>
      <c r="W29" s="17"/>
      <c r="X29" s="18"/>
      <c r="Y29" s="17"/>
      <c r="Z29" s="26"/>
      <c r="AA29" s="26"/>
      <c r="AB29" s="26"/>
      <c r="AC29" s="26"/>
      <c r="AD29" s="26"/>
      <c r="AE29" s="26">
        <f t="shared" si="3"/>
        <v>0</v>
      </c>
      <c r="AF29" s="26"/>
      <c r="AG29" s="26">
        <f t="shared" si="4"/>
        <v>0</v>
      </c>
      <c r="AH29" s="26">
        <f t="shared" si="5"/>
        <v>0</v>
      </c>
      <c r="AI29" s="26">
        <f t="shared" si="6"/>
        <v>0</v>
      </c>
      <c r="AJ29" s="26">
        <f t="shared" si="7"/>
        <v>0</v>
      </c>
    </row>
    <row r="30" spans="2:36">
      <c r="B30" s="22"/>
      <c r="C30" s="22"/>
      <c r="D30" s="22"/>
      <c r="E30" s="23"/>
      <c r="F30" s="24"/>
      <c r="G30" s="22"/>
      <c r="H30" s="22"/>
      <c r="I30" s="22"/>
      <c r="J30" s="22"/>
      <c r="K30" s="23"/>
      <c r="L30" s="23"/>
      <c r="M30" s="23"/>
      <c r="N30" s="23"/>
      <c r="O30" s="23"/>
      <c r="P30" s="23"/>
      <c r="Q30" s="21">
        <f>SUM(Q10:Q29)</f>
        <v>190410.5</v>
      </c>
      <c r="R30" s="21">
        <f>SUM(R10:R29)</f>
        <v>20000</v>
      </c>
      <c r="S30" s="21">
        <f>SUM(S10:S29)</f>
        <v>210410.5</v>
      </c>
      <c r="T30" s="21">
        <f>SUM(T10:T29)</f>
        <v>210420</v>
      </c>
      <c r="U30" s="22"/>
      <c r="V30" s="22"/>
      <c r="W30" s="22"/>
      <c r="X30" s="23"/>
      <c r="Y30" s="23"/>
      <c r="Z30" s="21">
        <f t="shared" ref="Z30:AJ30" si="8">SUM(Z10:Z29)</f>
        <v>50000</v>
      </c>
      <c r="AA30" s="21">
        <f t="shared" si="8"/>
        <v>130000</v>
      </c>
      <c r="AB30" s="21">
        <f t="shared" si="8"/>
        <v>20000</v>
      </c>
      <c r="AC30" s="21">
        <f t="shared" si="8"/>
        <v>30000</v>
      </c>
      <c r="AD30" s="21">
        <f t="shared" si="8"/>
        <v>5000</v>
      </c>
      <c r="AE30" s="21">
        <f t="shared" si="8"/>
        <v>55000</v>
      </c>
      <c r="AF30" s="21">
        <f t="shared" si="8"/>
        <v>30000</v>
      </c>
      <c r="AG30" s="21">
        <f t="shared" si="8"/>
        <v>85000</v>
      </c>
      <c r="AH30" s="21">
        <f t="shared" si="8"/>
        <v>45000</v>
      </c>
      <c r="AI30" s="21">
        <f t="shared" si="8"/>
        <v>100000</v>
      </c>
      <c r="AJ30" s="21">
        <f t="shared" si="8"/>
        <v>50000</v>
      </c>
    </row>
    <row r="33" spans="2:38">
      <c r="B33" s="5"/>
      <c r="C33" s="5"/>
      <c r="D33" s="5"/>
      <c r="E33" s="5" t="s">
        <v>89</v>
      </c>
      <c r="F33" s="5" t="s">
        <v>89</v>
      </c>
      <c r="G33" s="7" t="s">
        <v>90</v>
      </c>
      <c r="H33" s="7" t="s">
        <v>90</v>
      </c>
      <c r="I33" s="5"/>
      <c r="J33" s="5"/>
      <c r="K33" s="5" t="s">
        <v>89</v>
      </c>
      <c r="L33" s="5" t="s">
        <v>89</v>
      </c>
      <c r="M33" s="7" t="s">
        <v>91</v>
      </c>
      <c r="N33" s="7" t="s">
        <v>90</v>
      </c>
      <c r="O33" s="7"/>
      <c r="P33" s="7"/>
      <c r="Q33" s="7" t="s">
        <v>92</v>
      </c>
      <c r="R33" s="7"/>
      <c r="S33" s="7" t="s">
        <v>93</v>
      </c>
      <c r="T33" s="7" t="s">
        <v>94</v>
      </c>
      <c r="U33" s="7" t="s">
        <v>95</v>
      </c>
      <c r="V33" s="7" t="s">
        <v>96</v>
      </c>
      <c r="W33" s="7" t="s">
        <v>96</v>
      </c>
      <c r="X33" s="7"/>
      <c r="Y33" s="7" t="s">
        <v>96</v>
      </c>
      <c r="Z33" s="7"/>
      <c r="AA33" s="7"/>
      <c r="AB33" s="7"/>
      <c r="AC33" s="7"/>
      <c r="AD33" s="7"/>
    </row>
    <row r="34" spans="2:38">
      <c r="B34" s="7"/>
      <c r="C34" s="7"/>
      <c r="D34" s="7"/>
      <c r="E34" s="7"/>
      <c r="F34" s="5"/>
      <c r="G34" s="5"/>
      <c r="H34" s="7"/>
      <c r="I34" s="7"/>
      <c r="J34" s="7"/>
      <c r="K34" s="5" t="s">
        <v>97</v>
      </c>
      <c r="L34" s="7"/>
      <c r="M34" s="7" t="s">
        <v>98</v>
      </c>
      <c r="N34" s="7"/>
      <c r="O34" s="7"/>
      <c r="P34" s="7"/>
      <c r="Q34" s="14" t="s">
        <v>99</v>
      </c>
      <c r="R34" s="7"/>
      <c r="S34" s="14" t="s">
        <v>99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14" t="s">
        <v>99</v>
      </c>
      <c r="AF34" s="14"/>
      <c r="AG34" s="14" t="s">
        <v>99</v>
      </c>
      <c r="AH34" s="14" t="s">
        <v>99</v>
      </c>
      <c r="AI34" s="14" t="s">
        <v>99</v>
      </c>
      <c r="AJ34" s="14" t="s">
        <v>99</v>
      </c>
      <c r="AL34" s="7"/>
    </row>
  </sheetData>
  <sheetProtection selectLockedCells="1"/>
  <mergeCells count="5">
    <mergeCell ref="B2:D2"/>
    <mergeCell ref="B3:D3"/>
    <mergeCell ref="B4:D4"/>
    <mergeCell ref="B5:D5"/>
    <mergeCell ref="B6:D6"/>
  </mergeCells>
  <dataValidations count="9">
    <dataValidation type="list" showErrorMessage="1" errorTitle="พบข้อมูลผิดพลาด" error="ท่านระบุหมวดหมู่ครุภัณฑ์ที่ไม่มีใน List กรุณาระบุใหม่อีกครั้ง" promptTitle="กรุณาระบุหมวดหมู่ครุภัณฑ์" prompt="1.Fundamental_x000a_2.Software and computer_x000a_3.Synthesis and production_x000a_4.Fabrication_x000a_5.Characterization_x000a_6.Industry" sqref="F10:F29">
      <formula1>TAB_Asset_Cat</formula1>
    </dataValidation>
    <dataValidation type="list" allowBlank="1" showInputMessage="1" showErrorMessage="1" errorTitle="พบข้อผิดพลาด" error="ท่านระบุเหตุผลในการขอซื้อที่ไม่มีใน List" promptTitle="ระบุเหตุผลในการขอซื้อ" prompt="กรุณาระบุเหตุผลในการขอซื้อ _x000a_- ใหม่_x000a_- ทดแทน_x000a_- เพิ่มเติม" sqref="U11:U29">
      <formula1>"ใหม่, ทดแทน, เพิ่มเติม"</formula1>
    </dataValidation>
    <dataValidation type="list" showErrorMessage="1" errorTitle="พบข้อผิดพลาด" error="ท่านระบุแผนงานที่ไม่มีใน List กรุณาระบุใหม่อีกครั้ง" promptTitle="ระบุกลุ่มแผนงาน" prompt="กรุณาระบุกลุ่มแผนงาน" sqref="E10:E29">
      <formula1>List_Program_Group</formula1>
    </dataValidation>
    <dataValidation type="list" showErrorMessage="1" errorTitle="พบข้อผิดพลาด" error="ท่านระบุชื่อผู้ขอซื้อที่ไม่มีใน List กรุณาระบุใหม่อีกครั้ง" promptTitle="ระบุชื่อผู้ขอซื้อครุภัณฑ์" prompt="กรุณาระบุชื่อผู้ขอซื้อครุภัณฑ์ตาม List" sqref="K10:K29">
      <formula1>List_Requester</formula1>
    </dataValidation>
    <dataValidation type="list" allowBlank="1" showInputMessage="1" showErrorMessage="1" errorTitle="พบข้อผิดพลาด" error="ท่านระบุเหตุผลในการขอซื้อที่ไม่มีใน List กรุณาระบุใหม่อีกครั้ง" promptTitle="ระบุเหตุผลในการขอซื้อ" prompt="กรุณาระบุเหตุผลในการขอซื้อ _x000a_- ใหม่_x000a_- ทดแทน_x000a_- เพิ่มเติม" sqref="U10">
      <formula1>"ใหม่, ทดแทน, เพิ่มเติม"</formula1>
    </dataValidation>
    <dataValidation type="list" showErrorMessage="1" errorTitle="พบข้อผิดพลาด" error="ท่านระบุ Section ที่ใช้งานที่ไม่มีใน List กรุณาระบุใหม่อีกครั้ง" promptTitle="ระบุ Section ที่ใช้งาน" prompt="กรุณาระบุ Section ที่ใช้งานตาม List" sqref="L10:L29">
      <formula1>List_Section_Use</formula1>
    </dataValidation>
    <dataValidation type="list" allowBlank="1" showInputMessage="1" showErrorMessage="1" promptTitle="อนุมัติครุภัณฑ์หลัก" prompt="เลขาฯ โปรดระบุ X เพื่ออนุมัติรายการครุภัณฑ์หลักที่คณะกรรมการกลั่นกรองฯ อนุมัติ" sqref="D10:D29">
      <formula1>"X"</formula1>
    </dataValidation>
    <dataValidation type="list" allowBlank="1" showInputMessage="1" showErrorMessage="1" promptTitle="กรุณาเลือกครุภัณฑ์หลัก" prompt="โปรดระบุ X เพื่อเลือกรายการครุภัณฑ์หลักที่ต้องการเสนอต่อคณะกรรมการกลั่นกรองฯ พิจารณาอนุมัติ" sqref="C10:C29">
      <formula1>"X"</formula1>
    </dataValidation>
    <dataValidation type="list" showInputMessage="1" showErrorMessage="1" errorTitle="พบข้อผิดพลาด" error="กรุณาระบุงานตามกลยุทธ์ สวทช. ตาม List" sqref="I10:I29">
      <formula1>List_NSTDA_Strategy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K192"/>
  <sheetViews>
    <sheetView topLeftCell="E1" workbookViewId="0">
      <pane ySplit="4" topLeftCell="A5" activePane="bottomLeft" state="frozen"/>
      <selection pane="bottomLeft" activeCell="H4" sqref="H4"/>
    </sheetView>
  </sheetViews>
  <sheetFormatPr defaultColWidth="8.69921875" defaultRowHeight="13.2"/>
  <cols>
    <col min="1" max="1" width="0.8984375" style="13" customWidth="1"/>
    <col min="2" max="2" width="70.796875" style="13" bestFit="1" customWidth="1"/>
    <col min="3" max="3" width="0.8984375" style="13" customWidth="1"/>
    <col min="4" max="4" width="34.3984375" style="13" customWidth="1"/>
    <col min="5" max="5" width="0.8984375" style="13" customWidth="1"/>
    <col min="6" max="7" width="34.3984375" style="13" customWidth="1"/>
    <col min="8" max="8" width="26.19921875" style="13" bestFit="1" customWidth="1"/>
    <col min="9" max="9" width="0.8984375" style="13" customWidth="1"/>
    <col min="10" max="11" width="34.3984375" style="13" customWidth="1"/>
    <col min="12" max="16384" width="8.69921875" style="13"/>
  </cols>
  <sheetData>
    <row r="1" spans="2:11" ht="4.95" customHeight="1"/>
    <row r="2" spans="2:11" ht="19.95" customHeight="1">
      <c r="B2" s="43" t="s">
        <v>102</v>
      </c>
    </row>
    <row r="3" spans="2:11" ht="4.95" customHeight="1"/>
    <row r="4" spans="2:11" s="42" customFormat="1" ht="19.95" customHeight="1">
      <c r="B4" s="41" t="s">
        <v>170</v>
      </c>
      <c r="D4" s="41" t="s">
        <v>29</v>
      </c>
      <c r="F4" s="41" t="s">
        <v>4</v>
      </c>
      <c r="G4" s="41" t="s">
        <v>30</v>
      </c>
      <c r="H4" s="41" t="s">
        <v>206</v>
      </c>
      <c r="J4" s="41" t="s">
        <v>184</v>
      </c>
      <c r="K4" s="41" t="s">
        <v>185</v>
      </c>
    </row>
    <row r="5" spans="2:11">
      <c r="B5" s="31" t="s">
        <v>117</v>
      </c>
      <c r="C5" s="27"/>
      <c r="D5" s="28" t="s">
        <v>103</v>
      </c>
      <c r="E5" s="27"/>
      <c r="F5" s="27" t="s">
        <v>107</v>
      </c>
      <c r="G5" s="28" t="s">
        <v>108</v>
      </c>
      <c r="H5" s="28" t="s">
        <v>171</v>
      </c>
      <c r="I5" s="27"/>
      <c r="J5" s="13" t="s">
        <v>188</v>
      </c>
      <c r="K5" s="13" t="s">
        <v>189</v>
      </c>
    </row>
    <row r="6" spans="2:11">
      <c r="B6" s="31" t="s">
        <v>136</v>
      </c>
      <c r="C6" s="27"/>
      <c r="D6" s="28" t="s">
        <v>104</v>
      </c>
      <c r="E6" s="27"/>
      <c r="F6" s="27" t="s">
        <v>109</v>
      </c>
      <c r="G6" s="27" t="s">
        <v>110</v>
      </c>
      <c r="H6" s="27" t="s">
        <v>172</v>
      </c>
      <c r="I6" s="27"/>
      <c r="J6" s="13" t="s">
        <v>190</v>
      </c>
      <c r="K6" s="13" t="s">
        <v>189</v>
      </c>
    </row>
    <row r="7" spans="2:11">
      <c r="B7" s="31" t="s">
        <v>137</v>
      </c>
      <c r="C7" s="27"/>
      <c r="D7" s="27" t="s">
        <v>105</v>
      </c>
      <c r="E7" s="27"/>
      <c r="F7" s="28" t="s">
        <v>111</v>
      </c>
      <c r="G7" s="27" t="s">
        <v>112</v>
      </c>
      <c r="H7" s="27" t="s">
        <v>173</v>
      </c>
      <c r="I7" s="27"/>
      <c r="J7" s="38" t="s">
        <v>191</v>
      </c>
      <c r="K7" s="13" t="s">
        <v>189</v>
      </c>
    </row>
    <row r="8" spans="2:11">
      <c r="B8" s="31" t="s">
        <v>138</v>
      </c>
      <c r="C8" s="27"/>
      <c r="D8" s="27" t="s">
        <v>106</v>
      </c>
      <c r="E8" s="27"/>
      <c r="F8" s="28" t="s">
        <v>113</v>
      </c>
      <c r="G8" s="27" t="s">
        <v>85</v>
      </c>
      <c r="H8" s="27" t="s">
        <v>174</v>
      </c>
      <c r="I8" s="27"/>
      <c r="J8" s="13" t="s">
        <v>192</v>
      </c>
      <c r="K8" s="13" t="s">
        <v>189</v>
      </c>
    </row>
    <row r="9" spans="2:11">
      <c r="B9" s="31" t="s">
        <v>121</v>
      </c>
      <c r="C9" s="27"/>
      <c r="D9" s="27"/>
      <c r="E9" s="27"/>
      <c r="F9" s="27"/>
      <c r="G9" s="27"/>
      <c r="H9" s="27" t="s">
        <v>175</v>
      </c>
      <c r="I9" s="27"/>
      <c r="J9" s="13" t="s">
        <v>193</v>
      </c>
      <c r="K9" s="13" t="s">
        <v>189</v>
      </c>
    </row>
    <row r="10" spans="2:11">
      <c r="B10" s="31" t="s">
        <v>143</v>
      </c>
      <c r="C10" s="27"/>
      <c r="D10" s="27"/>
      <c r="E10" s="27"/>
      <c r="F10" s="27"/>
      <c r="G10" s="27"/>
      <c r="H10" s="27" t="s">
        <v>176</v>
      </c>
      <c r="I10" s="27"/>
      <c r="J10" s="13" t="s">
        <v>194</v>
      </c>
      <c r="K10" s="13" t="s">
        <v>195</v>
      </c>
    </row>
    <row r="11" spans="2:11">
      <c r="B11" s="31" t="s">
        <v>166</v>
      </c>
      <c r="C11" s="27"/>
      <c r="D11" s="27"/>
      <c r="E11" s="27"/>
      <c r="F11" s="27"/>
      <c r="G11" s="27"/>
      <c r="H11" s="27"/>
      <c r="I11" s="27"/>
      <c r="J11" s="13" t="s">
        <v>196</v>
      </c>
      <c r="K11" s="13" t="s">
        <v>195</v>
      </c>
    </row>
    <row r="12" spans="2:11">
      <c r="B12" s="31" t="s">
        <v>124</v>
      </c>
      <c r="C12" s="27"/>
      <c r="D12" s="27"/>
      <c r="E12" s="27"/>
      <c r="F12" s="27"/>
      <c r="G12" s="27"/>
      <c r="H12" s="27"/>
      <c r="I12" s="27"/>
      <c r="J12" s="13" t="s">
        <v>197</v>
      </c>
      <c r="K12" s="13" t="s">
        <v>195</v>
      </c>
    </row>
    <row r="13" spans="2:11">
      <c r="B13" s="31" t="s">
        <v>125</v>
      </c>
      <c r="C13" s="27"/>
      <c r="D13" s="27"/>
      <c r="E13" s="27"/>
      <c r="F13" s="27"/>
      <c r="G13" s="27"/>
      <c r="H13" s="27"/>
      <c r="I13" s="27"/>
      <c r="J13" s="13" t="s">
        <v>198</v>
      </c>
      <c r="K13" s="13" t="s">
        <v>199</v>
      </c>
    </row>
    <row r="14" spans="2:11">
      <c r="B14" s="31" t="s">
        <v>126</v>
      </c>
      <c r="C14" s="27"/>
      <c r="D14" s="27"/>
      <c r="E14" s="27"/>
      <c r="F14" s="27"/>
      <c r="G14" s="27"/>
      <c r="H14" s="27"/>
      <c r="I14" s="27"/>
      <c r="J14" s="13" t="s">
        <v>200</v>
      </c>
      <c r="K14" s="13" t="s">
        <v>199</v>
      </c>
    </row>
    <row r="15" spans="2:11">
      <c r="B15" s="31" t="s">
        <v>127</v>
      </c>
      <c r="C15" s="27"/>
      <c r="D15" s="27"/>
      <c r="E15" s="27"/>
      <c r="F15" s="27"/>
      <c r="G15" s="27"/>
      <c r="H15" s="27"/>
      <c r="I15" s="27"/>
      <c r="J15" s="13" t="s">
        <v>201</v>
      </c>
      <c r="K15" s="13" t="s">
        <v>199</v>
      </c>
    </row>
    <row r="16" spans="2:11">
      <c r="B16" s="31" t="s">
        <v>128</v>
      </c>
      <c r="C16" s="27"/>
      <c r="D16" s="27"/>
      <c r="E16" s="27"/>
      <c r="F16" s="27"/>
      <c r="G16" s="27"/>
      <c r="H16" s="27"/>
      <c r="I16" s="27"/>
      <c r="J16" s="13" t="s">
        <v>202</v>
      </c>
      <c r="K16" s="13" t="s">
        <v>199</v>
      </c>
    </row>
    <row r="17" spans="2:11">
      <c r="B17" s="31" t="s">
        <v>139</v>
      </c>
      <c r="C17" s="27"/>
      <c r="D17" s="27"/>
      <c r="E17" s="27"/>
      <c r="F17" s="27"/>
      <c r="G17" s="27"/>
      <c r="H17" s="27"/>
      <c r="I17" s="27"/>
      <c r="J17" s="13" t="s">
        <v>203</v>
      </c>
      <c r="K17" s="13" t="s">
        <v>204</v>
      </c>
    </row>
    <row r="18" spans="2:11" ht="13.8">
      <c r="B18" s="31" t="s">
        <v>140</v>
      </c>
      <c r="C18" s="27"/>
      <c r="D18" s="27"/>
      <c r="E18" s="27"/>
      <c r="F18" s="27"/>
      <c r="G18" s="27"/>
      <c r="H18" s="27"/>
      <c r="I18" s="27"/>
      <c r="J18"/>
      <c r="K18"/>
    </row>
    <row r="19" spans="2:11">
      <c r="B19" s="31" t="s">
        <v>141</v>
      </c>
      <c r="C19" s="27"/>
      <c r="D19" s="27" t="s">
        <v>114</v>
      </c>
      <c r="E19" s="27"/>
      <c r="F19" s="27"/>
      <c r="G19" s="27"/>
      <c r="H19" s="27"/>
      <c r="I19" s="27"/>
      <c r="J19" s="27"/>
      <c r="K19" s="27"/>
    </row>
    <row r="20" spans="2:11">
      <c r="B20" s="31" t="s">
        <v>142</v>
      </c>
      <c r="C20" s="27"/>
      <c r="D20" s="27"/>
      <c r="E20" s="27"/>
      <c r="F20" s="27"/>
      <c r="G20" s="27"/>
      <c r="H20" s="27"/>
      <c r="I20" s="27"/>
      <c r="J20" s="27"/>
      <c r="K20" s="27"/>
    </row>
    <row r="21" spans="2:11">
      <c r="B21" s="31" t="s">
        <v>144</v>
      </c>
      <c r="C21" s="27"/>
      <c r="D21" s="27"/>
      <c r="E21" s="27"/>
      <c r="F21" s="27"/>
      <c r="G21" s="27"/>
      <c r="H21" s="27"/>
      <c r="I21" s="27"/>
      <c r="J21" s="27"/>
      <c r="K21" s="27"/>
    </row>
    <row r="22" spans="2:11">
      <c r="B22" s="31" t="s">
        <v>145</v>
      </c>
      <c r="C22" s="27"/>
      <c r="D22" s="27"/>
      <c r="E22" s="27"/>
      <c r="F22" s="27"/>
      <c r="G22" s="27"/>
      <c r="H22" s="27"/>
      <c r="I22" s="27"/>
      <c r="J22" s="27"/>
      <c r="K22" s="27"/>
    </row>
    <row r="23" spans="2:11">
      <c r="B23" s="31" t="s">
        <v>146</v>
      </c>
      <c r="C23" s="27"/>
      <c r="D23" s="27"/>
      <c r="E23" s="27"/>
      <c r="F23" s="27"/>
      <c r="G23" s="27"/>
      <c r="H23" s="27"/>
      <c r="I23" s="27"/>
      <c r="J23" s="27"/>
      <c r="K23" s="27"/>
    </row>
    <row r="24" spans="2:11">
      <c r="B24" s="31" t="s">
        <v>118</v>
      </c>
      <c r="C24" s="27"/>
      <c r="D24" s="27"/>
      <c r="E24" s="27"/>
      <c r="F24" s="27"/>
      <c r="G24" s="27"/>
      <c r="H24" s="27"/>
      <c r="I24" s="27"/>
      <c r="J24" s="27"/>
      <c r="K24" s="27"/>
    </row>
    <row r="25" spans="2:11">
      <c r="B25" s="31" t="s">
        <v>130</v>
      </c>
      <c r="C25" s="27"/>
      <c r="D25" s="27"/>
      <c r="E25" s="27"/>
      <c r="F25" s="27"/>
      <c r="G25" s="27"/>
      <c r="H25" s="27"/>
      <c r="I25" s="27"/>
      <c r="J25" s="27"/>
      <c r="K25" s="27"/>
    </row>
    <row r="26" spans="2:11">
      <c r="B26" s="31" t="s">
        <v>131</v>
      </c>
      <c r="C26" s="27"/>
      <c r="D26" s="27"/>
      <c r="E26" s="27"/>
      <c r="F26" s="27"/>
      <c r="G26" s="27"/>
      <c r="H26" s="27"/>
      <c r="I26" s="27"/>
      <c r="J26" s="27"/>
      <c r="K26" s="27"/>
    </row>
    <row r="27" spans="2:11">
      <c r="B27" s="31" t="s">
        <v>129</v>
      </c>
    </row>
    <row r="28" spans="2:11">
      <c r="B28" s="31" t="s">
        <v>119</v>
      </c>
    </row>
    <row r="29" spans="2:11">
      <c r="B29" s="31" t="s">
        <v>120</v>
      </c>
    </row>
    <row r="30" spans="2:11">
      <c r="B30" s="31" t="s">
        <v>123</v>
      </c>
    </row>
    <row r="31" spans="2:11">
      <c r="B31" s="31" t="s">
        <v>132</v>
      </c>
    </row>
    <row r="32" spans="2:11">
      <c r="B32" s="31" t="s">
        <v>133</v>
      </c>
    </row>
    <row r="33" spans="2:2">
      <c r="B33" s="31" t="s">
        <v>134</v>
      </c>
    </row>
    <row r="34" spans="2:2">
      <c r="B34" s="31" t="s">
        <v>135</v>
      </c>
    </row>
    <row r="35" spans="2:2">
      <c r="B35" s="31" t="s">
        <v>147</v>
      </c>
    </row>
    <row r="36" spans="2:2">
      <c r="B36" s="31" t="s">
        <v>148</v>
      </c>
    </row>
    <row r="37" spans="2:2">
      <c r="B37" s="31" t="s">
        <v>149</v>
      </c>
    </row>
    <row r="38" spans="2:2">
      <c r="B38" s="31" t="s">
        <v>150</v>
      </c>
    </row>
    <row r="39" spans="2:2">
      <c r="B39" s="31" t="s">
        <v>151</v>
      </c>
    </row>
    <row r="40" spans="2:2">
      <c r="B40" s="31" t="s">
        <v>152</v>
      </c>
    </row>
    <row r="41" spans="2:2">
      <c r="B41" s="31" t="s">
        <v>153</v>
      </c>
    </row>
    <row r="42" spans="2:2">
      <c r="B42" s="31" t="s">
        <v>154</v>
      </c>
    </row>
    <row r="43" spans="2:2">
      <c r="B43" s="31" t="s">
        <v>155</v>
      </c>
    </row>
    <row r="44" spans="2:2">
      <c r="B44" s="31" t="s">
        <v>167</v>
      </c>
    </row>
    <row r="45" spans="2:2">
      <c r="B45" s="31" t="s">
        <v>168</v>
      </c>
    </row>
    <row r="46" spans="2:2">
      <c r="B46" s="31" t="s">
        <v>169</v>
      </c>
    </row>
    <row r="47" spans="2:2">
      <c r="B47" s="31" t="s">
        <v>122</v>
      </c>
    </row>
    <row r="48" spans="2:2">
      <c r="B48" s="31" t="s">
        <v>156</v>
      </c>
    </row>
    <row r="49" spans="2:2">
      <c r="B49" s="31" t="s">
        <v>157</v>
      </c>
    </row>
    <row r="50" spans="2:2">
      <c r="B50" s="31" t="s">
        <v>158</v>
      </c>
    </row>
    <row r="51" spans="2:2">
      <c r="B51" s="31" t="s">
        <v>159</v>
      </c>
    </row>
    <row r="52" spans="2:2">
      <c r="B52" s="31" t="s">
        <v>160</v>
      </c>
    </row>
    <row r="53" spans="2:2">
      <c r="B53" s="31" t="s">
        <v>161</v>
      </c>
    </row>
    <row r="54" spans="2:2">
      <c r="B54" s="31" t="s">
        <v>162</v>
      </c>
    </row>
    <row r="55" spans="2:2">
      <c r="B55" s="31" t="s">
        <v>163</v>
      </c>
    </row>
    <row r="56" spans="2:2">
      <c r="B56" s="31" t="s">
        <v>164</v>
      </c>
    </row>
    <row r="57" spans="2:2">
      <c r="B57" s="31" t="s">
        <v>165</v>
      </c>
    </row>
    <row r="58" spans="2:2">
      <c r="B58" s="31"/>
    </row>
    <row r="59" spans="2:2">
      <c r="B59" s="31"/>
    </row>
    <row r="60" spans="2:2">
      <c r="B60" s="31"/>
    </row>
    <row r="61" spans="2:2">
      <c r="B61" s="31"/>
    </row>
    <row r="62" spans="2:2">
      <c r="B62" s="31"/>
    </row>
    <row r="63" spans="2:2">
      <c r="B63" s="31"/>
    </row>
    <row r="64" spans="2:2">
      <c r="B64" s="31"/>
    </row>
    <row r="65" spans="2:2">
      <c r="B65" s="31"/>
    </row>
    <row r="66" spans="2:2">
      <c r="B66" s="31"/>
    </row>
    <row r="67" spans="2:2">
      <c r="B67" s="31"/>
    </row>
    <row r="68" spans="2:2">
      <c r="B68" s="31"/>
    </row>
    <row r="69" spans="2:2">
      <c r="B69" s="31"/>
    </row>
    <row r="70" spans="2:2">
      <c r="B70" s="31"/>
    </row>
    <row r="71" spans="2:2">
      <c r="B71" s="31"/>
    </row>
    <row r="72" spans="2:2">
      <c r="B72" s="31"/>
    </row>
    <row r="73" spans="2:2">
      <c r="B73" s="31"/>
    </row>
    <row r="74" spans="2:2">
      <c r="B74" s="31"/>
    </row>
    <row r="75" spans="2:2">
      <c r="B75" s="31"/>
    </row>
    <row r="76" spans="2:2">
      <c r="B76" s="31"/>
    </row>
    <row r="77" spans="2:2">
      <c r="B77" s="31"/>
    </row>
    <row r="78" spans="2:2">
      <c r="B78" s="31"/>
    </row>
    <row r="79" spans="2:2">
      <c r="B79" s="31"/>
    </row>
    <row r="80" spans="2:2">
      <c r="B80" s="31"/>
    </row>
    <row r="81" spans="2:2">
      <c r="B81" s="31"/>
    </row>
    <row r="82" spans="2:2">
      <c r="B82" s="31"/>
    </row>
    <row r="83" spans="2:2">
      <c r="B83" s="31"/>
    </row>
    <row r="84" spans="2:2">
      <c r="B84" s="31"/>
    </row>
    <row r="85" spans="2:2">
      <c r="B85" s="31"/>
    </row>
    <row r="86" spans="2:2">
      <c r="B86" s="31"/>
    </row>
    <row r="87" spans="2:2">
      <c r="B87" s="31"/>
    </row>
    <row r="88" spans="2:2">
      <c r="B88" s="31"/>
    </row>
    <row r="89" spans="2:2">
      <c r="B89" s="31"/>
    </row>
    <row r="90" spans="2:2">
      <c r="B90" s="31"/>
    </row>
    <row r="91" spans="2:2">
      <c r="B91" s="31"/>
    </row>
    <row r="92" spans="2:2">
      <c r="B92" s="31"/>
    </row>
    <row r="93" spans="2:2">
      <c r="B93" s="31"/>
    </row>
    <row r="94" spans="2:2">
      <c r="B94" s="31"/>
    </row>
    <row r="95" spans="2:2">
      <c r="B95" s="31"/>
    </row>
    <row r="96" spans="2:2">
      <c r="B96" s="31"/>
    </row>
    <row r="97" spans="2:2">
      <c r="B97" s="31"/>
    </row>
    <row r="98" spans="2:2">
      <c r="B98" s="31"/>
    </row>
    <row r="99" spans="2:2">
      <c r="B99" s="31"/>
    </row>
    <row r="100" spans="2:2">
      <c r="B100" s="31"/>
    </row>
    <row r="101" spans="2:2">
      <c r="B101" s="31"/>
    </row>
    <row r="102" spans="2:2">
      <c r="B102" s="31"/>
    </row>
    <row r="103" spans="2:2">
      <c r="B103" s="31"/>
    </row>
    <row r="104" spans="2:2">
      <c r="B104" s="31"/>
    </row>
    <row r="105" spans="2:2">
      <c r="B105" s="31"/>
    </row>
    <row r="106" spans="2:2">
      <c r="B106" s="31"/>
    </row>
    <row r="107" spans="2:2">
      <c r="B107" s="31"/>
    </row>
    <row r="108" spans="2:2">
      <c r="B108" s="31"/>
    </row>
    <row r="109" spans="2:2">
      <c r="B109" s="31"/>
    </row>
    <row r="110" spans="2:2">
      <c r="B110" s="31"/>
    </row>
    <row r="111" spans="2:2">
      <c r="B111" s="31"/>
    </row>
    <row r="112" spans="2:2">
      <c r="B112" s="31"/>
    </row>
    <row r="113" spans="2:2">
      <c r="B113" s="31"/>
    </row>
    <row r="114" spans="2:2">
      <c r="B114" s="31"/>
    </row>
    <row r="115" spans="2:2">
      <c r="B115" s="31"/>
    </row>
    <row r="116" spans="2:2">
      <c r="B116" s="31"/>
    </row>
    <row r="117" spans="2:2">
      <c r="B117" s="31"/>
    </row>
    <row r="118" spans="2:2">
      <c r="B118" s="31"/>
    </row>
    <row r="119" spans="2:2">
      <c r="B119" s="31"/>
    </row>
    <row r="120" spans="2:2">
      <c r="B120" s="31"/>
    </row>
    <row r="121" spans="2:2">
      <c r="B121" s="31"/>
    </row>
    <row r="122" spans="2:2">
      <c r="B122" s="31"/>
    </row>
    <row r="123" spans="2:2">
      <c r="B123" s="31"/>
    </row>
    <row r="124" spans="2:2">
      <c r="B124" s="31"/>
    </row>
    <row r="125" spans="2:2">
      <c r="B125" s="31"/>
    </row>
    <row r="126" spans="2:2">
      <c r="B126" s="31"/>
    </row>
    <row r="127" spans="2:2">
      <c r="B127" s="31"/>
    </row>
    <row r="128" spans="2:2">
      <c r="B128" s="31"/>
    </row>
    <row r="129" spans="2:2">
      <c r="B129" s="31"/>
    </row>
    <row r="130" spans="2:2">
      <c r="B130" s="31"/>
    </row>
    <row r="131" spans="2:2">
      <c r="B131" s="31"/>
    </row>
    <row r="132" spans="2:2">
      <c r="B132" s="31"/>
    </row>
    <row r="133" spans="2:2">
      <c r="B133" s="31"/>
    </row>
    <row r="134" spans="2:2">
      <c r="B134" s="31"/>
    </row>
    <row r="135" spans="2:2">
      <c r="B135" s="31"/>
    </row>
    <row r="136" spans="2:2">
      <c r="B136" s="31"/>
    </row>
    <row r="137" spans="2:2">
      <c r="B137" s="31"/>
    </row>
    <row r="138" spans="2:2">
      <c r="B138" s="31"/>
    </row>
    <row r="139" spans="2:2">
      <c r="B139" s="31"/>
    </row>
    <row r="140" spans="2:2">
      <c r="B140" s="31"/>
    </row>
    <row r="141" spans="2:2">
      <c r="B141" s="31"/>
    </row>
    <row r="142" spans="2:2">
      <c r="B142" s="31"/>
    </row>
    <row r="143" spans="2:2">
      <c r="B143" s="31"/>
    </row>
    <row r="144" spans="2:2">
      <c r="B144" s="31"/>
    </row>
    <row r="145" spans="2:2">
      <c r="B145" s="31"/>
    </row>
    <row r="146" spans="2:2">
      <c r="B146" s="31"/>
    </row>
    <row r="147" spans="2:2">
      <c r="B147" s="31"/>
    </row>
    <row r="148" spans="2:2">
      <c r="B148" s="31"/>
    </row>
    <row r="149" spans="2:2">
      <c r="B149" s="31"/>
    </row>
    <row r="150" spans="2:2">
      <c r="B150" s="31"/>
    </row>
    <row r="151" spans="2:2">
      <c r="B151" s="31"/>
    </row>
    <row r="152" spans="2:2">
      <c r="B152" s="31"/>
    </row>
    <row r="153" spans="2:2">
      <c r="B153" s="31"/>
    </row>
    <row r="154" spans="2:2">
      <c r="B154" s="31"/>
    </row>
    <row r="155" spans="2:2">
      <c r="B155" s="31"/>
    </row>
    <row r="156" spans="2:2">
      <c r="B156" s="31"/>
    </row>
    <row r="157" spans="2:2">
      <c r="B157" s="31"/>
    </row>
    <row r="158" spans="2:2">
      <c r="B158" s="31"/>
    </row>
    <row r="159" spans="2:2">
      <c r="B159" s="31"/>
    </row>
    <row r="160" spans="2:2">
      <c r="B160" s="31"/>
    </row>
    <row r="161" spans="2:2">
      <c r="B161" s="31"/>
    </row>
    <row r="162" spans="2:2">
      <c r="B162" s="31"/>
    </row>
    <row r="163" spans="2:2">
      <c r="B163" s="31"/>
    </row>
    <row r="164" spans="2:2">
      <c r="B164" s="31"/>
    </row>
    <row r="165" spans="2:2">
      <c r="B165" s="31"/>
    </row>
    <row r="166" spans="2:2">
      <c r="B166" s="31"/>
    </row>
    <row r="167" spans="2:2">
      <c r="B167" s="31"/>
    </row>
    <row r="168" spans="2:2">
      <c r="B168" s="31"/>
    </row>
    <row r="169" spans="2:2">
      <c r="B169" s="31"/>
    </row>
    <row r="170" spans="2:2">
      <c r="B170" s="31"/>
    </row>
    <row r="171" spans="2:2">
      <c r="B171" s="31"/>
    </row>
    <row r="172" spans="2:2">
      <c r="B172" s="31"/>
    </row>
    <row r="173" spans="2:2">
      <c r="B173" s="31"/>
    </row>
    <row r="174" spans="2:2">
      <c r="B174" s="31"/>
    </row>
    <row r="175" spans="2:2">
      <c r="B175" s="31"/>
    </row>
    <row r="176" spans="2:2">
      <c r="B176" s="31"/>
    </row>
    <row r="177" spans="2:2">
      <c r="B177" s="31"/>
    </row>
    <row r="178" spans="2:2">
      <c r="B178" s="31"/>
    </row>
    <row r="179" spans="2:2">
      <c r="B179" s="31"/>
    </row>
    <row r="180" spans="2:2">
      <c r="B180" s="31"/>
    </row>
    <row r="181" spans="2:2">
      <c r="B181" s="31"/>
    </row>
    <row r="182" spans="2:2" ht="13.8">
      <c r="B182"/>
    </row>
    <row r="183" spans="2:2" ht="13.8">
      <c r="B183"/>
    </row>
    <row r="184" spans="2:2" ht="13.8">
      <c r="B184"/>
    </row>
    <row r="185" spans="2:2" ht="13.8">
      <c r="B185"/>
    </row>
    <row r="186" spans="2:2" ht="13.8">
      <c r="B186"/>
    </row>
    <row r="187" spans="2:2" ht="13.8">
      <c r="B187"/>
    </row>
    <row r="188" spans="2:2" ht="13.8">
      <c r="B188"/>
    </row>
    <row r="189" spans="2:2" ht="13.8">
      <c r="B189"/>
    </row>
    <row r="190" spans="2:2" ht="13.8">
      <c r="B190"/>
    </row>
    <row r="191" spans="2:2" ht="13.8">
      <c r="B191"/>
    </row>
    <row r="192" spans="2:2" ht="13.8">
      <c r="B192"/>
    </row>
  </sheetData>
  <sortState ref="B6:B182">
    <sortCondition ref="B6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Asset_Item_Plan</vt:lpstr>
      <vt:lpstr>TAB_List</vt:lpstr>
      <vt:lpstr>TAB_Asset_Cat</vt:lpstr>
    </vt:vector>
  </TitlesOfParts>
  <Company>XXX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Thanakan.N</dc:creator>
  <cp:lastModifiedBy>nstda</cp:lastModifiedBy>
  <dcterms:created xsi:type="dcterms:W3CDTF">2018-01-04T03:39:22Z</dcterms:created>
  <dcterms:modified xsi:type="dcterms:W3CDTF">2018-02-02T10:15:23Z</dcterms:modified>
</cp:coreProperties>
</file>