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Documents\Projects\Melty\"/>
    </mc:Choice>
  </mc:AlternateContent>
  <xr:revisionPtr revIDLastSave="0" documentId="13_ncr:1_{073CB4EF-378F-4081-A9AD-F490B476CD6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reo PCB" sheetId="1" r:id="rId1"/>
    <sheet name="Mechanical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2" l="1"/>
  <c r="F32" i="2"/>
  <c r="J4" i="2" l="1"/>
  <c r="D12" i="2" s="1"/>
  <c r="D11" i="2"/>
  <c r="J6" i="2"/>
  <c r="D5" i="2" s="1"/>
  <c r="J5" i="2"/>
  <c r="D2" i="2" s="1"/>
  <c r="J3" i="2"/>
  <c r="D7" i="2" s="1"/>
  <c r="F16" i="2"/>
  <c r="D9" i="2" l="1"/>
  <c r="D6" i="2"/>
  <c r="D10" i="2"/>
  <c r="D8" i="2"/>
  <c r="D4" i="2"/>
  <c r="D3" i="2"/>
  <c r="D21" i="2" l="1"/>
  <c r="D22" i="2" s="1"/>
</calcChain>
</file>

<file path=xl/sharedStrings.xml><?xml version="1.0" encoding="utf-8"?>
<sst xmlns="http://schemas.openxmlformats.org/spreadsheetml/2006/main" count="190" uniqueCount="167">
  <si>
    <t>Ref</t>
  </si>
  <si>
    <t>Man #</t>
  </si>
  <si>
    <t>Qnty</t>
  </si>
  <si>
    <t>Unit Price</t>
  </si>
  <si>
    <t>Description</t>
  </si>
  <si>
    <t>Footprint</t>
  </si>
  <si>
    <t>Digikey Link</t>
  </si>
  <si>
    <t>Datasheet</t>
  </si>
  <si>
    <t xml:space="preserve">AC1, </t>
  </si>
  <si>
    <t>H3LIS331DLTR</t>
  </si>
  <si>
    <t>Accelerometers Low Pwr Hi G 3-axis Digital Acceleromtr</t>
  </si>
  <si>
    <t>-</t>
  </si>
  <si>
    <t>https://www.digikey.co.uk/en/products/detail/H3LIS331DLTR/497-13903-1-ND/4311636</t>
  </si>
  <si>
    <t>https://www.st.com/content/ccc/resource/technical/document/datasheet/3e/48/02/c7/a4/e6/41/bb/DM00053090.pdf/files/DM00053090.pdf/jcr:content/translations/en.DM00053090.pdf</t>
  </si>
  <si>
    <t xml:space="preserve">C1, C16, C19, C20, C21, C22, C23, </t>
  </si>
  <si>
    <t>CL21B105KAFNNNE</t>
  </si>
  <si>
    <t>CAP CER 1UF 25V X7R 0805</t>
  </si>
  <si>
    <t>https://www.digikey.co.uk/en/products/detail/samsung-electro-mechanics/CL21B105KAFNNNE/3886724</t>
  </si>
  <si>
    <t>https://media.digikey.com/pdf/Data%20Sheets/Samsung%20PDFs/CL21B105KAFNNNE_Spec.pdf</t>
  </si>
  <si>
    <t xml:space="preserve">C2, C4, </t>
  </si>
  <si>
    <t>TCC0402COG200J500AT</t>
  </si>
  <si>
    <t>50V 20pF C0G Â±5% 0402  Multilayer Ceramic Capacitors MLCC - SMD/SMT ROHS</t>
  </si>
  <si>
    <t>C3, C5, C7,  C14,</t>
  </si>
  <si>
    <t>CL05A106MQ5NUNC</t>
  </si>
  <si>
    <t>6.3V 10uF X5R Â±20% 0402  Multilayer Ceramic Capacitors MLCC - SMD/SMT ROHS</t>
  </si>
  <si>
    <t xml:space="preserve">C6, C17, C18, C24, C25, C26, C27, </t>
  </si>
  <si>
    <t>CL31A106KAHNNNE</t>
  </si>
  <si>
    <t>CAP CER 10UF 25V X5R 1206</t>
  </si>
  <si>
    <t>https://www.digikey.co.uk/en/products/detail/samsung-electro-mechanics/CL31A106KAHNNNE/3886733</t>
  </si>
  <si>
    <t xml:space="preserve">C8, </t>
  </si>
  <si>
    <t>CC0402KRX7R9BB103</t>
  </si>
  <si>
    <t>10nF</t>
  </si>
  <si>
    <t xml:space="preserve">C9, </t>
  </si>
  <si>
    <t>CL10A475KA8NQNC</t>
  </si>
  <si>
    <t>25V 4.7uF X5R Â±10% 0603  Multilayer Ceramic Capacitors MLCC - SMD/SMT ROHS</t>
  </si>
  <si>
    <t xml:space="preserve">C10, C11, C12, C13, C15, </t>
  </si>
  <si>
    <t>TCC0402X5R104M250AT</t>
  </si>
  <si>
    <t>25V 100nF X5R Â±20% 0402  Multilayer Ceramic Capacitors MLCC - SMD/SMT ROHS</t>
  </si>
  <si>
    <t xml:space="preserve">D2, </t>
  </si>
  <si>
    <t>XL-1608SYGC-06</t>
  </si>
  <si>
    <t>Green LED 25mA 2800K~3160K 575nm Colorless transparence -30â„ƒ~+85â„ƒ Positive post 570nm~573nm Green/Yellow-Green 120Â° 55mW 0603  Light Emitting Diodes (LED) ROHS</t>
  </si>
  <si>
    <t xml:space="preserve">L1, </t>
  </si>
  <si>
    <t>CBC3225T102KR</t>
  </si>
  <si>
    <t>1mH</t>
  </si>
  <si>
    <t xml:space="preserve">Q1, Q2, Q5, Q6, Q7, Q8, Q9, Q10, Q11, Q12, Q13, Q14, </t>
  </si>
  <si>
    <t>G35N02K</t>
  </si>
  <si>
    <t>N-Channel 20 V 35A (Tc) 40W (Tc) Surface Mount TO-252</t>
  </si>
  <si>
    <t>TO-252-2</t>
  </si>
  <si>
    <t>https://www.digikey.co.uk/en/products/detail/goford-semiconductor/G35N02K/16584942</t>
  </si>
  <si>
    <t>http://www.gofordsemi.com/products-detail.php?ProId=637</t>
  </si>
  <si>
    <t xml:space="preserve">R1, R4, R22, R23, R24, R25, R26, R27, </t>
  </si>
  <si>
    <t>0402WGJ0823TCE</t>
  </si>
  <si>
    <t>82K</t>
  </si>
  <si>
    <t xml:space="preserve">R3, </t>
  </si>
  <si>
    <t>500R</t>
  </si>
  <si>
    <t xml:space="preserve">R5, R28, R29, R30, R31, R32, R33, </t>
  </si>
  <si>
    <t>RC-02W1402FT</t>
  </si>
  <si>
    <t>14K</t>
  </si>
  <si>
    <t xml:space="preserve">R6, R7, R10, R11, R12, R13, R14, R15, R16, R17, R18, R19, </t>
  </si>
  <si>
    <t>ERJ-PA2F20R0X</t>
  </si>
  <si>
    <t>RES 20 OHM 1% 1/4W 0402</t>
  </si>
  <si>
    <t>https://www.digikey.co.uk/en/products/detail/panasonic-electronic-components/ERJ-PA2F20R0X/9815036</t>
  </si>
  <si>
    <t xml:space="preserve">U1, </t>
  </si>
  <si>
    <t>AP7375-33SA-7</t>
  </si>
  <si>
    <t>3.3 V Linear Voltage Regulator IC Positive Fixed 1 Output 300mA SOT-23-3</t>
  </si>
  <si>
    <t>SOT-23</t>
  </si>
  <si>
    <t>https://www.digikey.co.uk/en/products/detail/diodes-incorporated/AP7375-33SA-7/16400213</t>
  </si>
  <si>
    <t>https://www.diodes.com/assets/Datasheets/AP7375.pdf</t>
  </si>
  <si>
    <t xml:space="preserve">U2, U8, </t>
  </si>
  <si>
    <t>NCR421UX</t>
  </si>
  <si>
    <t>IC LED DRVR LIN PWM 150MA 6TSOP</t>
  </si>
  <si>
    <t>TSOP-6_1.65x3.05mm_P0.95mm</t>
  </si>
  <si>
    <t>https://www.digikey.co.uk/en/products/detail/nexperia-usa-inc/NCR421UX/9998332</t>
  </si>
  <si>
    <t xml:space="preserve">U3, </t>
  </si>
  <si>
    <t>STM32F303RBTx</t>
  </si>
  <si>
    <t>ARM Cortex-M4 MCU, 128KB flash, 32KB RAM, 72MHz, 2-3.6V, 52 GPIO, LQFP-64</t>
  </si>
  <si>
    <t>LQFP-64_10x10mm_P0.5mm</t>
  </si>
  <si>
    <t xml:space="preserve">U4, U7, </t>
  </si>
  <si>
    <t>DRV8300DRGER</t>
  </si>
  <si>
    <t>100-V MAX SIMPLE 3-PHASE GATE DR</t>
  </si>
  <si>
    <t>VQFN-24-1EP_4x4mm_P0.5mm_EP2.45x2.45mm</t>
  </si>
  <si>
    <t>https://www.digikey.co.uk/en/products/detail/texas-instruments/DRV8300DRGER/13918763</t>
  </si>
  <si>
    <t>https://www.ti.com/lit/ds/symlink/drv8300.pdf?HQS=dis-dk-null-digikeymode-dsf-pf-null-wwe&amp;ts=1667935104197</t>
  </si>
  <si>
    <t xml:space="preserve">U10, </t>
  </si>
  <si>
    <t>PJ73AL50SQ</t>
  </si>
  <si>
    <t>300mA 300mV@(100mA) Fixed 5V~5V Positive 1 20V SOT-89 Linear Voltage Regulators (LDO) ROHS</t>
  </si>
  <si>
    <t>SOT-89-3</t>
  </si>
  <si>
    <t xml:space="preserve">Y1, </t>
  </si>
  <si>
    <t>2344-RH100-32.000-20-F-5050-TR-NS1CT-ND</t>
  </si>
  <si>
    <t>CRYSTAL 32.0000MHZ 20PF SMD</t>
  </si>
  <si>
    <t>Crystal_SMD_3225-4Pin_3.2x2.5mm</t>
  </si>
  <si>
    <t>D1, D2,</t>
  </si>
  <si>
    <t>B3803FCH-20C001112U1930</t>
  </si>
  <si>
    <t>LED RGB FULL COLOR 1.6X1.6</t>
  </si>
  <si>
    <t>https://www.digikey.co.uk/en/products/detail/harvatek-corporation/B3803FCH-20C001112U1930/13588742</t>
  </si>
  <si>
    <t>D3, D4,</t>
  </si>
  <si>
    <t>3mm / 5mm THT LED</t>
  </si>
  <si>
    <t>LED THT 3mm / 5mm</t>
  </si>
  <si>
    <t>Q1,</t>
  </si>
  <si>
    <t>SFH 325</t>
  </si>
  <si>
    <t>SENSOR PHOTO 980NM SIDE VIEW SMD</t>
  </si>
  <si>
    <t>https://www.digikey.co.uk/en/products/detail/osram-opto-semiconductors-inc/SFH-325-FA-3-4-Z/3880928</t>
  </si>
  <si>
    <t>RV1,</t>
  </si>
  <si>
    <t>TC42X-2-102E</t>
  </si>
  <si>
    <t>TRIMMER 1K OHM 0.1W J LEAD TOP</t>
  </si>
  <si>
    <t>https://www.digikey.co.uk/en/products/detail/bourns-inc/TC42X-2-102E/3722194</t>
  </si>
  <si>
    <t>PCB</t>
  </si>
  <si>
    <t>Total:</t>
  </si>
  <si>
    <t>0805</t>
  </si>
  <si>
    <t>0402</t>
  </si>
  <si>
    <t>0603</t>
  </si>
  <si>
    <t>Part Name</t>
  </si>
  <si>
    <t>Material</t>
  </si>
  <si>
    <t>Volume</t>
  </si>
  <si>
    <t>Weight</t>
  </si>
  <si>
    <t>Qty</t>
  </si>
  <si>
    <t>Link</t>
  </si>
  <si>
    <t>Outer_Ring</t>
  </si>
  <si>
    <t>outer_bracket</t>
  </si>
  <si>
    <t>inner_bracket</t>
  </si>
  <si>
    <t>tooth</t>
  </si>
  <si>
    <t>Al</t>
  </si>
  <si>
    <t>Steel</t>
  </si>
  <si>
    <t>Upper_Top_Plate</t>
  </si>
  <si>
    <t>Lower_Top_Plate</t>
  </si>
  <si>
    <t>HDPE</t>
  </si>
  <si>
    <t>battery_box_side</t>
  </si>
  <si>
    <t>battery_box_front</t>
  </si>
  <si>
    <t>Motor_Shim</t>
  </si>
  <si>
    <t>c2835 880kv BLDC</t>
  </si>
  <si>
    <t>1100mah 4s LiPo</t>
  </si>
  <si>
    <t>Wheel_Inner</t>
  </si>
  <si>
    <t>Wheel_Outer</t>
  </si>
  <si>
    <t>ABS?</t>
  </si>
  <si>
    <t>Silicon</t>
  </si>
  <si>
    <t>RX</t>
  </si>
  <si>
    <t>Safety Link</t>
  </si>
  <si>
    <t>Power LED</t>
  </si>
  <si>
    <t>Oreo PCB</t>
  </si>
  <si>
    <t>Daughter PCB</t>
  </si>
  <si>
    <t>M3 10-15mm contersunk screw</t>
  </si>
  <si>
    <t>https://www.hobbyrc.co.uk/gnb-1100mah-4s-130c-lipo-battery</t>
  </si>
  <si>
    <t>https://www.rclife.co.uk/Brushless-Motors/Surpass-Hobby-C2836-880kv-Brushless-Outrunner-Motor</t>
  </si>
  <si>
    <t>Density</t>
  </si>
  <si>
    <t>AL</t>
  </si>
  <si>
    <t>ABS</t>
  </si>
  <si>
    <t xml:space="preserve">Total Weight: </t>
  </si>
  <si>
    <t xml:space="preserve">Delta: </t>
  </si>
  <si>
    <t>1kg Load Cell</t>
  </si>
  <si>
    <t>https://www.amazon.co.uk/ARCELI-Converter-Breakout-Portable-Electronic/dp/B07MY35F92/ref=sr_1_5</t>
  </si>
  <si>
    <t>https://www.mbfg.co.uk/pt-flex-50-rubber.html</t>
  </si>
  <si>
    <t>https://www.mbfg.co.uk/7475-c-softener.html</t>
  </si>
  <si>
    <t xml:space="preserve">1kg 50A Rubber </t>
  </si>
  <si>
    <t>250g softner</t>
  </si>
  <si>
    <t>IR LED</t>
  </si>
  <si>
    <t>https://www.digikey.co.uk/en/products/detail/osram-opto-ams-osram/LZ1-10R702-0000/4976715</t>
  </si>
  <si>
    <t>https://www.metals4u.co.uk/materials/mild-steel/mild-steel-square/square-bright/2554-p</t>
  </si>
  <si>
    <t>30mm square bright mild steel</t>
  </si>
  <si>
    <t>https://www.metals4u.co.uk/materials/aluminium/aluminium-flat/855-p</t>
  </si>
  <si>
    <t>1m</t>
  </si>
  <si>
    <t>https://www.metals4u.co.uk/materials/aluminium/aluminium-flat/273-p</t>
  </si>
  <si>
    <t>https://www.metals4u.co.uk/materials/aluminium/aluminium-flat/274-p</t>
  </si>
  <si>
    <t>2 x 0.6m</t>
  </si>
  <si>
    <t>4 x 50mm</t>
  </si>
  <si>
    <t>50x3mm Al sheet</t>
  </si>
  <si>
    <t>30x12mm Al sheet</t>
  </si>
  <si>
    <t>30x9m Al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</si>
</sst>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64" formatCode="&quot;£&quot;#,##0.00"/>
    <numFmt numFmtId="165" formatCode="0.00000"/>
    <numFmt numFmtId="166" formatCode="&quot;£&quot;#,##0.000;[Red]\-&quot;£&quot;#,##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7">
    <xf numFmtId="0" fontId="0" fillId="0" borderId="0" xfId="0"/>
    <xf numFmtId="8" fontId="0" fillId="0" borderId="0" xfId="0" applyNumberFormat="1"/>
    <xf numFmtId="49" fontId="0" fillId="0" borderId="0" xfId="0" applyNumberFormat="1"/>
    <xf numFmtId="0" fontId="0" fillId="33" borderId="0" xfId="0" applyFill="1"/>
    <xf numFmtId="49" fontId="0" fillId="33" borderId="0" xfId="0" applyNumberFormat="1" applyFill="1"/>
    <xf numFmtId="0" fontId="0" fillId="0" borderId="10" xfId="0" applyBorder="1"/>
    <xf numFmtId="49" fontId="0" fillId="0" borderId="10" xfId="0" applyNumberFormat="1" applyBorder="1"/>
    <xf numFmtId="164" fontId="0" fillId="0" borderId="0" xfId="0" applyNumberFormat="1"/>
    <xf numFmtId="0" fontId="0" fillId="33" borderId="10" xfId="0" applyFill="1" applyBorder="1"/>
    <xf numFmtId="49" fontId="0" fillId="33" borderId="10" xfId="0" applyNumberFormat="1" applyFill="1" applyBorder="1"/>
    <xf numFmtId="0" fontId="0" fillId="0" borderId="11" xfId="0" applyBorder="1"/>
    <xf numFmtId="49" fontId="0" fillId="0" borderId="11" xfId="0" applyNumberFormat="1" applyBorder="1"/>
    <xf numFmtId="166" fontId="0" fillId="0" borderId="0" xfId="0" applyNumberFormat="1"/>
    <xf numFmtId="166" fontId="0" fillId="33" borderId="0" xfId="0" applyNumberFormat="1" applyFill="1"/>
    <xf numFmtId="166" fontId="0" fillId="33" borderId="10" xfId="0" applyNumberFormat="1" applyFill="1" applyBorder="1"/>
    <xf numFmtId="166" fontId="0" fillId="0" borderId="10" xfId="0" applyNumberFormat="1" applyBorder="1"/>
    <xf numFmtId="166" fontId="0" fillId="0" borderId="11" xfId="0" applyNumberFormat="1" applyBorder="1"/>
    <xf numFmtId="164" fontId="0" fillId="0" borderId="10" xfId="0" applyNumberFormat="1" applyBorder="1"/>
    <xf numFmtId="164" fontId="0" fillId="34" borderId="0" xfId="0" applyNumberFormat="1" applyFill="1"/>
    <xf numFmtId="164" fontId="0" fillId="33" borderId="0" xfId="0" applyNumberFormat="1" applyFill="1"/>
    <xf numFmtId="164" fontId="0" fillId="33" borderId="10" xfId="0" applyNumberFormat="1" applyFill="1" applyBorder="1"/>
    <xf numFmtId="0" fontId="0" fillId="0" borderId="0" xfId="0" applyAlignment="1">
      <alignment horizontal="center"/>
    </xf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  <xf numFmtId="0" fontId="18" fillId="0" borderId="0" xfId="42"/>
    <xf numFmtId="165" fontId="0" fillId="33" borderId="0" xfId="0" applyNumberFormat="1" applyFill="1"/>
    <xf numFmtId="0" fontId="18" fillId="33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.uk/en/products/detail/osram-opto-semiconductors-inc/SFH-325-FA-3-4-Z/388092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tals4u.co.uk/materials/aluminium/aluminium-flat/855-p" TargetMode="External"/><Relationship Id="rId2" Type="http://schemas.openxmlformats.org/officeDocument/2006/relationships/hyperlink" Target="https://www.metals4u.co.uk/materials/aluminium/aluminium-flat/274-p" TargetMode="External"/><Relationship Id="rId1" Type="http://schemas.openxmlformats.org/officeDocument/2006/relationships/hyperlink" Target="https://www.rclife.co.uk/Brushless-Motors/Surpass-Hobby-C2836-880kv-Brushless-Outrunner-Mo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workbookViewId="0">
      <selection activeCell="G25" sqref="G25"/>
    </sheetView>
  </sheetViews>
  <sheetFormatPr defaultRowHeight="14.4" x14ac:dyDescent="0.3"/>
  <cols>
    <col min="2" max="2" width="21.44140625" customWidth="1"/>
    <col min="3" max="3" width="5.6640625" customWidth="1"/>
    <col min="5" max="5" width="11.109375" customWidth="1"/>
    <col min="6" max="6" width="10.77734375" style="2" customWidth="1"/>
  </cols>
  <sheetData>
    <row r="1" spans="1:8" s="5" customFormat="1" ht="15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</row>
    <row r="2" spans="1:8" x14ac:dyDescent="0.3">
      <c r="A2" t="s">
        <v>8</v>
      </c>
      <c r="B2" t="s">
        <v>9</v>
      </c>
      <c r="C2">
        <v>1</v>
      </c>
      <c r="D2" s="1">
        <v>11.91</v>
      </c>
      <c r="E2" t="s">
        <v>10</v>
      </c>
      <c r="F2" s="2" t="s">
        <v>11</v>
      </c>
      <c r="G2" t="s">
        <v>12</v>
      </c>
      <c r="H2" t="s">
        <v>13</v>
      </c>
    </row>
    <row r="3" spans="1:8" x14ac:dyDescent="0.3">
      <c r="A3" t="s">
        <v>14</v>
      </c>
      <c r="B3" t="s">
        <v>15</v>
      </c>
      <c r="C3">
        <v>7</v>
      </c>
      <c r="D3" s="12">
        <v>5.7000000000000002E-2</v>
      </c>
      <c r="E3" t="s">
        <v>16</v>
      </c>
      <c r="F3" s="2" t="s">
        <v>108</v>
      </c>
      <c r="G3" t="s">
        <v>17</v>
      </c>
      <c r="H3" t="s">
        <v>18</v>
      </c>
    </row>
    <row r="4" spans="1:8" s="3" customFormat="1" x14ac:dyDescent="0.3">
      <c r="A4" s="3" t="s">
        <v>19</v>
      </c>
      <c r="B4" s="3" t="s">
        <v>20</v>
      </c>
      <c r="C4" s="3">
        <v>2</v>
      </c>
      <c r="D4" s="13">
        <v>1.1999999999999999E-3</v>
      </c>
      <c r="E4" s="3" t="s">
        <v>21</v>
      </c>
      <c r="F4" s="4" t="s">
        <v>109</v>
      </c>
      <c r="G4" s="3">
        <v>100</v>
      </c>
    </row>
    <row r="5" spans="1:8" s="3" customFormat="1" x14ac:dyDescent="0.3">
      <c r="A5" s="3" t="s">
        <v>22</v>
      </c>
      <c r="B5" s="3" t="s">
        <v>23</v>
      </c>
      <c r="C5" s="3">
        <v>4</v>
      </c>
      <c r="D5" s="13">
        <v>3.0000000000000001E-3</v>
      </c>
      <c r="E5" s="3" t="s">
        <v>24</v>
      </c>
      <c r="F5" s="4" t="s">
        <v>109</v>
      </c>
      <c r="G5" s="3">
        <v>50</v>
      </c>
    </row>
    <row r="6" spans="1:8" x14ac:dyDescent="0.3">
      <c r="A6" t="s">
        <v>25</v>
      </c>
      <c r="B6" t="s">
        <v>26</v>
      </c>
      <c r="C6">
        <v>7</v>
      </c>
      <c r="D6" s="12">
        <v>0.11</v>
      </c>
      <c r="E6" t="s">
        <v>27</v>
      </c>
      <c r="F6" s="2">
        <v>1206</v>
      </c>
      <c r="G6" t="s">
        <v>28</v>
      </c>
    </row>
    <row r="7" spans="1:8" s="3" customFormat="1" x14ac:dyDescent="0.3">
      <c r="A7" s="3" t="s">
        <v>29</v>
      </c>
      <c r="B7" s="3" t="s">
        <v>30</v>
      </c>
      <c r="C7" s="3">
        <v>1</v>
      </c>
      <c r="D7" s="13">
        <v>8.0000000000000004E-4</v>
      </c>
      <c r="E7" s="3" t="s">
        <v>31</v>
      </c>
      <c r="F7" s="4" t="s">
        <v>109</v>
      </c>
      <c r="G7" s="3">
        <v>100</v>
      </c>
    </row>
    <row r="8" spans="1:8" s="3" customFormat="1" x14ac:dyDescent="0.3">
      <c r="A8" s="3" t="s">
        <v>32</v>
      </c>
      <c r="B8" s="3" t="s">
        <v>33</v>
      </c>
      <c r="C8" s="3">
        <v>1</v>
      </c>
      <c r="D8" s="13">
        <v>1.9199999999999998E-2</v>
      </c>
      <c r="E8" s="3" t="s">
        <v>34</v>
      </c>
      <c r="F8" s="4" t="s">
        <v>110</v>
      </c>
      <c r="G8" s="3">
        <v>20</v>
      </c>
    </row>
    <row r="9" spans="1:8" s="3" customFormat="1" x14ac:dyDescent="0.3">
      <c r="A9" s="3" t="s">
        <v>35</v>
      </c>
      <c r="B9" s="3" t="s">
        <v>36</v>
      </c>
      <c r="C9" s="3">
        <v>5</v>
      </c>
      <c r="D9" s="13">
        <v>8.0000000000000004E-4</v>
      </c>
      <c r="E9" s="3" t="s">
        <v>37</v>
      </c>
      <c r="F9" s="4" t="s">
        <v>109</v>
      </c>
      <c r="G9" s="3">
        <v>200</v>
      </c>
    </row>
    <row r="10" spans="1:8" s="3" customFormat="1" x14ac:dyDescent="0.3">
      <c r="A10" s="3" t="s">
        <v>38</v>
      </c>
      <c r="B10" s="3" t="s">
        <v>39</v>
      </c>
      <c r="C10" s="3">
        <v>1</v>
      </c>
      <c r="D10" s="13"/>
      <c r="E10" s="3" t="s">
        <v>40</v>
      </c>
      <c r="F10" s="4" t="s">
        <v>110</v>
      </c>
      <c r="G10" s="3">
        <v>50</v>
      </c>
    </row>
    <row r="11" spans="1:8" s="3" customFormat="1" x14ac:dyDescent="0.3">
      <c r="A11" s="3" t="s">
        <v>41</v>
      </c>
      <c r="B11" s="3" t="s">
        <v>42</v>
      </c>
      <c r="C11" s="3">
        <v>1</v>
      </c>
      <c r="D11" s="13"/>
      <c r="E11" s="3" t="s">
        <v>43</v>
      </c>
      <c r="F11" s="4">
        <v>1210</v>
      </c>
      <c r="G11" s="3">
        <v>10</v>
      </c>
    </row>
    <row r="12" spans="1:8" x14ac:dyDescent="0.3">
      <c r="A12" t="s">
        <v>44</v>
      </c>
      <c r="B12" t="s">
        <v>45</v>
      </c>
      <c r="C12">
        <v>12</v>
      </c>
      <c r="D12" s="12">
        <v>0.371</v>
      </c>
      <c r="E12" t="s">
        <v>46</v>
      </c>
      <c r="F12" s="2" t="s">
        <v>47</v>
      </c>
      <c r="G12" t="s">
        <v>48</v>
      </c>
      <c r="H12" t="s">
        <v>49</v>
      </c>
    </row>
    <row r="13" spans="1:8" s="3" customFormat="1" x14ac:dyDescent="0.3">
      <c r="A13" s="3" t="s">
        <v>50</v>
      </c>
      <c r="B13" s="3" t="s">
        <v>51</v>
      </c>
      <c r="C13" s="3">
        <v>8</v>
      </c>
      <c r="D13" s="13">
        <v>4.0000000000000002E-4</v>
      </c>
      <c r="E13" s="3" t="s">
        <v>52</v>
      </c>
      <c r="F13" s="4" t="s">
        <v>109</v>
      </c>
      <c r="G13" s="3">
        <v>200</v>
      </c>
    </row>
    <row r="14" spans="1:8" s="3" customFormat="1" x14ac:dyDescent="0.3">
      <c r="A14" s="3" t="s">
        <v>53</v>
      </c>
      <c r="B14" s="3" t="s">
        <v>11</v>
      </c>
      <c r="C14" s="3">
        <v>1</v>
      </c>
      <c r="D14" s="13"/>
      <c r="E14" s="3" t="s">
        <v>54</v>
      </c>
      <c r="F14" s="4" t="s">
        <v>108</v>
      </c>
      <c r="G14" s="3">
        <v>50</v>
      </c>
    </row>
    <row r="15" spans="1:8" s="3" customFormat="1" x14ac:dyDescent="0.3">
      <c r="A15" s="3" t="s">
        <v>55</v>
      </c>
      <c r="B15" s="3" t="s">
        <v>56</v>
      </c>
      <c r="C15" s="3">
        <v>7</v>
      </c>
      <c r="D15" s="13">
        <v>6.9999999999999999E-4</v>
      </c>
      <c r="E15" s="3" t="s">
        <v>57</v>
      </c>
      <c r="F15" s="4" t="s">
        <v>109</v>
      </c>
      <c r="G15" s="3">
        <v>200</v>
      </c>
    </row>
    <row r="16" spans="1:8" x14ac:dyDescent="0.3">
      <c r="A16" t="s">
        <v>58</v>
      </c>
      <c r="B16" t="s">
        <v>59</v>
      </c>
      <c r="C16">
        <v>12</v>
      </c>
      <c r="D16" s="12">
        <v>0.17299999999999999</v>
      </c>
      <c r="E16" t="s">
        <v>60</v>
      </c>
      <c r="F16" s="2" t="s">
        <v>109</v>
      </c>
      <c r="G16" t="s">
        <v>61</v>
      </c>
    </row>
    <row r="17" spans="1:8" x14ac:dyDescent="0.3">
      <c r="A17" t="s">
        <v>62</v>
      </c>
      <c r="B17" t="s">
        <v>63</v>
      </c>
      <c r="C17">
        <v>1</v>
      </c>
      <c r="D17" s="12">
        <v>0.37</v>
      </c>
      <c r="E17" t="s">
        <v>64</v>
      </c>
      <c r="F17" s="2" t="s">
        <v>65</v>
      </c>
      <c r="G17" t="s">
        <v>66</v>
      </c>
      <c r="H17" t="s">
        <v>67</v>
      </c>
    </row>
    <row r="18" spans="1:8" x14ac:dyDescent="0.3">
      <c r="A18" t="s">
        <v>68</v>
      </c>
      <c r="B18" t="s">
        <v>69</v>
      </c>
      <c r="C18">
        <v>2</v>
      </c>
      <c r="D18" s="12">
        <v>0.38</v>
      </c>
      <c r="E18" t="s">
        <v>70</v>
      </c>
      <c r="F18" s="2" t="s">
        <v>71</v>
      </c>
      <c r="G18" t="s">
        <v>72</v>
      </c>
    </row>
    <row r="19" spans="1:8" s="3" customFormat="1" x14ac:dyDescent="0.3">
      <c r="A19" s="3" t="s">
        <v>73</v>
      </c>
      <c r="B19" s="3" t="s">
        <v>74</v>
      </c>
      <c r="C19" s="3">
        <v>1</v>
      </c>
      <c r="D19" s="13">
        <v>4.5</v>
      </c>
      <c r="E19" s="3" t="s">
        <v>75</v>
      </c>
      <c r="F19" s="4" t="s">
        <v>76</v>
      </c>
      <c r="G19" s="3">
        <v>10</v>
      </c>
    </row>
    <row r="20" spans="1:8" x14ac:dyDescent="0.3">
      <c r="A20" t="s">
        <v>77</v>
      </c>
      <c r="B20" t="s">
        <v>78</v>
      </c>
      <c r="C20">
        <v>2</v>
      </c>
      <c r="D20" s="12">
        <v>1.4</v>
      </c>
      <c r="E20" t="s">
        <v>79</v>
      </c>
      <c r="F20" s="2" t="s">
        <v>80</v>
      </c>
      <c r="G20" t="s">
        <v>81</v>
      </c>
      <c r="H20" t="s">
        <v>82</v>
      </c>
    </row>
    <row r="21" spans="1:8" s="3" customFormat="1" x14ac:dyDescent="0.3">
      <c r="A21" s="3" t="s">
        <v>83</v>
      </c>
      <c r="B21" s="3" t="s">
        <v>84</v>
      </c>
      <c r="C21" s="3">
        <v>1</v>
      </c>
      <c r="D21" s="13">
        <v>0.1017</v>
      </c>
      <c r="E21" s="3" t="s">
        <v>85</v>
      </c>
      <c r="F21" s="4" t="s">
        <v>86</v>
      </c>
      <c r="G21" s="3">
        <v>10</v>
      </c>
    </row>
    <row r="22" spans="1:8" s="8" customFormat="1" ht="15" thickBot="1" x14ac:dyDescent="0.35">
      <c r="A22" s="8" t="s">
        <v>87</v>
      </c>
      <c r="B22" s="8" t="s">
        <v>88</v>
      </c>
      <c r="C22" s="8">
        <v>1</v>
      </c>
      <c r="D22" s="14"/>
      <c r="E22" s="8" t="s">
        <v>89</v>
      </c>
      <c r="F22" s="9" t="s">
        <v>90</v>
      </c>
    </row>
    <row r="23" spans="1:8" x14ac:dyDescent="0.3">
      <c r="A23" t="s">
        <v>91</v>
      </c>
      <c r="B23" t="s">
        <v>92</v>
      </c>
      <c r="C23">
        <v>2</v>
      </c>
      <c r="D23" s="12">
        <v>0.18</v>
      </c>
      <c r="E23" t="s">
        <v>93</v>
      </c>
      <c r="F23" s="2" t="s">
        <v>11</v>
      </c>
      <c r="G23" t="s">
        <v>94</v>
      </c>
    </row>
    <row r="24" spans="1:8" x14ac:dyDescent="0.3">
      <c r="A24" t="s">
        <v>95</v>
      </c>
      <c r="C24">
        <v>2</v>
      </c>
      <c r="D24" s="12"/>
      <c r="E24" t="s">
        <v>96</v>
      </c>
      <c r="F24" s="2" t="s">
        <v>97</v>
      </c>
    </row>
    <row r="25" spans="1:8" x14ac:dyDescent="0.3">
      <c r="A25" t="s">
        <v>98</v>
      </c>
      <c r="B25" t="s">
        <v>99</v>
      </c>
      <c r="C25">
        <v>1</v>
      </c>
      <c r="D25" s="12">
        <v>0.64</v>
      </c>
      <c r="E25" t="s">
        <v>100</v>
      </c>
      <c r="G25" s="24" t="s">
        <v>101</v>
      </c>
    </row>
    <row r="26" spans="1:8" s="5" customFormat="1" ht="15" thickBot="1" x14ac:dyDescent="0.35">
      <c r="A26" s="5" t="s">
        <v>102</v>
      </c>
      <c r="B26" s="5" t="s">
        <v>103</v>
      </c>
      <c r="C26" s="5">
        <v>1</v>
      </c>
      <c r="D26" s="15">
        <v>0.43</v>
      </c>
      <c r="E26" s="5" t="s">
        <v>104</v>
      </c>
      <c r="F26" s="6" t="s">
        <v>11</v>
      </c>
      <c r="G26" s="5" t="s">
        <v>105</v>
      </c>
    </row>
    <row r="27" spans="1:8" s="10" customFormat="1" ht="15" thickBot="1" x14ac:dyDescent="0.35">
      <c r="B27" s="10" t="s">
        <v>106</v>
      </c>
      <c r="C27" s="10">
        <v>5</v>
      </c>
      <c r="D27" s="16">
        <v>1</v>
      </c>
      <c r="F27" s="11"/>
    </row>
    <row r="28" spans="1:8" x14ac:dyDescent="0.3">
      <c r="B28" t="s">
        <v>107</v>
      </c>
      <c r="D28" s="1">
        <v>34.630000000000003</v>
      </c>
    </row>
  </sheetData>
  <hyperlinks>
    <hyperlink ref="G25" r:id="rId1" xr:uid="{17CB87F0-57F2-4564-AFCC-207D0A2CB84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abSelected="1" topLeftCell="A14" workbookViewId="0">
      <selection activeCell="C38" sqref="C38"/>
    </sheetView>
  </sheetViews>
  <sheetFormatPr defaultRowHeight="14.4" x14ac:dyDescent="0.3"/>
  <cols>
    <col min="1" max="1" width="18.77734375" customWidth="1"/>
    <col min="6" max="6" width="8.88671875" style="7"/>
  </cols>
  <sheetData>
    <row r="1" spans="1:10" s="5" customFormat="1" ht="15" thickBot="1" x14ac:dyDescent="0.35">
      <c r="A1" s="5" t="s">
        <v>111</v>
      </c>
      <c r="B1" s="5" t="s">
        <v>112</v>
      </c>
      <c r="C1" s="5" t="s">
        <v>113</v>
      </c>
      <c r="D1" s="5" t="s">
        <v>114</v>
      </c>
      <c r="E1" s="5" t="s">
        <v>115</v>
      </c>
      <c r="F1" s="17" t="s">
        <v>3</v>
      </c>
      <c r="G1" s="5" t="s">
        <v>116</v>
      </c>
    </row>
    <row r="2" spans="1:10" s="3" customFormat="1" x14ac:dyDescent="0.3">
      <c r="A2" s="3" t="s">
        <v>117</v>
      </c>
      <c r="B2" s="3" t="s">
        <v>121</v>
      </c>
      <c r="C2" s="3">
        <v>299030</v>
      </c>
      <c r="D2" s="3">
        <f>C2*$J$5</f>
        <v>807.38100000000009</v>
      </c>
      <c r="E2" s="3">
        <v>1</v>
      </c>
      <c r="F2" s="19"/>
      <c r="I2" s="3" t="s">
        <v>143</v>
      </c>
    </row>
    <row r="3" spans="1:10" s="3" customFormat="1" x14ac:dyDescent="0.3">
      <c r="A3" s="3" t="s">
        <v>118</v>
      </c>
      <c r="B3" s="3" t="s">
        <v>121</v>
      </c>
      <c r="C3" s="3">
        <v>1</v>
      </c>
      <c r="D3" s="3">
        <f>C3*$J$5</f>
        <v>2.7000000000000001E-3</v>
      </c>
      <c r="E3" s="3">
        <v>1</v>
      </c>
      <c r="F3" s="19"/>
      <c r="I3" s="3" t="s">
        <v>125</v>
      </c>
      <c r="J3" s="25">
        <f>0.95/10^3</f>
        <v>9.5E-4</v>
      </c>
    </row>
    <row r="4" spans="1:10" s="3" customFormat="1" x14ac:dyDescent="0.3">
      <c r="A4" s="3" t="s">
        <v>119</v>
      </c>
      <c r="B4" s="3" t="s">
        <v>121</v>
      </c>
      <c r="C4" s="3">
        <v>1</v>
      </c>
      <c r="D4" s="3">
        <f>C4*$J$5</f>
        <v>2.7000000000000001E-3</v>
      </c>
      <c r="E4" s="3">
        <v>1</v>
      </c>
      <c r="F4" s="19"/>
      <c r="I4" s="3" t="s">
        <v>134</v>
      </c>
      <c r="J4" s="25">
        <f>1/10^3</f>
        <v>1E-3</v>
      </c>
    </row>
    <row r="5" spans="1:10" s="3" customFormat="1" x14ac:dyDescent="0.3">
      <c r="A5" s="3" t="s">
        <v>120</v>
      </c>
      <c r="B5" s="3" t="s">
        <v>122</v>
      </c>
      <c r="C5" s="3">
        <v>1</v>
      </c>
      <c r="D5" s="3">
        <f>C5*$J$6</f>
        <v>7.8399999999999997E-3</v>
      </c>
      <c r="E5" s="3">
        <v>1</v>
      </c>
      <c r="F5" s="19"/>
      <c r="I5" s="3" t="s">
        <v>144</v>
      </c>
      <c r="J5" s="25">
        <f>2.7/10^3</f>
        <v>2.7000000000000001E-3</v>
      </c>
    </row>
    <row r="6" spans="1:10" s="3" customFormat="1" x14ac:dyDescent="0.3">
      <c r="A6" s="3" t="s">
        <v>123</v>
      </c>
      <c r="B6" s="3" t="s">
        <v>125</v>
      </c>
      <c r="C6" s="3">
        <v>103290</v>
      </c>
      <c r="D6" s="3">
        <f>C6*$J$3</f>
        <v>98.125500000000002</v>
      </c>
      <c r="E6" s="3">
        <v>2</v>
      </c>
      <c r="F6" s="19"/>
      <c r="I6" s="3" t="s">
        <v>122</v>
      </c>
      <c r="J6" s="25">
        <f>7.84/10^3</f>
        <v>7.8399999999999997E-3</v>
      </c>
    </row>
    <row r="7" spans="1:10" s="3" customFormat="1" x14ac:dyDescent="0.3">
      <c r="A7" s="3" t="s">
        <v>124</v>
      </c>
      <c r="B7" s="3" t="s">
        <v>125</v>
      </c>
      <c r="C7" s="3">
        <v>77307</v>
      </c>
      <c r="D7" s="3">
        <f>C7*$J$3</f>
        <v>73.441649999999996</v>
      </c>
      <c r="E7" s="3">
        <v>2</v>
      </c>
      <c r="F7" s="19"/>
      <c r="I7" s="3" t="s">
        <v>145</v>
      </c>
    </row>
    <row r="8" spans="1:10" s="3" customFormat="1" x14ac:dyDescent="0.3">
      <c r="A8" s="3" t="s">
        <v>126</v>
      </c>
      <c r="B8" s="3" t="s">
        <v>125</v>
      </c>
      <c r="C8" s="3">
        <v>1</v>
      </c>
      <c r="D8" s="3">
        <f>C8*$J$3</f>
        <v>9.5E-4</v>
      </c>
      <c r="E8" s="3">
        <v>2</v>
      </c>
      <c r="F8" s="19"/>
    </row>
    <row r="9" spans="1:10" s="3" customFormat="1" x14ac:dyDescent="0.3">
      <c r="A9" s="3" t="s">
        <v>127</v>
      </c>
      <c r="B9" s="3" t="s">
        <v>125</v>
      </c>
      <c r="C9" s="3">
        <v>1</v>
      </c>
      <c r="D9" s="3">
        <f>C9*$J$3</f>
        <v>9.5E-4</v>
      </c>
      <c r="E9" s="3">
        <v>1</v>
      </c>
      <c r="F9" s="19"/>
    </row>
    <row r="10" spans="1:10" s="3" customFormat="1" x14ac:dyDescent="0.3">
      <c r="A10" s="3" t="s">
        <v>128</v>
      </c>
      <c r="B10" s="3" t="s">
        <v>125</v>
      </c>
      <c r="C10" s="3">
        <v>1</v>
      </c>
      <c r="D10" s="3">
        <f>C10*$J$3</f>
        <v>9.5E-4</v>
      </c>
      <c r="E10" s="3">
        <v>2</v>
      </c>
      <c r="F10" s="19"/>
    </row>
    <row r="11" spans="1:10" x14ac:dyDescent="0.3">
      <c r="A11" t="s">
        <v>131</v>
      </c>
      <c r="B11" t="s">
        <v>133</v>
      </c>
      <c r="C11">
        <v>1</v>
      </c>
      <c r="D11">
        <f>C11*$J$7</f>
        <v>0</v>
      </c>
      <c r="E11">
        <v>2</v>
      </c>
    </row>
    <row r="12" spans="1:10" s="8" customFormat="1" ht="15" thickBot="1" x14ac:dyDescent="0.35">
      <c r="A12" s="8" t="s">
        <v>132</v>
      </c>
      <c r="B12" s="8" t="s">
        <v>134</v>
      </c>
      <c r="C12" s="8">
        <v>1</v>
      </c>
      <c r="D12" s="8">
        <f>C12*$J$4</f>
        <v>1E-3</v>
      </c>
      <c r="E12" s="8">
        <v>2</v>
      </c>
      <c r="F12" s="20"/>
    </row>
    <row r="13" spans="1:10" s="5" customFormat="1" ht="15" thickBot="1" x14ac:dyDescent="0.35">
      <c r="A13" s="5" t="s">
        <v>140</v>
      </c>
      <c r="B13" s="5" t="s">
        <v>11</v>
      </c>
      <c r="D13" s="5">
        <v>1</v>
      </c>
      <c r="E13" s="5">
        <v>16</v>
      </c>
      <c r="F13" s="17"/>
    </row>
    <row r="14" spans="1:10" s="3" customFormat="1" x14ac:dyDescent="0.3">
      <c r="A14" s="3" t="s">
        <v>129</v>
      </c>
      <c r="D14" s="3">
        <v>67</v>
      </c>
      <c r="E14" s="3">
        <v>2</v>
      </c>
      <c r="F14" s="19">
        <v>13.99</v>
      </c>
      <c r="G14" s="26" t="s">
        <v>142</v>
      </c>
    </row>
    <row r="15" spans="1:10" x14ac:dyDescent="0.3">
      <c r="A15" t="s">
        <v>130</v>
      </c>
      <c r="D15">
        <v>137</v>
      </c>
      <c r="E15">
        <v>1</v>
      </c>
      <c r="F15" s="7">
        <v>18.55</v>
      </c>
      <c r="G15" t="s">
        <v>141</v>
      </c>
    </row>
    <row r="16" spans="1:10" x14ac:dyDescent="0.3">
      <c r="A16" t="s">
        <v>138</v>
      </c>
      <c r="E16">
        <v>1</v>
      </c>
      <c r="F16" s="7">
        <f>'Oreo PCB'!D28</f>
        <v>34.630000000000003</v>
      </c>
    </row>
    <row r="17" spans="1:7" x14ac:dyDescent="0.3">
      <c r="A17" t="s">
        <v>139</v>
      </c>
      <c r="E17">
        <v>2</v>
      </c>
      <c r="F17" s="18"/>
    </row>
    <row r="18" spans="1:7" s="3" customFormat="1" x14ac:dyDescent="0.3">
      <c r="A18" s="3" t="s">
        <v>135</v>
      </c>
      <c r="D18" s="3">
        <v>5</v>
      </c>
      <c r="E18" s="3">
        <v>1</v>
      </c>
      <c r="F18" s="19"/>
    </row>
    <row r="19" spans="1:7" s="3" customFormat="1" x14ac:dyDescent="0.3">
      <c r="A19" s="3" t="s">
        <v>136</v>
      </c>
      <c r="E19" s="3">
        <v>1</v>
      </c>
      <c r="F19" s="19"/>
    </row>
    <row r="20" spans="1:7" s="8" customFormat="1" ht="15" thickBot="1" x14ac:dyDescent="0.35">
      <c r="A20" s="8" t="s">
        <v>137</v>
      </c>
      <c r="E20" s="8">
        <v>1</v>
      </c>
      <c r="F20" s="20"/>
    </row>
    <row r="21" spans="1:7" x14ac:dyDescent="0.3">
      <c r="B21" s="22" t="s">
        <v>146</v>
      </c>
      <c r="C21" s="22"/>
      <c r="D21" s="21">
        <f>SUMPRODUCT(D2:D20,E2:E20)</f>
        <v>1442.53529</v>
      </c>
    </row>
    <row r="22" spans="1:7" x14ac:dyDescent="0.3">
      <c r="B22" s="23" t="s">
        <v>147</v>
      </c>
      <c r="C22" s="23"/>
      <c r="D22">
        <f>1500-D21</f>
        <v>57.464709999999968</v>
      </c>
    </row>
    <row r="26" spans="1:7" x14ac:dyDescent="0.3">
      <c r="A26" t="s">
        <v>152</v>
      </c>
      <c r="E26">
        <v>1</v>
      </c>
      <c r="F26" s="7">
        <v>24</v>
      </c>
      <c r="G26" s="24" t="s">
        <v>150</v>
      </c>
    </row>
    <row r="27" spans="1:7" x14ac:dyDescent="0.3">
      <c r="A27" t="s">
        <v>153</v>
      </c>
      <c r="E27">
        <v>1</v>
      </c>
      <c r="F27" s="7">
        <v>15</v>
      </c>
      <c r="G27" s="24" t="s">
        <v>151</v>
      </c>
    </row>
    <row r="28" spans="1:7" x14ac:dyDescent="0.3">
      <c r="A28" t="s">
        <v>148</v>
      </c>
      <c r="E28">
        <v>1</v>
      </c>
      <c r="F28" s="7">
        <v>4.99</v>
      </c>
      <c r="G28" s="7" t="s">
        <v>149</v>
      </c>
    </row>
    <row r="29" spans="1:7" x14ac:dyDescent="0.3">
      <c r="A29" t="s">
        <v>154</v>
      </c>
      <c r="E29">
        <v>2</v>
      </c>
      <c r="F29" s="7">
        <v>8.5500000000000007</v>
      </c>
      <c r="G29" t="s">
        <v>155</v>
      </c>
    </row>
    <row r="30" spans="1:7" x14ac:dyDescent="0.3">
      <c r="A30" t="s">
        <v>157</v>
      </c>
      <c r="E30" t="s">
        <v>163</v>
      </c>
      <c r="F30" s="7">
        <f>14.42</f>
        <v>14.42</v>
      </c>
      <c r="G30" t="s">
        <v>156</v>
      </c>
    </row>
    <row r="31" spans="1:7" x14ac:dyDescent="0.3">
      <c r="A31" t="s">
        <v>164</v>
      </c>
      <c r="E31" t="s">
        <v>159</v>
      </c>
      <c r="F31" s="7">
        <v>6.36</v>
      </c>
      <c r="G31" s="24" t="s">
        <v>158</v>
      </c>
    </row>
    <row r="32" spans="1:7" x14ac:dyDescent="0.3">
      <c r="A32" t="s">
        <v>165</v>
      </c>
      <c r="E32" t="s">
        <v>162</v>
      </c>
      <c r="F32" s="7">
        <f>9.36</f>
        <v>9.36</v>
      </c>
      <c r="G32" s="24" t="s">
        <v>161</v>
      </c>
    </row>
    <row r="33" spans="1:7" x14ac:dyDescent="0.3">
      <c r="A33" t="s">
        <v>166</v>
      </c>
      <c r="E33" t="s">
        <v>162</v>
      </c>
      <c r="F33" s="7">
        <v>10.79</v>
      </c>
      <c r="G33" t="s">
        <v>160</v>
      </c>
    </row>
  </sheetData>
  <mergeCells count="2">
    <mergeCell ref="B21:C21"/>
    <mergeCell ref="B22:C22"/>
  </mergeCells>
  <conditionalFormatting sqref="D22">
    <cfRule type="colorScale" priority="1">
      <colorScale>
        <cfvo type="num" val="-150"/>
        <cfvo type="num" val="0"/>
        <cfvo type="num" val="100"/>
        <color rgb="FFF8696B"/>
        <color rgb="FFFFEB84"/>
        <color rgb="FF63BE7B"/>
      </colorScale>
    </cfRule>
  </conditionalFormatting>
  <hyperlinks>
    <hyperlink ref="G14" r:id="rId1" xr:uid="{03F112B5-B3B2-4909-8BD4-1E98727497CC}"/>
    <hyperlink ref="G32" r:id="rId2" xr:uid="{05FE76EE-2DC7-4B88-B580-3A616FC91474}"/>
    <hyperlink ref="G31" r:id="rId3" xr:uid="{313F847A-D59E-482F-9BBB-188F57483A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Oreo PCB</vt:lpstr>
      <vt:lpstr>Mechanical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2022-12-05T11:33:27Z</dcterms:created>
  <dcterms:modified xsi:type="dcterms:W3CDTF">2022-12-09T11:13:37Z</dcterms:modified>
</cp:coreProperties>
</file>