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55" yWindow="-105" windowWidth="15360" windowHeight="8415" tabRatio="693" activeTab="3"/>
  </bookViews>
  <sheets>
    <sheet name="Sheet1" sheetId="1" r:id="rId1"/>
    <sheet name="Sheet2" sheetId="2" r:id="rId2"/>
    <sheet name="Hoja1" sheetId="9" r:id="rId3"/>
    <sheet name="GRÁFICAS_Y_DATOS" sheetId="3" r:id="rId4"/>
    <sheet name="DIFFICULTY_INDEX_IC" sheetId="4" r:id="rId5"/>
    <sheet name="SHANNON" sheetId="5" r:id="rId6"/>
    <sheet name="PREDICCIÓN-2" sheetId="7" r:id="rId7"/>
    <sheet name="PREDICCIÓN-3" sheetId="8" r:id="rId8"/>
  </sheets>
  <externalReferences>
    <externalReference r:id="rId9"/>
  </externalReferences>
  <definedNames>
    <definedName name="solver_adj" localSheetId="1" hidden="1">Sheet2!$P$10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Sheet2!$K$11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0.05</definedName>
    <definedName name="solver_ver" localSheetId="1" hidden="1">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N4" i="9"/>
  <c r="N5" i="9"/>
  <c r="N1" i="9"/>
  <c r="M3" i="9"/>
  <c r="M4" i="9"/>
  <c r="M1" i="9"/>
  <c r="L3" i="9"/>
  <c r="L1" i="9"/>
  <c r="K3" i="9"/>
  <c r="K4" i="9"/>
  <c r="K1" i="9"/>
  <c r="J3" i="9"/>
  <c r="J1" i="9"/>
  <c r="I3" i="9"/>
  <c r="I1" i="9"/>
  <c r="H3" i="9"/>
  <c r="H1" i="9"/>
  <c r="G1" i="9"/>
  <c r="U25" i="3" l="1"/>
  <c r="C4" i="1"/>
  <c r="U24" i="3" s="1"/>
  <c r="B203" i="8" l="1"/>
  <c r="D3" i="8"/>
  <c r="B203" i="7"/>
  <c r="D3" i="7"/>
  <c r="D200" i="5" l="1"/>
  <c r="F200" i="5" s="1"/>
  <c r="H200" i="5" s="1"/>
  <c r="D199" i="5"/>
  <c r="F199" i="5" s="1"/>
  <c r="H199" i="5" s="1"/>
  <c r="D198" i="5"/>
  <c r="F198" i="5" s="1"/>
  <c r="H198" i="5" s="1"/>
  <c r="D197" i="5"/>
  <c r="F197" i="5" s="1"/>
  <c r="H197" i="5" s="1"/>
  <c r="D196" i="5"/>
  <c r="F196" i="5" s="1"/>
  <c r="H196" i="5" s="1"/>
  <c r="D195" i="5"/>
  <c r="F195" i="5" s="1"/>
  <c r="H195" i="5" s="1"/>
  <c r="D194" i="5"/>
  <c r="F194" i="5" s="1"/>
  <c r="H194" i="5" s="1"/>
  <c r="D193" i="5"/>
  <c r="F193" i="5" s="1"/>
  <c r="H193" i="5" s="1"/>
  <c r="D192" i="5"/>
  <c r="F192" i="5" s="1"/>
  <c r="H192" i="5" s="1"/>
  <c r="D191" i="5"/>
  <c r="F191" i="5" s="1"/>
  <c r="H191" i="5" s="1"/>
  <c r="D190" i="5"/>
  <c r="F190" i="5" s="1"/>
  <c r="H190" i="5" s="1"/>
  <c r="D189" i="5"/>
  <c r="F189" i="5" s="1"/>
  <c r="H189" i="5" s="1"/>
  <c r="D188" i="5"/>
  <c r="F188" i="5" s="1"/>
  <c r="H188" i="5" s="1"/>
  <c r="D187" i="5"/>
  <c r="F187" i="5" s="1"/>
  <c r="H187" i="5" s="1"/>
  <c r="D186" i="5"/>
  <c r="F186" i="5" s="1"/>
  <c r="H186" i="5" s="1"/>
  <c r="D185" i="5"/>
  <c r="F185" i="5" s="1"/>
  <c r="H185" i="5" s="1"/>
  <c r="D184" i="5"/>
  <c r="F184" i="5" s="1"/>
  <c r="H184" i="5" s="1"/>
  <c r="D183" i="5"/>
  <c r="F183" i="5" s="1"/>
  <c r="H183" i="5" s="1"/>
  <c r="D182" i="5"/>
  <c r="F182" i="5" s="1"/>
  <c r="H182" i="5" s="1"/>
  <c r="D181" i="5"/>
  <c r="F181" i="5" s="1"/>
  <c r="H181" i="5" s="1"/>
  <c r="D180" i="5"/>
  <c r="F180" i="5" s="1"/>
  <c r="H180" i="5" s="1"/>
  <c r="D179" i="5"/>
  <c r="F179" i="5" s="1"/>
  <c r="H179" i="5" s="1"/>
  <c r="D178" i="5"/>
  <c r="F178" i="5" s="1"/>
  <c r="H178" i="5" s="1"/>
  <c r="D177" i="5"/>
  <c r="F177" i="5" s="1"/>
  <c r="H177" i="5" s="1"/>
  <c r="D176" i="5"/>
  <c r="F176" i="5" s="1"/>
  <c r="H176" i="5" s="1"/>
  <c r="D175" i="5"/>
  <c r="F175" i="5" s="1"/>
  <c r="H175" i="5" s="1"/>
  <c r="D174" i="5"/>
  <c r="F174" i="5" s="1"/>
  <c r="H174" i="5" s="1"/>
  <c r="D173" i="5"/>
  <c r="F173" i="5" s="1"/>
  <c r="H173" i="5" s="1"/>
  <c r="D172" i="5"/>
  <c r="F172" i="5" s="1"/>
  <c r="H172" i="5" s="1"/>
  <c r="D171" i="5"/>
  <c r="F171" i="5" s="1"/>
  <c r="H171" i="5" s="1"/>
  <c r="D170" i="5"/>
  <c r="F170" i="5" s="1"/>
  <c r="H170" i="5" s="1"/>
  <c r="D169" i="5"/>
  <c r="F169" i="5" s="1"/>
  <c r="H169" i="5" s="1"/>
  <c r="D168" i="5"/>
  <c r="F168" i="5" s="1"/>
  <c r="H168" i="5" s="1"/>
  <c r="D167" i="5"/>
  <c r="F167" i="5" s="1"/>
  <c r="H167" i="5" s="1"/>
  <c r="D166" i="5"/>
  <c r="F166" i="5" s="1"/>
  <c r="H166" i="5" s="1"/>
  <c r="D165" i="5"/>
  <c r="F165" i="5" s="1"/>
  <c r="H165" i="5" s="1"/>
  <c r="D164" i="5"/>
  <c r="F164" i="5" s="1"/>
  <c r="H164" i="5" s="1"/>
  <c r="D163" i="5"/>
  <c r="F163" i="5" s="1"/>
  <c r="H163" i="5" s="1"/>
  <c r="D162" i="5"/>
  <c r="F162" i="5" s="1"/>
  <c r="H162" i="5" s="1"/>
  <c r="D161" i="5"/>
  <c r="F161" i="5" s="1"/>
  <c r="H161" i="5" s="1"/>
  <c r="D160" i="5"/>
  <c r="F160" i="5" s="1"/>
  <c r="H160" i="5" s="1"/>
  <c r="D159" i="5"/>
  <c r="F159" i="5" s="1"/>
  <c r="H159" i="5" s="1"/>
  <c r="D158" i="5"/>
  <c r="F158" i="5" s="1"/>
  <c r="H158" i="5" s="1"/>
  <c r="D157" i="5"/>
  <c r="F157" i="5" s="1"/>
  <c r="H157" i="5" s="1"/>
  <c r="D156" i="5"/>
  <c r="F156" i="5" s="1"/>
  <c r="H156" i="5" s="1"/>
  <c r="D155" i="5"/>
  <c r="F155" i="5" s="1"/>
  <c r="H155" i="5" s="1"/>
  <c r="D154" i="5"/>
  <c r="F154" i="5" s="1"/>
  <c r="H154" i="5" s="1"/>
  <c r="D153" i="5"/>
  <c r="F153" i="5" s="1"/>
  <c r="H153" i="5" s="1"/>
  <c r="D152" i="5"/>
  <c r="F152" i="5" s="1"/>
  <c r="H152" i="5" s="1"/>
  <c r="D151" i="5"/>
  <c r="F151" i="5" s="1"/>
  <c r="H151" i="5" s="1"/>
  <c r="D150" i="5"/>
  <c r="F150" i="5" s="1"/>
  <c r="H150" i="5" s="1"/>
  <c r="D149" i="5"/>
  <c r="F149" i="5" s="1"/>
  <c r="H149" i="5" s="1"/>
  <c r="D148" i="5"/>
  <c r="F148" i="5" s="1"/>
  <c r="H148" i="5" s="1"/>
  <c r="D147" i="5"/>
  <c r="F147" i="5" s="1"/>
  <c r="H147" i="5" s="1"/>
  <c r="D146" i="5"/>
  <c r="F146" i="5" s="1"/>
  <c r="H146" i="5" s="1"/>
  <c r="D145" i="5"/>
  <c r="F145" i="5" s="1"/>
  <c r="H145" i="5" s="1"/>
  <c r="D144" i="5"/>
  <c r="F144" i="5" s="1"/>
  <c r="H144" i="5" s="1"/>
  <c r="D143" i="5"/>
  <c r="F143" i="5" s="1"/>
  <c r="H143" i="5" s="1"/>
  <c r="D142" i="5"/>
  <c r="F142" i="5" s="1"/>
  <c r="H142" i="5" s="1"/>
  <c r="D141" i="5"/>
  <c r="F141" i="5" s="1"/>
  <c r="H141" i="5" s="1"/>
  <c r="D140" i="5"/>
  <c r="F140" i="5" s="1"/>
  <c r="H140" i="5" s="1"/>
  <c r="D139" i="5"/>
  <c r="F139" i="5" s="1"/>
  <c r="H139" i="5" s="1"/>
  <c r="D138" i="5"/>
  <c r="F138" i="5" s="1"/>
  <c r="H138" i="5" s="1"/>
  <c r="D137" i="5"/>
  <c r="F137" i="5" s="1"/>
  <c r="H137" i="5" s="1"/>
  <c r="D136" i="5"/>
  <c r="F136" i="5" s="1"/>
  <c r="H136" i="5" s="1"/>
  <c r="D135" i="5"/>
  <c r="F135" i="5" s="1"/>
  <c r="H135" i="5" s="1"/>
  <c r="D134" i="5"/>
  <c r="F134" i="5" s="1"/>
  <c r="H134" i="5" s="1"/>
  <c r="D133" i="5"/>
  <c r="F133" i="5" s="1"/>
  <c r="H133" i="5" s="1"/>
  <c r="D132" i="5"/>
  <c r="F132" i="5" s="1"/>
  <c r="H132" i="5" s="1"/>
  <c r="D131" i="5"/>
  <c r="F131" i="5" s="1"/>
  <c r="H131" i="5" s="1"/>
  <c r="D130" i="5"/>
  <c r="F130" i="5" s="1"/>
  <c r="H130" i="5" s="1"/>
  <c r="D129" i="5"/>
  <c r="F129" i="5" s="1"/>
  <c r="H129" i="5" s="1"/>
  <c r="D128" i="5"/>
  <c r="F128" i="5" s="1"/>
  <c r="H128" i="5" s="1"/>
  <c r="D127" i="5"/>
  <c r="F127" i="5" s="1"/>
  <c r="H127" i="5" s="1"/>
  <c r="D126" i="5"/>
  <c r="F126" i="5" s="1"/>
  <c r="H126" i="5" s="1"/>
  <c r="D125" i="5"/>
  <c r="F125" i="5" s="1"/>
  <c r="H125" i="5" s="1"/>
  <c r="D124" i="5"/>
  <c r="F124" i="5" s="1"/>
  <c r="H124" i="5" s="1"/>
  <c r="D123" i="5"/>
  <c r="F123" i="5" s="1"/>
  <c r="H123" i="5" s="1"/>
  <c r="D122" i="5"/>
  <c r="F122" i="5" s="1"/>
  <c r="H122" i="5" s="1"/>
  <c r="D121" i="5"/>
  <c r="F121" i="5" s="1"/>
  <c r="H121" i="5" s="1"/>
  <c r="D120" i="5"/>
  <c r="F120" i="5" s="1"/>
  <c r="H120" i="5" s="1"/>
  <c r="D119" i="5"/>
  <c r="F119" i="5" s="1"/>
  <c r="H119" i="5" s="1"/>
  <c r="D118" i="5"/>
  <c r="F118" i="5" s="1"/>
  <c r="H118" i="5" s="1"/>
  <c r="D117" i="5"/>
  <c r="F117" i="5" s="1"/>
  <c r="H117" i="5" s="1"/>
  <c r="D116" i="5"/>
  <c r="F116" i="5" s="1"/>
  <c r="H116" i="5" s="1"/>
  <c r="D115" i="5"/>
  <c r="F115" i="5" s="1"/>
  <c r="H115" i="5" s="1"/>
  <c r="D114" i="5"/>
  <c r="F114" i="5" s="1"/>
  <c r="H114" i="5" s="1"/>
  <c r="D113" i="5"/>
  <c r="F113" i="5" s="1"/>
  <c r="H113" i="5" s="1"/>
  <c r="D112" i="5"/>
  <c r="F112" i="5" s="1"/>
  <c r="H112" i="5" s="1"/>
  <c r="D111" i="5"/>
  <c r="F111" i="5" s="1"/>
  <c r="H111" i="5" s="1"/>
  <c r="D110" i="5"/>
  <c r="F110" i="5" s="1"/>
  <c r="H110" i="5" s="1"/>
  <c r="D109" i="5"/>
  <c r="F109" i="5" s="1"/>
  <c r="H109" i="5" s="1"/>
  <c r="D108" i="5"/>
  <c r="F108" i="5" s="1"/>
  <c r="H108" i="5" s="1"/>
  <c r="D107" i="5"/>
  <c r="F107" i="5" s="1"/>
  <c r="H107" i="5" s="1"/>
  <c r="D106" i="5"/>
  <c r="F106" i="5" s="1"/>
  <c r="H106" i="5" s="1"/>
  <c r="D105" i="5"/>
  <c r="F105" i="5" s="1"/>
  <c r="H105" i="5" s="1"/>
  <c r="D104" i="5"/>
  <c r="F104" i="5" s="1"/>
  <c r="H104" i="5" s="1"/>
  <c r="D103" i="5"/>
  <c r="F103" i="5" s="1"/>
  <c r="H103" i="5" s="1"/>
  <c r="D102" i="5"/>
  <c r="F102" i="5" s="1"/>
  <c r="H102" i="5" s="1"/>
  <c r="D101" i="5"/>
  <c r="F101" i="5" s="1"/>
  <c r="H101" i="5" s="1"/>
  <c r="D100" i="5"/>
  <c r="F100" i="5" s="1"/>
  <c r="H100" i="5" s="1"/>
  <c r="D99" i="5"/>
  <c r="F99" i="5" s="1"/>
  <c r="H99" i="5" s="1"/>
  <c r="D98" i="5"/>
  <c r="F98" i="5" s="1"/>
  <c r="H98" i="5" s="1"/>
  <c r="D97" i="5"/>
  <c r="F97" i="5" s="1"/>
  <c r="H97" i="5" s="1"/>
  <c r="D96" i="5"/>
  <c r="F96" i="5" s="1"/>
  <c r="H96" i="5" s="1"/>
  <c r="D95" i="5"/>
  <c r="F95" i="5" s="1"/>
  <c r="H95" i="5" s="1"/>
  <c r="D94" i="5"/>
  <c r="F94" i="5" s="1"/>
  <c r="H94" i="5" s="1"/>
  <c r="D93" i="5"/>
  <c r="F93" i="5" s="1"/>
  <c r="H93" i="5" s="1"/>
  <c r="D92" i="5"/>
  <c r="F92" i="5" s="1"/>
  <c r="H92" i="5" s="1"/>
  <c r="D91" i="5"/>
  <c r="F91" i="5" s="1"/>
  <c r="H91" i="5" s="1"/>
  <c r="D90" i="5"/>
  <c r="F90" i="5" s="1"/>
  <c r="H90" i="5" s="1"/>
  <c r="D89" i="5"/>
  <c r="F89" i="5" s="1"/>
  <c r="H89" i="5" s="1"/>
  <c r="D88" i="5"/>
  <c r="F88" i="5" s="1"/>
  <c r="H88" i="5" s="1"/>
  <c r="D87" i="5"/>
  <c r="F87" i="5" s="1"/>
  <c r="H87" i="5" s="1"/>
  <c r="D86" i="5"/>
  <c r="F86" i="5" s="1"/>
  <c r="H86" i="5" s="1"/>
  <c r="D85" i="5"/>
  <c r="F85" i="5" s="1"/>
  <c r="H85" i="5" s="1"/>
  <c r="D84" i="5"/>
  <c r="F84" i="5" s="1"/>
  <c r="H84" i="5" s="1"/>
  <c r="D83" i="5"/>
  <c r="F83" i="5" s="1"/>
  <c r="H83" i="5" s="1"/>
  <c r="D82" i="5"/>
  <c r="F82" i="5" s="1"/>
  <c r="H82" i="5" s="1"/>
  <c r="D81" i="5"/>
  <c r="F81" i="5" s="1"/>
  <c r="H81" i="5" s="1"/>
  <c r="D80" i="5"/>
  <c r="F80" i="5" s="1"/>
  <c r="H80" i="5" s="1"/>
  <c r="D79" i="5"/>
  <c r="F79" i="5" s="1"/>
  <c r="H79" i="5" s="1"/>
  <c r="D78" i="5"/>
  <c r="F78" i="5" s="1"/>
  <c r="H78" i="5" s="1"/>
  <c r="D77" i="5"/>
  <c r="F77" i="5" s="1"/>
  <c r="H77" i="5" s="1"/>
  <c r="D76" i="5"/>
  <c r="F76" i="5" s="1"/>
  <c r="H76" i="5" s="1"/>
  <c r="D75" i="5"/>
  <c r="F75" i="5" s="1"/>
  <c r="H75" i="5" s="1"/>
  <c r="D74" i="5"/>
  <c r="F74" i="5" s="1"/>
  <c r="H74" i="5" s="1"/>
  <c r="D73" i="5"/>
  <c r="F73" i="5" s="1"/>
  <c r="H73" i="5" s="1"/>
  <c r="D72" i="5"/>
  <c r="F72" i="5" s="1"/>
  <c r="H72" i="5" s="1"/>
  <c r="D71" i="5"/>
  <c r="F71" i="5" s="1"/>
  <c r="H71" i="5" s="1"/>
  <c r="D70" i="5"/>
  <c r="F70" i="5" s="1"/>
  <c r="H70" i="5" s="1"/>
  <c r="D69" i="5"/>
  <c r="F69" i="5" s="1"/>
  <c r="H69" i="5" s="1"/>
  <c r="D68" i="5"/>
  <c r="F68" i="5" s="1"/>
  <c r="H68" i="5" s="1"/>
  <c r="D67" i="5"/>
  <c r="F67" i="5" s="1"/>
  <c r="H67" i="5" s="1"/>
  <c r="F66" i="5"/>
  <c r="H66" i="5" s="1"/>
  <c r="D66" i="5"/>
  <c r="D65" i="5"/>
  <c r="F65" i="5" s="1"/>
  <c r="H65" i="5" s="1"/>
  <c r="D64" i="5"/>
  <c r="F64" i="5" s="1"/>
  <c r="H64" i="5" s="1"/>
  <c r="D63" i="5"/>
  <c r="F63" i="5" s="1"/>
  <c r="H63" i="5" s="1"/>
  <c r="D62" i="5"/>
  <c r="F62" i="5" s="1"/>
  <c r="H62" i="5" s="1"/>
  <c r="D61" i="5"/>
  <c r="F61" i="5" s="1"/>
  <c r="H61" i="5" s="1"/>
  <c r="D60" i="5"/>
  <c r="F60" i="5" s="1"/>
  <c r="H60" i="5" s="1"/>
  <c r="D59" i="5"/>
  <c r="F59" i="5" s="1"/>
  <c r="H59" i="5" s="1"/>
  <c r="D58" i="5"/>
  <c r="F58" i="5" s="1"/>
  <c r="H58" i="5" s="1"/>
  <c r="D57" i="5"/>
  <c r="F57" i="5" s="1"/>
  <c r="H57" i="5" s="1"/>
  <c r="D56" i="5"/>
  <c r="F56" i="5" s="1"/>
  <c r="H56" i="5" s="1"/>
  <c r="D55" i="5"/>
  <c r="F55" i="5" s="1"/>
  <c r="H55" i="5" s="1"/>
  <c r="D54" i="5"/>
  <c r="F54" i="5" s="1"/>
  <c r="H54" i="5" s="1"/>
  <c r="D53" i="5"/>
  <c r="F53" i="5" s="1"/>
  <c r="H53" i="5" s="1"/>
  <c r="D52" i="5"/>
  <c r="F52" i="5" s="1"/>
  <c r="H52" i="5" s="1"/>
  <c r="D51" i="5"/>
  <c r="F51" i="5" s="1"/>
  <c r="H51" i="5" s="1"/>
  <c r="D50" i="5"/>
  <c r="F50" i="5" s="1"/>
  <c r="H50" i="5" s="1"/>
  <c r="D49" i="5"/>
  <c r="F49" i="5" s="1"/>
  <c r="H49" i="5" s="1"/>
  <c r="D48" i="5"/>
  <c r="F48" i="5" s="1"/>
  <c r="H48" i="5" s="1"/>
  <c r="D47" i="5"/>
  <c r="F47" i="5" s="1"/>
  <c r="H47" i="5" s="1"/>
  <c r="D46" i="5"/>
  <c r="F46" i="5" s="1"/>
  <c r="H46" i="5" s="1"/>
  <c r="D45" i="5"/>
  <c r="F45" i="5" s="1"/>
  <c r="H45" i="5" s="1"/>
  <c r="D44" i="5"/>
  <c r="F44" i="5" s="1"/>
  <c r="H44" i="5" s="1"/>
  <c r="D43" i="5"/>
  <c r="F43" i="5" s="1"/>
  <c r="H43" i="5" s="1"/>
  <c r="D42" i="5"/>
  <c r="F42" i="5" s="1"/>
  <c r="H42" i="5" s="1"/>
  <c r="D41" i="5"/>
  <c r="F41" i="5" s="1"/>
  <c r="H41" i="5" s="1"/>
  <c r="D40" i="5"/>
  <c r="F40" i="5" s="1"/>
  <c r="H40" i="5" s="1"/>
  <c r="D39" i="5"/>
  <c r="F39" i="5" s="1"/>
  <c r="H39" i="5" s="1"/>
  <c r="D38" i="5"/>
  <c r="F38" i="5" s="1"/>
  <c r="H38" i="5" s="1"/>
  <c r="D37" i="5"/>
  <c r="F37" i="5" s="1"/>
  <c r="H37" i="5" s="1"/>
  <c r="D36" i="5"/>
  <c r="F36" i="5" s="1"/>
  <c r="H36" i="5" s="1"/>
  <c r="D35" i="5"/>
  <c r="F35" i="5" s="1"/>
  <c r="H35" i="5" s="1"/>
  <c r="D34" i="5"/>
  <c r="F34" i="5" s="1"/>
  <c r="H34" i="5" s="1"/>
  <c r="D33" i="5"/>
  <c r="F33" i="5" s="1"/>
  <c r="H33" i="5" s="1"/>
  <c r="D32" i="5"/>
  <c r="F32" i="5" s="1"/>
  <c r="H32" i="5" s="1"/>
  <c r="D31" i="5"/>
  <c r="F31" i="5" s="1"/>
  <c r="H31" i="5" s="1"/>
  <c r="D30" i="5"/>
  <c r="F30" i="5" s="1"/>
  <c r="H30" i="5" s="1"/>
  <c r="D29" i="5"/>
  <c r="F29" i="5" s="1"/>
  <c r="H29" i="5" s="1"/>
  <c r="D28" i="5"/>
  <c r="F28" i="5" s="1"/>
  <c r="H28" i="5" s="1"/>
  <c r="F27" i="5"/>
  <c r="H27" i="5" s="1"/>
  <c r="D27" i="5"/>
  <c r="D26" i="5"/>
  <c r="F26" i="5" s="1"/>
  <c r="H26" i="5" s="1"/>
  <c r="D25" i="5"/>
  <c r="F25" i="5" s="1"/>
  <c r="H25" i="5" s="1"/>
  <c r="D24" i="5"/>
  <c r="F24" i="5" s="1"/>
  <c r="H24" i="5" s="1"/>
  <c r="D23" i="5"/>
  <c r="F23" i="5" s="1"/>
  <c r="H23" i="5" s="1"/>
  <c r="D22" i="5"/>
  <c r="F22" i="5" s="1"/>
  <c r="H22" i="5" s="1"/>
  <c r="D21" i="5"/>
  <c r="F21" i="5" s="1"/>
  <c r="H21" i="5" s="1"/>
  <c r="D20" i="5"/>
  <c r="F20" i="5" s="1"/>
  <c r="H20" i="5" s="1"/>
  <c r="D19" i="5"/>
  <c r="F19" i="5" s="1"/>
  <c r="H19" i="5" s="1"/>
  <c r="D18" i="5"/>
  <c r="F18" i="5" s="1"/>
  <c r="H18" i="5" s="1"/>
  <c r="D17" i="5"/>
  <c r="F17" i="5" s="1"/>
  <c r="H17" i="5" s="1"/>
  <c r="D16" i="5"/>
  <c r="F16" i="5" s="1"/>
  <c r="H16" i="5" s="1"/>
  <c r="D15" i="5"/>
  <c r="F15" i="5" s="1"/>
  <c r="H15" i="5" s="1"/>
  <c r="D14" i="5"/>
  <c r="F14" i="5" s="1"/>
  <c r="H14" i="5" s="1"/>
  <c r="D13" i="5"/>
  <c r="F13" i="5" s="1"/>
  <c r="H13" i="5" s="1"/>
  <c r="D12" i="5"/>
  <c r="F12" i="5" s="1"/>
  <c r="H12" i="5" s="1"/>
  <c r="D11" i="5"/>
  <c r="F11" i="5" s="1"/>
  <c r="H11" i="5" s="1"/>
  <c r="D10" i="5"/>
  <c r="F10" i="5" s="1"/>
  <c r="H10" i="5" s="1"/>
  <c r="D9" i="5"/>
  <c r="F9" i="5" s="1"/>
  <c r="H9" i="5" s="1"/>
  <c r="D8" i="5"/>
  <c r="F8" i="5" s="1"/>
  <c r="H8" i="5" s="1"/>
  <c r="D7" i="5"/>
  <c r="F7" i="5" s="1"/>
  <c r="H7" i="5" s="1"/>
  <c r="D6" i="5"/>
  <c r="F6" i="5" s="1"/>
  <c r="H6" i="5" s="1"/>
  <c r="D5" i="5"/>
  <c r="F5" i="5" s="1"/>
  <c r="H5" i="5" s="1"/>
  <c r="D4" i="5"/>
  <c r="F4" i="5" s="1"/>
  <c r="H4" i="5" s="1"/>
  <c r="D3" i="5"/>
  <c r="F3" i="5" s="1"/>
  <c r="H3" i="5" s="1"/>
  <c r="D2" i="5"/>
  <c r="F2" i="5" s="1"/>
  <c r="H2" i="5" s="1"/>
  <c r="D1" i="5"/>
  <c r="F1" i="5" s="1"/>
  <c r="H1" i="5" s="1"/>
  <c r="J1" i="5" l="1"/>
  <c r="J12" i="5"/>
  <c r="J11" i="5"/>
  <c r="J19" i="5"/>
  <c r="J6" i="5"/>
  <c r="J48" i="5"/>
  <c r="J15" i="5"/>
  <c r="J7" i="5"/>
  <c r="J10" i="5"/>
  <c r="J25" i="5"/>
  <c r="J30" i="5"/>
  <c r="J38" i="5"/>
  <c r="J46" i="5"/>
  <c r="J51" i="5"/>
  <c r="J60" i="5"/>
  <c r="J74" i="5"/>
  <c r="J95" i="5"/>
  <c r="J2" i="5"/>
  <c r="J26" i="5"/>
  <c r="J27" i="5"/>
  <c r="J34" i="5"/>
  <c r="J35" i="5"/>
  <c r="J42" i="5"/>
  <c r="J43" i="5"/>
  <c r="J54" i="5"/>
  <c r="J56" i="5"/>
  <c r="J61" i="5"/>
  <c r="J63" i="5"/>
  <c r="J70" i="5"/>
  <c r="J72" i="5"/>
  <c r="J77" i="5"/>
  <c r="J80" i="5"/>
  <c r="J83" i="5"/>
  <c r="J86" i="5"/>
  <c r="J93" i="5"/>
  <c r="J109" i="5"/>
  <c r="J9" i="5"/>
  <c r="J21" i="5"/>
  <c r="J29" i="5"/>
  <c r="J37" i="5"/>
  <c r="J45" i="5"/>
  <c r="J49" i="5"/>
  <c r="J58" i="5"/>
  <c r="J67" i="5"/>
  <c r="J76" i="5"/>
  <c r="J82" i="5"/>
  <c r="J92" i="5"/>
  <c r="J104" i="5"/>
  <c r="J123" i="5"/>
  <c r="J137" i="5"/>
  <c r="C7" i="5"/>
  <c r="J17" i="5"/>
  <c r="J20" i="5"/>
  <c r="L20" i="5" s="1"/>
  <c r="J23" i="5"/>
  <c r="J24" i="5"/>
  <c r="L24" i="5" s="1"/>
  <c r="J28" i="5"/>
  <c r="J31" i="5"/>
  <c r="L31" i="5" s="1"/>
  <c r="J32" i="5"/>
  <c r="J36" i="5"/>
  <c r="L36" i="5" s="1"/>
  <c r="J39" i="5"/>
  <c r="J40" i="5"/>
  <c r="L40" i="5" s="1"/>
  <c r="J44" i="5"/>
  <c r="J47" i="5"/>
  <c r="L47" i="5" s="1"/>
  <c r="J50" i="5"/>
  <c r="J52" i="5"/>
  <c r="L52" i="5" s="1"/>
  <c r="J57" i="5"/>
  <c r="J59" i="5"/>
  <c r="L59" i="5" s="1"/>
  <c r="J66" i="5"/>
  <c r="J68" i="5"/>
  <c r="L68" i="5" s="1"/>
  <c r="J73" i="5"/>
  <c r="L73" i="5" s="1"/>
  <c r="J75" i="5"/>
  <c r="L75" i="5" s="1"/>
  <c r="J81" i="5"/>
  <c r="L81" i="5" s="1"/>
  <c r="J84" i="5"/>
  <c r="L84" i="5" s="1"/>
  <c r="J87" i="5"/>
  <c r="L87" i="5" s="1"/>
  <c r="J90" i="5"/>
  <c r="L90" i="5" s="1"/>
  <c r="J96" i="5"/>
  <c r="L96" i="5" s="1"/>
  <c r="J98" i="5"/>
  <c r="L98" i="5" s="1"/>
  <c r="J103" i="5"/>
  <c r="L103" i="5" s="1"/>
  <c r="J105" i="5"/>
  <c r="L105" i="5" s="1"/>
  <c r="J117" i="5"/>
  <c r="L117" i="5" s="1"/>
  <c r="J22" i="5"/>
  <c r="L22" i="5" s="1"/>
  <c r="J33" i="5"/>
  <c r="L33" i="5" s="1"/>
  <c r="J41" i="5"/>
  <c r="L41" i="5" s="1"/>
  <c r="J65" i="5"/>
  <c r="L65" i="5" s="1"/>
  <c r="J79" i="5"/>
  <c r="L79" i="5" s="1"/>
  <c r="J89" i="5"/>
  <c r="L89" i="5" s="1"/>
  <c r="J97" i="5"/>
  <c r="L97" i="5" s="1"/>
  <c r="J106" i="5"/>
  <c r="L106" i="5" s="1"/>
  <c r="J116" i="5"/>
  <c r="L116" i="5" s="1"/>
  <c r="J8" i="5"/>
  <c r="L8" i="5" s="1"/>
  <c r="J4" i="5"/>
  <c r="L4" i="5" s="1"/>
  <c r="J5" i="5"/>
  <c r="L5" i="5" s="1"/>
  <c r="J18" i="5"/>
  <c r="L18" i="5" s="1"/>
  <c r="J143" i="5"/>
  <c r="L143" i="5" s="1"/>
  <c r="J135" i="5"/>
  <c r="L135" i="5" s="1"/>
  <c r="J122" i="5"/>
  <c r="L122" i="5" s="1"/>
  <c r="J121" i="5"/>
  <c r="L121" i="5" s="1"/>
  <c r="J119" i="5"/>
  <c r="L119" i="5" s="1"/>
  <c r="J138" i="5"/>
  <c r="L138" i="5" s="1"/>
  <c r="J130" i="5"/>
  <c r="L130" i="5" s="1"/>
  <c r="J114" i="5"/>
  <c r="L114" i="5" s="1"/>
  <c r="J113" i="5"/>
  <c r="L113" i="5" s="1"/>
  <c r="J111" i="5"/>
  <c r="L111" i="5" s="1"/>
  <c r="J3" i="5"/>
  <c r="L3" i="5" s="1"/>
  <c r="J13" i="5"/>
  <c r="L13" i="5" s="1"/>
  <c r="J14" i="5"/>
  <c r="L14" i="5" s="1"/>
  <c r="J16" i="5"/>
  <c r="L16" i="5" s="1"/>
  <c r="J53" i="5"/>
  <c r="L53" i="5" s="1"/>
  <c r="J55" i="5"/>
  <c r="L55" i="5" s="1"/>
  <c r="J62" i="5"/>
  <c r="L62" i="5" s="1"/>
  <c r="J64" i="5"/>
  <c r="L64" i="5" s="1"/>
  <c r="J69" i="5"/>
  <c r="L69" i="5" s="1"/>
  <c r="J71" i="5"/>
  <c r="L71" i="5" s="1"/>
  <c r="J78" i="5"/>
  <c r="L78" i="5" s="1"/>
  <c r="J85" i="5"/>
  <c r="L85" i="5" s="1"/>
  <c r="J88" i="5"/>
  <c r="L88" i="5" s="1"/>
  <c r="J91" i="5"/>
  <c r="L91" i="5" s="1"/>
  <c r="J94" i="5"/>
  <c r="L94" i="5" s="1"/>
  <c r="J115" i="5"/>
  <c r="L115" i="5" s="1"/>
  <c r="J129" i="5"/>
  <c r="L129" i="5" s="1"/>
  <c r="J125" i="5"/>
  <c r="L125" i="5" s="1"/>
  <c r="J102" i="5"/>
  <c r="L102" i="5" s="1"/>
  <c r="J108" i="5"/>
  <c r="L108" i="5" s="1"/>
  <c r="J127" i="5"/>
  <c r="L127" i="5" s="1"/>
  <c r="J131" i="5"/>
  <c r="L131" i="5" s="1"/>
  <c r="J134" i="5"/>
  <c r="L134" i="5" s="1"/>
  <c r="J136" i="5"/>
  <c r="L136" i="5" s="1"/>
  <c r="J139" i="5"/>
  <c r="L139" i="5" s="1"/>
  <c r="J142" i="5"/>
  <c r="L142" i="5" s="1"/>
  <c r="J144" i="5"/>
  <c r="L144" i="5" s="1"/>
  <c r="J146" i="5"/>
  <c r="L146" i="5" s="1"/>
  <c r="J148" i="5"/>
  <c r="L148" i="5" s="1"/>
  <c r="J153" i="5"/>
  <c r="L153" i="5" s="1"/>
  <c r="J159" i="5"/>
  <c r="L159" i="5" s="1"/>
  <c r="J199" i="5"/>
  <c r="L199" i="5" s="1"/>
  <c r="J100" i="5"/>
  <c r="L100" i="5" s="1"/>
  <c r="J126" i="5"/>
  <c r="L126" i="5" s="1"/>
  <c r="J173" i="5"/>
  <c r="L173" i="5" s="1"/>
  <c r="J175" i="5"/>
  <c r="L175" i="5" s="1"/>
  <c r="J183" i="5"/>
  <c r="L183" i="5" s="1"/>
  <c r="J191" i="5"/>
  <c r="L191" i="5" s="1"/>
  <c r="J99" i="5"/>
  <c r="L99" i="5" s="1"/>
  <c r="J110" i="5"/>
  <c r="L110" i="5" s="1"/>
  <c r="J112" i="5"/>
  <c r="L112" i="5" s="1"/>
  <c r="J157" i="5"/>
  <c r="L157" i="5" s="1"/>
  <c r="J101" i="5"/>
  <c r="L101" i="5" s="1"/>
  <c r="J107" i="5"/>
  <c r="L107" i="5" s="1"/>
  <c r="J118" i="5"/>
  <c r="L118" i="5" s="1"/>
  <c r="J120" i="5"/>
  <c r="L120" i="5" s="1"/>
  <c r="J124" i="5"/>
  <c r="L124" i="5" s="1"/>
  <c r="J128" i="5"/>
  <c r="L128" i="5" s="1"/>
  <c r="J133" i="5"/>
  <c r="L133" i="5" s="1"/>
  <c r="J141" i="5"/>
  <c r="L141" i="5" s="1"/>
  <c r="J160" i="5"/>
  <c r="L160" i="5" s="1"/>
  <c r="J162" i="5"/>
  <c r="L162" i="5" s="1"/>
  <c r="J164" i="5"/>
  <c r="L164" i="5" s="1"/>
  <c r="J169" i="5"/>
  <c r="L169" i="5" s="1"/>
  <c r="J177" i="5"/>
  <c r="L177" i="5" s="1"/>
  <c r="J185" i="5"/>
  <c r="L185" i="5" s="1"/>
  <c r="J193" i="5"/>
  <c r="L193" i="5" s="1"/>
  <c r="J132" i="5"/>
  <c r="L132" i="5" s="1"/>
  <c r="J140" i="5"/>
  <c r="L140" i="5" s="1"/>
  <c r="J145" i="5"/>
  <c r="L145" i="5" s="1"/>
  <c r="J149" i="5"/>
  <c r="L149" i="5" s="1"/>
  <c r="J152" i="5"/>
  <c r="L152" i="5" s="1"/>
  <c r="J154" i="5"/>
  <c r="L154" i="5" s="1"/>
  <c r="J161" i="5"/>
  <c r="L161" i="5" s="1"/>
  <c r="J165" i="5"/>
  <c r="L165" i="5" s="1"/>
  <c r="J168" i="5"/>
  <c r="L168" i="5" s="1"/>
  <c r="J170" i="5"/>
  <c r="L170" i="5" s="1"/>
  <c r="J151" i="5"/>
  <c r="L151" i="5" s="1"/>
  <c r="J156" i="5"/>
  <c r="L156" i="5" s="1"/>
  <c r="J167" i="5"/>
  <c r="L167" i="5" s="1"/>
  <c r="J172" i="5"/>
  <c r="L172" i="5" s="1"/>
  <c r="J178" i="5"/>
  <c r="L178" i="5" s="1"/>
  <c r="J180" i="5"/>
  <c r="L180" i="5" s="1"/>
  <c r="J186" i="5"/>
  <c r="L186" i="5" s="1"/>
  <c r="J188" i="5"/>
  <c r="L188" i="5" s="1"/>
  <c r="J194" i="5"/>
  <c r="L194" i="5" s="1"/>
  <c r="J196" i="5"/>
  <c r="L196" i="5" s="1"/>
  <c r="J147" i="5"/>
  <c r="L147" i="5" s="1"/>
  <c r="J150" i="5"/>
  <c r="L150" i="5" s="1"/>
  <c r="J155" i="5"/>
  <c r="L155" i="5" s="1"/>
  <c r="J158" i="5"/>
  <c r="L158" i="5" s="1"/>
  <c r="J163" i="5"/>
  <c r="L163" i="5" s="1"/>
  <c r="J166" i="5"/>
  <c r="L166" i="5" s="1"/>
  <c r="J171" i="5"/>
  <c r="L171" i="5" s="1"/>
  <c r="J174" i="5"/>
  <c r="L174" i="5" s="1"/>
  <c r="J179" i="5"/>
  <c r="L179" i="5" s="1"/>
  <c r="J182" i="5"/>
  <c r="L182" i="5" s="1"/>
  <c r="J187" i="5"/>
  <c r="L187" i="5" s="1"/>
  <c r="J190" i="5"/>
  <c r="L190" i="5" s="1"/>
  <c r="J195" i="5"/>
  <c r="L195" i="5" s="1"/>
  <c r="J198" i="5"/>
  <c r="L198" i="5" s="1"/>
  <c r="J176" i="5"/>
  <c r="L176" i="5" s="1"/>
  <c r="J181" i="5"/>
  <c r="L181" i="5" s="1"/>
  <c r="J184" i="5"/>
  <c r="L184" i="5" s="1"/>
  <c r="J189" i="5"/>
  <c r="L189" i="5" s="1"/>
  <c r="J192" i="5"/>
  <c r="L192" i="5" s="1"/>
  <c r="J197" i="5"/>
  <c r="L197" i="5" s="1"/>
  <c r="J200" i="5"/>
  <c r="L200" i="5" s="1"/>
  <c r="L66" i="5" l="1"/>
  <c r="N66" i="5" s="1"/>
  <c r="P66" i="5" s="1"/>
  <c r="L50" i="5"/>
  <c r="L39" i="5"/>
  <c r="L28" i="5"/>
  <c r="L17" i="5"/>
  <c r="N17" i="5" s="1"/>
  <c r="P17" i="5" s="1"/>
  <c r="L104" i="5"/>
  <c r="N104" i="5" s="1"/>
  <c r="P104" i="5" s="1"/>
  <c r="L67" i="5"/>
  <c r="L57" i="5"/>
  <c r="L44" i="5"/>
  <c r="N44" i="5" s="1"/>
  <c r="P44" i="5" s="1"/>
  <c r="L32" i="5"/>
  <c r="L23" i="5"/>
  <c r="L137" i="5"/>
  <c r="L82" i="5"/>
  <c r="N82" i="5" s="1"/>
  <c r="L12" i="5"/>
  <c r="L37" i="5"/>
  <c r="L109" i="5"/>
  <c r="L80" i="5"/>
  <c r="N80" i="5" s="1"/>
  <c r="P80" i="5" s="1"/>
  <c r="L63" i="5"/>
  <c r="N63" i="5" s="1"/>
  <c r="L43" i="5"/>
  <c r="L27" i="5"/>
  <c r="L74" i="5"/>
  <c r="N74" i="5" s="1"/>
  <c r="P74" i="5" s="1"/>
  <c r="L38" i="5"/>
  <c r="N38" i="5" s="1"/>
  <c r="P38" i="5" s="1"/>
  <c r="L7" i="5"/>
  <c r="L48" i="5"/>
  <c r="N48" i="5" s="1"/>
  <c r="P48" i="5" s="1"/>
  <c r="N197" i="5"/>
  <c r="P197" i="5" s="1"/>
  <c r="N174" i="5"/>
  <c r="P174" i="5" s="1"/>
  <c r="N180" i="5"/>
  <c r="P180" i="5" s="1"/>
  <c r="N165" i="5"/>
  <c r="P165" i="5" s="1"/>
  <c r="N164" i="5"/>
  <c r="P164" i="5" s="1"/>
  <c r="N112" i="5"/>
  <c r="P112" i="5" s="1"/>
  <c r="N139" i="5"/>
  <c r="P139" i="5" s="1"/>
  <c r="N88" i="5"/>
  <c r="P88" i="5" s="1"/>
  <c r="N53" i="5"/>
  <c r="P53" i="5" s="1"/>
  <c r="N130" i="5"/>
  <c r="P130" i="5" s="1"/>
  <c r="N5" i="5"/>
  <c r="P5" i="5" s="1"/>
  <c r="N65" i="5"/>
  <c r="P65" i="5" s="1"/>
  <c r="N96" i="5"/>
  <c r="P96" i="5" s="1"/>
  <c r="N39" i="5"/>
  <c r="P39" i="5" s="1"/>
  <c r="N28" i="5"/>
  <c r="P28" i="5" s="1"/>
  <c r="N67" i="5"/>
  <c r="P67" i="5" s="1"/>
  <c r="N37" i="5"/>
  <c r="N109" i="5"/>
  <c r="P109" i="5" s="1"/>
  <c r="N43" i="5"/>
  <c r="N27" i="5"/>
  <c r="P27" i="5" s="1"/>
  <c r="N7" i="5"/>
  <c r="P7" i="5" s="1"/>
  <c r="N12" i="5"/>
  <c r="P12" i="5" s="1"/>
  <c r="N192" i="5"/>
  <c r="P192" i="5" s="1"/>
  <c r="N176" i="5"/>
  <c r="P176" i="5" s="1"/>
  <c r="N187" i="5"/>
  <c r="P187" i="5" s="1"/>
  <c r="N171" i="5"/>
  <c r="P171" i="5" s="1"/>
  <c r="N155" i="5"/>
  <c r="P155" i="5" s="1"/>
  <c r="N194" i="5"/>
  <c r="P194" i="5" s="1"/>
  <c r="N178" i="5"/>
  <c r="P178" i="5" s="1"/>
  <c r="N151" i="5"/>
  <c r="P151" i="5" s="1"/>
  <c r="N161" i="5"/>
  <c r="P161" i="5" s="1"/>
  <c r="N145" i="5"/>
  <c r="P145" i="5" s="1"/>
  <c r="N185" i="5"/>
  <c r="P185" i="5" s="1"/>
  <c r="N162" i="5"/>
  <c r="P162" i="5" s="1"/>
  <c r="N128" i="5"/>
  <c r="P128" i="5" s="1"/>
  <c r="N107" i="5"/>
  <c r="P107" i="5" s="1"/>
  <c r="N110" i="5"/>
  <c r="P110" i="5" s="1"/>
  <c r="N175" i="5"/>
  <c r="P175" i="5" s="1"/>
  <c r="N199" i="5"/>
  <c r="P199" i="5" s="1"/>
  <c r="N146" i="5"/>
  <c r="P146" i="5" s="1"/>
  <c r="N136" i="5"/>
  <c r="P136" i="5" s="1"/>
  <c r="N108" i="5"/>
  <c r="P108" i="5" s="1"/>
  <c r="N115" i="5"/>
  <c r="P115" i="5" s="1"/>
  <c r="N85" i="5"/>
  <c r="P85" i="5" s="1"/>
  <c r="N64" i="5"/>
  <c r="P64" i="5" s="1"/>
  <c r="N16" i="5"/>
  <c r="P16" i="5" s="1"/>
  <c r="N111" i="5"/>
  <c r="P111" i="5" s="1"/>
  <c r="N138" i="5"/>
  <c r="P138" i="5" s="1"/>
  <c r="N135" i="5"/>
  <c r="P135" i="5" s="1"/>
  <c r="N4" i="5"/>
  <c r="P4" i="5" s="1"/>
  <c r="N97" i="5"/>
  <c r="P97" i="5" s="1"/>
  <c r="N41" i="5"/>
  <c r="P41" i="5" s="1"/>
  <c r="N105" i="5"/>
  <c r="P105" i="5" s="1"/>
  <c r="N90" i="5"/>
  <c r="P90" i="5" s="1"/>
  <c r="N75" i="5"/>
  <c r="P75" i="5" s="1"/>
  <c r="N59" i="5"/>
  <c r="P59" i="5" s="1"/>
  <c r="N47" i="5"/>
  <c r="P47" i="5" s="1"/>
  <c r="N36" i="5"/>
  <c r="P36" i="5" s="1"/>
  <c r="N24" i="5"/>
  <c r="P24" i="5" s="1"/>
  <c r="L92" i="5"/>
  <c r="L58" i="5"/>
  <c r="L29" i="5"/>
  <c r="L93" i="5"/>
  <c r="L77" i="5"/>
  <c r="L61" i="5"/>
  <c r="L42" i="5"/>
  <c r="L26" i="5"/>
  <c r="L60" i="5"/>
  <c r="L30" i="5"/>
  <c r="L1" i="5"/>
  <c r="L11" i="5"/>
  <c r="N181" i="5"/>
  <c r="P181" i="5" s="1"/>
  <c r="N158" i="5"/>
  <c r="P158" i="5" s="1"/>
  <c r="N156" i="5"/>
  <c r="P156" i="5" s="1"/>
  <c r="N193" i="5"/>
  <c r="P193" i="5" s="1"/>
  <c r="N118" i="5"/>
  <c r="P118" i="5" s="1"/>
  <c r="N100" i="5"/>
  <c r="P100" i="5" s="1"/>
  <c r="N159" i="5"/>
  <c r="P159" i="5" s="1"/>
  <c r="N144" i="5"/>
  <c r="P144" i="5" s="1"/>
  <c r="N134" i="5"/>
  <c r="P134" i="5" s="1"/>
  <c r="N102" i="5"/>
  <c r="P102" i="5" s="1"/>
  <c r="N94" i="5"/>
  <c r="P94" i="5" s="1"/>
  <c r="N78" i="5"/>
  <c r="P78" i="5" s="1"/>
  <c r="N62" i="5"/>
  <c r="P62" i="5" s="1"/>
  <c r="N14" i="5"/>
  <c r="P14" i="5" s="1"/>
  <c r="N113" i="5"/>
  <c r="P113" i="5" s="1"/>
  <c r="P119" i="5"/>
  <c r="N119" i="5"/>
  <c r="N143" i="5"/>
  <c r="P143" i="5" s="1"/>
  <c r="N8" i="5"/>
  <c r="P8" i="5" s="1"/>
  <c r="N89" i="5"/>
  <c r="P89" i="5" s="1"/>
  <c r="N33" i="5"/>
  <c r="P33" i="5" s="1"/>
  <c r="N103" i="5"/>
  <c r="P103" i="5" s="1"/>
  <c r="N87" i="5"/>
  <c r="P87" i="5" s="1"/>
  <c r="N73" i="5"/>
  <c r="P73" i="5" s="1"/>
  <c r="N57" i="5"/>
  <c r="P57" i="5" s="1"/>
  <c r="N32" i="5"/>
  <c r="P32" i="5" s="1"/>
  <c r="N23" i="5"/>
  <c r="P23" i="5" s="1"/>
  <c r="N137" i="5"/>
  <c r="P137" i="5" s="1"/>
  <c r="L49" i="5"/>
  <c r="L21" i="5"/>
  <c r="L86" i="5"/>
  <c r="L72" i="5"/>
  <c r="L56" i="5"/>
  <c r="L35" i="5"/>
  <c r="L2" i="5"/>
  <c r="L51" i="5"/>
  <c r="L25" i="5"/>
  <c r="L19" i="5"/>
  <c r="L6" i="5"/>
  <c r="P190" i="5"/>
  <c r="N190" i="5"/>
  <c r="N196" i="5"/>
  <c r="P196" i="5" s="1"/>
  <c r="N149" i="5"/>
  <c r="P149" i="5" s="1"/>
  <c r="N133" i="5"/>
  <c r="P133" i="5" s="1"/>
  <c r="N183" i="5"/>
  <c r="P183" i="5" s="1"/>
  <c r="N148" i="5"/>
  <c r="P148" i="5" s="1"/>
  <c r="N127" i="5"/>
  <c r="P127" i="5" s="1"/>
  <c r="N129" i="5"/>
  <c r="P129" i="5" s="1"/>
  <c r="N69" i="5"/>
  <c r="P69" i="5" s="1"/>
  <c r="N3" i="5"/>
  <c r="P3" i="5" s="1"/>
  <c r="N122" i="5"/>
  <c r="P122" i="5" s="1"/>
  <c r="N106" i="5"/>
  <c r="P106" i="5" s="1"/>
  <c r="N117" i="5"/>
  <c r="P117" i="5" s="1"/>
  <c r="N81" i="5"/>
  <c r="P81" i="5" s="1"/>
  <c r="N50" i="5"/>
  <c r="P50" i="5" s="1"/>
  <c r="N189" i="5"/>
  <c r="P189" i="5" s="1"/>
  <c r="N198" i="5"/>
  <c r="P198" i="5" s="1"/>
  <c r="N182" i="5"/>
  <c r="P182" i="5" s="1"/>
  <c r="N166" i="5"/>
  <c r="P166" i="5" s="1"/>
  <c r="N150" i="5"/>
  <c r="P150" i="5" s="1"/>
  <c r="N188" i="5"/>
  <c r="P188" i="5" s="1"/>
  <c r="N172" i="5"/>
  <c r="P172" i="5" s="1"/>
  <c r="N170" i="5"/>
  <c r="P170" i="5" s="1"/>
  <c r="N154" i="5"/>
  <c r="P154" i="5" s="1"/>
  <c r="N140" i="5"/>
  <c r="P140" i="5" s="1"/>
  <c r="N177" i="5"/>
  <c r="P177" i="5" s="1"/>
  <c r="N160" i="5"/>
  <c r="P160" i="5" s="1"/>
  <c r="N124" i="5"/>
  <c r="P124" i="5" s="1"/>
  <c r="N101" i="5"/>
  <c r="P101" i="5" s="1"/>
  <c r="N99" i="5"/>
  <c r="P99" i="5" s="1"/>
  <c r="N173" i="5"/>
  <c r="P173" i="5" s="1"/>
  <c r="N200" i="5"/>
  <c r="P200" i="5" s="1"/>
  <c r="N184" i="5"/>
  <c r="P184" i="5" s="1"/>
  <c r="N195" i="5"/>
  <c r="P195" i="5" s="1"/>
  <c r="N179" i="5"/>
  <c r="P179" i="5" s="1"/>
  <c r="N163" i="5"/>
  <c r="P163" i="5" s="1"/>
  <c r="N147" i="5"/>
  <c r="P147" i="5" s="1"/>
  <c r="N186" i="5"/>
  <c r="P186" i="5" s="1"/>
  <c r="N167" i="5"/>
  <c r="P167" i="5" s="1"/>
  <c r="N168" i="5"/>
  <c r="P168" i="5" s="1"/>
  <c r="N152" i="5"/>
  <c r="P152" i="5" s="1"/>
  <c r="N132" i="5"/>
  <c r="P132" i="5" s="1"/>
  <c r="N169" i="5"/>
  <c r="P169" i="5" s="1"/>
  <c r="N141" i="5"/>
  <c r="P141" i="5" s="1"/>
  <c r="N120" i="5"/>
  <c r="P120" i="5" s="1"/>
  <c r="N157" i="5"/>
  <c r="P157" i="5" s="1"/>
  <c r="N191" i="5"/>
  <c r="P191" i="5" s="1"/>
  <c r="N126" i="5"/>
  <c r="P126" i="5" s="1"/>
  <c r="N153" i="5"/>
  <c r="P153" i="5" s="1"/>
  <c r="N142" i="5"/>
  <c r="P142" i="5" s="1"/>
  <c r="N131" i="5"/>
  <c r="P131" i="5" s="1"/>
  <c r="N125" i="5"/>
  <c r="P125" i="5" s="1"/>
  <c r="N91" i="5"/>
  <c r="P91" i="5" s="1"/>
  <c r="N71" i="5"/>
  <c r="P71" i="5" s="1"/>
  <c r="N55" i="5"/>
  <c r="P55" i="5" s="1"/>
  <c r="N13" i="5"/>
  <c r="P13" i="5" s="1"/>
  <c r="N114" i="5"/>
  <c r="P114" i="5" s="1"/>
  <c r="N121" i="5"/>
  <c r="P121" i="5" s="1"/>
  <c r="N18" i="5"/>
  <c r="P18" i="5" s="1"/>
  <c r="N116" i="5"/>
  <c r="P116" i="5" s="1"/>
  <c r="N79" i="5"/>
  <c r="P79" i="5" s="1"/>
  <c r="N22" i="5"/>
  <c r="P22" i="5" s="1"/>
  <c r="N98" i="5"/>
  <c r="P98" i="5" s="1"/>
  <c r="N84" i="5"/>
  <c r="P84" i="5" s="1"/>
  <c r="N68" i="5"/>
  <c r="P68" i="5" s="1"/>
  <c r="N52" i="5"/>
  <c r="P52" i="5" s="1"/>
  <c r="N40" i="5"/>
  <c r="P40" i="5" s="1"/>
  <c r="N31" i="5"/>
  <c r="P31" i="5" s="1"/>
  <c r="N20" i="5"/>
  <c r="P20" i="5" s="1"/>
  <c r="L123" i="5"/>
  <c r="L76" i="5"/>
  <c r="L45" i="5"/>
  <c r="L9" i="5"/>
  <c r="L83" i="5"/>
  <c r="L70" i="5"/>
  <c r="L54" i="5"/>
  <c r="L34" i="5"/>
  <c r="L95" i="5"/>
  <c r="L46" i="5"/>
  <c r="L10" i="5"/>
  <c r="L15" i="5"/>
  <c r="P82" i="5" l="1"/>
  <c r="P63" i="5"/>
  <c r="P43" i="5"/>
  <c r="P37" i="5"/>
  <c r="N10" i="5"/>
  <c r="P10" i="5" s="1"/>
  <c r="N54" i="5"/>
  <c r="P54" i="5" s="1"/>
  <c r="N45" i="5"/>
  <c r="P45" i="5" s="1"/>
  <c r="N51" i="5"/>
  <c r="P51" i="5"/>
  <c r="N72" i="5"/>
  <c r="P72" i="5" s="1"/>
  <c r="N30" i="5"/>
  <c r="P30" i="5" s="1"/>
  <c r="N61" i="5"/>
  <c r="P61" i="5" s="1"/>
  <c r="N58" i="5"/>
  <c r="P58" i="5" s="1"/>
  <c r="N46" i="5"/>
  <c r="P46" i="5" s="1"/>
  <c r="N70" i="5"/>
  <c r="P70" i="5" s="1"/>
  <c r="N76" i="5"/>
  <c r="P76" i="5" s="1"/>
  <c r="N6" i="5"/>
  <c r="P6" i="5" s="1"/>
  <c r="N86" i="5"/>
  <c r="P86" i="5" s="1"/>
  <c r="N77" i="5"/>
  <c r="P77" i="5" s="1"/>
  <c r="N95" i="5"/>
  <c r="P95" i="5" s="1"/>
  <c r="N83" i="5"/>
  <c r="P83" i="5" s="1"/>
  <c r="N123" i="5"/>
  <c r="P123" i="5" s="1"/>
  <c r="N19" i="5"/>
  <c r="P19" i="5" s="1"/>
  <c r="N35" i="5"/>
  <c r="P35" i="5" s="1"/>
  <c r="N21" i="5"/>
  <c r="P21" i="5" s="1"/>
  <c r="N11" i="5"/>
  <c r="P11" i="5" s="1"/>
  <c r="N26" i="5"/>
  <c r="P26" i="5" s="1"/>
  <c r="N93" i="5"/>
  <c r="P93" i="5" s="1"/>
  <c r="N2" i="5"/>
  <c r="P2" i="5" s="1"/>
  <c r="N60" i="5"/>
  <c r="P60" i="5" s="1"/>
  <c r="N92" i="5"/>
  <c r="P92" i="5" s="1"/>
  <c r="N15" i="5"/>
  <c r="P15" i="5" s="1"/>
  <c r="N34" i="5"/>
  <c r="P34" i="5" s="1"/>
  <c r="N9" i="5"/>
  <c r="P9" i="5" s="1"/>
  <c r="N25" i="5"/>
  <c r="P25" i="5" s="1"/>
  <c r="N56" i="5"/>
  <c r="P56" i="5" s="1"/>
  <c r="N49" i="5"/>
  <c r="P49" i="5" s="1"/>
  <c r="N1" i="5"/>
  <c r="P1" i="5" s="1"/>
  <c r="N42" i="5"/>
  <c r="P42" i="5" s="1"/>
  <c r="N29" i="5"/>
  <c r="P29" i="5" s="1"/>
  <c r="S2" i="5" l="1"/>
  <c r="U18" i="3" s="1"/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F212" i="1" l="1"/>
  <c r="E200" i="1"/>
  <c r="B202" i="8" l="1"/>
  <c r="B202" i="7"/>
  <c r="I11" i="2"/>
  <c r="I11" i="8"/>
  <c r="I11" i="7"/>
  <c r="B203" i="2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  <c r="N92" i="1" l="1"/>
  <c r="B94" i="7"/>
  <c r="B94" i="8"/>
  <c r="N80" i="1"/>
  <c r="B82" i="8"/>
  <c r="B82" i="7"/>
  <c r="N68" i="1"/>
  <c r="B70" i="8"/>
  <c r="B70" i="7"/>
  <c r="N56" i="1"/>
  <c r="B58" i="8"/>
  <c r="B58" i="7"/>
  <c r="N44" i="1"/>
  <c r="B46" i="8"/>
  <c r="B46" i="7"/>
  <c r="N32" i="1"/>
  <c r="B34" i="8"/>
  <c r="B34" i="7"/>
  <c r="N20" i="1"/>
  <c r="B22" i="8"/>
  <c r="B22" i="7"/>
  <c r="N8" i="1"/>
  <c r="B10" i="8"/>
  <c r="B10" i="7"/>
  <c r="N194" i="1"/>
  <c r="B196" i="8"/>
  <c r="B196" i="7"/>
  <c r="N182" i="1"/>
  <c r="B184" i="7"/>
  <c r="B184" i="8"/>
  <c r="N170" i="1"/>
  <c r="B172" i="8"/>
  <c r="B172" i="7"/>
  <c r="N158" i="1"/>
  <c r="B160" i="8"/>
  <c r="B160" i="7"/>
  <c r="N146" i="1"/>
  <c r="B148" i="7"/>
  <c r="B148" i="8"/>
  <c r="N134" i="1"/>
  <c r="B136" i="8"/>
  <c r="B136" i="7"/>
  <c r="N122" i="1"/>
  <c r="B124" i="8"/>
  <c r="B124" i="7"/>
  <c r="N110" i="1"/>
  <c r="B112" i="8"/>
  <c r="B112" i="7"/>
  <c r="N102" i="1"/>
  <c r="B104" i="8"/>
  <c r="B104" i="7"/>
  <c r="B89" i="8"/>
  <c r="B89" i="7"/>
  <c r="B77" i="8"/>
  <c r="B77" i="7"/>
  <c r="B65" i="7"/>
  <c r="B65" i="8"/>
  <c r="B53" i="8"/>
  <c r="B53" i="7"/>
  <c r="B49" i="8"/>
  <c r="B49" i="7"/>
  <c r="B45" i="8"/>
  <c r="B45" i="7"/>
  <c r="B41" i="8"/>
  <c r="B41" i="7"/>
  <c r="B37" i="8"/>
  <c r="B37" i="7"/>
  <c r="B33" i="8"/>
  <c r="B33" i="7"/>
  <c r="B29" i="8"/>
  <c r="B29" i="7"/>
  <c r="B25" i="7"/>
  <c r="B25" i="8"/>
  <c r="B21" i="8"/>
  <c r="B21" i="7"/>
  <c r="B17" i="8"/>
  <c r="B17" i="7"/>
  <c r="B13" i="8"/>
  <c r="B13" i="7"/>
  <c r="B9" i="8"/>
  <c r="B9" i="7"/>
  <c r="B5" i="8"/>
  <c r="B5" i="7"/>
  <c r="B199" i="8"/>
  <c r="B199" i="7"/>
  <c r="B195" i="8"/>
  <c r="B195" i="7"/>
  <c r="B191" i="7"/>
  <c r="B191" i="8"/>
  <c r="B187" i="7"/>
  <c r="B187" i="8"/>
  <c r="B183" i="8"/>
  <c r="B183" i="7"/>
  <c r="B179" i="7"/>
  <c r="B179" i="8"/>
  <c r="B175" i="8"/>
  <c r="B175" i="7"/>
  <c r="B171" i="8"/>
  <c r="B171" i="7"/>
  <c r="B167" i="8"/>
  <c r="B167" i="7"/>
  <c r="B163" i="8"/>
  <c r="B163" i="7"/>
  <c r="N157" i="1"/>
  <c r="B159" i="7"/>
  <c r="B159" i="8"/>
  <c r="N153" i="1"/>
  <c r="B155" i="7"/>
  <c r="B155" i="8"/>
  <c r="N149" i="1"/>
  <c r="B151" i="8"/>
  <c r="B151" i="7"/>
  <c r="N145" i="1"/>
  <c r="B147" i="8"/>
  <c r="B147" i="7"/>
  <c r="N141" i="1"/>
  <c r="B143" i="8"/>
  <c r="B143" i="7"/>
  <c r="N137" i="1"/>
  <c r="B139" i="8"/>
  <c r="B139" i="7"/>
  <c r="N133" i="1"/>
  <c r="B135" i="8"/>
  <c r="B135" i="7"/>
  <c r="N129" i="1"/>
  <c r="B131" i="8"/>
  <c r="B131" i="7"/>
  <c r="N125" i="1"/>
  <c r="B127" i="7"/>
  <c r="B127" i="8"/>
  <c r="N121" i="1"/>
  <c r="B123" i="7"/>
  <c r="B123" i="8"/>
  <c r="N117" i="1"/>
  <c r="B119" i="8"/>
  <c r="B119" i="7"/>
  <c r="N113" i="1"/>
  <c r="B115" i="8"/>
  <c r="B115" i="7"/>
  <c r="N109" i="1"/>
  <c r="B111" i="8"/>
  <c r="B111" i="7"/>
  <c r="N105" i="1"/>
  <c r="B107" i="8"/>
  <c r="B107" i="7"/>
  <c r="N101" i="1"/>
  <c r="B103" i="7"/>
  <c r="B103" i="8"/>
  <c r="B99" i="8"/>
  <c r="B99" i="7"/>
  <c r="N96" i="1"/>
  <c r="B98" i="8"/>
  <c r="B98" i="7"/>
  <c r="N84" i="1"/>
  <c r="B86" i="8"/>
  <c r="B86" i="7"/>
  <c r="N72" i="1"/>
  <c r="B74" i="8"/>
  <c r="B74" i="7"/>
  <c r="N60" i="1"/>
  <c r="B62" i="8"/>
  <c r="B62" i="7"/>
  <c r="N48" i="1"/>
  <c r="B50" i="8"/>
  <c r="B50" i="7"/>
  <c r="N36" i="1"/>
  <c r="B38" i="8"/>
  <c r="B38" i="7"/>
  <c r="N24" i="1"/>
  <c r="B26" i="8"/>
  <c r="B26" i="7"/>
  <c r="N12" i="1"/>
  <c r="B14" i="8"/>
  <c r="B14" i="7"/>
  <c r="N198" i="1"/>
  <c r="B200" i="7"/>
  <c r="B200" i="8"/>
  <c r="N186" i="1"/>
  <c r="B188" i="8"/>
  <c r="B188" i="7"/>
  <c r="N174" i="1"/>
  <c r="B176" i="8"/>
  <c r="B176" i="7"/>
  <c r="N162" i="1"/>
  <c r="B164" i="8"/>
  <c r="B164" i="7"/>
  <c r="N150" i="1"/>
  <c r="B152" i="7"/>
  <c r="B152" i="8"/>
  <c r="N138" i="1"/>
  <c r="B140" i="8"/>
  <c r="B140" i="7"/>
  <c r="N126" i="1"/>
  <c r="B128" i="8"/>
  <c r="B128" i="7"/>
  <c r="N114" i="1"/>
  <c r="B116" i="7"/>
  <c r="B116" i="8"/>
  <c r="N98" i="1"/>
  <c r="B100" i="7"/>
  <c r="B100" i="8"/>
  <c r="B93" i="8"/>
  <c r="B93" i="7"/>
  <c r="B81" i="7"/>
  <c r="B81" i="8"/>
  <c r="B69" i="8"/>
  <c r="B69" i="7"/>
  <c r="B57" i="8"/>
  <c r="B57" i="7"/>
  <c r="B92" i="8"/>
  <c r="B92" i="7"/>
  <c r="B84" i="7"/>
  <c r="B84" i="8"/>
  <c r="B76" i="8"/>
  <c r="B76" i="7"/>
  <c r="B72" i="8"/>
  <c r="B72" i="7"/>
  <c r="B68" i="7"/>
  <c r="B68" i="8"/>
  <c r="B64" i="8"/>
  <c r="B64" i="7"/>
  <c r="B60" i="8"/>
  <c r="B60" i="7"/>
  <c r="B56" i="8"/>
  <c r="B56" i="7"/>
  <c r="B52" i="8"/>
  <c r="B52" i="7"/>
  <c r="B48" i="8"/>
  <c r="B48" i="7"/>
  <c r="B44" i="8"/>
  <c r="B44" i="7"/>
  <c r="B40" i="8"/>
  <c r="B40" i="7"/>
  <c r="B36" i="8"/>
  <c r="B36" i="7"/>
  <c r="B32" i="8"/>
  <c r="B32" i="7"/>
  <c r="B28" i="8"/>
  <c r="B28" i="7"/>
  <c r="B24" i="8"/>
  <c r="B24" i="7"/>
  <c r="B20" i="8"/>
  <c r="B20" i="7"/>
  <c r="B16" i="8"/>
  <c r="B16" i="7"/>
  <c r="B12" i="8"/>
  <c r="B12" i="7"/>
  <c r="B8" i="8"/>
  <c r="B8" i="7"/>
  <c r="B4" i="8"/>
  <c r="B4" i="7"/>
  <c r="B198" i="7"/>
  <c r="B198" i="8"/>
  <c r="B194" i="7"/>
  <c r="B194" i="8"/>
  <c r="B190" i="7"/>
  <c r="B190" i="8"/>
  <c r="B186" i="7"/>
  <c r="B186" i="8"/>
  <c r="B182" i="8"/>
  <c r="B182" i="7"/>
  <c r="B178" i="8"/>
  <c r="B178" i="7"/>
  <c r="B174" i="8"/>
  <c r="B174" i="7"/>
  <c r="B170" i="8"/>
  <c r="B170" i="7"/>
  <c r="B166" i="7"/>
  <c r="B166" i="8"/>
  <c r="B162" i="7"/>
  <c r="B162" i="8"/>
  <c r="B158" i="8"/>
  <c r="B158" i="7"/>
  <c r="B154" i="8"/>
  <c r="B154" i="7"/>
  <c r="B150" i="8"/>
  <c r="B150" i="7"/>
  <c r="B146" i="8"/>
  <c r="B146" i="7"/>
  <c r="B142" i="8"/>
  <c r="B142" i="7"/>
  <c r="B138" i="8"/>
  <c r="B138" i="7"/>
  <c r="B134" i="7"/>
  <c r="B134" i="8"/>
  <c r="B130" i="7"/>
  <c r="B130" i="8"/>
  <c r="B126" i="8"/>
  <c r="B126" i="7"/>
  <c r="B122" i="8"/>
  <c r="B122" i="7"/>
  <c r="B118" i="8"/>
  <c r="B118" i="7"/>
  <c r="B114" i="8"/>
  <c r="B114" i="7"/>
  <c r="B110" i="7"/>
  <c r="B110" i="8"/>
  <c r="B106" i="8"/>
  <c r="B106" i="7"/>
  <c r="B102" i="8"/>
  <c r="B102" i="7"/>
  <c r="A203" i="7"/>
  <c r="N88" i="1"/>
  <c r="B90" i="8"/>
  <c r="B90" i="7"/>
  <c r="N76" i="1"/>
  <c r="B78" i="7"/>
  <c r="B78" i="8"/>
  <c r="N64" i="1"/>
  <c r="B66" i="8"/>
  <c r="B66" i="7"/>
  <c r="N52" i="1"/>
  <c r="B54" i="8"/>
  <c r="B54" i="7"/>
  <c r="N40" i="1"/>
  <c r="B42" i="8"/>
  <c r="B42" i="7"/>
  <c r="N28" i="1"/>
  <c r="B30" i="8"/>
  <c r="B30" i="7"/>
  <c r="N16" i="1"/>
  <c r="B18" i="8"/>
  <c r="B18" i="7"/>
  <c r="N4" i="1"/>
  <c r="B6" i="8"/>
  <c r="B6" i="7"/>
  <c r="N190" i="1"/>
  <c r="B192" i="8"/>
  <c r="B192" i="7"/>
  <c r="N178" i="1"/>
  <c r="B180" i="7"/>
  <c r="B180" i="8"/>
  <c r="N166" i="1"/>
  <c r="B168" i="8"/>
  <c r="B168" i="7"/>
  <c r="N154" i="1"/>
  <c r="B156" i="8"/>
  <c r="B156" i="7"/>
  <c r="N142" i="1"/>
  <c r="B144" i="7"/>
  <c r="B144" i="8"/>
  <c r="N130" i="1"/>
  <c r="B132" i="8"/>
  <c r="B132" i="7"/>
  <c r="N118" i="1"/>
  <c r="B120" i="7"/>
  <c r="B120" i="8"/>
  <c r="N106" i="1"/>
  <c r="B108" i="8"/>
  <c r="B108" i="7"/>
  <c r="B97" i="7"/>
  <c r="B97" i="8"/>
  <c r="B85" i="8"/>
  <c r="B85" i="7"/>
  <c r="B73" i="7"/>
  <c r="B73" i="8"/>
  <c r="B61" i="8"/>
  <c r="B61" i="7"/>
  <c r="B96" i="8"/>
  <c r="B96" i="7"/>
  <c r="B88" i="8"/>
  <c r="B88" i="7"/>
  <c r="B80" i="8"/>
  <c r="B80" i="7"/>
  <c r="B3" i="8"/>
  <c r="C4" i="8" s="1"/>
  <c r="B3" i="7"/>
  <c r="B95" i="8"/>
  <c r="B95" i="7"/>
  <c r="B91" i="8"/>
  <c r="B91" i="7"/>
  <c r="B87" i="7"/>
  <c r="B87" i="8"/>
  <c r="B83" i="8"/>
  <c r="B83" i="7"/>
  <c r="B79" i="8"/>
  <c r="B79" i="7"/>
  <c r="B75" i="8"/>
  <c r="B75" i="7"/>
  <c r="B71" i="8"/>
  <c r="B71" i="7"/>
  <c r="B67" i="8"/>
  <c r="B67" i="7"/>
  <c r="B63" i="7"/>
  <c r="B63" i="8"/>
  <c r="B59" i="8"/>
  <c r="B59" i="7"/>
  <c r="B55" i="8"/>
  <c r="B55" i="7"/>
  <c r="B51" i="8"/>
  <c r="B51" i="7"/>
  <c r="B47" i="8"/>
  <c r="B47" i="7"/>
  <c r="B43" i="8"/>
  <c r="B43" i="7"/>
  <c r="B39" i="8"/>
  <c r="B39" i="7"/>
  <c r="B35" i="8"/>
  <c r="B35" i="7"/>
  <c r="B31" i="8"/>
  <c r="B31" i="7"/>
  <c r="B27" i="8"/>
  <c r="B27" i="7"/>
  <c r="B23" i="8"/>
  <c r="B23" i="7"/>
  <c r="B19" i="8"/>
  <c r="B19" i="7"/>
  <c r="B15" i="7"/>
  <c r="B15" i="8"/>
  <c r="B11" i="8"/>
  <c r="B11" i="7"/>
  <c r="B7" i="8"/>
  <c r="B7" i="7"/>
  <c r="B201" i="7"/>
  <c r="B201" i="8"/>
  <c r="A202" i="8" s="1"/>
  <c r="B197" i="7"/>
  <c r="B197" i="8"/>
  <c r="B193" i="7"/>
  <c r="B193" i="8"/>
  <c r="B189" i="8"/>
  <c r="B189" i="7"/>
  <c r="B185" i="8"/>
  <c r="B185" i="7"/>
  <c r="B181" i="7"/>
  <c r="B181" i="8"/>
  <c r="B177" i="7"/>
  <c r="B177" i="8"/>
  <c r="B173" i="8"/>
  <c r="B173" i="7"/>
  <c r="B169" i="8"/>
  <c r="B169" i="7"/>
  <c r="B165" i="8"/>
  <c r="B165" i="7"/>
  <c r="B161" i="8"/>
  <c r="B161" i="7"/>
  <c r="B157" i="8"/>
  <c r="B157" i="7"/>
  <c r="B153" i="8"/>
  <c r="B153" i="7"/>
  <c r="B149" i="8"/>
  <c r="B149" i="7"/>
  <c r="B145" i="8"/>
  <c r="B145" i="7"/>
  <c r="B141" i="7"/>
  <c r="B141" i="8"/>
  <c r="B137" i="8"/>
  <c r="B137" i="7"/>
  <c r="B133" i="8"/>
  <c r="B133" i="7"/>
  <c r="B129" i="8"/>
  <c r="B129" i="7"/>
  <c r="B125" i="8"/>
  <c r="B125" i="7"/>
  <c r="B121" i="8"/>
  <c r="B121" i="7"/>
  <c r="B117" i="8"/>
  <c r="B117" i="7"/>
  <c r="B113" i="7"/>
  <c r="B113" i="8"/>
  <c r="B109" i="8"/>
  <c r="B109" i="7"/>
  <c r="B105" i="8"/>
  <c r="B105" i="7"/>
  <c r="B101" i="8"/>
  <c r="B101" i="7"/>
  <c r="A203" i="8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197" i="1"/>
  <c r="N193" i="1"/>
  <c r="N189" i="1"/>
  <c r="N185" i="1"/>
  <c r="N181" i="1"/>
  <c r="N177" i="1"/>
  <c r="N173" i="1"/>
  <c r="N169" i="1"/>
  <c r="N165" i="1"/>
  <c r="N161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7" i="1"/>
  <c r="N2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200" i="1"/>
  <c r="B113" i="2"/>
  <c r="B202" i="2"/>
  <c r="A203" i="2" s="1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C4" i="7" l="1"/>
  <c r="C22" i="7"/>
  <c r="D22" i="7" s="1"/>
  <c r="C194" i="8"/>
  <c r="D194" i="8" s="1"/>
  <c r="A193" i="8"/>
  <c r="D4" i="7"/>
  <c r="A156" i="7"/>
  <c r="C157" i="7"/>
  <c r="D157" i="7" s="1"/>
  <c r="C147" i="7"/>
  <c r="D147" i="7" s="1"/>
  <c r="A146" i="7"/>
  <c r="A194" i="8"/>
  <c r="C195" i="8"/>
  <c r="D195" i="8" s="1"/>
  <c r="C37" i="7"/>
  <c r="D37" i="7" s="1"/>
  <c r="A36" i="7"/>
  <c r="A68" i="8"/>
  <c r="C69" i="8"/>
  <c r="D69" i="8" s="1"/>
  <c r="C94" i="7"/>
  <c r="D94" i="7" s="1"/>
  <c r="A93" i="7"/>
  <c r="A115" i="7"/>
  <c r="C116" i="7"/>
  <c r="D116" i="7" s="1"/>
  <c r="C132" i="7"/>
  <c r="D132" i="7" s="1"/>
  <c r="A131" i="7"/>
  <c r="C136" i="8"/>
  <c r="D136" i="8" s="1"/>
  <c r="A135" i="8"/>
  <c r="C148" i="7"/>
  <c r="D148" i="7" s="1"/>
  <c r="A147" i="7"/>
  <c r="A163" i="7"/>
  <c r="C164" i="7"/>
  <c r="D164" i="7" s="1"/>
  <c r="C172" i="7"/>
  <c r="D172" i="7" s="1"/>
  <c r="A171" i="7"/>
  <c r="A187" i="8"/>
  <c r="C188" i="8"/>
  <c r="D188" i="8" s="1"/>
  <c r="C196" i="7"/>
  <c r="D196" i="7" s="1"/>
  <c r="A195" i="7"/>
  <c r="C6" i="7"/>
  <c r="D6" i="7" s="1"/>
  <c r="A5" i="7"/>
  <c r="A29" i="7"/>
  <c r="C30" i="7"/>
  <c r="D30" i="7" s="1"/>
  <c r="A37" i="7"/>
  <c r="C38" i="7"/>
  <c r="D38" i="7" s="1"/>
  <c r="A45" i="7"/>
  <c r="C46" i="7"/>
  <c r="D46" i="7" s="1"/>
  <c r="A53" i="7"/>
  <c r="C54" i="7"/>
  <c r="D54" i="7" s="1"/>
  <c r="C78" i="7"/>
  <c r="A77" i="7"/>
  <c r="C113" i="7"/>
  <c r="D113" i="7" s="1"/>
  <c r="A112" i="7"/>
  <c r="C125" i="8"/>
  <c r="D125" i="8" s="1"/>
  <c r="A124" i="8"/>
  <c r="A160" i="7"/>
  <c r="C161" i="7"/>
  <c r="D161" i="7" s="1"/>
  <c r="C173" i="8"/>
  <c r="D173" i="8" s="1"/>
  <c r="A172" i="8"/>
  <c r="A10" i="7"/>
  <c r="C11" i="7"/>
  <c r="D11" i="7" s="1"/>
  <c r="A22" i="8"/>
  <c r="C23" i="8"/>
  <c r="D23" i="8" s="1"/>
  <c r="A58" i="7"/>
  <c r="C59" i="7"/>
  <c r="D59" i="7" s="1"/>
  <c r="C106" i="8"/>
  <c r="D106" i="8" s="1"/>
  <c r="A105" i="8"/>
  <c r="C114" i="7"/>
  <c r="D114" i="7" s="1"/>
  <c r="A113" i="7"/>
  <c r="C122" i="8"/>
  <c r="D122" i="8" s="1"/>
  <c r="A121" i="8"/>
  <c r="C130" i="8"/>
  <c r="D130" i="8" s="1"/>
  <c r="A129" i="8"/>
  <c r="C138" i="8"/>
  <c r="D138" i="8" s="1"/>
  <c r="A137" i="8"/>
  <c r="A145" i="8"/>
  <c r="C146" i="8"/>
  <c r="D146" i="8" s="1"/>
  <c r="C154" i="8"/>
  <c r="D154" i="8" s="1"/>
  <c r="A153" i="8"/>
  <c r="C162" i="8"/>
  <c r="D162" i="8" s="1"/>
  <c r="A161" i="8"/>
  <c r="C170" i="8"/>
  <c r="D170" i="8" s="1"/>
  <c r="A169" i="8"/>
  <c r="A177" i="7"/>
  <c r="C178" i="7"/>
  <c r="C186" i="8"/>
  <c r="D186" i="8" s="1"/>
  <c r="A185" i="8"/>
  <c r="A193" i="7"/>
  <c r="C194" i="7"/>
  <c r="D194" i="7" s="1"/>
  <c r="C202" i="7"/>
  <c r="D202" i="7" s="1"/>
  <c r="A201" i="7"/>
  <c r="A11" i="8"/>
  <c r="C12" i="8"/>
  <c r="D12" i="8" s="1"/>
  <c r="C20" i="8"/>
  <c r="D20" i="8" s="1"/>
  <c r="A19" i="8"/>
  <c r="C28" i="8"/>
  <c r="A27" i="8"/>
  <c r="C36" i="8"/>
  <c r="D36" i="8" s="1"/>
  <c r="A35" i="8"/>
  <c r="A43" i="8"/>
  <c r="C44" i="8"/>
  <c r="D44" i="8" s="1"/>
  <c r="A51" i="8"/>
  <c r="C52" i="8"/>
  <c r="D52" i="8" s="1"/>
  <c r="A59" i="8"/>
  <c r="C60" i="8"/>
  <c r="D60" i="8" s="1"/>
  <c r="A67" i="8"/>
  <c r="C68" i="8"/>
  <c r="D68" i="8" s="1"/>
  <c r="A75" i="8"/>
  <c r="C76" i="8"/>
  <c r="D76" i="8" s="1"/>
  <c r="A83" i="8"/>
  <c r="C84" i="8"/>
  <c r="D84" i="8" s="1"/>
  <c r="A91" i="8"/>
  <c r="C92" i="8"/>
  <c r="D92" i="8" s="1"/>
  <c r="D4" i="8"/>
  <c r="C89" i="8"/>
  <c r="D89" i="8" s="1"/>
  <c r="A88" i="8"/>
  <c r="C62" i="8"/>
  <c r="D62" i="8" s="1"/>
  <c r="A61" i="8"/>
  <c r="C86" i="8"/>
  <c r="D86" i="8" s="1"/>
  <c r="A85" i="8"/>
  <c r="C109" i="8"/>
  <c r="D109" i="8" s="1"/>
  <c r="A108" i="8"/>
  <c r="C145" i="8"/>
  <c r="D145" i="8" s="1"/>
  <c r="A144" i="8"/>
  <c r="A156" i="8"/>
  <c r="C157" i="8"/>
  <c r="D157" i="8" s="1"/>
  <c r="C193" i="7"/>
  <c r="D193" i="7" s="1"/>
  <c r="A192" i="7"/>
  <c r="C7" i="8"/>
  <c r="D7" i="8" s="1"/>
  <c r="A6" i="8"/>
  <c r="A42" i="7"/>
  <c r="C43" i="7"/>
  <c r="D43" i="7" s="1"/>
  <c r="C55" i="8"/>
  <c r="D55" i="8" s="1"/>
  <c r="A54" i="8"/>
  <c r="C91" i="7"/>
  <c r="D91" i="7" s="1"/>
  <c r="A90" i="7"/>
  <c r="A202" i="7"/>
  <c r="A106" i="8"/>
  <c r="C107" i="8"/>
  <c r="D107" i="8" s="1"/>
  <c r="A114" i="8"/>
  <c r="C115" i="8"/>
  <c r="D115" i="8" s="1"/>
  <c r="C123" i="8"/>
  <c r="D123" i="8" s="1"/>
  <c r="A122" i="8"/>
  <c r="C131" i="7"/>
  <c r="D131" i="7" s="1"/>
  <c r="A130" i="7"/>
  <c r="C139" i="8"/>
  <c r="D139" i="8" s="1"/>
  <c r="A138" i="8"/>
  <c r="C147" i="8"/>
  <c r="D147" i="8" s="1"/>
  <c r="A146" i="8"/>
  <c r="C155" i="8"/>
  <c r="D155" i="8" s="1"/>
  <c r="A154" i="8"/>
  <c r="C163" i="7"/>
  <c r="D163" i="7" s="1"/>
  <c r="A162" i="7"/>
  <c r="C171" i="8"/>
  <c r="D171" i="8" s="1"/>
  <c r="A170" i="8"/>
  <c r="A178" i="8"/>
  <c r="C179" i="8"/>
  <c r="D179" i="8" s="1"/>
  <c r="C187" i="7"/>
  <c r="D187" i="7" s="1"/>
  <c r="A186" i="7"/>
  <c r="C195" i="7"/>
  <c r="D195" i="7" s="1"/>
  <c r="A194" i="7"/>
  <c r="C5" i="8"/>
  <c r="D5" i="8" s="1"/>
  <c r="A4" i="8"/>
  <c r="A12" i="8"/>
  <c r="C13" i="8"/>
  <c r="D13" i="8" s="1"/>
  <c r="C21" i="8"/>
  <c r="D21" i="8" s="1"/>
  <c r="A20" i="8"/>
  <c r="C29" i="8"/>
  <c r="D29" i="8" s="1"/>
  <c r="A28" i="8"/>
  <c r="C37" i="8"/>
  <c r="D37" i="8" s="1"/>
  <c r="A36" i="8"/>
  <c r="A44" i="8"/>
  <c r="C45" i="8"/>
  <c r="D45" i="8" s="1"/>
  <c r="A52" i="8"/>
  <c r="C53" i="8"/>
  <c r="A60" i="8"/>
  <c r="C61" i="8"/>
  <c r="D61" i="8" s="1"/>
  <c r="A68" i="7"/>
  <c r="C69" i="7"/>
  <c r="D69" i="7" s="1"/>
  <c r="C77" i="8"/>
  <c r="D77" i="8" s="1"/>
  <c r="A76" i="8"/>
  <c r="C93" i="8"/>
  <c r="D93" i="8" s="1"/>
  <c r="A92" i="8"/>
  <c r="C70" i="8"/>
  <c r="D70" i="8" s="1"/>
  <c r="A69" i="8"/>
  <c r="A93" i="8"/>
  <c r="C94" i="8"/>
  <c r="D94" i="8" s="1"/>
  <c r="C117" i="8"/>
  <c r="D117" i="8" s="1"/>
  <c r="A116" i="8"/>
  <c r="C129" i="8"/>
  <c r="D129" i="8" s="1"/>
  <c r="A128" i="8"/>
  <c r="C165" i="7"/>
  <c r="D165" i="7" s="1"/>
  <c r="A164" i="7"/>
  <c r="A176" i="8"/>
  <c r="C177" i="8"/>
  <c r="D177" i="8" s="1"/>
  <c r="A14" i="7"/>
  <c r="C15" i="7"/>
  <c r="D15" i="7" s="1"/>
  <c r="C27" i="8"/>
  <c r="D27" i="8" s="1"/>
  <c r="A26" i="8"/>
  <c r="A62" i="7"/>
  <c r="C63" i="7"/>
  <c r="D63" i="7" s="1"/>
  <c r="C75" i="8"/>
  <c r="D75" i="8" s="1"/>
  <c r="A74" i="8"/>
  <c r="A99" i="7"/>
  <c r="C100" i="7"/>
  <c r="D100" i="7" s="1"/>
  <c r="A111" i="7"/>
  <c r="C112" i="7"/>
  <c r="D112" i="7" s="1"/>
  <c r="A115" i="8"/>
  <c r="C116" i="8"/>
  <c r="D116" i="8" s="1"/>
  <c r="C128" i="8"/>
  <c r="A127" i="8"/>
  <c r="C132" i="8"/>
  <c r="D132" i="8" s="1"/>
  <c r="A131" i="8"/>
  <c r="C144" i="7"/>
  <c r="D144" i="7" s="1"/>
  <c r="A143" i="7"/>
  <c r="C148" i="8"/>
  <c r="D148" i="8" s="1"/>
  <c r="A147" i="8"/>
  <c r="C160" i="8"/>
  <c r="D160" i="8" s="1"/>
  <c r="A159" i="8"/>
  <c r="C164" i="8"/>
  <c r="D164" i="8" s="1"/>
  <c r="A163" i="8"/>
  <c r="A171" i="8"/>
  <c r="C172" i="8"/>
  <c r="D172" i="8" s="1"/>
  <c r="A179" i="7"/>
  <c r="C180" i="7"/>
  <c r="D180" i="7" s="1"/>
  <c r="A187" i="7"/>
  <c r="C188" i="7"/>
  <c r="D188" i="7" s="1"/>
  <c r="C196" i="8"/>
  <c r="D196" i="8" s="1"/>
  <c r="A195" i="8"/>
  <c r="A5" i="8"/>
  <c r="C6" i="8"/>
  <c r="D6" i="8" s="1"/>
  <c r="C14" i="8"/>
  <c r="D14" i="8" s="1"/>
  <c r="A13" i="8"/>
  <c r="A21" i="8"/>
  <c r="C22" i="8"/>
  <c r="D22" i="8" s="1"/>
  <c r="C30" i="8"/>
  <c r="D30" i="8" s="1"/>
  <c r="A29" i="8"/>
  <c r="C38" i="8"/>
  <c r="D38" i="8" s="1"/>
  <c r="A37" i="8"/>
  <c r="C46" i="8"/>
  <c r="D46" i="8" s="1"/>
  <c r="A45" i="8"/>
  <c r="C54" i="8"/>
  <c r="D54" i="8" s="1"/>
  <c r="A53" i="8"/>
  <c r="A77" i="8"/>
  <c r="C78" i="8"/>
  <c r="C105" i="7"/>
  <c r="D105" i="7" s="1"/>
  <c r="A104" i="7"/>
  <c r="C113" i="8"/>
  <c r="D113" i="8" s="1"/>
  <c r="A112" i="8"/>
  <c r="C149" i="8"/>
  <c r="D149" i="8" s="1"/>
  <c r="A148" i="8"/>
  <c r="C161" i="8"/>
  <c r="D161" i="8" s="1"/>
  <c r="A160" i="8"/>
  <c r="C197" i="7"/>
  <c r="D197" i="7" s="1"/>
  <c r="A196" i="7"/>
  <c r="C11" i="8"/>
  <c r="D11" i="8" s="1"/>
  <c r="A10" i="8"/>
  <c r="A46" i="7"/>
  <c r="C47" i="7"/>
  <c r="D47" i="7" s="1"/>
  <c r="C59" i="8"/>
  <c r="D59" i="8" s="1"/>
  <c r="A58" i="8"/>
  <c r="A94" i="8"/>
  <c r="C95" i="8"/>
  <c r="D95" i="8" s="1"/>
  <c r="C102" i="8"/>
  <c r="D102" i="8" s="1"/>
  <c r="A101" i="8"/>
  <c r="A109" i="8"/>
  <c r="C110" i="8"/>
  <c r="D110" i="8" s="1"/>
  <c r="C118" i="8"/>
  <c r="D118" i="8" s="1"/>
  <c r="A117" i="8"/>
  <c r="A125" i="8"/>
  <c r="C126" i="8"/>
  <c r="D126" i="8" s="1"/>
  <c r="C134" i="8"/>
  <c r="D134" i="8" s="1"/>
  <c r="A133" i="8"/>
  <c r="C142" i="7"/>
  <c r="D142" i="7" s="1"/>
  <c r="A141" i="7"/>
  <c r="C150" i="8"/>
  <c r="D150" i="8" s="1"/>
  <c r="A149" i="8"/>
  <c r="C158" i="8"/>
  <c r="D158" i="8" s="1"/>
  <c r="A157" i="8"/>
  <c r="C166" i="8"/>
  <c r="D166" i="8" s="1"/>
  <c r="A165" i="8"/>
  <c r="C174" i="8"/>
  <c r="D174" i="8" s="1"/>
  <c r="A173" i="8"/>
  <c r="A181" i="7"/>
  <c r="C182" i="7"/>
  <c r="D182" i="7" s="1"/>
  <c r="C190" i="8"/>
  <c r="D190" i="8" s="1"/>
  <c r="A189" i="8"/>
  <c r="C198" i="7"/>
  <c r="D198" i="7" s="1"/>
  <c r="A197" i="7"/>
  <c r="C8" i="8"/>
  <c r="D8" i="8" s="1"/>
  <c r="A7" i="8"/>
  <c r="C16" i="7"/>
  <c r="D16" i="7" s="1"/>
  <c r="A15" i="7"/>
  <c r="C24" i="8"/>
  <c r="D24" i="8" s="1"/>
  <c r="A23" i="8"/>
  <c r="C32" i="8"/>
  <c r="D32" i="8" s="1"/>
  <c r="A31" i="8"/>
  <c r="C40" i="8"/>
  <c r="D40" i="8" s="1"/>
  <c r="A39" i="8"/>
  <c r="A47" i="8"/>
  <c r="C48" i="8"/>
  <c r="D48" i="8" s="1"/>
  <c r="A55" i="8"/>
  <c r="C56" i="8"/>
  <c r="D56" i="8" s="1"/>
  <c r="A63" i="7"/>
  <c r="C64" i="7"/>
  <c r="D64" i="7" s="1"/>
  <c r="C72" i="8"/>
  <c r="D72" i="8" s="1"/>
  <c r="A71" i="8"/>
  <c r="A79" i="8"/>
  <c r="C80" i="8"/>
  <c r="D80" i="8" s="1"/>
  <c r="A87" i="7"/>
  <c r="C88" i="7"/>
  <c r="D88" i="7" s="1"/>
  <c r="A95" i="8"/>
  <c r="C96" i="8"/>
  <c r="D96" i="8" s="1"/>
  <c r="C81" i="8"/>
  <c r="D81" i="8" s="1"/>
  <c r="A80" i="8"/>
  <c r="C97" i="8"/>
  <c r="D97" i="8" s="1"/>
  <c r="A96" i="8"/>
  <c r="A73" i="7"/>
  <c r="C74" i="7"/>
  <c r="D74" i="7" s="1"/>
  <c r="C98" i="7"/>
  <c r="D98" i="7" s="1"/>
  <c r="A97" i="7"/>
  <c r="C121" i="8"/>
  <c r="D121" i="8" s="1"/>
  <c r="A120" i="8"/>
  <c r="C133" i="8"/>
  <c r="D133" i="8" s="1"/>
  <c r="A132" i="8"/>
  <c r="C169" i="7"/>
  <c r="D169" i="7" s="1"/>
  <c r="A168" i="7"/>
  <c r="C181" i="7"/>
  <c r="D181" i="7" s="1"/>
  <c r="A180" i="7"/>
  <c r="A18" i="7"/>
  <c r="C19" i="7"/>
  <c r="D19" i="7" s="1"/>
  <c r="C31" i="8"/>
  <c r="D31" i="8" s="1"/>
  <c r="A30" i="8"/>
  <c r="A66" i="7"/>
  <c r="C67" i="7"/>
  <c r="D67" i="7" s="1"/>
  <c r="C106" i="7"/>
  <c r="D106" i="7" s="1"/>
  <c r="A105" i="7"/>
  <c r="C114" i="8"/>
  <c r="D114" i="8" s="1"/>
  <c r="A113" i="8"/>
  <c r="C122" i="7"/>
  <c r="D122" i="7" s="1"/>
  <c r="A121" i="7"/>
  <c r="A129" i="7"/>
  <c r="C130" i="7"/>
  <c r="D130" i="7" s="1"/>
  <c r="C138" i="7"/>
  <c r="D138" i="7" s="1"/>
  <c r="A137" i="7"/>
  <c r="C146" i="7"/>
  <c r="D146" i="7" s="1"/>
  <c r="A145" i="7"/>
  <c r="C154" i="7"/>
  <c r="D154" i="7" s="1"/>
  <c r="A153" i="7"/>
  <c r="A161" i="7"/>
  <c r="C162" i="7"/>
  <c r="D162" i="7" s="1"/>
  <c r="A169" i="7"/>
  <c r="C170" i="7"/>
  <c r="D170" i="7" s="1"/>
  <c r="A177" i="8"/>
  <c r="C178" i="8"/>
  <c r="A185" i="7"/>
  <c r="C186" i="7"/>
  <c r="D186" i="7" s="1"/>
  <c r="C202" i="8"/>
  <c r="D202" i="8" s="1"/>
  <c r="A201" i="8"/>
  <c r="C12" i="7"/>
  <c r="D12" i="7" s="1"/>
  <c r="A11" i="7"/>
  <c r="C20" i="7"/>
  <c r="D20" i="7" s="1"/>
  <c r="A19" i="7"/>
  <c r="C28" i="7"/>
  <c r="A27" i="7"/>
  <c r="C36" i="7"/>
  <c r="D36" i="7" s="1"/>
  <c r="A35" i="7"/>
  <c r="C44" i="7"/>
  <c r="D44" i="7" s="1"/>
  <c r="A43" i="7"/>
  <c r="A51" i="7"/>
  <c r="C52" i="7"/>
  <c r="D52" i="7" s="1"/>
  <c r="A59" i="7"/>
  <c r="C60" i="7"/>
  <c r="D60" i="7" s="1"/>
  <c r="A67" i="7"/>
  <c r="C68" i="7"/>
  <c r="D68" i="7" s="1"/>
  <c r="A75" i="7"/>
  <c r="C76" i="7"/>
  <c r="D76" i="7" s="1"/>
  <c r="A83" i="7"/>
  <c r="C84" i="7"/>
  <c r="D84" i="7" s="1"/>
  <c r="A91" i="7"/>
  <c r="C92" i="7"/>
  <c r="D92" i="7" s="1"/>
  <c r="C89" i="7"/>
  <c r="D89" i="7" s="1"/>
  <c r="A88" i="7"/>
  <c r="A61" i="7"/>
  <c r="C62" i="7"/>
  <c r="D62" i="7" s="1"/>
  <c r="C86" i="7"/>
  <c r="D86" i="7" s="1"/>
  <c r="A85" i="7"/>
  <c r="C109" i="7"/>
  <c r="D109" i="7" s="1"/>
  <c r="A108" i="7"/>
  <c r="A120" i="7"/>
  <c r="C121" i="7"/>
  <c r="D121" i="7" s="1"/>
  <c r="C169" i="8"/>
  <c r="D169" i="8" s="1"/>
  <c r="A168" i="8"/>
  <c r="C7" i="7"/>
  <c r="D7" i="7" s="1"/>
  <c r="A6" i="7"/>
  <c r="C19" i="8"/>
  <c r="D19" i="8" s="1"/>
  <c r="A18" i="8"/>
  <c r="A54" i="7"/>
  <c r="C55" i="7"/>
  <c r="D55" i="7" s="1"/>
  <c r="C67" i="8"/>
  <c r="D67" i="8" s="1"/>
  <c r="A66" i="8"/>
  <c r="C107" i="7"/>
  <c r="D107" i="7" s="1"/>
  <c r="A106" i="7"/>
  <c r="C115" i="7"/>
  <c r="D115" i="7" s="1"/>
  <c r="A114" i="7"/>
  <c r="C123" i="7"/>
  <c r="D123" i="7" s="1"/>
  <c r="A122" i="7"/>
  <c r="C131" i="8"/>
  <c r="D131" i="8" s="1"/>
  <c r="A130" i="8"/>
  <c r="C139" i="7"/>
  <c r="D139" i="7" s="1"/>
  <c r="A138" i="7"/>
  <c r="C155" i="7"/>
  <c r="D155" i="7" s="1"/>
  <c r="A154" i="7"/>
  <c r="C163" i="8"/>
  <c r="D163" i="8" s="1"/>
  <c r="A162" i="8"/>
  <c r="C171" i="7"/>
  <c r="D171" i="7" s="1"/>
  <c r="A170" i="7"/>
  <c r="C179" i="7"/>
  <c r="D179" i="7" s="1"/>
  <c r="A178" i="7"/>
  <c r="A186" i="8"/>
  <c r="C187" i="8"/>
  <c r="D187" i="8" s="1"/>
  <c r="C5" i="7"/>
  <c r="D5" i="7" s="1"/>
  <c r="A4" i="7"/>
  <c r="A12" i="7"/>
  <c r="C13" i="7"/>
  <c r="D13" i="7" s="1"/>
  <c r="A21" i="7"/>
  <c r="C21" i="7"/>
  <c r="D21" i="7" s="1"/>
  <c r="A20" i="7"/>
  <c r="C29" i="7"/>
  <c r="D29" i="7" s="1"/>
  <c r="A28" i="7"/>
  <c r="C45" i="7"/>
  <c r="D45" i="7" s="1"/>
  <c r="A44" i="7"/>
  <c r="A52" i="7"/>
  <c r="C53" i="7"/>
  <c r="A60" i="7"/>
  <c r="C61" i="7"/>
  <c r="D61" i="7" s="1"/>
  <c r="C77" i="7"/>
  <c r="D77" i="7" s="1"/>
  <c r="A76" i="7"/>
  <c r="C93" i="7"/>
  <c r="D93" i="7" s="1"/>
  <c r="A92" i="7"/>
  <c r="A69" i="7"/>
  <c r="C70" i="7"/>
  <c r="D70" i="7" s="1"/>
  <c r="A128" i="7"/>
  <c r="C129" i="7"/>
  <c r="D129" i="7" s="1"/>
  <c r="C141" i="8"/>
  <c r="D141" i="8" s="1"/>
  <c r="A140" i="8"/>
  <c r="C177" i="7"/>
  <c r="D177" i="7" s="1"/>
  <c r="A176" i="7"/>
  <c r="A188" i="8"/>
  <c r="C189" i="8"/>
  <c r="D189" i="8" s="1"/>
  <c r="C27" i="7"/>
  <c r="D27" i="7" s="1"/>
  <c r="A26" i="7"/>
  <c r="C39" i="8"/>
  <c r="D39" i="8" s="1"/>
  <c r="A38" i="8"/>
  <c r="C75" i="7"/>
  <c r="D75" i="7" s="1"/>
  <c r="A74" i="7"/>
  <c r="C87" i="8"/>
  <c r="D87" i="8" s="1"/>
  <c r="A86" i="8"/>
  <c r="A103" i="7"/>
  <c r="C104" i="7"/>
  <c r="D104" i="7" s="1"/>
  <c r="C120" i="8"/>
  <c r="D120" i="8" s="1"/>
  <c r="A119" i="8"/>
  <c r="C152" i="8"/>
  <c r="D152" i="8" s="1"/>
  <c r="A151" i="8"/>
  <c r="C180" i="8"/>
  <c r="D180" i="8" s="1"/>
  <c r="A179" i="8"/>
  <c r="C14" i="7"/>
  <c r="D14" i="7" s="1"/>
  <c r="A13" i="7"/>
  <c r="C71" i="8"/>
  <c r="D71" i="8" s="1"/>
  <c r="A70" i="8"/>
  <c r="C102" i="7"/>
  <c r="D102" i="7" s="1"/>
  <c r="A101" i="7"/>
  <c r="C110" i="7"/>
  <c r="D110" i="7" s="1"/>
  <c r="A109" i="7"/>
  <c r="C118" i="7"/>
  <c r="D118" i="7" s="1"/>
  <c r="A117" i="7"/>
  <c r="C126" i="7"/>
  <c r="D126" i="7" s="1"/>
  <c r="A125" i="7"/>
  <c r="A133" i="7"/>
  <c r="C134" i="7"/>
  <c r="D134" i="7" s="1"/>
  <c r="C142" i="8"/>
  <c r="D142" i="8" s="1"/>
  <c r="A141" i="8"/>
  <c r="C150" i="7"/>
  <c r="D150" i="7" s="1"/>
  <c r="A149" i="7"/>
  <c r="A157" i="7"/>
  <c r="C158" i="7"/>
  <c r="D158" i="7" s="1"/>
  <c r="C166" i="7"/>
  <c r="D166" i="7" s="1"/>
  <c r="A165" i="7"/>
  <c r="A173" i="7"/>
  <c r="C174" i="7"/>
  <c r="D174" i="7" s="1"/>
  <c r="C182" i="8"/>
  <c r="D182" i="8" s="1"/>
  <c r="A181" i="8"/>
  <c r="A189" i="7"/>
  <c r="C190" i="7"/>
  <c r="D190" i="7" s="1"/>
  <c r="C198" i="8"/>
  <c r="D198" i="8" s="1"/>
  <c r="A197" i="8"/>
  <c r="A7" i="7"/>
  <c r="C8" i="7"/>
  <c r="D8" i="7" s="1"/>
  <c r="C16" i="8"/>
  <c r="D16" i="8" s="1"/>
  <c r="A15" i="8"/>
  <c r="C24" i="7"/>
  <c r="D24" i="7" s="1"/>
  <c r="A23" i="7"/>
  <c r="C32" i="7"/>
  <c r="D32" i="7" s="1"/>
  <c r="A31" i="7"/>
  <c r="C40" i="7"/>
  <c r="D40" i="7" s="1"/>
  <c r="A39" i="7"/>
  <c r="A47" i="7"/>
  <c r="C48" i="7"/>
  <c r="D48" i="7" s="1"/>
  <c r="A55" i="7"/>
  <c r="C56" i="7"/>
  <c r="D56" i="7" s="1"/>
  <c r="A63" i="8"/>
  <c r="C64" i="8"/>
  <c r="D64" i="8" s="1"/>
  <c r="A71" i="7"/>
  <c r="C72" i="7"/>
  <c r="D72" i="7" s="1"/>
  <c r="A79" i="7"/>
  <c r="C80" i="7"/>
  <c r="D80" i="7" s="1"/>
  <c r="A87" i="8"/>
  <c r="C88" i="8"/>
  <c r="D88" i="8" s="1"/>
  <c r="A95" i="7"/>
  <c r="C96" i="7"/>
  <c r="D96" i="7" s="1"/>
  <c r="C81" i="7"/>
  <c r="D81" i="7" s="1"/>
  <c r="A80" i="7"/>
  <c r="C97" i="7"/>
  <c r="D97" i="7" s="1"/>
  <c r="A96" i="7"/>
  <c r="C74" i="8"/>
  <c r="D74" i="8" s="1"/>
  <c r="A73" i="8"/>
  <c r="C98" i="8"/>
  <c r="D98" i="8" s="1"/>
  <c r="A97" i="8"/>
  <c r="C133" i="7"/>
  <c r="D133" i="7" s="1"/>
  <c r="A132" i="7"/>
  <c r="A144" i="7"/>
  <c r="C145" i="7"/>
  <c r="D145" i="7" s="1"/>
  <c r="A180" i="8"/>
  <c r="C181" i="8"/>
  <c r="D181" i="8" s="1"/>
  <c r="A192" i="8"/>
  <c r="C193" i="8"/>
  <c r="D193" i="8" s="1"/>
  <c r="A30" i="7"/>
  <c r="C31" i="7"/>
  <c r="D31" i="7" s="1"/>
  <c r="C43" i="8"/>
  <c r="D43" i="8" s="1"/>
  <c r="A42" i="8"/>
  <c r="A78" i="8"/>
  <c r="C79" i="8"/>
  <c r="D79" i="8" s="1"/>
  <c r="C91" i="8"/>
  <c r="D91" i="8" s="1"/>
  <c r="A90" i="8"/>
  <c r="C103" i="7"/>
  <c r="A102" i="7"/>
  <c r="A110" i="8"/>
  <c r="C111" i="8"/>
  <c r="D111" i="8" s="1"/>
  <c r="C119" i="7"/>
  <c r="D119" i="7" s="1"/>
  <c r="A118" i="7"/>
  <c r="A126" i="7"/>
  <c r="C127" i="7"/>
  <c r="D127" i="7" s="1"/>
  <c r="A134" i="8"/>
  <c r="C135" i="8"/>
  <c r="D135" i="8" s="1"/>
  <c r="C143" i="7"/>
  <c r="D143" i="7" s="1"/>
  <c r="A142" i="7"/>
  <c r="A150" i="7"/>
  <c r="C151" i="7"/>
  <c r="D151" i="7" s="1"/>
  <c r="A158" i="7"/>
  <c r="C159" i="7"/>
  <c r="D159" i="7" s="1"/>
  <c r="C167" i="8"/>
  <c r="D167" i="8" s="1"/>
  <c r="A166" i="8"/>
  <c r="C175" i="7"/>
  <c r="D175" i="7" s="1"/>
  <c r="A174" i="7"/>
  <c r="C183" i="7"/>
  <c r="D183" i="7" s="1"/>
  <c r="A182" i="7"/>
  <c r="A190" i="8"/>
  <c r="C191" i="8"/>
  <c r="D191" i="8" s="1"/>
  <c r="A198" i="8"/>
  <c r="C199" i="8"/>
  <c r="D199" i="8" s="1"/>
  <c r="A8" i="7"/>
  <c r="C9" i="7"/>
  <c r="D9" i="7" s="1"/>
  <c r="C17" i="7"/>
  <c r="D17" i="7" s="1"/>
  <c r="A16" i="7"/>
  <c r="A25" i="7"/>
  <c r="C25" i="7"/>
  <c r="D25" i="7" s="1"/>
  <c r="A24" i="7"/>
  <c r="C33" i="7"/>
  <c r="D33" i="7" s="1"/>
  <c r="A32" i="7"/>
  <c r="C41" i="7"/>
  <c r="D41" i="7" s="1"/>
  <c r="A40" i="7"/>
  <c r="A48" i="7"/>
  <c r="C49" i="7"/>
  <c r="D49" i="7" s="1"/>
  <c r="A56" i="7"/>
  <c r="C57" i="7"/>
  <c r="D57" i="7" s="1"/>
  <c r="A64" i="7"/>
  <c r="C65" i="7"/>
  <c r="D65" i="7" s="1"/>
  <c r="A72" i="7"/>
  <c r="C73" i="7"/>
  <c r="D73" i="7" s="1"/>
  <c r="C85" i="8"/>
  <c r="D85" i="8" s="1"/>
  <c r="A84" i="8"/>
  <c r="A57" i="7"/>
  <c r="C58" i="7"/>
  <c r="D58" i="7" s="1"/>
  <c r="C82" i="8"/>
  <c r="D82" i="8" s="1"/>
  <c r="A81" i="8"/>
  <c r="C101" i="8"/>
  <c r="D101" i="8" s="1"/>
  <c r="A100" i="8"/>
  <c r="C117" i="7"/>
  <c r="D117" i="7" s="1"/>
  <c r="A116" i="7"/>
  <c r="C153" i="8"/>
  <c r="A152" i="8"/>
  <c r="A164" i="8"/>
  <c r="C165" i="8"/>
  <c r="D165" i="8" s="1"/>
  <c r="C201" i="8"/>
  <c r="D201" i="8" s="1"/>
  <c r="A200" i="8"/>
  <c r="C15" i="8"/>
  <c r="D15" i="8" s="1"/>
  <c r="A14" i="8"/>
  <c r="A50" i="7"/>
  <c r="C51" i="7"/>
  <c r="D51" i="7" s="1"/>
  <c r="C63" i="8"/>
  <c r="D63" i="8" s="1"/>
  <c r="A62" i="8"/>
  <c r="C99" i="7"/>
  <c r="D99" i="7" s="1"/>
  <c r="A98" i="7"/>
  <c r="A99" i="8"/>
  <c r="C100" i="8"/>
  <c r="D100" i="8" s="1"/>
  <c r="A107" i="7"/>
  <c r="C108" i="7"/>
  <c r="D108" i="7" s="1"/>
  <c r="A111" i="8"/>
  <c r="C112" i="8"/>
  <c r="D112" i="8" s="1"/>
  <c r="A123" i="8"/>
  <c r="C124" i="8"/>
  <c r="D124" i="8" s="1"/>
  <c r="C128" i="7"/>
  <c r="A127" i="7"/>
  <c r="C140" i="7"/>
  <c r="D140" i="7" s="1"/>
  <c r="A139" i="7"/>
  <c r="A143" i="8"/>
  <c r="C144" i="8"/>
  <c r="D144" i="8" s="1"/>
  <c r="A155" i="8"/>
  <c r="C156" i="8"/>
  <c r="D156" i="8" s="1"/>
  <c r="C160" i="7"/>
  <c r="D160" i="7" s="1"/>
  <c r="A159" i="7"/>
  <c r="A167" i="7"/>
  <c r="C168" i="7"/>
  <c r="D168" i="7" s="1"/>
  <c r="A175" i="7"/>
  <c r="C176" i="7"/>
  <c r="D176" i="7" s="1"/>
  <c r="A183" i="7"/>
  <c r="C184" i="7"/>
  <c r="D184" i="7" s="1"/>
  <c r="C192" i="8"/>
  <c r="D192" i="8" s="1"/>
  <c r="A191" i="8"/>
  <c r="A199" i="7"/>
  <c r="C200" i="7"/>
  <c r="D200" i="7" s="1"/>
  <c r="A9" i="7"/>
  <c r="C10" i="7"/>
  <c r="D10" i="7" s="1"/>
  <c r="C18" i="7"/>
  <c r="D18" i="7" s="1"/>
  <c r="A17" i="7"/>
  <c r="C26" i="8"/>
  <c r="D26" i="8" s="1"/>
  <c r="A25" i="8"/>
  <c r="A33" i="7"/>
  <c r="C34" i="7"/>
  <c r="D34" i="7" s="1"/>
  <c r="A41" i="7"/>
  <c r="C42" i="7"/>
  <c r="D42" i="7" s="1"/>
  <c r="A49" i="7"/>
  <c r="C50" i="7"/>
  <c r="D50" i="7" s="1"/>
  <c r="C66" i="8"/>
  <c r="D66" i="8" s="1"/>
  <c r="A65" i="8"/>
  <c r="C90" i="7"/>
  <c r="D90" i="7" s="1"/>
  <c r="A89" i="7"/>
  <c r="C105" i="8"/>
  <c r="D105" i="8" s="1"/>
  <c r="A104" i="8"/>
  <c r="C137" i="7"/>
  <c r="D137" i="7" s="1"/>
  <c r="A148" i="7"/>
  <c r="C149" i="7"/>
  <c r="D149" i="7" s="1"/>
  <c r="C185" i="8"/>
  <c r="D185" i="8" s="1"/>
  <c r="A184" i="8"/>
  <c r="C197" i="8"/>
  <c r="D197" i="8" s="1"/>
  <c r="A196" i="8"/>
  <c r="A34" i="7"/>
  <c r="C35" i="7"/>
  <c r="D35" i="7" s="1"/>
  <c r="C47" i="8"/>
  <c r="D47" i="8" s="1"/>
  <c r="A46" i="8"/>
  <c r="C83" i="7"/>
  <c r="D83" i="7" s="1"/>
  <c r="A82" i="7"/>
  <c r="C95" i="7"/>
  <c r="D95" i="7" s="1"/>
  <c r="A94" i="7"/>
  <c r="C79" i="7"/>
  <c r="D79" i="7" s="1"/>
  <c r="A78" i="7"/>
  <c r="C103" i="8"/>
  <c r="A102" i="8"/>
  <c r="C111" i="7"/>
  <c r="D111" i="7" s="1"/>
  <c r="A110" i="7"/>
  <c r="C119" i="8"/>
  <c r="D119" i="8" s="1"/>
  <c r="A118" i="8"/>
  <c r="C127" i="8"/>
  <c r="D127" i="8" s="1"/>
  <c r="A126" i="8"/>
  <c r="A134" i="7"/>
  <c r="C135" i="7"/>
  <c r="D135" i="7" s="1"/>
  <c r="A142" i="8"/>
  <c r="C143" i="8"/>
  <c r="D143" i="8" s="1"/>
  <c r="A150" i="8"/>
  <c r="C151" i="8"/>
  <c r="D151" i="8" s="1"/>
  <c r="C159" i="8"/>
  <c r="D159" i="8" s="1"/>
  <c r="A158" i="8"/>
  <c r="C167" i="7"/>
  <c r="D167" i="7" s="1"/>
  <c r="A166" i="7"/>
  <c r="C175" i="8"/>
  <c r="D175" i="8" s="1"/>
  <c r="A174" i="8"/>
  <c r="A182" i="8"/>
  <c r="C183" i="8"/>
  <c r="D183" i="8" s="1"/>
  <c r="C191" i="7"/>
  <c r="D191" i="7" s="1"/>
  <c r="A190" i="7"/>
  <c r="C199" i="7"/>
  <c r="D199" i="7" s="1"/>
  <c r="A198" i="7"/>
  <c r="C9" i="8"/>
  <c r="D9" i="8" s="1"/>
  <c r="A8" i="8"/>
  <c r="C17" i="8"/>
  <c r="D17" i="8" s="1"/>
  <c r="A16" i="8"/>
  <c r="C25" i="8"/>
  <c r="D25" i="8" s="1"/>
  <c r="A24" i="8"/>
  <c r="C33" i="8"/>
  <c r="D33" i="8" s="1"/>
  <c r="A32" i="8"/>
  <c r="C41" i="8"/>
  <c r="D41" i="8" s="1"/>
  <c r="A40" i="8"/>
  <c r="A48" i="8"/>
  <c r="C49" i="8"/>
  <c r="D49" i="8" s="1"/>
  <c r="A56" i="8"/>
  <c r="C57" i="8"/>
  <c r="D57" i="8" s="1"/>
  <c r="A64" i="8"/>
  <c r="C65" i="8"/>
  <c r="D65" i="8" s="1"/>
  <c r="C73" i="8"/>
  <c r="D73" i="8" s="1"/>
  <c r="A72" i="8"/>
  <c r="C85" i="7"/>
  <c r="D85" i="7" s="1"/>
  <c r="A84" i="7"/>
  <c r="C58" i="8"/>
  <c r="D58" i="8" s="1"/>
  <c r="A57" i="8"/>
  <c r="C82" i="7"/>
  <c r="D82" i="7" s="1"/>
  <c r="A81" i="7"/>
  <c r="C101" i="7"/>
  <c r="D101" i="7" s="1"/>
  <c r="A100" i="7"/>
  <c r="C141" i="7"/>
  <c r="D141" i="7" s="1"/>
  <c r="A140" i="7"/>
  <c r="C153" i="7"/>
  <c r="A188" i="7"/>
  <c r="C189" i="7"/>
  <c r="D189" i="7" s="1"/>
  <c r="A200" i="7"/>
  <c r="C201" i="7"/>
  <c r="D201" i="7" s="1"/>
  <c r="A38" i="7"/>
  <c r="C39" i="7"/>
  <c r="D39" i="7" s="1"/>
  <c r="C51" i="8"/>
  <c r="D51" i="8" s="1"/>
  <c r="A50" i="8"/>
  <c r="C87" i="7"/>
  <c r="D87" i="7" s="1"/>
  <c r="A86" i="7"/>
  <c r="A98" i="8"/>
  <c r="C99" i="8"/>
  <c r="D99" i="8" s="1"/>
  <c r="A103" i="8"/>
  <c r="C104" i="8"/>
  <c r="D104" i="8" s="1"/>
  <c r="A107" i="8"/>
  <c r="C108" i="8"/>
  <c r="D108" i="8" s="1"/>
  <c r="C120" i="7"/>
  <c r="D120" i="7" s="1"/>
  <c r="A119" i="7"/>
  <c r="A123" i="7"/>
  <c r="C124" i="7"/>
  <c r="D124" i="7" s="1"/>
  <c r="A136" i="7"/>
  <c r="A135" i="7"/>
  <c r="C136" i="7"/>
  <c r="D136" i="7" s="1"/>
  <c r="A139" i="8"/>
  <c r="C140" i="8"/>
  <c r="D140" i="8" s="1"/>
  <c r="A152" i="7"/>
  <c r="A151" i="7"/>
  <c r="C152" i="7"/>
  <c r="D152" i="7" s="1"/>
  <c r="A155" i="7"/>
  <c r="C156" i="7"/>
  <c r="D156" i="7" s="1"/>
  <c r="C168" i="8"/>
  <c r="D168" i="8" s="1"/>
  <c r="A167" i="8"/>
  <c r="A175" i="8"/>
  <c r="C176" i="8"/>
  <c r="D176" i="8" s="1"/>
  <c r="C184" i="8"/>
  <c r="D184" i="8" s="1"/>
  <c r="A183" i="8"/>
  <c r="A191" i="7"/>
  <c r="C192" i="7"/>
  <c r="D192" i="7" s="1"/>
  <c r="A199" i="8"/>
  <c r="C200" i="8"/>
  <c r="D200" i="8" s="1"/>
  <c r="C10" i="8"/>
  <c r="D10" i="8" s="1"/>
  <c r="A9" i="8"/>
  <c r="C18" i="8"/>
  <c r="D18" i="8" s="1"/>
  <c r="A17" i="8"/>
  <c r="C26" i="7"/>
  <c r="D26" i="7" s="1"/>
  <c r="C34" i="8"/>
  <c r="D34" i="8" s="1"/>
  <c r="A33" i="8"/>
  <c r="C42" i="8"/>
  <c r="D42" i="8" s="1"/>
  <c r="A41" i="8"/>
  <c r="C50" i="8"/>
  <c r="D50" i="8" s="1"/>
  <c r="A49" i="8"/>
  <c r="A65" i="7"/>
  <c r="C66" i="7"/>
  <c r="D66" i="7" s="1"/>
  <c r="C90" i="8"/>
  <c r="D90" i="8" s="1"/>
  <c r="A89" i="8"/>
  <c r="A124" i="7"/>
  <c r="C125" i="7"/>
  <c r="D125" i="7" s="1"/>
  <c r="C137" i="8"/>
  <c r="D137" i="8" s="1"/>
  <c r="A136" i="8"/>
  <c r="C173" i="7"/>
  <c r="D173" i="7" s="1"/>
  <c r="A172" i="7"/>
  <c r="C185" i="7"/>
  <c r="D185" i="7" s="1"/>
  <c r="A184" i="7"/>
  <c r="A22" i="7"/>
  <c r="C23" i="7"/>
  <c r="D23" i="7" s="1"/>
  <c r="C35" i="8"/>
  <c r="D35" i="8" s="1"/>
  <c r="A34" i="8"/>
  <c r="A70" i="7"/>
  <c r="C71" i="7"/>
  <c r="D71" i="7" s="1"/>
  <c r="A82" i="8"/>
  <c r="C83" i="8"/>
  <c r="D83" i="8" s="1"/>
  <c r="O128" i="1"/>
  <c r="O144" i="1"/>
  <c r="O160" i="1"/>
  <c r="O176" i="1"/>
  <c r="O192" i="1"/>
  <c r="O26" i="1"/>
  <c r="O43" i="1"/>
  <c r="O58" i="1"/>
  <c r="O74" i="1"/>
  <c r="O91" i="1"/>
  <c r="O133" i="1"/>
  <c r="O164" i="1"/>
  <c r="O181" i="1"/>
  <c r="O30" i="1"/>
  <c r="O62" i="1"/>
  <c r="O78" i="1"/>
  <c r="O111" i="1"/>
  <c r="O122" i="1"/>
  <c r="O138" i="1"/>
  <c r="O154" i="1"/>
  <c r="O170" i="1"/>
  <c r="O186" i="1"/>
  <c r="O200" i="1"/>
  <c r="O36" i="1"/>
  <c r="O52" i="1"/>
  <c r="O68" i="1"/>
  <c r="O84" i="1"/>
  <c r="O100" i="1"/>
  <c r="O109" i="1"/>
  <c r="O148" i="1"/>
  <c r="O196" i="1"/>
  <c r="O46" i="1"/>
  <c r="O94" i="1"/>
  <c r="O93" i="1"/>
  <c r="O23" i="1"/>
  <c r="O135" i="1"/>
  <c r="O183" i="1"/>
  <c r="O49" i="1"/>
  <c r="O81" i="1"/>
  <c r="O177" i="1"/>
  <c r="O99" i="1"/>
  <c r="O156" i="1"/>
  <c r="O22" i="1"/>
  <c r="O70" i="1"/>
  <c r="O31" i="1"/>
  <c r="O126" i="1"/>
  <c r="O142" i="1"/>
  <c r="O158" i="1"/>
  <c r="O174" i="1"/>
  <c r="O190" i="1"/>
  <c r="O24" i="1"/>
  <c r="O40" i="1"/>
  <c r="O56" i="1"/>
  <c r="O72" i="1"/>
  <c r="O88" i="1"/>
  <c r="O104" i="1"/>
  <c r="O101" i="1"/>
  <c r="O125" i="1"/>
  <c r="O173" i="1"/>
  <c r="O35" i="1"/>
  <c r="O83" i="1"/>
  <c r="O123" i="1"/>
  <c r="O139" i="1"/>
  <c r="O155" i="1"/>
  <c r="O171" i="1"/>
  <c r="O187" i="1"/>
  <c r="O21" i="1"/>
  <c r="O37" i="1"/>
  <c r="O53" i="1"/>
  <c r="O69" i="1"/>
  <c r="O85" i="1"/>
  <c r="O113" i="1"/>
  <c r="O141" i="1"/>
  <c r="O189" i="1"/>
  <c r="O63" i="1"/>
  <c r="O42" i="1"/>
  <c r="O90" i="1"/>
  <c r="O121" i="1"/>
  <c r="O169" i="1"/>
  <c r="O114" i="1"/>
  <c r="O71" i="1"/>
  <c r="O151" i="1"/>
  <c r="O199" i="1"/>
  <c r="O105" i="1"/>
  <c r="O124" i="1"/>
  <c r="O172" i="1"/>
  <c r="O38" i="1"/>
  <c r="O86" i="1"/>
  <c r="O79" i="1"/>
  <c r="O130" i="1"/>
  <c r="O146" i="1"/>
  <c r="O162" i="1"/>
  <c r="O178" i="1"/>
  <c r="O194" i="1"/>
  <c r="O28" i="1"/>
  <c r="O44" i="1"/>
  <c r="O60" i="1"/>
  <c r="O76" i="1"/>
  <c r="O92" i="1"/>
  <c r="O108" i="1"/>
  <c r="O137" i="1"/>
  <c r="O185" i="1"/>
  <c r="O47" i="1"/>
  <c r="O95" i="1"/>
  <c r="O127" i="1"/>
  <c r="O143" i="1"/>
  <c r="O159" i="1"/>
  <c r="O175" i="1"/>
  <c r="O191" i="1"/>
  <c r="O25" i="1"/>
  <c r="O41" i="1"/>
  <c r="O57" i="1"/>
  <c r="O73" i="1"/>
  <c r="O89" i="1"/>
  <c r="O106" i="1"/>
  <c r="O153" i="1"/>
  <c r="O27" i="1"/>
  <c r="O75" i="1"/>
  <c r="O116" i="1"/>
  <c r="O132" i="1"/>
  <c r="O180" i="1"/>
  <c r="O55" i="1"/>
  <c r="O103" i="1"/>
  <c r="O161" i="1"/>
  <c r="O119" i="1"/>
  <c r="O167" i="1"/>
  <c r="O33" i="1"/>
  <c r="O65" i="1"/>
  <c r="O129" i="1"/>
  <c r="O51" i="1"/>
  <c r="O140" i="1"/>
  <c r="O188" i="1"/>
  <c r="O54" i="1"/>
  <c r="O110" i="1"/>
  <c r="O157" i="1"/>
  <c r="O118" i="1"/>
  <c r="O134" i="1"/>
  <c r="O150" i="1"/>
  <c r="O166" i="1"/>
  <c r="O182" i="1"/>
  <c r="O198" i="1"/>
  <c r="O32" i="1"/>
  <c r="O48" i="1"/>
  <c r="O64" i="1"/>
  <c r="O80" i="1"/>
  <c r="O96" i="1"/>
  <c r="O112" i="1"/>
  <c r="O102" i="1"/>
  <c r="O149" i="1"/>
  <c r="O197" i="1"/>
  <c r="O59" i="1"/>
  <c r="O107" i="1"/>
  <c r="O131" i="1"/>
  <c r="O147" i="1"/>
  <c r="O163" i="1"/>
  <c r="O179" i="1"/>
  <c r="O195" i="1"/>
  <c r="O29" i="1"/>
  <c r="O45" i="1"/>
  <c r="O61" i="1"/>
  <c r="O77" i="1"/>
  <c r="O97" i="1"/>
  <c r="O117" i="1"/>
  <c r="O165" i="1"/>
  <c r="O39" i="1"/>
  <c r="O87" i="1"/>
  <c r="O120" i="1"/>
  <c r="O136" i="1"/>
  <c r="O152" i="1"/>
  <c r="O168" i="1"/>
  <c r="O184" i="1"/>
  <c r="O34" i="1"/>
  <c r="O50" i="1"/>
  <c r="O66" i="1"/>
  <c r="O82" i="1"/>
  <c r="O98" i="1"/>
  <c r="O145" i="1"/>
  <c r="O193" i="1"/>
  <c r="O67" i="1"/>
  <c r="O115" i="1"/>
  <c r="A170" i="2"/>
  <c r="A162" i="2"/>
  <c r="A178" i="2"/>
  <c r="A194" i="2"/>
  <c r="A118" i="2"/>
  <c r="A126" i="2"/>
  <c r="A134" i="2"/>
  <c r="A142" i="2"/>
  <c r="A150" i="2"/>
  <c r="A158" i="2"/>
  <c r="A166" i="2"/>
  <c r="A174" i="2"/>
  <c r="A182" i="2"/>
  <c r="A190" i="2"/>
  <c r="A130" i="2"/>
  <c r="A146" i="2"/>
  <c r="A138" i="2"/>
  <c r="A154" i="2"/>
  <c r="A186" i="2"/>
  <c r="A122" i="2"/>
  <c r="A198" i="2"/>
  <c r="A15" i="2"/>
  <c r="A47" i="2"/>
  <c r="A119" i="2"/>
  <c r="A143" i="2"/>
  <c r="A167" i="2"/>
  <c r="A7" i="2"/>
  <c r="A31" i="2"/>
  <c r="A55" i="2"/>
  <c r="A71" i="2"/>
  <c r="A87" i="2"/>
  <c r="A103" i="2"/>
  <c r="A127" i="2"/>
  <c r="A151" i="2"/>
  <c r="A23" i="2"/>
  <c r="A39" i="2"/>
  <c r="A63" i="2"/>
  <c r="A79" i="2"/>
  <c r="A95" i="2"/>
  <c r="A111" i="2"/>
  <c r="A135" i="2"/>
  <c r="A159" i="2"/>
  <c r="C4" i="2"/>
  <c r="A11" i="2"/>
  <c r="A19" i="2"/>
  <c r="A27" i="2"/>
  <c r="A35" i="2"/>
  <c r="A43" i="2"/>
  <c r="A51" i="2"/>
  <c r="A59" i="2"/>
  <c r="A67" i="2"/>
  <c r="A75" i="2"/>
  <c r="A83" i="2"/>
  <c r="A91" i="2"/>
  <c r="A99" i="2"/>
  <c r="A107" i="2"/>
  <c r="A115" i="2"/>
  <c r="A123" i="2"/>
  <c r="A131" i="2"/>
  <c r="A139" i="2"/>
  <c r="A147" i="2"/>
  <c r="A155" i="2"/>
  <c r="A163" i="2"/>
  <c r="A171" i="2"/>
  <c r="A175" i="2"/>
  <c r="A179" i="2"/>
  <c r="A183" i="2"/>
  <c r="A187" i="2"/>
  <c r="A191" i="2"/>
  <c r="A195" i="2"/>
  <c r="A104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22" i="2"/>
  <c r="A18" i="2"/>
  <c r="A14" i="2"/>
  <c r="A10" i="2"/>
  <c r="A6" i="2"/>
  <c r="A12" i="2"/>
  <c r="A202" i="2"/>
  <c r="A199" i="2"/>
  <c r="A4" i="2"/>
  <c r="A8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8" i="2"/>
  <c r="A112" i="2"/>
  <c r="A116" i="2"/>
  <c r="A120" i="2"/>
  <c r="A124" i="2"/>
  <c r="A128" i="2"/>
  <c r="A132" i="2"/>
  <c r="A136" i="2"/>
  <c r="A140" i="2"/>
  <c r="A144" i="2"/>
  <c r="A148" i="2"/>
  <c r="A152" i="2"/>
  <c r="A156" i="2"/>
  <c r="A160" i="2"/>
  <c r="A164" i="2"/>
  <c r="A168" i="2"/>
  <c r="A172" i="2"/>
  <c r="A176" i="2"/>
  <c r="A180" i="2"/>
  <c r="A184" i="2"/>
  <c r="A188" i="2"/>
  <c r="A192" i="2"/>
  <c r="A196" i="2"/>
  <c r="A200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C198" i="2"/>
  <c r="D198" i="2" s="1"/>
  <c r="C197" i="2"/>
  <c r="D197" i="2" s="1"/>
  <c r="C195" i="2"/>
  <c r="D195" i="2" s="1"/>
  <c r="C193" i="2"/>
  <c r="D193" i="2" s="1"/>
  <c r="C191" i="2"/>
  <c r="D191" i="2" s="1"/>
  <c r="C189" i="2"/>
  <c r="D189" i="2" s="1"/>
  <c r="C187" i="2"/>
  <c r="D187" i="2" s="1"/>
  <c r="C185" i="2"/>
  <c r="D185" i="2" s="1"/>
  <c r="C183" i="2"/>
  <c r="D183" i="2" s="1"/>
  <c r="C181" i="2"/>
  <c r="D181" i="2" s="1"/>
  <c r="C179" i="2"/>
  <c r="D179" i="2" s="1"/>
  <c r="C177" i="2"/>
  <c r="D177" i="2" s="1"/>
  <c r="C175" i="2"/>
  <c r="D175" i="2" s="1"/>
  <c r="C173" i="2"/>
  <c r="D173" i="2" s="1"/>
  <c r="C171" i="2"/>
  <c r="D171" i="2" s="1"/>
  <c r="C169" i="2"/>
  <c r="D169" i="2" s="1"/>
  <c r="C167" i="2"/>
  <c r="D167" i="2" s="1"/>
  <c r="C165" i="2"/>
  <c r="D165" i="2" s="1"/>
  <c r="C163" i="2"/>
  <c r="D163" i="2" s="1"/>
  <c r="C161" i="2"/>
  <c r="D161" i="2" s="1"/>
  <c r="C159" i="2"/>
  <c r="D159" i="2" s="1"/>
  <c r="C157" i="2"/>
  <c r="D157" i="2" s="1"/>
  <c r="C155" i="2"/>
  <c r="D155" i="2" s="1"/>
  <c r="C153" i="2"/>
  <c r="C151" i="2"/>
  <c r="D151" i="2" s="1"/>
  <c r="C149" i="2"/>
  <c r="D149" i="2" s="1"/>
  <c r="C147" i="2"/>
  <c r="D147" i="2" s="1"/>
  <c r="C145" i="2"/>
  <c r="D145" i="2" s="1"/>
  <c r="C143" i="2"/>
  <c r="D143" i="2" s="1"/>
  <c r="C141" i="2"/>
  <c r="D141" i="2" s="1"/>
  <c r="C139" i="2"/>
  <c r="D139" i="2" s="1"/>
  <c r="C137" i="2"/>
  <c r="D137" i="2" s="1"/>
  <c r="C135" i="2"/>
  <c r="D135" i="2" s="1"/>
  <c r="C133" i="2"/>
  <c r="D133" i="2" s="1"/>
  <c r="C131" i="2"/>
  <c r="D131" i="2" s="1"/>
  <c r="C129" i="2"/>
  <c r="D129" i="2" s="1"/>
  <c r="C127" i="2"/>
  <c r="D127" i="2" s="1"/>
  <c r="C125" i="2"/>
  <c r="D125" i="2" s="1"/>
  <c r="C123" i="2"/>
  <c r="D123" i="2" s="1"/>
  <c r="C121" i="2"/>
  <c r="D121" i="2" s="1"/>
  <c r="C119" i="2"/>
  <c r="D119" i="2" s="1"/>
  <c r="C117" i="2"/>
  <c r="D117" i="2" s="1"/>
  <c r="C115" i="2"/>
  <c r="D115" i="2" s="1"/>
  <c r="C113" i="2"/>
  <c r="D113" i="2" s="1"/>
  <c r="C111" i="2"/>
  <c r="D111" i="2" s="1"/>
  <c r="C109" i="2"/>
  <c r="D109" i="2" s="1"/>
  <c r="C107" i="2"/>
  <c r="D107" i="2" s="1"/>
  <c r="C105" i="2"/>
  <c r="D105" i="2" s="1"/>
  <c r="C103" i="2"/>
  <c r="C101" i="2"/>
  <c r="D101" i="2" s="1"/>
  <c r="C99" i="2"/>
  <c r="D99" i="2" s="1"/>
  <c r="C97" i="2"/>
  <c r="D97" i="2" s="1"/>
  <c r="C95" i="2"/>
  <c r="D95" i="2" s="1"/>
  <c r="C93" i="2"/>
  <c r="D93" i="2" s="1"/>
  <c r="C91" i="2"/>
  <c r="D91" i="2" s="1"/>
  <c r="C89" i="2"/>
  <c r="D89" i="2" s="1"/>
  <c r="C87" i="2"/>
  <c r="D87" i="2" s="1"/>
  <c r="C85" i="2"/>
  <c r="D85" i="2" s="1"/>
  <c r="C83" i="2"/>
  <c r="D83" i="2" s="1"/>
  <c r="C81" i="2"/>
  <c r="D81" i="2" s="1"/>
  <c r="C79" i="2"/>
  <c r="D79" i="2" s="1"/>
  <c r="C77" i="2"/>
  <c r="D77" i="2" s="1"/>
  <c r="C75" i="2"/>
  <c r="D75" i="2" s="1"/>
  <c r="C73" i="2"/>
  <c r="D73" i="2" s="1"/>
  <c r="C71" i="2"/>
  <c r="D71" i="2" s="1"/>
  <c r="C69" i="2"/>
  <c r="D69" i="2" s="1"/>
  <c r="C67" i="2"/>
  <c r="D67" i="2" s="1"/>
  <c r="C65" i="2"/>
  <c r="D65" i="2" s="1"/>
  <c r="C63" i="2"/>
  <c r="D63" i="2" s="1"/>
  <c r="C61" i="2"/>
  <c r="D61" i="2" s="1"/>
  <c r="C59" i="2"/>
  <c r="D59" i="2" s="1"/>
  <c r="C57" i="2"/>
  <c r="D57" i="2" s="1"/>
  <c r="C55" i="2"/>
  <c r="D55" i="2" s="1"/>
  <c r="C53" i="2"/>
  <c r="C51" i="2"/>
  <c r="D51" i="2" s="1"/>
  <c r="C49" i="2"/>
  <c r="D49" i="2" s="1"/>
  <c r="C47" i="2"/>
  <c r="D47" i="2" s="1"/>
  <c r="C45" i="2"/>
  <c r="D45" i="2" s="1"/>
  <c r="C43" i="2"/>
  <c r="D43" i="2" s="1"/>
  <c r="C41" i="2"/>
  <c r="D41" i="2" s="1"/>
  <c r="C39" i="2"/>
  <c r="D39" i="2" s="1"/>
  <c r="C37" i="2"/>
  <c r="D37" i="2" s="1"/>
  <c r="C35" i="2"/>
  <c r="D35" i="2" s="1"/>
  <c r="C33" i="2"/>
  <c r="D33" i="2" s="1"/>
  <c r="C31" i="2"/>
  <c r="D31" i="2" s="1"/>
  <c r="C29" i="2"/>
  <c r="D29" i="2" s="1"/>
  <c r="C27" i="2"/>
  <c r="D27" i="2" s="1"/>
  <c r="C25" i="2"/>
  <c r="D25" i="2" s="1"/>
  <c r="C23" i="2"/>
  <c r="D23" i="2" s="1"/>
  <c r="C21" i="2"/>
  <c r="D21" i="2" s="1"/>
  <c r="C19" i="2"/>
  <c r="D19" i="2" s="1"/>
  <c r="C17" i="2"/>
  <c r="D17" i="2" s="1"/>
  <c r="C15" i="2"/>
  <c r="D15" i="2" s="1"/>
  <c r="C13" i="2"/>
  <c r="D13" i="2" s="1"/>
  <c r="C11" i="2"/>
  <c r="D11" i="2" s="1"/>
  <c r="C9" i="2"/>
  <c r="D9" i="2" s="1"/>
  <c r="C7" i="2"/>
  <c r="D7" i="2" s="1"/>
  <c r="C5" i="2"/>
  <c r="D5" i="2" s="1"/>
  <c r="C202" i="2"/>
  <c r="D202" i="2" s="1"/>
  <c r="C200" i="2"/>
  <c r="D200" i="2" s="1"/>
  <c r="C196" i="2"/>
  <c r="D196" i="2" s="1"/>
  <c r="C194" i="2"/>
  <c r="D194" i="2" s="1"/>
  <c r="C192" i="2"/>
  <c r="D192" i="2" s="1"/>
  <c r="C190" i="2"/>
  <c r="D190" i="2" s="1"/>
  <c r="C188" i="2"/>
  <c r="D188" i="2" s="1"/>
  <c r="C186" i="2"/>
  <c r="D186" i="2" s="1"/>
  <c r="C184" i="2"/>
  <c r="D184" i="2" s="1"/>
  <c r="C182" i="2"/>
  <c r="D182" i="2" s="1"/>
  <c r="C180" i="2"/>
  <c r="D180" i="2" s="1"/>
  <c r="C178" i="2"/>
  <c r="C176" i="2"/>
  <c r="D176" i="2" s="1"/>
  <c r="C174" i="2"/>
  <c r="D174" i="2" s="1"/>
  <c r="C201" i="2"/>
  <c r="D201" i="2" s="1"/>
  <c r="C199" i="2"/>
  <c r="D199" i="2" s="1"/>
  <c r="C172" i="2"/>
  <c r="D172" i="2" s="1"/>
  <c r="C170" i="2"/>
  <c r="D170" i="2" s="1"/>
  <c r="C168" i="2"/>
  <c r="D168" i="2" s="1"/>
  <c r="C166" i="2"/>
  <c r="D166" i="2" s="1"/>
  <c r="C164" i="2"/>
  <c r="D164" i="2" s="1"/>
  <c r="C162" i="2"/>
  <c r="D162" i="2" s="1"/>
  <c r="C160" i="2"/>
  <c r="D160" i="2" s="1"/>
  <c r="C158" i="2"/>
  <c r="D158" i="2" s="1"/>
  <c r="C156" i="2"/>
  <c r="D156" i="2" s="1"/>
  <c r="C154" i="2"/>
  <c r="D154" i="2" s="1"/>
  <c r="C152" i="2"/>
  <c r="D152" i="2" s="1"/>
  <c r="C150" i="2"/>
  <c r="D150" i="2" s="1"/>
  <c r="C148" i="2"/>
  <c r="D148" i="2" s="1"/>
  <c r="C146" i="2"/>
  <c r="D146" i="2" s="1"/>
  <c r="C144" i="2"/>
  <c r="D144" i="2" s="1"/>
  <c r="C142" i="2"/>
  <c r="D142" i="2" s="1"/>
  <c r="C140" i="2"/>
  <c r="D140" i="2" s="1"/>
  <c r="C138" i="2"/>
  <c r="D138" i="2" s="1"/>
  <c r="C136" i="2"/>
  <c r="D136" i="2" s="1"/>
  <c r="C134" i="2"/>
  <c r="D134" i="2" s="1"/>
  <c r="C132" i="2"/>
  <c r="D132" i="2" s="1"/>
  <c r="C130" i="2"/>
  <c r="D130" i="2" s="1"/>
  <c r="C128" i="2"/>
  <c r="C126" i="2"/>
  <c r="D126" i="2" s="1"/>
  <c r="C124" i="2"/>
  <c r="D124" i="2" s="1"/>
  <c r="C122" i="2"/>
  <c r="D122" i="2" s="1"/>
  <c r="C120" i="2"/>
  <c r="D120" i="2" s="1"/>
  <c r="C118" i="2"/>
  <c r="D118" i="2" s="1"/>
  <c r="C116" i="2"/>
  <c r="D116" i="2" s="1"/>
  <c r="C114" i="2"/>
  <c r="D114" i="2" s="1"/>
  <c r="C112" i="2"/>
  <c r="D112" i="2" s="1"/>
  <c r="C110" i="2"/>
  <c r="D110" i="2" s="1"/>
  <c r="C108" i="2"/>
  <c r="D108" i="2" s="1"/>
  <c r="C106" i="2"/>
  <c r="D106" i="2" s="1"/>
  <c r="C104" i="2"/>
  <c r="D104" i="2" s="1"/>
  <c r="C102" i="2"/>
  <c r="D102" i="2" s="1"/>
  <c r="C100" i="2"/>
  <c r="D100" i="2" s="1"/>
  <c r="C98" i="2"/>
  <c r="D98" i="2" s="1"/>
  <c r="C96" i="2"/>
  <c r="D96" i="2" s="1"/>
  <c r="C94" i="2"/>
  <c r="D94" i="2" s="1"/>
  <c r="C92" i="2"/>
  <c r="D92" i="2" s="1"/>
  <c r="C90" i="2"/>
  <c r="D90" i="2" s="1"/>
  <c r="C88" i="2"/>
  <c r="D88" i="2" s="1"/>
  <c r="C86" i="2"/>
  <c r="D86" i="2" s="1"/>
  <c r="C84" i="2"/>
  <c r="D84" i="2" s="1"/>
  <c r="C82" i="2"/>
  <c r="D82" i="2" s="1"/>
  <c r="C80" i="2"/>
  <c r="D80" i="2" s="1"/>
  <c r="C78" i="2"/>
  <c r="C76" i="2"/>
  <c r="D76" i="2" s="1"/>
  <c r="C74" i="2"/>
  <c r="D74" i="2" s="1"/>
  <c r="C72" i="2"/>
  <c r="D72" i="2" s="1"/>
  <c r="C70" i="2"/>
  <c r="D70" i="2" s="1"/>
  <c r="C68" i="2"/>
  <c r="D68" i="2" s="1"/>
  <c r="C66" i="2"/>
  <c r="D66" i="2" s="1"/>
  <c r="C64" i="2"/>
  <c r="D64" i="2" s="1"/>
  <c r="C62" i="2"/>
  <c r="D62" i="2" s="1"/>
  <c r="C60" i="2"/>
  <c r="D60" i="2" s="1"/>
  <c r="C58" i="2"/>
  <c r="D58" i="2" s="1"/>
  <c r="C56" i="2"/>
  <c r="D56" i="2" s="1"/>
  <c r="C54" i="2"/>
  <c r="D54" i="2" s="1"/>
  <c r="C52" i="2"/>
  <c r="D52" i="2" s="1"/>
  <c r="C50" i="2"/>
  <c r="D50" i="2" s="1"/>
  <c r="C48" i="2"/>
  <c r="D48" i="2" s="1"/>
  <c r="C46" i="2"/>
  <c r="D46" i="2" s="1"/>
  <c r="C44" i="2"/>
  <c r="D44" i="2" s="1"/>
  <c r="C42" i="2"/>
  <c r="D42" i="2" s="1"/>
  <c r="C40" i="2"/>
  <c r="D40" i="2" s="1"/>
  <c r="C38" i="2"/>
  <c r="D38" i="2" s="1"/>
  <c r="C36" i="2"/>
  <c r="D36" i="2" s="1"/>
  <c r="C34" i="2"/>
  <c r="D34" i="2" s="1"/>
  <c r="C32" i="2"/>
  <c r="D32" i="2" s="1"/>
  <c r="C30" i="2"/>
  <c r="D30" i="2" s="1"/>
  <c r="C28" i="2"/>
  <c r="C26" i="2"/>
  <c r="D26" i="2" s="1"/>
  <c r="C24" i="2"/>
  <c r="D24" i="2" s="1"/>
  <c r="C22" i="2"/>
  <c r="D22" i="2" s="1"/>
  <c r="C20" i="2"/>
  <c r="D20" i="2" s="1"/>
  <c r="C18" i="2"/>
  <c r="D18" i="2" s="1"/>
  <c r="C16" i="2"/>
  <c r="D16" i="2" s="1"/>
  <c r="C14" i="2"/>
  <c r="D14" i="2" s="1"/>
  <c r="C12" i="2"/>
  <c r="D12" i="2" s="1"/>
  <c r="C10" i="2"/>
  <c r="D10" i="2" s="1"/>
  <c r="C8" i="2"/>
  <c r="D8" i="2" s="1"/>
  <c r="C6" i="2"/>
  <c r="D6" i="2" s="1"/>
  <c r="D128" i="8" l="1"/>
  <c r="I8" i="8" s="1"/>
  <c r="E8" i="8"/>
  <c r="E3" i="8"/>
  <c r="E3" i="7"/>
  <c r="E7" i="8"/>
  <c r="D103" i="8"/>
  <c r="I7" i="8" s="1"/>
  <c r="D103" i="7"/>
  <c r="I7" i="7" s="1"/>
  <c r="E7" i="7"/>
  <c r="D78" i="8"/>
  <c r="I6" i="8" s="1"/>
  <c r="E6" i="8"/>
  <c r="I3" i="8"/>
  <c r="E6" i="7"/>
  <c r="D78" i="7"/>
  <c r="I6" i="7" s="1"/>
  <c r="I3" i="7"/>
  <c r="D128" i="7"/>
  <c r="I8" i="7" s="1"/>
  <c r="E8" i="7"/>
  <c r="D53" i="7"/>
  <c r="I5" i="7" s="1"/>
  <c r="E5" i="7"/>
  <c r="D153" i="8"/>
  <c r="I9" i="8" s="1"/>
  <c r="E9" i="8"/>
  <c r="D28" i="7"/>
  <c r="I4" i="7" s="1"/>
  <c r="E4" i="7"/>
  <c r="D178" i="7"/>
  <c r="I10" i="7" s="1"/>
  <c r="E10" i="7"/>
  <c r="D153" i="7"/>
  <c r="I9" i="7" s="1"/>
  <c r="E9" i="7"/>
  <c r="E10" i="8"/>
  <c r="D178" i="8"/>
  <c r="I10" i="8" s="1"/>
  <c r="D53" i="8"/>
  <c r="I5" i="8" s="1"/>
  <c r="E5" i="8"/>
  <c r="D28" i="8"/>
  <c r="I4" i="8" s="1"/>
  <c r="J4" i="8" s="1"/>
  <c r="E4" i="8"/>
  <c r="E10" i="2"/>
  <c r="D4" i="2"/>
  <c r="E3" i="2"/>
  <c r="D78" i="2"/>
  <c r="I6" i="2" s="1"/>
  <c r="E6" i="2"/>
  <c r="D178" i="2"/>
  <c r="I10" i="2" s="1"/>
  <c r="J11" i="2" s="1"/>
  <c r="D53" i="2"/>
  <c r="I5" i="2" s="1"/>
  <c r="E5" i="2"/>
  <c r="D153" i="2"/>
  <c r="I9" i="2" s="1"/>
  <c r="E9" i="2"/>
  <c r="D28" i="2"/>
  <c r="I4" i="2" s="1"/>
  <c r="E4" i="2"/>
  <c r="D128" i="2"/>
  <c r="I8" i="2" s="1"/>
  <c r="E8" i="2"/>
  <c r="D103" i="2"/>
  <c r="I7" i="2" s="1"/>
  <c r="E7" i="2"/>
  <c r="D3" i="2"/>
  <c r="J9" i="7" l="1"/>
  <c r="J7" i="7"/>
  <c r="J4" i="7"/>
  <c r="G4" i="8"/>
  <c r="K4" i="8" s="1"/>
  <c r="L19" i="8" s="1"/>
  <c r="G10" i="7"/>
  <c r="J8" i="8"/>
  <c r="J9" i="8"/>
  <c r="J8" i="7"/>
  <c r="J10" i="8"/>
  <c r="J11" i="8"/>
  <c r="G5" i="7"/>
  <c r="G7" i="7"/>
  <c r="E12" i="7"/>
  <c r="G3" i="7"/>
  <c r="G10" i="8"/>
  <c r="J10" i="7"/>
  <c r="J11" i="7"/>
  <c r="J6" i="7"/>
  <c r="G6" i="8"/>
  <c r="E12" i="8"/>
  <c r="G3" i="8"/>
  <c r="G5" i="8"/>
  <c r="G9" i="7"/>
  <c r="G9" i="8"/>
  <c r="G8" i="7"/>
  <c r="G6" i="7"/>
  <c r="J6" i="8"/>
  <c r="J7" i="8"/>
  <c r="G8" i="8"/>
  <c r="J5" i="8"/>
  <c r="K5" i="8" s="1"/>
  <c r="G4" i="7"/>
  <c r="J5" i="7"/>
  <c r="G7" i="8"/>
  <c r="I3" i="2"/>
  <c r="J4" i="2" s="1"/>
  <c r="I4" i="9" s="1"/>
  <c r="G3" i="2"/>
  <c r="G3" i="9" s="1"/>
  <c r="G10" i="2"/>
  <c r="G10" i="9" s="1"/>
  <c r="G4" i="2"/>
  <c r="G4" i="9" s="1"/>
  <c r="E12" i="2"/>
  <c r="U26" i="3" s="1"/>
  <c r="G7" i="2"/>
  <c r="G7" i="9" s="1"/>
  <c r="J9" i="2"/>
  <c r="I9" i="9" s="1"/>
  <c r="J5" i="2"/>
  <c r="I5" i="9" s="1"/>
  <c r="G8" i="2"/>
  <c r="G8" i="9" s="1"/>
  <c r="J10" i="2"/>
  <c r="I10" i="9" s="1"/>
  <c r="J6" i="2"/>
  <c r="I6" i="9" s="1"/>
  <c r="J7" i="2"/>
  <c r="I7" i="9" s="1"/>
  <c r="J8" i="2"/>
  <c r="I8" i="9" s="1"/>
  <c r="G9" i="2"/>
  <c r="G9" i="9" s="1"/>
  <c r="G5" i="2"/>
  <c r="G5" i="9" s="1"/>
  <c r="G6" i="2"/>
  <c r="G6" i="9" s="1"/>
  <c r="K10" i="7" l="1"/>
  <c r="M25" i="7" s="1"/>
  <c r="H4" i="8"/>
  <c r="M10" i="7"/>
  <c r="H4" i="7"/>
  <c r="K4" i="7"/>
  <c r="L19" i="7" s="1"/>
  <c r="K9" i="7"/>
  <c r="H9" i="7"/>
  <c r="M9" i="7"/>
  <c r="K6" i="8"/>
  <c r="M6" i="8" s="1"/>
  <c r="H6" i="8"/>
  <c r="H10" i="8"/>
  <c r="K10" i="8"/>
  <c r="H5" i="7"/>
  <c r="K5" i="7"/>
  <c r="L20" i="8"/>
  <c r="L5" i="8"/>
  <c r="K6" i="7"/>
  <c r="H6" i="7"/>
  <c r="M5" i="8"/>
  <c r="H5" i="8"/>
  <c r="H7" i="8"/>
  <c r="K7" i="8"/>
  <c r="M7" i="8" s="1"/>
  <c r="H8" i="8"/>
  <c r="K8" i="8"/>
  <c r="H8" i="7"/>
  <c r="K8" i="7"/>
  <c r="M8" i="7" s="1"/>
  <c r="H10" i="7"/>
  <c r="K9" i="8"/>
  <c r="H9" i="8"/>
  <c r="K7" i="7"/>
  <c r="M7" i="7" s="1"/>
  <c r="H7" i="7"/>
  <c r="M4" i="8"/>
  <c r="H4" i="2"/>
  <c r="H4" i="9" s="1"/>
  <c r="H5" i="2"/>
  <c r="H5" i="9" s="1"/>
  <c r="H6" i="2"/>
  <c r="H6" i="9" s="1"/>
  <c r="H8" i="2"/>
  <c r="H8" i="9" s="1"/>
  <c r="H10" i="2"/>
  <c r="H10" i="9" s="1"/>
  <c r="H9" i="2"/>
  <c r="H9" i="9" s="1"/>
  <c r="H7" i="2"/>
  <c r="H7" i="9" s="1"/>
  <c r="K7" i="2"/>
  <c r="K6" i="2"/>
  <c r="K5" i="2"/>
  <c r="K10" i="2"/>
  <c r="J10" i="9" s="1"/>
  <c r="K9" i="2"/>
  <c r="K8" i="2"/>
  <c r="K4" i="2"/>
  <c r="J4" i="9" s="1"/>
  <c r="L23" i="2" l="1"/>
  <c r="J8" i="9"/>
  <c r="L21" i="2"/>
  <c r="J6" i="9"/>
  <c r="L24" i="2"/>
  <c r="J9" i="9"/>
  <c r="L20" i="2"/>
  <c r="J5" i="9"/>
  <c r="L22" i="2"/>
  <c r="J7" i="9"/>
  <c r="N8" i="7"/>
  <c r="L10" i="7"/>
  <c r="L25" i="7"/>
  <c r="N6" i="8"/>
  <c r="M4" i="7"/>
  <c r="L19" i="2"/>
  <c r="L23" i="8"/>
  <c r="L8" i="8"/>
  <c r="L5" i="7"/>
  <c r="L20" i="7"/>
  <c r="L25" i="8"/>
  <c r="L10" i="8"/>
  <c r="M25" i="8"/>
  <c r="M25" i="2"/>
  <c r="N25" i="2" s="1"/>
  <c r="O25" i="2" s="1"/>
  <c r="L25" i="2"/>
  <c r="L24" i="8"/>
  <c r="L9" i="8"/>
  <c r="L23" i="7"/>
  <c r="L8" i="7"/>
  <c r="L21" i="7"/>
  <c r="L6" i="7"/>
  <c r="N9" i="7"/>
  <c r="M9" i="8"/>
  <c r="N7" i="8"/>
  <c r="N5" i="8"/>
  <c r="M5" i="7"/>
  <c r="L22" i="7"/>
  <c r="L7" i="7"/>
  <c r="M8" i="8"/>
  <c r="N8" i="8" s="1"/>
  <c r="L22" i="8"/>
  <c r="L7" i="8"/>
  <c r="M6" i="7"/>
  <c r="N7" i="7" s="1"/>
  <c r="M10" i="8"/>
  <c r="L21" i="8"/>
  <c r="L6" i="8"/>
  <c r="L9" i="7"/>
  <c r="L24" i="7"/>
  <c r="N10" i="7"/>
  <c r="M4" i="2"/>
  <c r="L4" i="9" s="1"/>
  <c r="M5" i="2"/>
  <c r="L5" i="9" s="1"/>
  <c r="M10" i="2"/>
  <c r="L10" i="9" s="1"/>
  <c r="M8" i="2"/>
  <c r="L8" i="9" s="1"/>
  <c r="L8" i="2"/>
  <c r="K8" i="9" s="1"/>
  <c r="M9" i="2"/>
  <c r="L9" i="9" s="1"/>
  <c r="L9" i="2"/>
  <c r="K9" i="9" s="1"/>
  <c r="M6" i="2"/>
  <c r="L6" i="9" s="1"/>
  <c r="L6" i="2"/>
  <c r="K6" i="9" s="1"/>
  <c r="M7" i="2"/>
  <c r="L7" i="9" s="1"/>
  <c r="L7" i="2"/>
  <c r="K7" i="9" s="1"/>
  <c r="L10" i="2"/>
  <c r="K10" i="9" s="1"/>
  <c r="L5" i="2"/>
  <c r="K5" i="9" s="1"/>
  <c r="O9" i="7" l="1"/>
  <c r="Q9" i="7" s="1"/>
  <c r="U29" i="3"/>
  <c r="O8" i="7"/>
  <c r="Q8" i="7" s="1"/>
  <c r="N5" i="7"/>
  <c r="N10" i="8"/>
  <c r="O10" i="8" s="1"/>
  <c r="Q10" i="8" s="1"/>
  <c r="O8" i="8"/>
  <c r="Q8" i="8" s="1"/>
  <c r="P7" i="7"/>
  <c r="P9" i="7"/>
  <c r="N6" i="7"/>
  <c r="O6" i="7" s="1"/>
  <c r="Q6" i="7" s="1"/>
  <c r="P8" i="7"/>
  <c r="O6" i="8"/>
  <c r="Q6" i="8" s="1"/>
  <c r="P7" i="8"/>
  <c r="O10" i="7"/>
  <c r="Q10" i="7" s="1"/>
  <c r="N9" i="8"/>
  <c r="O9" i="8" s="1"/>
  <c r="Q9" i="8" s="1"/>
  <c r="P6" i="8"/>
  <c r="P8" i="8"/>
  <c r="O7" i="8"/>
  <c r="Q7" i="8" s="1"/>
  <c r="O7" i="7"/>
  <c r="Q7" i="7" s="1"/>
  <c r="N5" i="2"/>
  <c r="M5" i="9" s="1"/>
  <c r="N10" i="2"/>
  <c r="N7" i="2"/>
  <c r="N6" i="2"/>
  <c r="N9" i="2"/>
  <c r="M9" i="9" s="1"/>
  <c r="N8" i="2"/>
  <c r="P8" i="2" l="1"/>
  <c r="N8" i="9" s="1"/>
  <c r="M8" i="9"/>
  <c r="P6" i="2"/>
  <c r="M6" i="9"/>
  <c r="O10" i="2"/>
  <c r="M10" i="9"/>
  <c r="P7" i="2"/>
  <c r="N7" i="9" s="1"/>
  <c r="M7" i="9"/>
  <c r="P6" i="7"/>
  <c r="P9" i="8"/>
  <c r="E6" i="4"/>
  <c r="V23" i="2"/>
  <c r="V22" i="2"/>
  <c r="O7" i="2"/>
  <c r="Q7" i="2" s="1"/>
  <c r="O8" i="2"/>
  <c r="Q8" i="2" s="1"/>
  <c r="P9" i="2"/>
  <c r="O9" i="2"/>
  <c r="Q9" i="2" s="1"/>
  <c r="O6" i="2"/>
  <c r="Q6" i="2" s="1"/>
  <c r="Q10" i="2"/>
  <c r="E4" i="4" l="1"/>
  <c r="U22" i="3"/>
  <c r="N9" i="9"/>
  <c r="E5" i="4"/>
  <c r="V21" i="2"/>
  <c r="N6" i="9"/>
  <c r="E7" i="4"/>
  <c r="V24" i="2"/>
  <c r="V25" i="2" s="1"/>
  <c r="V30" i="2" s="1"/>
  <c r="D4" i="4"/>
  <c r="R6" i="2"/>
  <c r="X21" i="2" s="1"/>
  <c r="D5" i="4"/>
  <c r="R7" i="2"/>
  <c r="X22" i="2" s="1"/>
  <c r="D7" i="4"/>
  <c r="R9" i="2"/>
  <c r="X24" i="2" s="1"/>
  <c r="D6" i="4"/>
  <c r="F6" i="4" s="1"/>
  <c r="R8" i="2"/>
  <c r="X23" i="2" s="1"/>
  <c r="F5" i="4" l="1"/>
  <c r="F4" i="4"/>
  <c r="X25" i="2"/>
  <c r="X30" i="2" s="1"/>
  <c r="P10" i="2"/>
  <c r="X29" i="2"/>
  <c r="X31" i="2"/>
  <c r="V29" i="2"/>
  <c r="F7" i="4"/>
  <c r="F8" i="4" s="1"/>
  <c r="U17" i="3" s="1"/>
  <c r="V31" i="2"/>
  <c r="U34" i="3"/>
  <c r="U21" i="3"/>
  <c r="U20" i="3"/>
  <c r="U19" i="3"/>
  <c r="N10" i="9" l="1"/>
  <c r="U30" i="3"/>
  <c r="U31" i="3" s="1"/>
  <c r="U36" i="3"/>
  <c r="P10" i="8"/>
  <c r="P10" i="7"/>
  <c r="O22" i="2" l="1"/>
  <c r="K11" i="8"/>
  <c r="N22" i="2"/>
  <c r="K11" i="7"/>
  <c r="M26" i="8" l="1"/>
  <c r="O26" i="2" s="1"/>
  <c r="G11" i="8"/>
  <c r="G11" i="7"/>
  <c r="M26" i="7"/>
  <c r="N26" i="2" s="1"/>
  <c r="M22" i="2" l="1"/>
  <c r="K11" i="2"/>
  <c r="M26" i="2" s="1"/>
  <c r="R10" i="2"/>
  <c r="Y25" i="2" s="1"/>
  <c r="S10" i="2" l="1"/>
  <c r="W25" i="2"/>
  <c r="U23" i="3"/>
  <c r="G11" i="2"/>
  <c r="Y30" i="2" l="1"/>
  <c r="U37" i="3"/>
  <c r="U35" i="3"/>
  <c r="W30" i="2"/>
  <c r="W31" i="2"/>
  <c r="W29" i="2"/>
  <c r="Y31" i="2" l="1"/>
  <c r="Y29" i="2"/>
</calcChain>
</file>

<file path=xl/sharedStrings.xml><?xml version="1.0" encoding="utf-8"?>
<sst xmlns="http://schemas.openxmlformats.org/spreadsheetml/2006/main" count="90" uniqueCount="60">
  <si>
    <t>Serie Inicial</t>
  </si>
  <si>
    <t>NORMALIZADA</t>
  </si>
  <si>
    <t>NODOS</t>
  </si>
  <si>
    <t>DIF X</t>
  </si>
  <si>
    <t>DIF VEL</t>
  </si>
  <si>
    <t>dif</t>
  </si>
  <si>
    <t>DENSITY</t>
  </si>
  <si>
    <t>VELOCITY</t>
  </si>
  <si>
    <t>PRESSURE</t>
  </si>
  <si>
    <t>VISCOSITY</t>
  </si>
  <si>
    <t>VISCOSITY ABE</t>
  </si>
  <si>
    <t>INITIAL SERIE</t>
  </si>
  <si>
    <t>POINTS NODES SERIE</t>
  </si>
  <si>
    <t>VOLATILITY - 20 ELEMENTS</t>
  </si>
  <si>
    <t>DIF DENSITY</t>
  </si>
  <si>
    <t>DIF PRESSURE</t>
  </si>
  <si>
    <t>VISCOUS TERM</t>
  </si>
  <si>
    <t>QUANTITY NODES</t>
  </si>
  <si>
    <t>ABE Viscosity</t>
  </si>
  <si>
    <t>Viscosity</t>
  </si>
  <si>
    <t>Difference</t>
  </si>
  <si>
    <t>IC =</t>
  </si>
  <si>
    <t>Serie</t>
  </si>
  <si>
    <t>Multiplicación</t>
  </si>
  <si>
    <t>Parte Entera</t>
  </si>
  <si>
    <t>Frecuencia</t>
  </si>
  <si>
    <t>a=Frecuencia/Cantidad</t>
  </si>
  <si>
    <t>b=log(a)</t>
  </si>
  <si>
    <t>a*b=Entropía</t>
  </si>
  <si>
    <t>Shannon =</t>
  </si>
  <si>
    <t>Cantidad Datos:</t>
  </si>
  <si>
    <t>&lt;-- Viscosities</t>
  </si>
  <si>
    <t>SUBTRACTION VISCOSITIES</t>
  </si>
  <si>
    <t>SHANNON ENTROPY --&gt;</t>
  </si>
  <si>
    <t>MAX - MIN (SUBTRACTION VISCOSITIES) --&gt;</t>
  </si>
  <si>
    <t>MAX SUBTRACTION VISCOSITIES --&gt;</t>
  </si>
  <si>
    <t>MIN SUBTRACTION VISCOSITIES --&gt;</t>
  </si>
  <si>
    <t>SEED 1</t>
  </si>
  <si>
    <t>SEED 2</t>
  </si>
  <si>
    <t>NUMBER SERIE</t>
  </si>
  <si>
    <t>SERIE NUMBER TOTAL --&gt;</t>
  </si>
  <si>
    <t>"P" VALUE FOR NODES --&gt;</t>
  </si>
  <si>
    <t>NODES NUMBER --&gt;</t>
  </si>
  <si>
    <t>SEED - 1 --&gt;</t>
  </si>
  <si>
    <t>SEED - 2 --&gt;</t>
  </si>
  <si>
    <t>SEED - 3 --&gt;</t>
  </si>
  <si>
    <t xml:space="preserve">IS --&gt; STANDAR DEVIATION VISCOSITY --&gt; </t>
  </si>
  <si>
    <t>VISCOSITIES SEED</t>
  </si>
  <si>
    <t>AVERAGE SUBTRACTION VISCOSITIES --&gt;</t>
  </si>
  <si>
    <t>SEED 3</t>
  </si>
  <si>
    <t>IC --&gt; INDEX COMPLEXITY --&gt;</t>
  </si>
  <si>
    <t>barrido de predicciones</t>
  </si>
  <si>
    <t xml:space="preserve">INTERVAL NUMBER --&gt; </t>
  </si>
  <si>
    <t xml:space="preserve">NUMBER NODES IN EVERY INTERVAL --&gt; </t>
  </si>
  <si>
    <t xml:space="preserve">PRESSURE MASS --&gt; </t>
  </si>
  <si>
    <t xml:space="preserve">MASS --&gt; </t>
  </si>
  <si>
    <t>SEED 4</t>
  </si>
  <si>
    <t>SEED - 4 --&gt;</t>
  </si>
  <si>
    <t>NUMERICAL DATAS</t>
  </si>
  <si>
    <t xml:space="preserve">VISCOSITY MASS --&gt;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</si>
</sst>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1" fillId="5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16" borderId="2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Sheet1!$E$1:$E$240</c:f>
              <c:numCache>
                <c:formatCode>General</c:formatCode>
                <c:ptCount val="240"/>
                <c:pt idx="0">
                  <c:v>0.97763671875000002</c:v>
                </c:pt>
                <c:pt idx="1">
                  <c:v>0.97236328125000004</c:v>
                </c:pt>
                <c:pt idx="2">
                  <c:v>0.97622070312499998</c:v>
                </c:pt>
                <c:pt idx="3">
                  <c:v>0.96567382812500002</c:v>
                </c:pt>
                <c:pt idx="4">
                  <c:v>0.96757812499999996</c:v>
                </c:pt>
                <c:pt idx="5">
                  <c:v>0.96870117187500004</c:v>
                </c:pt>
                <c:pt idx="6">
                  <c:v>0.95708007812499996</c:v>
                </c:pt>
                <c:pt idx="7">
                  <c:v>0.95791015624999998</c:v>
                </c:pt>
                <c:pt idx="8">
                  <c:v>0.949951171875</c:v>
                </c:pt>
                <c:pt idx="9">
                  <c:v>0.94365234374999996</c:v>
                </c:pt>
                <c:pt idx="10">
                  <c:v>0.95908203125000002</c:v>
                </c:pt>
                <c:pt idx="11">
                  <c:v>0.952880859375</c:v>
                </c:pt>
                <c:pt idx="12">
                  <c:v>0.96035156249999998</c:v>
                </c:pt>
                <c:pt idx="13">
                  <c:v>0.96757812499999996</c:v>
                </c:pt>
                <c:pt idx="14">
                  <c:v>0.972412109375</c:v>
                </c:pt>
                <c:pt idx="15">
                  <c:v>0.96953124999999996</c:v>
                </c:pt>
                <c:pt idx="16">
                  <c:v>0.96621093749999998</c:v>
                </c:pt>
                <c:pt idx="17">
                  <c:v>0.96933593750000002</c:v>
                </c:pt>
                <c:pt idx="18">
                  <c:v>0.97470703125000002</c:v>
                </c:pt>
                <c:pt idx="19">
                  <c:v>0.97099609374999996</c:v>
                </c:pt>
                <c:pt idx="20">
                  <c:v>0.97031250000000002</c:v>
                </c:pt>
                <c:pt idx="21">
                  <c:v>0.96879882812499996</c:v>
                </c:pt>
                <c:pt idx="22">
                  <c:v>0.96435546875</c:v>
                </c:pt>
                <c:pt idx="23">
                  <c:v>0.96499023437499998</c:v>
                </c:pt>
                <c:pt idx="24">
                  <c:v>0.968017578125</c:v>
                </c:pt>
                <c:pt idx="25">
                  <c:v>0.96113281250000004</c:v>
                </c:pt>
                <c:pt idx="26">
                  <c:v>0.95473632812499998</c:v>
                </c:pt>
                <c:pt idx="27">
                  <c:v>0.93881835937500002</c:v>
                </c:pt>
                <c:pt idx="28">
                  <c:v>0.93803710937499996</c:v>
                </c:pt>
                <c:pt idx="29">
                  <c:v>0.94111328125000004</c:v>
                </c:pt>
                <c:pt idx="30">
                  <c:v>0.91274414062499998</c:v>
                </c:pt>
                <c:pt idx="31">
                  <c:v>0.91445312499999998</c:v>
                </c:pt>
                <c:pt idx="32">
                  <c:v>0.90869140625</c:v>
                </c:pt>
                <c:pt idx="33">
                  <c:v>0.903076171875</c:v>
                </c:pt>
                <c:pt idx="34">
                  <c:v>0.89365234375000002</c:v>
                </c:pt>
                <c:pt idx="35">
                  <c:v>0.88701171874999996</c:v>
                </c:pt>
                <c:pt idx="36">
                  <c:v>0.887939453125</c:v>
                </c:pt>
                <c:pt idx="37">
                  <c:v>0.89091796874999996</c:v>
                </c:pt>
                <c:pt idx="38">
                  <c:v>0.8935546875</c:v>
                </c:pt>
                <c:pt idx="39">
                  <c:v>0.90239257812499996</c:v>
                </c:pt>
                <c:pt idx="40">
                  <c:v>0.90839843750000004</c:v>
                </c:pt>
                <c:pt idx="41">
                  <c:v>0.91386718749999996</c:v>
                </c:pt>
                <c:pt idx="42">
                  <c:v>0.92792968750000004</c:v>
                </c:pt>
                <c:pt idx="43">
                  <c:v>0.93583984374999996</c:v>
                </c:pt>
                <c:pt idx="44">
                  <c:v>0.94013671875000004</c:v>
                </c:pt>
                <c:pt idx="45">
                  <c:v>0.93710937500000002</c:v>
                </c:pt>
                <c:pt idx="46">
                  <c:v>0.95</c:v>
                </c:pt>
                <c:pt idx="47">
                  <c:v>0.943359375</c:v>
                </c:pt>
                <c:pt idx="48">
                  <c:v>0.943115234375</c:v>
                </c:pt>
                <c:pt idx="49">
                  <c:v>0.93930664062500002</c:v>
                </c:pt>
                <c:pt idx="50">
                  <c:v>0.9326171875</c:v>
                </c:pt>
                <c:pt idx="51">
                  <c:v>0.93217773437499996</c:v>
                </c:pt>
                <c:pt idx="52">
                  <c:v>0.93325195312499998</c:v>
                </c:pt>
                <c:pt idx="53">
                  <c:v>0.93911132812499998</c:v>
                </c:pt>
                <c:pt idx="54">
                  <c:v>0.93671875000000004</c:v>
                </c:pt>
                <c:pt idx="55">
                  <c:v>0.936279296875</c:v>
                </c:pt>
                <c:pt idx="56">
                  <c:v>0.93657226562499996</c:v>
                </c:pt>
                <c:pt idx="57">
                  <c:v>0.94052734375000002</c:v>
                </c:pt>
                <c:pt idx="58">
                  <c:v>0.94716796874999998</c:v>
                </c:pt>
                <c:pt idx="59">
                  <c:v>0.94638671875000002</c:v>
                </c:pt>
                <c:pt idx="60">
                  <c:v>0.94936523437499998</c:v>
                </c:pt>
                <c:pt idx="61">
                  <c:v>0.945556640625</c:v>
                </c:pt>
                <c:pt idx="62">
                  <c:v>0.93647460937500004</c:v>
                </c:pt>
                <c:pt idx="63">
                  <c:v>0.93315429687499996</c:v>
                </c:pt>
                <c:pt idx="64">
                  <c:v>0.93662109375000002</c:v>
                </c:pt>
                <c:pt idx="65">
                  <c:v>0.936767578125</c:v>
                </c:pt>
                <c:pt idx="66">
                  <c:v>0.92597656250000004</c:v>
                </c:pt>
                <c:pt idx="67">
                  <c:v>0.92446289062499998</c:v>
                </c:pt>
                <c:pt idx="68">
                  <c:v>0.92094726562499996</c:v>
                </c:pt>
                <c:pt idx="69">
                  <c:v>0.91997070312499996</c:v>
                </c:pt>
                <c:pt idx="70">
                  <c:v>0.92583007812499996</c:v>
                </c:pt>
                <c:pt idx="71">
                  <c:v>0.928955078125</c:v>
                </c:pt>
                <c:pt idx="72">
                  <c:v>0.93291015624999996</c:v>
                </c:pt>
                <c:pt idx="73">
                  <c:v>0.93403320312500004</c:v>
                </c:pt>
                <c:pt idx="74">
                  <c:v>0.93476562500000004</c:v>
                </c:pt>
                <c:pt idx="75">
                  <c:v>0.93525390625000004</c:v>
                </c:pt>
                <c:pt idx="76">
                  <c:v>0.93950195312499996</c:v>
                </c:pt>
                <c:pt idx="77">
                  <c:v>0.944091796875</c:v>
                </c:pt>
                <c:pt idx="78">
                  <c:v>0.94707031249999996</c:v>
                </c:pt>
                <c:pt idx="79">
                  <c:v>0.943359375</c:v>
                </c:pt>
                <c:pt idx="80">
                  <c:v>0.94599609375000004</c:v>
                </c:pt>
                <c:pt idx="81">
                  <c:v>0.94760742187500002</c:v>
                </c:pt>
                <c:pt idx="82">
                  <c:v>0.962158203125</c:v>
                </c:pt>
                <c:pt idx="83">
                  <c:v>0.95722656250000004</c:v>
                </c:pt>
                <c:pt idx="84">
                  <c:v>0.94990234375000004</c:v>
                </c:pt>
                <c:pt idx="85">
                  <c:v>0.96137695312500004</c:v>
                </c:pt>
                <c:pt idx="86">
                  <c:v>0.95805664062499996</c:v>
                </c:pt>
                <c:pt idx="87">
                  <c:v>0.95717773437499998</c:v>
                </c:pt>
                <c:pt idx="88">
                  <c:v>0.95913085937499998</c:v>
                </c:pt>
                <c:pt idx="89">
                  <c:v>0.96108398437499998</c:v>
                </c:pt>
                <c:pt idx="90">
                  <c:v>0.965576171875</c:v>
                </c:pt>
                <c:pt idx="91">
                  <c:v>0.96542968750000002</c:v>
                </c:pt>
                <c:pt idx="92">
                  <c:v>0.95332031250000004</c:v>
                </c:pt>
                <c:pt idx="93">
                  <c:v>0.95708007812499996</c:v>
                </c:pt>
                <c:pt idx="94">
                  <c:v>0.95664062500000002</c:v>
                </c:pt>
                <c:pt idx="95">
                  <c:v>0.95517578125000002</c:v>
                </c:pt>
                <c:pt idx="96">
                  <c:v>0.94301757812499998</c:v>
                </c:pt>
                <c:pt idx="97">
                  <c:v>0.93994140625</c:v>
                </c:pt>
                <c:pt idx="98">
                  <c:v>0.94052734375000002</c:v>
                </c:pt>
                <c:pt idx="99">
                  <c:v>0.93198242187500002</c:v>
                </c:pt>
                <c:pt idx="100">
                  <c:v>0.93730468749999996</c:v>
                </c:pt>
                <c:pt idx="101">
                  <c:v>0.93833007812500002</c:v>
                </c:pt>
                <c:pt idx="102">
                  <c:v>0.93803710937499996</c:v>
                </c:pt>
                <c:pt idx="103">
                  <c:v>0.93222656250000002</c:v>
                </c:pt>
                <c:pt idx="104">
                  <c:v>0.93374023437499998</c:v>
                </c:pt>
                <c:pt idx="105">
                  <c:v>0.9345703125</c:v>
                </c:pt>
                <c:pt idx="106">
                  <c:v>0.93930664062500002</c:v>
                </c:pt>
                <c:pt idx="107">
                  <c:v>0.93706054687499996</c:v>
                </c:pt>
                <c:pt idx="108">
                  <c:v>0.93393554687500002</c:v>
                </c:pt>
                <c:pt idx="109">
                  <c:v>0.94399414062499998</c:v>
                </c:pt>
                <c:pt idx="110">
                  <c:v>0.945068359375</c:v>
                </c:pt>
                <c:pt idx="111">
                  <c:v>0.95625000000000004</c:v>
                </c:pt>
                <c:pt idx="112">
                  <c:v>0.95595703124999998</c:v>
                </c:pt>
                <c:pt idx="113">
                  <c:v>0.95473632812499998</c:v>
                </c:pt>
                <c:pt idx="114">
                  <c:v>0.94951171874999996</c:v>
                </c:pt>
                <c:pt idx="115">
                  <c:v>0.95473632812499998</c:v>
                </c:pt>
                <c:pt idx="116">
                  <c:v>0.95810546875000002</c:v>
                </c:pt>
                <c:pt idx="117">
                  <c:v>0.95878906249999996</c:v>
                </c:pt>
                <c:pt idx="118">
                  <c:v>0.94858398437500002</c:v>
                </c:pt>
                <c:pt idx="119">
                  <c:v>0.959716796875</c:v>
                </c:pt>
                <c:pt idx="120">
                  <c:v>0.9560546875</c:v>
                </c:pt>
                <c:pt idx="121">
                  <c:v>0.95332031250000004</c:v>
                </c:pt>
                <c:pt idx="122">
                  <c:v>0.9658203125</c:v>
                </c:pt>
                <c:pt idx="123">
                  <c:v>0.95893554687500004</c:v>
                </c:pt>
                <c:pt idx="124">
                  <c:v>0.9560546875</c:v>
                </c:pt>
                <c:pt idx="125">
                  <c:v>0.94926757812499996</c:v>
                </c:pt>
                <c:pt idx="126">
                  <c:v>0.94877929687499996</c:v>
                </c:pt>
                <c:pt idx="127">
                  <c:v>0.95839843749999998</c:v>
                </c:pt>
                <c:pt idx="128">
                  <c:v>0.96308593750000004</c:v>
                </c:pt>
                <c:pt idx="129">
                  <c:v>0.96425781249999998</c:v>
                </c:pt>
                <c:pt idx="130">
                  <c:v>0.96616210937500002</c:v>
                </c:pt>
                <c:pt idx="131">
                  <c:v>0.955322265625</c:v>
                </c:pt>
                <c:pt idx="132">
                  <c:v>0.96713867187500002</c:v>
                </c:pt>
                <c:pt idx="133">
                  <c:v>0.97089843750000004</c:v>
                </c:pt>
                <c:pt idx="134">
                  <c:v>0.9853515625</c:v>
                </c:pt>
                <c:pt idx="135">
                  <c:v>0.983642578125</c:v>
                </c:pt>
                <c:pt idx="136">
                  <c:v>0.98374023437500002</c:v>
                </c:pt>
                <c:pt idx="137">
                  <c:v>0.991455078125</c:v>
                </c:pt>
                <c:pt idx="138">
                  <c:v>0.99423828125000002</c:v>
                </c:pt>
                <c:pt idx="139">
                  <c:v>0.98940429687499998</c:v>
                </c:pt>
                <c:pt idx="140">
                  <c:v>0.98505859375000004</c:v>
                </c:pt>
                <c:pt idx="141">
                  <c:v>1</c:v>
                </c:pt>
                <c:pt idx="142">
                  <c:v>0.99052734374999996</c:v>
                </c:pt>
                <c:pt idx="143">
                  <c:v>0.98354492187499998</c:v>
                </c:pt>
                <c:pt idx="144">
                  <c:v>0.96845703125000004</c:v>
                </c:pt>
                <c:pt idx="145">
                  <c:v>0.97172851562499996</c:v>
                </c:pt>
                <c:pt idx="146">
                  <c:v>0.97163085937500004</c:v>
                </c:pt>
                <c:pt idx="147">
                  <c:v>0.96958007812500002</c:v>
                </c:pt>
                <c:pt idx="148">
                  <c:v>0.9736328125</c:v>
                </c:pt>
                <c:pt idx="149">
                  <c:v>0.97124023437499996</c:v>
                </c:pt>
                <c:pt idx="150">
                  <c:v>0.966552734375</c:v>
                </c:pt>
                <c:pt idx="151">
                  <c:v>0.98027343749999996</c:v>
                </c:pt>
                <c:pt idx="152">
                  <c:v>0.97421875000000002</c:v>
                </c:pt>
                <c:pt idx="153">
                  <c:v>0.98017578125000004</c:v>
                </c:pt>
                <c:pt idx="154">
                  <c:v>0.97373046875000002</c:v>
                </c:pt>
                <c:pt idx="155">
                  <c:v>0.97763671875000002</c:v>
                </c:pt>
                <c:pt idx="156">
                  <c:v>0.99672851562499998</c:v>
                </c:pt>
                <c:pt idx="157">
                  <c:v>0.98188476562500004</c:v>
                </c:pt>
                <c:pt idx="158">
                  <c:v>0.97890624999999998</c:v>
                </c:pt>
                <c:pt idx="159">
                  <c:v>0.97124023437499996</c:v>
                </c:pt>
                <c:pt idx="160">
                  <c:v>0.98237304687500004</c:v>
                </c:pt>
                <c:pt idx="161">
                  <c:v>0.98676757812500004</c:v>
                </c:pt>
                <c:pt idx="162">
                  <c:v>0.98740234375000002</c:v>
                </c:pt>
                <c:pt idx="163">
                  <c:v>0.96870117187500004</c:v>
                </c:pt>
                <c:pt idx="164">
                  <c:v>0.96142578125</c:v>
                </c:pt>
                <c:pt idx="165">
                  <c:v>0.96694335937499998</c:v>
                </c:pt>
                <c:pt idx="166">
                  <c:v>0.96000976562499996</c:v>
                </c:pt>
                <c:pt idx="167">
                  <c:v>0.96308593750000004</c:v>
                </c:pt>
                <c:pt idx="168">
                  <c:v>0.95332031250000004</c:v>
                </c:pt>
                <c:pt idx="169">
                  <c:v>0.96782226562499996</c:v>
                </c:pt>
                <c:pt idx="170">
                  <c:v>0.97353515624999998</c:v>
                </c:pt>
                <c:pt idx="171">
                  <c:v>0.95058593749999998</c:v>
                </c:pt>
                <c:pt idx="172">
                  <c:v>0.9462890625</c:v>
                </c:pt>
                <c:pt idx="173">
                  <c:v>0.96640625000000002</c:v>
                </c:pt>
                <c:pt idx="174">
                  <c:v>0.96181640624999998</c:v>
                </c:pt>
                <c:pt idx="175">
                  <c:v>0.93701171875</c:v>
                </c:pt>
                <c:pt idx="176">
                  <c:v>0.94072265624999996</c:v>
                </c:pt>
                <c:pt idx="177">
                  <c:v>0.93076171875000002</c:v>
                </c:pt>
                <c:pt idx="178">
                  <c:v>0.93344726562500002</c:v>
                </c:pt>
                <c:pt idx="179">
                  <c:v>0.9091796875</c:v>
                </c:pt>
                <c:pt idx="180">
                  <c:v>0.89321289062499998</c:v>
                </c:pt>
                <c:pt idx="181">
                  <c:v>0.88510742187500002</c:v>
                </c:pt>
                <c:pt idx="182">
                  <c:v>0.88569335937500004</c:v>
                </c:pt>
                <c:pt idx="183">
                  <c:v>0.90229492187500004</c:v>
                </c:pt>
                <c:pt idx="184">
                  <c:v>0.90219726562500002</c:v>
                </c:pt>
                <c:pt idx="185">
                  <c:v>0.895263671875</c:v>
                </c:pt>
                <c:pt idx="186">
                  <c:v>0.89731445312500002</c:v>
                </c:pt>
                <c:pt idx="187">
                  <c:v>0.89301757812500004</c:v>
                </c:pt>
                <c:pt idx="188">
                  <c:v>0.88720703125</c:v>
                </c:pt>
                <c:pt idx="189">
                  <c:v>0.88320312499999998</c:v>
                </c:pt>
                <c:pt idx="190">
                  <c:v>0.8876953125</c:v>
                </c:pt>
                <c:pt idx="191">
                  <c:v>0.89453125</c:v>
                </c:pt>
                <c:pt idx="192">
                  <c:v>0.89501953125</c:v>
                </c:pt>
                <c:pt idx="193">
                  <c:v>0.89863281250000004</c:v>
                </c:pt>
                <c:pt idx="194">
                  <c:v>0.8994140625</c:v>
                </c:pt>
                <c:pt idx="195">
                  <c:v>0.89560546875000002</c:v>
                </c:pt>
                <c:pt idx="196">
                  <c:v>0.9052734375</c:v>
                </c:pt>
                <c:pt idx="197">
                  <c:v>0.90424804687500004</c:v>
                </c:pt>
                <c:pt idx="198">
                  <c:v>0.90957031249999998</c:v>
                </c:pt>
                <c:pt idx="199">
                  <c:v>0.91123046875000002</c:v>
                </c:pt>
                <c:pt idx="200">
                  <c:v>0.91669921875000004</c:v>
                </c:pt>
                <c:pt idx="201">
                  <c:v>0.91391601562500002</c:v>
                </c:pt>
                <c:pt idx="202">
                  <c:v>0.91123046875000002</c:v>
                </c:pt>
                <c:pt idx="203">
                  <c:v>0.90961914062500004</c:v>
                </c:pt>
                <c:pt idx="204">
                  <c:v>0.93569335937499998</c:v>
                </c:pt>
                <c:pt idx="205">
                  <c:v>0.94130859374999998</c:v>
                </c:pt>
                <c:pt idx="206">
                  <c:v>0.942138671875</c:v>
                </c:pt>
                <c:pt idx="207">
                  <c:v>0.93891601562500004</c:v>
                </c:pt>
                <c:pt idx="208">
                  <c:v>0.94169921874999996</c:v>
                </c:pt>
                <c:pt idx="209">
                  <c:v>0.94194335937499996</c:v>
                </c:pt>
                <c:pt idx="210">
                  <c:v>0.94785156250000002</c:v>
                </c:pt>
                <c:pt idx="211">
                  <c:v>0.94428710937500004</c:v>
                </c:pt>
                <c:pt idx="212">
                  <c:v>0.94096679687499996</c:v>
                </c:pt>
                <c:pt idx="213">
                  <c:v>0.94062500000000004</c:v>
                </c:pt>
                <c:pt idx="214">
                  <c:v>0.93852539062499996</c:v>
                </c:pt>
                <c:pt idx="215">
                  <c:v>0.92988281250000004</c:v>
                </c:pt>
                <c:pt idx="216">
                  <c:v>0.93125000000000002</c:v>
                </c:pt>
                <c:pt idx="217">
                  <c:v>0.93671875000000004</c:v>
                </c:pt>
                <c:pt idx="218">
                  <c:v>0.925537109375</c:v>
                </c:pt>
                <c:pt idx="219">
                  <c:v>0.91533203124999996</c:v>
                </c:pt>
                <c:pt idx="220">
                  <c:v>0.91386718749999996</c:v>
                </c:pt>
                <c:pt idx="221">
                  <c:v>0.91440429687500002</c:v>
                </c:pt>
                <c:pt idx="222">
                  <c:v>0.91025390625000002</c:v>
                </c:pt>
                <c:pt idx="223">
                  <c:v>0.89589843749999998</c:v>
                </c:pt>
                <c:pt idx="224">
                  <c:v>0.90468749999999998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D1-40B0-A7F3-1E67AB1A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0480"/>
        <c:axId val="139707520"/>
      </c:lineChart>
      <c:catAx>
        <c:axId val="13146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07520"/>
        <c:crosses val="autoZero"/>
        <c:auto val="1"/>
        <c:lblAlgn val="ctr"/>
        <c:lblOffset val="100"/>
        <c:noMultiLvlLbl val="0"/>
      </c:catAx>
      <c:valAx>
        <c:axId val="13970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-1.8448098593074717E-2</c:v>
                </c:pt>
                <c:pt idx="1">
                  <c:v>5.5614693665280841E-5</c:v>
                </c:pt>
                <c:pt idx="2">
                  <c:v>-2.3200041260742962E-4</c:v>
                </c:pt>
                <c:pt idx="3">
                  <c:v>-3.2643184383561924E-4</c:v>
                </c:pt>
                <c:pt idx="4">
                  <c:v>7.3041776734578774E-3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D-448B-AE9C-1CEC33652ED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Sheet2!$P$6:$P$9</c:f>
              <c:numCache>
                <c:formatCode>General</c:formatCode>
                <c:ptCount val="4"/>
                <c:pt idx="0">
                  <c:v>-1.826475264857054E-2</c:v>
                </c:pt>
                <c:pt idx="1">
                  <c:v>8.8724860454485546E-4</c:v>
                </c:pt>
                <c:pt idx="2">
                  <c:v>3.0176963442749773E-3</c:v>
                </c:pt>
                <c:pt idx="3">
                  <c:v>-1.0496369315635121E-2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D-448B-AE9C-1CEC33652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75936"/>
        <c:axId val="140377472"/>
      </c:lineChart>
      <c:catAx>
        <c:axId val="1403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77472"/>
        <c:crosses val="autoZero"/>
        <c:auto val="1"/>
        <c:lblAlgn val="ctr"/>
        <c:lblOffset val="100"/>
        <c:noMultiLvlLbl val="0"/>
      </c:catAx>
      <c:valAx>
        <c:axId val="1403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7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738265122776"/>
          <c:y val="0.28751166520851562"/>
          <c:w val="0.86745880815247012"/>
          <c:h val="0.66108778069407992"/>
        </c:manualLayout>
      </c:layout>
      <c:lineChart>
        <c:grouping val="standard"/>
        <c:varyColors val="0"/>
        <c:ser>
          <c:idx val="0"/>
          <c:order val="0"/>
          <c:tx>
            <c:strRef>
              <c:f>Sheet2!$R$5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Sheet2!$R$6:$R$9</c:f>
              <c:numCache>
                <c:formatCode>General</c:formatCode>
                <c:ptCount val="4"/>
                <c:pt idx="0">
                  <c:v>-1.8334594450417768E-4</c:v>
                </c:pt>
                <c:pt idx="1">
                  <c:v>-8.3163391087957459E-4</c:v>
                </c:pt>
                <c:pt idx="2">
                  <c:v>-3.2496967568824068E-3</c:v>
                </c:pt>
                <c:pt idx="3">
                  <c:v>1.0169937471799501E-2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A0-4811-A19B-020679F8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97568"/>
        <c:axId val="140403456"/>
      </c:lineChart>
      <c:catAx>
        <c:axId val="14039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03456"/>
        <c:crosses val="autoZero"/>
        <c:auto val="1"/>
        <c:lblAlgn val="ctr"/>
        <c:lblOffset val="100"/>
        <c:noMultiLvlLbl val="0"/>
      </c:catAx>
      <c:valAx>
        <c:axId val="14040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9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[1]DIFFICULTY_INDEX_IC!$D$4:$D$7</c:f>
              <c:numCache>
                <c:formatCode>General</c:formatCode>
                <c:ptCount val="4"/>
                <c:pt idx="0">
                  <c:v>-1.4980318909616967E-3</c:v>
                </c:pt>
                <c:pt idx="1">
                  <c:v>-2.2465588151101733E-2</c:v>
                </c:pt>
                <c:pt idx="2">
                  <c:v>4.8789144024505128E-5</c:v>
                </c:pt>
                <c:pt idx="3">
                  <c:v>1.2059362332568272E-4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D9-4FED-812D-873C99AAFB28}"/>
            </c:ext>
          </c:extLst>
        </c:ser>
        <c:ser>
          <c:idx val="1"/>
          <c:order val="1"/>
          <c:marker>
            <c:symbol val="none"/>
          </c:marker>
          <c:val>
            <c:numRef>
              <c:f>[1]DIFFICULTY_INDEX_IC!$E$4:$E$7</c:f>
              <c:numCache>
                <c:formatCode>General</c:formatCode>
                <c:ptCount val="4"/>
                <c:pt idx="0">
                  <c:v>-5.8467137810747603E-4</c:v>
                </c:pt>
                <c:pt idx="1">
                  <c:v>-2.2047202160602235E-2</c:v>
                </c:pt>
                <c:pt idx="2">
                  <c:v>-2.5463087134758587E-4</c:v>
                </c:pt>
                <c:pt idx="3">
                  <c:v>-1.4275813513340176E-5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D9-4FED-812D-873C99AAF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75008"/>
        <c:axId val="140476800"/>
      </c:lineChart>
      <c:catAx>
        <c:axId val="14047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76800"/>
        <c:crosses val="autoZero"/>
        <c:auto val="1"/>
        <c:lblAlgn val="ctr"/>
        <c:lblOffset val="100"/>
        <c:noMultiLvlLbl val="0"/>
      </c:catAx>
      <c:valAx>
        <c:axId val="1404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7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7.0818603515624842E-2</c:v>
                </c:pt>
                <c:pt idx="1">
                  <c:v>-0.13379638671874994</c:v>
                </c:pt>
                <c:pt idx="2">
                  <c:v>3.1139322916666691E-2</c:v>
                </c:pt>
                <c:pt idx="3">
                  <c:v>2.6669026692708396E-2</c:v>
                </c:pt>
                <c:pt idx="4">
                  <c:v>7.5918050130208137E-2</c:v>
                </c:pt>
                <c:pt idx="5">
                  <c:v>0.1900839843750004</c:v>
                </c:pt>
                <c:pt idx="6">
                  <c:v>-0.19352693684895833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56-42DB-A5EE-9780F06E17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2.0335284657482793E-2</c:v>
                </c:pt>
                <c:pt idx="6">
                  <c:v>-0.19352693684895833</c:v>
                </c:pt>
                <c:pt idx="7">
                  <c:v>-0.72315669989578912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56-42DB-A5EE-9780F06E17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Sheet2!$N$19:$N$26</c:f>
              <c:numCache>
                <c:formatCode>General</c:formatCode>
                <c:ptCount val="8"/>
                <c:pt idx="3">
                  <c:v>9.3041776734578766E-3</c:v>
                </c:pt>
                <c:pt idx="6">
                  <c:v>-0.19352693684895833</c:v>
                </c:pt>
                <c:pt idx="7">
                  <c:v>-0.27481393168310619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56-42DB-A5EE-9780F06E17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Sheet2!$O$19:$O$26</c:f>
              <c:numCache>
                <c:formatCode>General</c:formatCode>
                <c:ptCount val="8"/>
                <c:pt idx="3">
                  <c:v>5.3041776734578773E-3</c:v>
                </c:pt>
                <c:pt idx="6">
                  <c:v>-0.19352693684895833</c:v>
                </c:pt>
                <c:pt idx="7">
                  <c:v>-0.11223994201481047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56-42DB-A5EE-9780F06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39904"/>
        <c:axId val="139741440"/>
      </c:lineChart>
      <c:catAx>
        <c:axId val="1397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41440"/>
        <c:crosses val="autoZero"/>
        <c:auto val="1"/>
        <c:lblAlgn val="ctr"/>
        <c:lblOffset val="100"/>
        <c:noMultiLvlLbl val="0"/>
      </c:catAx>
      <c:valAx>
        <c:axId val="1397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Sheet2!$P$6:$P$10</c:f>
              <c:numCache>
                <c:formatCode>General</c:formatCode>
                <c:ptCount val="5"/>
                <c:pt idx="0">
                  <c:v>-1.826475264857054E-2</c:v>
                </c:pt>
                <c:pt idx="1">
                  <c:v>8.8724860454485546E-4</c:v>
                </c:pt>
                <c:pt idx="2">
                  <c:v>3.0176963442749773E-3</c:v>
                </c:pt>
                <c:pt idx="3">
                  <c:v>-1.0496369315635121E-2</c:v>
                </c:pt>
                <c:pt idx="4">
                  <c:v>2.0335284657482793E-2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41-415E-B38C-C579F09041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Sheet2!$Q$6:$Q$10</c:f>
              <c:numCache>
                <c:formatCode>General</c:formatCode>
                <c:ptCount val="5"/>
                <c:pt idx="0">
                  <c:v>-1.8448098593074717E-2</c:v>
                </c:pt>
                <c:pt idx="1">
                  <c:v>5.5614693665280841E-5</c:v>
                </c:pt>
                <c:pt idx="2">
                  <c:v>-2.3200041260742962E-4</c:v>
                </c:pt>
                <c:pt idx="3">
                  <c:v>-3.2643184383561924E-4</c:v>
                </c:pt>
                <c:pt idx="4">
                  <c:v>7.3041776734578774E-3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41-415E-B38C-C579F090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66784"/>
        <c:axId val="139768576"/>
      </c:lineChart>
      <c:catAx>
        <c:axId val="1397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68576"/>
        <c:crosses val="autoZero"/>
        <c:auto val="1"/>
        <c:lblAlgn val="ctr"/>
        <c:lblOffset val="100"/>
        <c:noMultiLvlLbl val="0"/>
      </c:catAx>
      <c:valAx>
        <c:axId val="139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Sheet2!$L$19:$L$26</c:f>
              <c:numCache>
                <c:formatCode>General</c:formatCode>
                <c:ptCount val="8"/>
                <c:pt idx="0">
                  <c:v>7.0818603515624842E-2</c:v>
                </c:pt>
                <c:pt idx="1">
                  <c:v>-0.13379638671874994</c:v>
                </c:pt>
                <c:pt idx="2">
                  <c:v>3.1139322916666691E-2</c:v>
                </c:pt>
                <c:pt idx="3">
                  <c:v>2.6669026692708396E-2</c:v>
                </c:pt>
                <c:pt idx="4">
                  <c:v>7.5918050130208137E-2</c:v>
                </c:pt>
                <c:pt idx="5">
                  <c:v>0.1900839843750004</c:v>
                </c:pt>
                <c:pt idx="6">
                  <c:v>-0.19352693684895833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3-4379-93BD-EA4786302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Sheet2!$M$19:$M$26</c:f>
              <c:numCache>
                <c:formatCode>General</c:formatCode>
                <c:ptCount val="8"/>
                <c:pt idx="3">
                  <c:v>2.0335284657482793E-2</c:v>
                </c:pt>
                <c:pt idx="6">
                  <c:v>-0.19352693684895833</c:v>
                </c:pt>
                <c:pt idx="7">
                  <c:v>-0.72315669989578912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3-4379-93BD-EA478630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82400"/>
        <c:axId val="139784192"/>
      </c:lineChart>
      <c:catAx>
        <c:axId val="13978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4192"/>
        <c:crosses val="autoZero"/>
        <c:auto val="1"/>
        <c:lblAlgn val="ctr"/>
        <c:lblOffset val="100"/>
        <c:noMultiLvlLbl val="0"/>
      </c:catAx>
      <c:valAx>
        <c:axId val="1397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0.75</c:v>
                </c:pt>
                <c:pt idx="1">
                  <c:v>0.875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  <c:pt idx="5">
                  <c:v>0.79166666666666663</c:v>
                </c:pt>
                <c:pt idx="6">
                  <c:v>1</c:v>
                </c:pt>
                <c:pt idx="7">
                  <c:v>0.79166666666666663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567-4F76-8E44-AC3A1E641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0016"/>
        <c:axId val="139831552"/>
      </c:lineChart>
      <c:catAx>
        <c:axId val="13983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1552"/>
        <c:crosses val="autoZero"/>
        <c:auto val="1"/>
        <c:lblAlgn val="ctr"/>
        <c:lblOffset val="100"/>
        <c:noMultiLvlLbl val="0"/>
      </c:catAx>
      <c:valAx>
        <c:axId val="1398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0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Sheet2!$K$4:$K$10</c:f>
              <c:numCache>
                <c:formatCode>General</c:formatCode>
                <c:ptCount val="7"/>
                <c:pt idx="0">
                  <c:v>7.0818603515624842E-2</c:v>
                </c:pt>
                <c:pt idx="1">
                  <c:v>-0.13379638671874994</c:v>
                </c:pt>
                <c:pt idx="2">
                  <c:v>3.1139322916666691E-2</c:v>
                </c:pt>
                <c:pt idx="3">
                  <c:v>2.6669026692708396E-2</c:v>
                </c:pt>
                <c:pt idx="4">
                  <c:v>7.5918050130208137E-2</c:v>
                </c:pt>
                <c:pt idx="5">
                  <c:v>0.1900839843750004</c:v>
                </c:pt>
                <c:pt idx="6">
                  <c:v>-0.19352693684895833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D8-4873-991F-733810E6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840"/>
        <c:axId val="139849728"/>
      </c:lineChart>
      <c:catAx>
        <c:axId val="13984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49728"/>
        <c:crosses val="autoZero"/>
        <c:auto val="1"/>
        <c:lblAlgn val="ctr"/>
        <c:lblOffset val="100"/>
        <c:noMultiLvlLbl val="0"/>
      </c:catAx>
      <c:valAx>
        <c:axId val="1398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43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INITIAL SERIE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Sheet1!$E$1:$E$200</c:f>
              <c:strCache>
                <c:ptCount val="1"/>
                <c:pt idx="0">
                  <c:v>0,977636719 0,972363281 0,976220703 0,965673828 0,967578125 0,968701172 0,957080078 0,957910156 0,949951172 0,943652344 0,959082031 0,952880859 0,960351563 0,967578125 0,972412109 0,96953125 0,966210938 0,969335938 0,974707031 0,970996094 0,9703125 0,9687</c:v>
                </c:pt>
              </c:strCache>
            </c:strRef>
          </c:tx>
          <c:marker>
            <c:symbol val="none"/>
          </c:marker>
          <c:val>
            <c:numRef>
              <c:f>Sheet1!$E$1:$E$200</c:f>
              <c:numCache>
                <c:formatCode>General</c:formatCode>
                <c:ptCount val="200"/>
                <c:pt idx="0">
                  <c:v>0.97763671875000002</c:v>
                </c:pt>
                <c:pt idx="1">
                  <c:v>0.97236328125000004</c:v>
                </c:pt>
                <c:pt idx="2">
                  <c:v>0.97622070312499998</c:v>
                </c:pt>
                <c:pt idx="3">
                  <c:v>0.96567382812500002</c:v>
                </c:pt>
                <c:pt idx="4">
                  <c:v>0.96757812499999996</c:v>
                </c:pt>
                <c:pt idx="5">
                  <c:v>0.96870117187500004</c:v>
                </c:pt>
                <c:pt idx="6">
                  <c:v>0.95708007812499996</c:v>
                </c:pt>
                <c:pt idx="7">
                  <c:v>0.95791015624999998</c:v>
                </c:pt>
                <c:pt idx="8">
                  <c:v>0.949951171875</c:v>
                </c:pt>
                <c:pt idx="9">
                  <c:v>0.94365234374999996</c:v>
                </c:pt>
                <c:pt idx="10">
                  <c:v>0.95908203125000002</c:v>
                </c:pt>
                <c:pt idx="11">
                  <c:v>0.952880859375</c:v>
                </c:pt>
                <c:pt idx="12">
                  <c:v>0.96035156249999998</c:v>
                </c:pt>
                <c:pt idx="13">
                  <c:v>0.96757812499999996</c:v>
                </c:pt>
                <c:pt idx="14">
                  <c:v>0.972412109375</c:v>
                </c:pt>
                <c:pt idx="15">
                  <c:v>0.96953124999999996</c:v>
                </c:pt>
                <c:pt idx="16">
                  <c:v>0.96621093749999998</c:v>
                </c:pt>
                <c:pt idx="17">
                  <c:v>0.96933593750000002</c:v>
                </c:pt>
                <c:pt idx="18">
                  <c:v>0.97470703125000002</c:v>
                </c:pt>
                <c:pt idx="19">
                  <c:v>0.97099609374999996</c:v>
                </c:pt>
                <c:pt idx="20">
                  <c:v>0.97031250000000002</c:v>
                </c:pt>
                <c:pt idx="21">
                  <c:v>0.96879882812499996</c:v>
                </c:pt>
                <c:pt idx="22">
                  <c:v>0.96435546875</c:v>
                </c:pt>
                <c:pt idx="23">
                  <c:v>0.96499023437499998</c:v>
                </c:pt>
                <c:pt idx="24">
                  <c:v>0.968017578125</c:v>
                </c:pt>
                <c:pt idx="25">
                  <c:v>0.96113281250000004</c:v>
                </c:pt>
                <c:pt idx="26">
                  <c:v>0.95473632812499998</c:v>
                </c:pt>
                <c:pt idx="27">
                  <c:v>0.93881835937500002</c:v>
                </c:pt>
                <c:pt idx="28">
                  <c:v>0.93803710937499996</c:v>
                </c:pt>
                <c:pt idx="29">
                  <c:v>0.94111328125000004</c:v>
                </c:pt>
                <c:pt idx="30">
                  <c:v>0.91274414062499998</c:v>
                </c:pt>
                <c:pt idx="31">
                  <c:v>0.91445312499999998</c:v>
                </c:pt>
                <c:pt idx="32">
                  <c:v>0.90869140625</c:v>
                </c:pt>
                <c:pt idx="33">
                  <c:v>0.903076171875</c:v>
                </c:pt>
                <c:pt idx="34">
                  <c:v>0.89365234375000002</c:v>
                </c:pt>
                <c:pt idx="35">
                  <c:v>0.88701171874999996</c:v>
                </c:pt>
                <c:pt idx="36">
                  <c:v>0.887939453125</c:v>
                </c:pt>
                <c:pt idx="37">
                  <c:v>0.89091796874999996</c:v>
                </c:pt>
                <c:pt idx="38">
                  <c:v>0.8935546875</c:v>
                </c:pt>
                <c:pt idx="39">
                  <c:v>0.90239257812499996</c:v>
                </c:pt>
                <c:pt idx="40">
                  <c:v>0.90839843750000004</c:v>
                </c:pt>
                <c:pt idx="41">
                  <c:v>0.91386718749999996</c:v>
                </c:pt>
                <c:pt idx="42">
                  <c:v>0.92792968750000004</c:v>
                </c:pt>
                <c:pt idx="43">
                  <c:v>0.93583984374999996</c:v>
                </c:pt>
                <c:pt idx="44">
                  <c:v>0.94013671875000004</c:v>
                </c:pt>
                <c:pt idx="45">
                  <c:v>0.93710937500000002</c:v>
                </c:pt>
                <c:pt idx="46">
                  <c:v>0.95</c:v>
                </c:pt>
                <c:pt idx="47">
                  <c:v>0.943359375</c:v>
                </c:pt>
                <c:pt idx="48">
                  <c:v>0.943115234375</c:v>
                </c:pt>
                <c:pt idx="49">
                  <c:v>0.93930664062500002</c:v>
                </c:pt>
                <c:pt idx="50">
                  <c:v>0.9326171875</c:v>
                </c:pt>
                <c:pt idx="51">
                  <c:v>0.93217773437499996</c:v>
                </c:pt>
                <c:pt idx="52">
                  <c:v>0.93325195312499998</c:v>
                </c:pt>
                <c:pt idx="53">
                  <c:v>0.93911132812499998</c:v>
                </c:pt>
                <c:pt idx="54">
                  <c:v>0.93671875000000004</c:v>
                </c:pt>
                <c:pt idx="55">
                  <c:v>0.936279296875</c:v>
                </c:pt>
                <c:pt idx="56">
                  <c:v>0.93657226562499996</c:v>
                </c:pt>
                <c:pt idx="57">
                  <c:v>0.94052734375000002</c:v>
                </c:pt>
                <c:pt idx="58">
                  <c:v>0.94716796874999998</c:v>
                </c:pt>
                <c:pt idx="59">
                  <c:v>0.94638671875000002</c:v>
                </c:pt>
                <c:pt idx="60">
                  <c:v>0.94936523437499998</c:v>
                </c:pt>
                <c:pt idx="61">
                  <c:v>0.945556640625</c:v>
                </c:pt>
                <c:pt idx="62">
                  <c:v>0.93647460937500004</c:v>
                </c:pt>
                <c:pt idx="63">
                  <c:v>0.93315429687499996</c:v>
                </c:pt>
                <c:pt idx="64">
                  <c:v>0.93662109375000002</c:v>
                </c:pt>
                <c:pt idx="65">
                  <c:v>0.936767578125</c:v>
                </c:pt>
                <c:pt idx="66">
                  <c:v>0.92597656250000004</c:v>
                </c:pt>
                <c:pt idx="67">
                  <c:v>0.92446289062499998</c:v>
                </c:pt>
                <c:pt idx="68">
                  <c:v>0.92094726562499996</c:v>
                </c:pt>
                <c:pt idx="69">
                  <c:v>0.91997070312499996</c:v>
                </c:pt>
                <c:pt idx="70">
                  <c:v>0.92583007812499996</c:v>
                </c:pt>
                <c:pt idx="71">
                  <c:v>0.928955078125</c:v>
                </c:pt>
                <c:pt idx="72">
                  <c:v>0.93291015624999996</c:v>
                </c:pt>
                <c:pt idx="73">
                  <c:v>0.93403320312500004</c:v>
                </c:pt>
                <c:pt idx="74">
                  <c:v>0.93476562500000004</c:v>
                </c:pt>
                <c:pt idx="75">
                  <c:v>0.93525390625000004</c:v>
                </c:pt>
                <c:pt idx="76">
                  <c:v>0.93950195312499996</c:v>
                </c:pt>
                <c:pt idx="77">
                  <c:v>0.944091796875</c:v>
                </c:pt>
                <c:pt idx="78">
                  <c:v>0.94707031249999996</c:v>
                </c:pt>
                <c:pt idx="79">
                  <c:v>0.943359375</c:v>
                </c:pt>
                <c:pt idx="80">
                  <c:v>0.94599609375000004</c:v>
                </c:pt>
                <c:pt idx="81">
                  <c:v>0.94760742187500002</c:v>
                </c:pt>
                <c:pt idx="82">
                  <c:v>0.962158203125</c:v>
                </c:pt>
                <c:pt idx="83">
                  <c:v>0.95722656250000004</c:v>
                </c:pt>
                <c:pt idx="84">
                  <c:v>0.94990234375000004</c:v>
                </c:pt>
                <c:pt idx="85">
                  <c:v>0.96137695312500004</c:v>
                </c:pt>
                <c:pt idx="86">
                  <c:v>0.95805664062499996</c:v>
                </c:pt>
                <c:pt idx="87">
                  <c:v>0.95717773437499998</c:v>
                </c:pt>
                <c:pt idx="88">
                  <c:v>0.95913085937499998</c:v>
                </c:pt>
                <c:pt idx="89">
                  <c:v>0.96108398437499998</c:v>
                </c:pt>
                <c:pt idx="90">
                  <c:v>0.965576171875</c:v>
                </c:pt>
                <c:pt idx="91">
                  <c:v>0.96542968750000002</c:v>
                </c:pt>
                <c:pt idx="92">
                  <c:v>0.95332031250000004</c:v>
                </c:pt>
                <c:pt idx="93">
                  <c:v>0.95708007812499996</c:v>
                </c:pt>
                <c:pt idx="94">
                  <c:v>0.95664062500000002</c:v>
                </c:pt>
                <c:pt idx="95">
                  <c:v>0.95517578125000002</c:v>
                </c:pt>
                <c:pt idx="96">
                  <c:v>0.94301757812499998</c:v>
                </c:pt>
                <c:pt idx="97">
                  <c:v>0.93994140625</c:v>
                </c:pt>
                <c:pt idx="98">
                  <c:v>0.94052734375000002</c:v>
                </c:pt>
                <c:pt idx="99">
                  <c:v>0.93198242187500002</c:v>
                </c:pt>
                <c:pt idx="100">
                  <c:v>0.93730468749999996</c:v>
                </c:pt>
                <c:pt idx="101">
                  <c:v>0.93833007812500002</c:v>
                </c:pt>
                <c:pt idx="102">
                  <c:v>0.93803710937499996</c:v>
                </c:pt>
                <c:pt idx="103">
                  <c:v>0.93222656250000002</c:v>
                </c:pt>
                <c:pt idx="104">
                  <c:v>0.93374023437499998</c:v>
                </c:pt>
                <c:pt idx="105">
                  <c:v>0.9345703125</c:v>
                </c:pt>
                <c:pt idx="106">
                  <c:v>0.93930664062500002</c:v>
                </c:pt>
                <c:pt idx="107">
                  <c:v>0.93706054687499996</c:v>
                </c:pt>
                <c:pt idx="108">
                  <c:v>0.93393554687500002</c:v>
                </c:pt>
                <c:pt idx="109">
                  <c:v>0.94399414062499998</c:v>
                </c:pt>
                <c:pt idx="110">
                  <c:v>0.945068359375</c:v>
                </c:pt>
                <c:pt idx="111">
                  <c:v>0.95625000000000004</c:v>
                </c:pt>
                <c:pt idx="112">
                  <c:v>0.95595703124999998</c:v>
                </c:pt>
                <c:pt idx="113">
                  <c:v>0.95473632812499998</c:v>
                </c:pt>
                <c:pt idx="114">
                  <c:v>0.94951171874999996</c:v>
                </c:pt>
                <c:pt idx="115">
                  <c:v>0.95473632812499998</c:v>
                </c:pt>
                <c:pt idx="116">
                  <c:v>0.95810546875000002</c:v>
                </c:pt>
                <c:pt idx="117">
                  <c:v>0.95878906249999996</c:v>
                </c:pt>
                <c:pt idx="118">
                  <c:v>0.94858398437500002</c:v>
                </c:pt>
                <c:pt idx="119">
                  <c:v>0.959716796875</c:v>
                </c:pt>
                <c:pt idx="120">
                  <c:v>0.9560546875</c:v>
                </c:pt>
                <c:pt idx="121">
                  <c:v>0.95332031250000004</c:v>
                </c:pt>
                <c:pt idx="122">
                  <c:v>0.9658203125</c:v>
                </c:pt>
                <c:pt idx="123">
                  <c:v>0.95893554687500004</c:v>
                </c:pt>
                <c:pt idx="124">
                  <c:v>0.9560546875</c:v>
                </c:pt>
                <c:pt idx="125">
                  <c:v>0.94926757812499996</c:v>
                </c:pt>
                <c:pt idx="126">
                  <c:v>0.94877929687499996</c:v>
                </c:pt>
                <c:pt idx="127">
                  <c:v>0.95839843749999998</c:v>
                </c:pt>
                <c:pt idx="128">
                  <c:v>0.96308593750000004</c:v>
                </c:pt>
                <c:pt idx="129">
                  <c:v>0.96425781249999998</c:v>
                </c:pt>
                <c:pt idx="130">
                  <c:v>0.96616210937500002</c:v>
                </c:pt>
                <c:pt idx="131">
                  <c:v>0.955322265625</c:v>
                </c:pt>
                <c:pt idx="132">
                  <c:v>0.96713867187500002</c:v>
                </c:pt>
                <c:pt idx="133">
                  <c:v>0.97089843750000004</c:v>
                </c:pt>
                <c:pt idx="134">
                  <c:v>0.9853515625</c:v>
                </c:pt>
                <c:pt idx="135">
                  <c:v>0.983642578125</c:v>
                </c:pt>
                <c:pt idx="136">
                  <c:v>0.98374023437500002</c:v>
                </c:pt>
                <c:pt idx="137">
                  <c:v>0.991455078125</c:v>
                </c:pt>
                <c:pt idx="138">
                  <c:v>0.99423828125000002</c:v>
                </c:pt>
                <c:pt idx="139">
                  <c:v>0.98940429687499998</c:v>
                </c:pt>
                <c:pt idx="140">
                  <c:v>0.98505859375000004</c:v>
                </c:pt>
                <c:pt idx="141">
                  <c:v>1</c:v>
                </c:pt>
                <c:pt idx="142">
                  <c:v>0.99052734374999996</c:v>
                </c:pt>
                <c:pt idx="143">
                  <c:v>0.98354492187499998</c:v>
                </c:pt>
                <c:pt idx="144">
                  <c:v>0.96845703125000004</c:v>
                </c:pt>
                <c:pt idx="145">
                  <c:v>0.97172851562499996</c:v>
                </c:pt>
                <c:pt idx="146">
                  <c:v>0.97163085937500004</c:v>
                </c:pt>
                <c:pt idx="147">
                  <c:v>0.96958007812500002</c:v>
                </c:pt>
                <c:pt idx="148">
                  <c:v>0.9736328125</c:v>
                </c:pt>
                <c:pt idx="149">
                  <c:v>0.97124023437499996</c:v>
                </c:pt>
                <c:pt idx="150">
                  <c:v>0.966552734375</c:v>
                </c:pt>
                <c:pt idx="151">
                  <c:v>0.98027343749999996</c:v>
                </c:pt>
                <c:pt idx="152">
                  <c:v>0.97421875000000002</c:v>
                </c:pt>
                <c:pt idx="153">
                  <c:v>0.98017578125000004</c:v>
                </c:pt>
                <c:pt idx="154">
                  <c:v>0.97373046875000002</c:v>
                </c:pt>
                <c:pt idx="155">
                  <c:v>0.97763671875000002</c:v>
                </c:pt>
                <c:pt idx="156">
                  <c:v>0.99672851562499998</c:v>
                </c:pt>
                <c:pt idx="157">
                  <c:v>0.98188476562500004</c:v>
                </c:pt>
                <c:pt idx="158">
                  <c:v>0.97890624999999998</c:v>
                </c:pt>
                <c:pt idx="159">
                  <c:v>0.97124023437499996</c:v>
                </c:pt>
                <c:pt idx="160">
                  <c:v>0.98237304687500004</c:v>
                </c:pt>
                <c:pt idx="161">
                  <c:v>0.98676757812500004</c:v>
                </c:pt>
                <c:pt idx="162">
                  <c:v>0.98740234375000002</c:v>
                </c:pt>
                <c:pt idx="163">
                  <c:v>0.96870117187500004</c:v>
                </c:pt>
                <c:pt idx="164">
                  <c:v>0.96142578125</c:v>
                </c:pt>
                <c:pt idx="165">
                  <c:v>0.96694335937499998</c:v>
                </c:pt>
                <c:pt idx="166">
                  <c:v>0.96000976562499996</c:v>
                </c:pt>
                <c:pt idx="167">
                  <c:v>0.96308593750000004</c:v>
                </c:pt>
                <c:pt idx="168">
                  <c:v>0.95332031250000004</c:v>
                </c:pt>
                <c:pt idx="169">
                  <c:v>0.96782226562499996</c:v>
                </c:pt>
                <c:pt idx="170">
                  <c:v>0.97353515624999998</c:v>
                </c:pt>
                <c:pt idx="171">
                  <c:v>0.95058593749999998</c:v>
                </c:pt>
                <c:pt idx="172">
                  <c:v>0.9462890625</c:v>
                </c:pt>
                <c:pt idx="173">
                  <c:v>0.96640625000000002</c:v>
                </c:pt>
                <c:pt idx="174">
                  <c:v>0.96181640624999998</c:v>
                </c:pt>
                <c:pt idx="175">
                  <c:v>0.93701171875</c:v>
                </c:pt>
                <c:pt idx="176">
                  <c:v>0.94072265624999996</c:v>
                </c:pt>
                <c:pt idx="177">
                  <c:v>0.93076171875000002</c:v>
                </c:pt>
                <c:pt idx="178">
                  <c:v>0.93344726562500002</c:v>
                </c:pt>
                <c:pt idx="179">
                  <c:v>0.9091796875</c:v>
                </c:pt>
                <c:pt idx="180">
                  <c:v>0.89321289062499998</c:v>
                </c:pt>
                <c:pt idx="181">
                  <c:v>0.88510742187500002</c:v>
                </c:pt>
                <c:pt idx="182">
                  <c:v>0.88569335937500004</c:v>
                </c:pt>
                <c:pt idx="183">
                  <c:v>0.90229492187500004</c:v>
                </c:pt>
                <c:pt idx="184">
                  <c:v>0.90219726562500002</c:v>
                </c:pt>
                <c:pt idx="185">
                  <c:v>0.895263671875</c:v>
                </c:pt>
                <c:pt idx="186">
                  <c:v>0.89731445312500002</c:v>
                </c:pt>
                <c:pt idx="187">
                  <c:v>0.89301757812500004</c:v>
                </c:pt>
                <c:pt idx="188">
                  <c:v>0.88720703125</c:v>
                </c:pt>
                <c:pt idx="189">
                  <c:v>0.88320312499999998</c:v>
                </c:pt>
                <c:pt idx="190">
                  <c:v>0.8876953125</c:v>
                </c:pt>
                <c:pt idx="191">
                  <c:v>0.89453125</c:v>
                </c:pt>
                <c:pt idx="192">
                  <c:v>0.89501953125</c:v>
                </c:pt>
                <c:pt idx="193">
                  <c:v>0.89863281250000004</c:v>
                </c:pt>
                <c:pt idx="194">
                  <c:v>0.8994140625</c:v>
                </c:pt>
                <c:pt idx="195">
                  <c:v>0.89560546875000002</c:v>
                </c:pt>
                <c:pt idx="196">
                  <c:v>0.9052734375</c:v>
                </c:pt>
                <c:pt idx="197">
                  <c:v>0.90424804687500004</c:v>
                </c:pt>
                <c:pt idx="198">
                  <c:v>0.90957031249999998</c:v>
                </c:pt>
                <c:pt idx="199">
                  <c:v>0.91123046875000002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B2-48B9-879B-236D83C9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28960"/>
        <c:axId val="140330496"/>
      </c:lineChart>
      <c:catAx>
        <c:axId val="1403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30496"/>
        <c:crosses val="autoZero"/>
        <c:auto val="1"/>
        <c:lblAlgn val="ctr"/>
        <c:lblOffset val="100"/>
        <c:noMultiLvlLbl val="0"/>
      </c:catAx>
      <c:valAx>
        <c:axId val="1403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2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PRESSURE</c:v>
                </c:pt>
              </c:strCache>
            </c:strRef>
          </c:tx>
          <c:marker>
            <c:symbol val="none"/>
          </c:marker>
          <c:val>
            <c:numRef>
              <c:f>Sheet2!$M$4:$M$10</c:f>
              <c:numCache>
                <c:formatCode>General</c:formatCode>
                <c:ptCount val="7"/>
                <c:pt idx="0">
                  <c:v>-4.3883652784153619E-3</c:v>
                </c:pt>
                <c:pt idx="1">
                  <c:v>-1.1188420686870803E-2</c:v>
                </c:pt>
                <c:pt idx="2">
                  <c:v>-6.4643828780562888E-4</c:v>
                </c:pt>
                <c:pt idx="3">
                  <c:v>-5.0379286418827831E-4</c:v>
                </c:pt>
                <c:pt idx="4">
                  <c:v>-4.5628106823284633E-3</c:v>
                </c:pt>
                <c:pt idx="5">
                  <c:v>-3.6131921115875397E-2</c:v>
                </c:pt>
                <c:pt idx="6">
                  <c:v>-2.9650034601528059E-2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D7-43F1-850A-4417BC0C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2784"/>
        <c:axId val="140344320"/>
      </c:lineChart>
      <c:catAx>
        <c:axId val="14034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44320"/>
        <c:crosses val="autoZero"/>
        <c:auto val="1"/>
        <c:lblAlgn val="ctr"/>
        <c:lblOffset val="100"/>
        <c:noMultiLvlLbl val="0"/>
      </c:catAx>
      <c:valAx>
        <c:axId val="14034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4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VOLATILITY - 20 ELEMENTS</c:v>
                </c:pt>
              </c:strCache>
            </c:strRef>
          </c:tx>
          <c:marker>
            <c:symbol val="none"/>
          </c:marker>
          <c:val>
            <c:numRef>
              <c:f>Sheet1!$O$21:$O$200</c:f>
              <c:numCache>
                <c:formatCode>General</c:formatCode>
                <c:ptCount val="180"/>
                <c:pt idx="0">
                  <c:v>7.0686155290520438E-3</c:v>
                </c:pt>
                <c:pt idx="1">
                  <c:v>6.9761925489381926E-3</c:v>
                </c:pt>
                <c:pt idx="2">
                  <c:v>6.9711150119026342E-3</c:v>
                </c:pt>
                <c:pt idx="3">
                  <c:v>6.5422597615602679E-3</c:v>
                </c:pt>
                <c:pt idx="4">
                  <c:v>6.5661286344941058E-3</c:v>
                </c:pt>
                <c:pt idx="5">
                  <c:v>6.7500543591825814E-3</c:v>
                </c:pt>
                <c:pt idx="6">
                  <c:v>6.3552758590282588E-3</c:v>
                </c:pt>
                <c:pt idx="7">
                  <c:v>7.3605224638525748E-3</c:v>
                </c:pt>
                <c:pt idx="8">
                  <c:v>7.1552314962236218E-3</c:v>
                </c:pt>
                <c:pt idx="9">
                  <c:v>7.0591890012292107E-3</c:v>
                </c:pt>
                <c:pt idx="10">
                  <c:v>8.8803525681589428E-3</c:v>
                </c:pt>
                <c:pt idx="11">
                  <c:v>8.8783243013969941E-3</c:v>
                </c:pt>
                <c:pt idx="12">
                  <c:v>8.6099135772044703E-3</c:v>
                </c:pt>
                <c:pt idx="13">
                  <c:v>8.2894936146467105E-3</c:v>
                </c:pt>
                <c:pt idx="14">
                  <c:v>8.1824001879094565E-3</c:v>
                </c:pt>
                <c:pt idx="15">
                  <c:v>8.2077097173036476E-3</c:v>
                </c:pt>
                <c:pt idx="16">
                  <c:v>8.2974350644520641E-3</c:v>
                </c:pt>
                <c:pt idx="17">
                  <c:v>8.3031368029372696E-3</c:v>
                </c:pt>
                <c:pt idx="18">
                  <c:v>8.1630880541384235E-3</c:v>
                </c:pt>
                <c:pt idx="19">
                  <c:v>8.7593318531844853E-3</c:v>
                </c:pt>
                <c:pt idx="20">
                  <c:v>9.0390140022954032E-3</c:v>
                </c:pt>
                <c:pt idx="21">
                  <c:v>9.2706928917005629E-3</c:v>
                </c:pt>
                <c:pt idx="22">
                  <c:v>1.0108012125444477E-2</c:v>
                </c:pt>
                <c:pt idx="23">
                  <c:v>1.0361798427164004E-2</c:v>
                </c:pt>
                <c:pt idx="24">
                  <c:v>1.0401121548698933E-2</c:v>
                </c:pt>
                <c:pt idx="25">
                  <c:v>1.0325258639508122E-2</c:v>
                </c:pt>
                <c:pt idx="26">
                  <c:v>1.0756809783939966E-2</c:v>
                </c:pt>
                <c:pt idx="27">
                  <c:v>1.0169782689817927E-2</c:v>
                </c:pt>
                <c:pt idx="28">
                  <c:v>1.0167403463397203E-2</c:v>
                </c:pt>
                <c:pt idx="29">
                  <c:v>1.0185318511643974E-2</c:v>
                </c:pt>
                <c:pt idx="30">
                  <c:v>7.4773302548156693E-3</c:v>
                </c:pt>
                <c:pt idx="31">
                  <c:v>7.4825830713684807E-3</c:v>
                </c:pt>
                <c:pt idx="32">
                  <c:v>7.2838353752205211E-3</c:v>
                </c:pt>
                <c:pt idx="33">
                  <c:v>7.1369958185783242E-3</c:v>
                </c:pt>
                <c:pt idx="34">
                  <c:v>6.6095944065764694E-3</c:v>
                </c:pt>
                <c:pt idx="35">
                  <c:v>6.2378223824255856E-3</c:v>
                </c:pt>
                <c:pt idx="36">
                  <c:v>6.2502042178268378E-3</c:v>
                </c:pt>
                <c:pt idx="37">
                  <c:v>6.2581673152229877E-3</c:v>
                </c:pt>
                <c:pt idx="38">
                  <c:v>6.3326742169218667E-3</c:v>
                </c:pt>
                <c:pt idx="39">
                  <c:v>6.1654114760165239E-3</c:v>
                </c:pt>
                <c:pt idx="40">
                  <c:v>6.0875812113261639E-3</c:v>
                </c:pt>
                <c:pt idx="41">
                  <c:v>6.1705260036638695E-3</c:v>
                </c:pt>
                <c:pt idx="42">
                  <c:v>5.7914967749958263E-3</c:v>
                </c:pt>
                <c:pt idx="43">
                  <c:v>5.5328602611625297E-3</c:v>
                </c:pt>
                <c:pt idx="44">
                  <c:v>5.4969629303817259E-3</c:v>
                </c:pt>
                <c:pt idx="45">
                  <c:v>5.4504101355727936E-3</c:v>
                </c:pt>
                <c:pt idx="46">
                  <c:v>5.0222127707117842E-3</c:v>
                </c:pt>
                <c:pt idx="47">
                  <c:v>4.8396963297296612E-3</c:v>
                </c:pt>
                <c:pt idx="48">
                  <c:v>4.8756335185193818E-3</c:v>
                </c:pt>
                <c:pt idx="49">
                  <c:v>4.8290318812201092E-3</c:v>
                </c:pt>
                <c:pt idx="50">
                  <c:v>4.8734653201245965E-3</c:v>
                </c:pt>
                <c:pt idx="51">
                  <c:v>4.9442308866713101E-3</c:v>
                </c:pt>
                <c:pt idx="52">
                  <c:v>5.0355545201735607E-3</c:v>
                </c:pt>
                <c:pt idx="53">
                  <c:v>4.8264115631131092E-3</c:v>
                </c:pt>
                <c:pt idx="54">
                  <c:v>4.8010407712358854E-3</c:v>
                </c:pt>
                <c:pt idx="55">
                  <c:v>4.8021934069747063E-3</c:v>
                </c:pt>
                <c:pt idx="56">
                  <c:v>4.9106342525494151E-3</c:v>
                </c:pt>
                <c:pt idx="57">
                  <c:v>4.9414332360311983E-3</c:v>
                </c:pt>
                <c:pt idx="58">
                  <c:v>4.7299329587628799E-3</c:v>
                </c:pt>
                <c:pt idx="59">
                  <c:v>4.8083979358693454E-3</c:v>
                </c:pt>
                <c:pt idx="60">
                  <c:v>4.7963295306389245E-3</c:v>
                </c:pt>
                <c:pt idx="61">
                  <c:v>4.7252157709302897E-3</c:v>
                </c:pt>
                <c:pt idx="62">
                  <c:v>5.2661927536268322E-3</c:v>
                </c:pt>
                <c:pt idx="63">
                  <c:v>5.3551854325580919E-3</c:v>
                </c:pt>
                <c:pt idx="64">
                  <c:v>5.6784434406453813E-3</c:v>
                </c:pt>
                <c:pt idx="65">
                  <c:v>6.2115930643112912E-3</c:v>
                </c:pt>
                <c:pt idx="66">
                  <c:v>5.5556797385241099E-3</c:v>
                </c:pt>
                <c:pt idx="67">
                  <c:v>5.5352455964107197E-3</c:v>
                </c:pt>
                <c:pt idx="68">
                  <c:v>5.3789485294351395E-3</c:v>
                </c:pt>
                <c:pt idx="69">
                  <c:v>5.3295996340211359E-3</c:v>
                </c:pt>
                <c:pt idx="70">
                  <c:v>5.2733328870168874E-3</c:v>
                </c:pt>
                <c:pt idx="71">
                  <c:v>5.2875374899631032E-3</c:v>
                </c:pt>
                <c:pt idx="72">
                  <c:v>6.1696165709229081E-3</c:v>
                </c:pt>
                <c:pt idx="73">
                  <c:v>6.202615910594224E-3</c:v>
                </c:pt>
                <c:pt idx="74">
                  <c:v>6.2134225433094839E-3</c:v>
                </c:pt>
                <c:pt idx="75">
                  <c:v>6.2413857862075308E-3</c:v>
                </c:pt>
                <c:pt idx="76">
                  <c:v>6.9024350380123391E-3</c:v>
                </c:pt>
                <c:pt idx="77">
                  <c:v>6.8513550397089314E-3</c:v>
                </c:pt>
                <c:pt idx="78">
                  <c:v>6.8091039923345396E-3</c:v>
                </c:pt>
                <c:pt idx="79">
                  <c:v>7.0481067695712905E-3</c:v>
                </c:pt>
                <c:pt idx="80">
                  <c:v>7.1509216774819709E-3</c:v>
                </c:pt>
                <c:pt idx="81">
                  <c:v>7.1425225004158018E-3</c:v>
                </c:pt>
                <c:pt idx="82">
                  <c:v>6.1120621322766988E-3</c:v>
                </c:pt>
                <c:pt idx="83">
                  <c:v>6.1524670235280788E-3</c:v>
                </c:pt>
                <c:pt idx="84">
                  <c:v>5.9961948586787729E-3</c:v>
                </c:pt>
                <c:pt idx="85">
                  <c:v>5.2036543462238493E-3</c:v>
                </c:pt>
                <c:pt idx="86">
                  <c:v>5.3730405829563802E-3</c:v>
                </c:pt>
                <c:pt idx="87">
                  <c:v>5.3821547214306167E-3</c:v>
                </c:pt>
                <c:pt idx="88">
                  <c:v>5.3533841706206271E-3</c:v>
                </c:pt>
                <c:pt idx="89">
                  <c:v>5.9580628031079604E-3</c:v>
                </c:pt>
                <c:pt idx="90">
                  <c:v>5.8357884891825024E-3</c:v>
                </c:pt>
                <c:pt idx="91">
                  <c:v>6.5045569128240992E-3</c:v>
                </c:pt>
                <c:pt idx="92">
                  <c:v>5.8437071556339407E-3</c:v>
                </c:pt>
                <c:pt idx="93">
                  <c:v>5.7813217203705747E-3</c:v>
                </c:pt>
                <c:pt idx="94">
                  <c:v>5.9047392222242407E-3</c:v>
                </c:pt>
                <c:pt idx="95">
                  <c:v>6.039355089343371E-3</c:v>
                </c:pt>
                <c:pt idx="96">
                  <c:v>5.275148201098645E-3</c:v>
                </c:pt>
                <c:pt idx="97">
                  <c:v>5.1882398140474916E-3</c:v>
                </c:pt>
                <c:pt idx="98">
                  <c:v>5.8111838902036713E-3</c:v>
                </c:pt>
                <c:pt idx="99">
                  <c:v>5.871929264329263E-3</c:v>
                </c:pt>
                <c:pt idx="100">
                  <c:v>5.8968386292433264E-3</c:v>
                </c:pt>
                <c:pt idx="101">
                  <c:v>5.9592688368425234E-3</c:v>
                </c:pt>
                <c:pt idx="102">
                  <c:v>6.5466265502475583E-3</c:v>
                </c:pt>
                <c:pt idx="103">
                  <c:v>6.607723151623909E-3</c:v>
                </c:pt>
                <c:pt idx="104">
                  <c:v>6.6807191804555566E-3</c:v>
                </c:pt>
                <c:pt idx="105">
                  <c:v>6.9346171445250435E-3</c:v>
                </c:pt>
                <c:pt idx="106">
                  <c:v>6.8653959771409374E-3</c:v>
                </c:pt>
                <c:pt idx="107">
                  <c:v>7.1497139571278234E-3</c:v>
                </c:pt>
                <c:pt idx="108">
                  <c:v>7.1156289324787276E-3</c:v>
                </c:pt>
                <c:pt idx="109">
                  <c:v>6.7800414166826872E-3</c:v>
                </c:pt>
                <c:pt idx="110">
                  <c:v>6.7831043801939994E-3</c:v>
                </c:pt>
                <c:pt idx="111">
                  <c:v>6.8344048813567615E-3</c:v>
                </c:pt>
                <c:pt idx="112">
                  <c:v>7.3691604575803369E-3</c:v>
                </c:pt>
                <c:pt idx="113">
                  <c:v>7.3908889238511397E-3</c:v>
                </c:pt>
                <c:pt idx="114">
                  <c:v>7.8524872910101379E-3</c:v>
                </c:pt>
                <c:pt idx="115">
                  <c:v>7.8426158452805823E-3</c:v>
                </c:pt>
                <c:pt idx="116">
                  <c:v>7.8333015731796938E-3</c:v>
                </c:pt>
                <c:pt idx="117">
                  <c:v>7.9640779785417198E-3</c:v>
                </c:pt>
                <c:pt idx="118">
                  <c:v>7.4129909337683651E-3</c:v>
                </c:pt>
                <c:pt idx="119">
                  <c:v>7.2394617075576279E-3</c:v>
                </c:pt>
                <c:pt idx="120">
                  <c:v>7.2630769649261349E-3</c:v>
                </c:pt>
                <c:pt idx="121">
                  <c:v>7.7836319556636351E-3</c:v>
                </c:pt>
                <c:pt idx="122">
                  <c:v>7.7946121930197359E-3</c:v>
                </c:pt>
                <c:pt idx="123">
                  <c:v>7.7900970230527543E-3</c:v>
                </c:pt>
                <c:pt idx="124">
                  <c:v>8.6046464999530829E-3</c:v>
                </c:pt>
                <c:pt idx="125">
                  <c:v>8.4240763983229692E-3</c:v>
                </c:pt>
                <c:pt idx="126">
                  <c:v>8.4202288560231552E-3</c:v>
                </c:pt>
                <c:pt idx="127">
                  <c:v>8.1802320199774615E-3</c:v>
                </c:pt>
                <c:pt idx="128">
                  <c:v>8.1621634586979755E-3</c:v>
                </c:pt>
                <c:pt idx="129">
                  <c:v>8.18760464834172E-3</c:v>
                </c:pt>
                <c:pt idx="130">
                  <c:v>8.2583575619976628E-3</c:v>
                </c:pt>
                <c:pt idx="131">
                  <c:v>8.3790593442201518E-3</c:v>
                </c:pt>
                <c:pt idx="132">
                  <c:v>8.116929926099626E-3</c:v>
                </c:pt>
                <c:pt idx="133">
                  <c:v>8.1823050458595704E-3</c:v>
                </c:pt>
                <c:pt idx="134">
                  <c:v>7.5905529308989148E-3</c:v>
                </c:pt>
                <c:pt idx="135">
                  <c:v>7.6533142275672997E-3</c:v>
                </c:pt>
                <c:pt idx="136">
                  <c:v>8.826399142604878E-3</c:v>
                </c:pt>
                <c:pt idx="137">
                  <c:v>9.3138542577102228E-3</c:v>
                </c:pt>
                <c:pt idx="138">
                  <c:v>9.2968852580508129E-3</c:v>
                </c:pt>
                <c:pt idx="139">
                  <c:v>9.3897371001495193E-3</c:v>
                </c:pt>
                <c:pt idx="140">
                  <c:v>9.7400178049566171E-3</c:v>
                </c:pt>
                <c:pt idx="141">
                  <c:v>9.1400966958529502E-3</c:v>
                </c:pt>
                <c:pt idx="142">
                  <c:v>8.9014598168290614E-3</c:v>
                </c:pt>
                <c:pt idx="143">
                  <c:v>9.7602988468790969E-3</c:v>
                </c:pt>
                <c:pt idx="144">
                  <c:v>9.2814474493655673E-3</c:v>
                </c:pt>
                <c:pt idx="145">
                  <c:v>9.3459005428301236E-3</c:v>
                </c:pt>
                <c:pt idx="146">
                  <c:v>9.4738689982648196E-3</c:v>
                </c:pt>
                <c:pt idx="147">
                  <c:v>9.5036864026408069E-3</c:v>
                </c:pt>
                <c:pt idx="148">
                  <c:v>9.6860883897304934E-3</c:v>
                </c:pt>
                <c:pt idx="149">
                  <c:v>1.0326437088251593E-2</c:v>
                </c:pt>
                <c:pt idx="150">
                  <c:v>1.0350017216837471E-2</c:v>
                </c:pt>
                <c:pt idx="151">
                  <c:v>1.1147403769029217E-2</c:v>
                </c:pt>
                <c:pt idx="152">
                  <c:v>1.1116958955242695E-2</c:v>
                </c:pt>
                <c:pt idx="153">
                  <c:v>1.2108731359578764E-2</c:v>
                </c:pt>
                <c:pt idx="154">
                  <c:v>1.2068608196736856E-2</c:v>
                </c:pt>
                <c:pt idx="155">
                  <c:v>1.3281403680319411E-2</c:v>
                </c:pt>
                <c:pt idx="156">
                  <c:v>1.2388335150145424E-2</c:v>
                </c:pt>
                <c:pt idx="157">
                  <c:v>1.2200926186362123E-2</c:v>
                </c:pt>
                <c:pt idx="158">
                  <c:v>1.2263251302638931E-2</c:v>
                </c:pt>
                <c:pt idx="159">
                  <c:v>1.3346565747747115E-2</c:v>
                </c:pt>
                <c:pt idx="160">
                  <c:v>1.3246397077579767E-2</c:v>
                </c:pt>
                <c:pt idx="161">
                  <c:v>1.3096061599948349E-2</c:v>
                </c:pt>
                <c:pt idx="162">
                  <c:v>1.3096519287736849E-2</c:v>
                </c:pt>
                <c:pt idx="163">
                  <c:v>1.3720520514254328E-2</c:v>
                </c:pt>
                <c:pt idx="164">
                  <c:v>1.3707444079689407E-2</c:v>
                </c:pt>
                <c:pt idx="165">
                  <c:v>1.3576856279612229E-2</c:v>
                </c:pt>
                <c:pt idx="166">
                  <c:v>1.3619431594088969E-2</c:v>
                </c:pt>
                <c:pt idx="167">
                  <c:v>1.3533333587122507E-2</c:v>
                </c:pt>
                <c:pt idx="168">
                  <c:v>1.3466562819407479E-2</c:v>
                </c:pt>
                <c:pt idx="169">
                  <c:v>1.2727663622144326E-2</c:v>
                </c:pt>
                <c:pt idx="170">
                  <c:v>1.2693785734985143E-2</c:v>
                </c:pt>
                <c:pt idx="171">
                  <c:v>1.2123472125172258E-2</c:v>
                </c:pt>
                <c:pt idx="172">
                  <c:v>1.2143721546964881E-2</c:v>
                </c:pt>
                <c:pt idx="173">
                  <c:v>1.0921834810789705E-2</c:v>
                </c:pt>
                <c:pt idx="174">
                  <c:v>1.0963774440295157E-2</c:v>
                </c:pt>
                <c:pt idx="175">
                  <c:v>9.5754129085354623E-3</c:v>
                </c:pt>
                <c:pt idx="176">
                  <c:v>9.921016997542496E-3</c:v>
                </c:pt>
                <c:pt idx="177">
                  <c:v>9.7064392358464577E-3</c:v>
                </c:pt>
                <c:pt idx="178">
                  <c:v>9.7990624005141625E-3</c:v>
                </c:pt>
                <c:pt idx="179">
                  <c:v>7.8377231273454636E-3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00-490D-AB65-79AD1F0B5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2512"/>
        <c:axId val="140366592"/>
      </c:lineChart>
      <c:catAx>
        <c:axId val="1403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66592"/>
        <c:crosses val="autoZero"/>
        <c:auto val="1"/>
        <c:lblAlgn val="ctr"/>
        <c:lblOffset val="100"/>
        <c:noMultiLvlLbl val="0"/>
      </c:catAx>
      <c:valAx>
        <c:axId val="14036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5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12</xdr:row>
      <xdr:rowOff>61686</xdr:rowOff>
    </xdr:from>
    <xdr:to>
      <xdr:col>12</xdr:col>
      <xdr:colOff>594178</xdr:colOff>
      <xdr:row>27</xdr:row>
      <xdr:rowOff>83458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873125</xdr:colOff>
      <xdr:row>17</xdr:row>
      <xdr:rowOff>127000</xdr:rowOff>
    </xdr:from>
    <xdr:to>
      <xdr:col>18</xdr:col>
      <xdr:colOff>333374</xdr:colOff>
      <xdr:row>30</xdr:row>
      <xdr:rowOff>74081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484188</xdr:colOff>
      <xdr:row>32</xdr:row>
      <xdr:rowOff>73025</xdr:rowOff>
    </xdr:from>
    <xdr:to>
      <xdr:col>22</xdr:col>
      <xdr:colOff>2547938</xdr:colOff>
      <xdr:row>46</xdr:row>
      <xdr:rowOff>149225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579438</xdr:colOff>
      <xdr:row>35</xdr:row>
      <xdr:rowOff>120650</xdr:rowOff>
    </xdr:from>
    <xdr:to>
      <xdr:col>14</xdr:col>
      <xdr:colOff>801688</xdr:colOff>
      <xdr:row>50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90422</xdr:rowOff>
    </xdr:from>
    <xdr:to>
      <xdr:col>15</xdr:col>
      <xdr:colOff>323850</xdr:colOff>
      <xdr:row>15</xdr:row>
      <xdr:rowOff>166622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116681</xdr:colOff>
      <xdr:row>16</xdr:row>
      <xdr:rowOff>141222</xdr:rowOff>
    </xdr:from>
    <xdr:to>
      <xdr:col>7</xdr:col>
      <xdr:colOff>423862</xdr:colOff>
      <xdr:row>35</xdr:row>
      <xdr:rowOff>26922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107156</xdr:colOff>
      <xdr:row>1</xdr:row>
      <xdr:rowOff>71438</xdr:rowOff>
    </xdr:from>
    <xdr:to>
      <xdr:col>7</xdr:col>
      <xdr:colOff>411956</xdr:colOff>
      <xdr:row>15</xdr:row>
      <xdr:rowOff>147638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30956</xdr:colOff>
      <xdr:row>16</xdr:row>
      <xdr:rowOff>125413</xdr:rowOff>
    </xdr:from>
    <xdr:to>
      <xdr:col>15</xdr:col>
      <xdr:colOff>335756</xdr:colOff>
      <xdr:row>35</xdr:row>
      <xdr:rowOff>11113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36</xdr:row>
      <xdr:rowOff>75407</xdr:rowOff>
    </xdr:from>
    <xdr:to>
      <xdr:col>7</xdr:col>
      <xdr:colOff>397669</xdr:colOff>
      <xdr:row>50</xdr:row>
      <xdr:rowOff>151607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30957</xdr:colOff>
      <xdr:row>36</xdr:row>
      <xdr:rowOff>76994</xdr:rowOff>
    </xdr:from>
    <xdr:to>
      <xdr:col>15</xdr:col>
      <xdr:colOff>338138</xdr:colOff>
      <xdr:row>50</xdr:row>
      <xdr:rowOff>153194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76200</xdr:colOff>
      <xdr:row>36</xdr:row>
      <xdr:rowOff>171450</xdr:rowOff>
    </xdr:from>
    <xdr:to>
      <xdr:col>13</xdr:col>
      <xdr:colOff>566737</xdr:colOff>
      <xdr:row>40</xdr:row>
      <xdr:rowOff>52387</xdr:rowOff>
    </xdr:to>
    <xdr:sp macro="" textlink="">
      <xdr:nvSpPr>
        <xdr:cNvPr id="9" name="TextBox 8"/>
        <xdr:cNvSpPr txBox="1"/>
      </xdr:nvSpPr>
      <xdr:spPr>
        <a:xfrm>
          <a:off x="6172200" y="6267450"/>
          <a:ext cx="2319337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 b="1"/>
            <a:t>VISCOSITY</a:t>
          </a:r>
          <a:r>
            <a:rPr lang="es-ES" sz="1600" b="1" baseline="0"/>
            <a:t> ABE (BLUE) </a:t>
          </a:r>
        </a:p>
        <a:p>
          <a:r>
            <a:rPr lang="es-ES" sz="1600" b="1" baseline="0"/>
            <a:t>    VISCOSITY (RED)</a:t>
          </a:r>
          <a:endParaRPr lang="es-ES" sz="1600" b="1"/>
        </a:p>
      </xdr:txBody>
    </xdr:sp>
    <xdr:clientData/>
  </xdr:twoCellAnchor>
  <xdr:twoCellAnchor>
    <xdr:from>
      <xdr:col>0</xdr:col>
      <xdr:colOff>114300</xdr:colOff>
      <xdr:row>52</xdr:row>
      <xdr:rowOff>114300</xdr:rowOff>
    </xdr:from>
    <xdr:to>
      <xdr:col>7</xdr:col>
      <xdr:colOff>421481</xdr:colOff>
      <xdr:row>67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53</xdr:row>
      <xdr:rowOff>19050</xdr:rowOff>
    </xdr:from>
    <xdr:to>
      <xdr:col>6</xdr:col>
      <xdr:colOff>171450</xdr:colOff>
      <xdr:row>56</xdr:row>
      <xdr:rowOff>90487</xdr:rowOff>
    </xdr:to>
    <xdr:sp macro="" textlink="">
      <xdr:nvSpPr>
        <xdr:cNvPr id="11" name="TextBox 10"/>
        <xdr:cNvSpPr txBox="1"/>
      </xdr:nvSpPr>
      <xdr:spPr>
        <a:xfrm>
          <a:off x="1162050" y="9353550"/>
          <a:ext cx="2552700" cy="642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SUBTRACTION VISCOSITIES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19050</xdr:rowOff>
    </xdr:from>
    <xdr:to>
      <xdr:col>12</xdr:col>
      <xdr:colOff>104775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Desktop/1-suceso-graphics-shannon-difficul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RÁFICAS"/>
      <sheetName val="DIFFICULTY_INDEX_IC"/>
      <sheetName val="SHANNON"/>
    </sheetNames>
    <sheetDataSet>
      <sheetData sheetId="0" refreshError="1"/>
      <sheetData sheetId="1" refreshError="1"/>
      <sheetData sheetId="2" refreshError="1"/>
      <sheetData sheetId="3">
        <row r="4">
          <cell r="D4">
            <v>-1.4980318909616967E-3</v>
          </cell>
          <cell r="E4">
            <v>-5.8467137810747603E-4</v>
          </cell>
        </row>
        <row r="5">
          <cell r="D5">
            <v>-2.2465588151101733E-2</v>
          </cell>
          <cell r="E5">
            <v>-2.2047202160602235E-2</v>
          </cell>
        </row>
        <row r="6">
          <cell r="D6">
            <v>4.8789144024505128E-5</v>
          </cell>
          <cell r="E6">
            <v>-2.5463087134758587E-4</v>
          </cell>
        </row>
        <row r="7">
          <cell r="D7">
            <v>1.2059362332568272E-4</v>
          </cell>
          <cell r="E7">
            <v>-1.4275813513340176E-5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6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1"/>
  <sheetViews>
    <sheetView zoomScale="60" zoomScaleNormal="60" workbookViewId="0">
      <selection activeCell="B1" sqref="B1:B1048576"/>
    </sheetView>
  </sheetViews>
  <sheetFormatPr defaultColWidth="9.140625" defaultRowHeight="15" x14ac:dyDescent="0.25"/>
  <cols>
    <col min="1" max="1" width="16.42578125" style="3" bestFit="1" customWidth="1"/>
    <col min="2" max="2" width="7.42578125" style="2" customWidth="1"/>
    <col min="3" max="3" width="26.42578125" style="3" customWidth="1"/>
    <col min="4" max="4" width="22" style="3" bestFit="1" customWidth="1"/>
    <col min="5" max="5" width="9.140625" style="4" customWidth="1"/>
    <col min="6" max="6" width="11.140625" style="3" bestFit="1" customWidth="1"/>
    <col min="7" max="14" width="9.140625" style="3"/>
    <col min="15" max="15" width="17.7109375" style="3" bestFit="1" customWidth="1"/>
    <col min="16" max="16" width="15.42578125" style="3" bestFit="1" customWidth="1"/>
    <col min="17" max="16384" width="9.140625" style="3"/>
  </cols>
  <sheetData>
    <row r="1" spans="1:16" x14ac:dyDescent="0.25">
      <c r="A1" s="1" t="s">
        <v>0</v>
      </c>
      <c r="B1" s="2">
        <v>2002.2</v>
      </c>
      <c r="D1" s="4" t="s">
        <v>1</v>
      </c>
      <c r="E1" s="4">
        <f>B1/MAX($B$1:$B$200)</f>
        <v>0.97763671875000002</v>
      </c>
    </row>
    <row r="2" spans="1:16" x14ac:dyDescent="0.25">
      <c r="B2" s="2">
        <v>1991.4</v>
      </c>
      <c r="E2" s="4">
        <f t="shared" ref="E2:E65" si="0">B2/MAX($B$1:$B$200)</f>
        <v>0.97236328125000004</v>
      </c>
      <c r="N2" s="3">
        <f>LN(E2/E1)</f>
        <v>-5.4086670313994055E-3</v>
      </c>
      <c r="P2" s="3" t="s">
        <v>13</v>
      </c>
    </row>
    <row r="3" spans="1:16" x14ac:dyDescent="0.25">
      <c r="B3" s="2">
        <v>1999.3</v>
      </c>
      <c r="C3" s="3" t="s">
        <v>39</v>
      </c>
      <c r="E3" s="4">
        <f t="shared" si="0"/>
        <v>0.97622070312499998</v>
      </c>
      <c r="N3" s="3">
        <f t="shared" ref="N3:N66" si="1">LN(E3/E2)</f>
        <v>3.959210323802931E-3</v>
      </c>
    </row>
    <row r="4" spans="1:16" x14ac:dyDescent="0.25">
      <c r="B4" s="2">
        <v>1977.7</v>
      </c>
      <c r="C4" s="3">
        <f>COUNT(B1:B200)</f>
        <v>200</v>
      </c>
      <c r="E4" s="4">
        <f t="shared" si="0"/>
        <v>0.96567382812500002</v>
      </c>
      <c r="N4" s="3">
        <f t="shared" si="1"/>
        <v>-1.0862565949807609E-2</v>
      </c>
    </row>
    <row r="5" spans="1:16" x14ac:dyDescent="0.25">
      <c r="B5" s="2">
        <v>1981.6</v>
      </c>
      <c r="E5" s="4">
        <f t="shared" si="0"/>
        <v>0.96757812499999996</v>
      </c>
      <c r="N5" s="3">
        <f t="shared" si="1"/>
        <v>1.9700458471703635E-3</v>
      </c>
    </row>
    <row r="6" spans="1:16" x14ac:dyDescent="0.25">
      <c r="B6" s="2">
        <v>1983.9</v>
      </c>
      <c r="E6" s="4">
        <f t="shared" si="0"/>
        <v>0.96870117187500004</v>
      </c>
      <c r="N6" s="3">
        <f t="shared" si="1"/>
        <v>1.1600051735767289E-3</v>
      </c>
    </row>
    <row r="7" spans="1:16" x14ac:dyDescent="0.25">
      <c r="B7" s="2">
        <v>1960.1</v>
      </c>
      <c r="E7" s="4">
        <f t="shared" si="0"/>
        <v>0.95708007812499996</v>
      </c>
      <c r="N7" s="3">
        <f t="shared" si="1"/>
        <v>-1.206911201749704E-2</v>
      </c>
    </row>
    <row r="8" spans="1:16" x14ac:dyDescent="0.25">
      <c r="B8" s="2">
        <v>1961.8</v>
      </c>
      <c r="E8" s="4">
        <f t="shared" si="0"/>
        <v>0.95791015624999998</v>
      </c>
      <c r="N8" s="3">
        <f t="shared" si="1"/>
        <v>8.6692679898583741E-4</v>
      </c>
    </row>
    <row r="9" spans="1:16" x14ac:dyDescent="0.25">
      <c r="B9" s="2">
        <v>1945.5</v>
      </c>
      <c r="E9" s="4">
        <f t="shared" si="0"/>
        <v>0.949951171875</v>
      </c>
      <c r="N9" s="3">
        <f t="shared" si="1"/>
        <v>-8.3434057056069391E-3</v>
      </c>
    </row>
    <row r="10" spans="1:16" x14ac:dyDescent="0.25">
      <c r="B10" s="2">
        <v>1932.6</v>
      </c>
      <c r="E10" s="4">
        <f t="shared" si="0"/>
        <v>0.94365234374999996</v>
      </c>
      <c r="N10" s="3">
        <f t="shared" si="1"/>
        <v>-6.6527668594001345E-3</v>
      </c>
    </row>
    <row r="11" spans="1:16" x14ac:dyDescent="0.25">
      <c r="B11" s="2">
        <v>1964.2</v>
      </c>
      <c r="E11" s="4">
        <f t="shared" si="0"/>
        <v>0.95908203125000002</v>
      </c>
      <c r="N11" s="3">
        <f t="shared" si="1"/>
        <v>1.6218791158465747E-2</v>
      </c>
    </row>
    <row r="12" spans="1:16" x14ac:dyDescent="0.25">
      <c r="B12" s="2">
        <v>1951.5</v>
      </c>
      <c r="E12" s="4">
        <f t="shared" si="0"/>
        <v>0.952880859375</v>
      </c>
      <c r="N12" s="3">
        <f t="shared" si="1"/>
        <v>-6.4867301030042445E-3</v>
      </c>
    </row>
    <row r="13" spans="1:16" x14ac:dyDescent="0.25">
      <c r="B13" s="2">
        <v>1966.8</v>
      </c>
      <c r="E13" s="4">
        <f t="shared" si="0"/>
        <v>0.96035156249999998</v>
      </c>
      <c r="N13" s="3">
        <f t="shared" si="1"/>
        <v>7.8095489171146485E-3</v>
      </c>
    </row>
    <row r="14" spans="1:16" x14ac:dyDescent="0.25">
      <c r="B14" s="2">
        <v>1981.6</v>
      </c>
      <c r="E14" s="4">
        <f t="shared" si="0"/>
        <v>0.96757812499999996</v>
      </c>
      <c r="N14" s="3">
        <f t="shared" si="1"/>
        <v>7.4967426373655031E-3</v>
      </c>
    </row>
    <row r="15" spans="1:16" x14ac:dyDescent="0.25">
      <c r="B15" s="2">
        <v>1991.5</v>
      </c>
      <c r="E15" s="4">
        <f t="shared" si="0"/>
        <v>0.972412109375</v>
      </c>
      <c r="N15" s="3">
        <f t="shared" si="1"/>
        <v>4.9835244465490768E-3</v>
      </c>
    </row>
    <row r="16" spans="1:16" x14ac:dyDescent="0.25">
      <c r="B16" s="2">
        <v>1985.6</v>
      </c>
      <c r="E16" s="4">
        <f t="shared" si="0"/>
        <v>0.96953124999999996</v>
      </c>
      <c r="N16" s="3">
        <f t="shared" si="1"/>
        <v>-2.9669881713561895E-3</v>
      </c>
    </row>
    <row r="17" spans="2:15" x14ac:dyDescent="0.25">
      <c r="B17" s="2">
        <v>1978.8</v>
      </c>
      <c r="E17" s="4">
        <f t="shared" si="0"/>
        <v>0.96621093749999998</v>
      </c>
      <c r="N17" s="3">
        <f t="shared" si="1"/>
        <v>-3.4305350967892482E-3</v>
      </c>
    </row>
    <row r="18" spans="2:15" x14ac:dyDescent="0.25">
      <c r="B18" s="2">
        <v>1985.2</v>
      </c>
      <c r="E18" s="4">
        <f t="shared" si="0"/>
        <v>0.96933593750000002</v>
      </c>
      <c r="N18" s="3">
        <f t="shared" si="1"/>
        <v>3.2290643597321991E-3</v>
      </c>
    </row>
    <row r="19" spans="2:15" x14ac:dyDescent="0.25">
      <c r="B19" s="2">
        <v>1996.2</v>
      </c>
      <c r="E19" s="4">
        <f t="shared" si="0"/>
        <v>0.97470703125000002</v>
      </c>
      <c r="N19" s="3">
        <f t="shared" si="1"/>
        <v>5.525708539200311E-3</v>
      </c>
    </row>
    <row r="20" spans="2:15" x14ac:dyDescent="0.25">
      <c r="B20" s="2">
        <v>1988.6</v>
      </c>
      <c r="E20" s="4">
        <f t="shared" si="0"/>
        <v>0.97099609374999996</v>
      </c>
      <c r="N20" s="3">
        <f t="shared" si="1"/>
        <v>-3.8144997065128658E-3</v>
      </c>
    </row>
    <row r="21" spans="2:15" x14ac:dyDescent="0.25">
      <c r="B21" s="2">
        <v>1987.2</v>
      </c>
      <c r="E21" s="4">
        <f t="shared" si="0"/>
        <v>0.97031250000000002</v>
      </c>
      <c r="N21" s="3">
        <f t="shared" si="1"/>
        <v>-7.0426080681350322E-4</v>
      </c>
      <c r="O21" s="3">
        <f>STDEV(N2:N21)</f>
        <v>7.0686155290520438E-3</v>
      </c>
    </row>
    <row r="22" spans="2:15" x14ac:dyDescent="0.25">
      <c r="B22" s="2">
        <v>1984.1</v>
      </c>
      <c r="E22" s="4">
        <f t="shared" si="0"/>
        <v>0.96879882812499996</v>
      </c>
      <c r="N22" s="3">
        <f t="shared" si="1"/>
        <v>-1.5612019387350132E-3</v>
      </c>
      <c r="O22" s="3">
        <f t="shared" ref="O22:O85" si="2">STDEV(N3:N22)</f>
        <v>6.9761925489381926E-3</v>
      </c>
    </row>
    <row r="23" spans="2:15" x14ac:dyDescent="0.25">
      <c r="B23" s="2">
        <v>1975</v>
      </c>
      <c r="E23" s="4">
        <f t="shared" si="0"/>
        <v>0.96435546875</v>
      </c>
      <c r="N23" s="3">
        <f t="shared" si="1"/>
        <v>-4.5970124652023161E-3</v>
      </c>
      <c r="O23" s="3">
        <f t="shared" si="2"/>
        <v>6.9711150119026342E-3</v>
      </c>
    </row>
    <row r="24" spans="2:15" x14ac:dyDescent="0.25">
      <c r="B24" s="2">
        <v>1976.3</v>
      </c>
      <c r="E24" s="4">
        <f t="shared" si="0"/>
        <v>0.96499023437499998</v>
      </c>
      <c r="N24" s="3">
        <f t="shared" si="1"/>
        <v>6.5801131116653136E-4</v>
      </c>
      <c r="O24" s="3">
        <f t="shared" si="2"/>
        <v>6.5422597615602679E-3</v>
      </c>
    </row>
    <row r="25" spans="2:15" x14ac:dyDescent="0.25">
      <c r="B25" s="2">
        <v>1982.5</v>
      </c>
      <c r="E25" s="4">
        <f t="shared" si="0"/>
        <v>0.968017578125</v>
      </c>
      <c r="N25" s="3">
        <f t="shared" si="1"/>
        <v>3.1322648626143663E-3</v>
      </c>
      <c r="O25" s="3">
        <f t="shared" si="2"/>
        <v>6.5661286344941058E-3</v>
      </c>
    </row>
    <row r="26" spans="2:15" x14ac:dyDescent="0.25">
      <c r="B26" s="2">
        <v>1968.4</v>
      </c>
      <c r="E26" s="4">
        <f t="shared" si="0"/>
        <v>0.96113281250000004</v>
      </c>
      <c r="N26" s="3">
        <f t="shared" si="1"/>
        <v>-7.1376445171798747E-3</v>
      </c>
      <c r="O26" s="3">
        <f t="shared" si="2"/>
        <v>6.7500543591825814E-3</v>
      </c>
    </row>
    <row r="27" spans="2:15" x14ac:dyDescent="0.25">
      <c r="B27" s="2">
        <v>1955.3</v>
      </c>
      <c r="E27" s="4">
        <f t="shared" si="0"/>
        <v>0.95473632812499998</v>
      </c>
      <c r="N27" s="3">
        <f t="shared" si="1"/>
        <v>-6.6773956595940643E-3</v>
      </c>
      <c r="O27" s="3">
        <f t="shared" si="2"/>
        <v>6.3552758590282588E-3</v>
      </c>
    </row>
    <row r="28" spans="2:15" x14ac:dyDescent="0.25">
      <c r="B28" s="2">
        <v>1922.7</v>
      </c>
      <c r="E28" s="4">
        <f t="shared" si="0"/>
        <v>0.93881835937500002</v>
      </c>
      <c r="N28" s="3">
        <f t="shared" si="1"/>
        <v>-1.681318615393828E-2</v>
      </c>
      <c r="O28" s="3">
        <f t="shared" si="2"/>
        <v>7.3605224638525748E-3</v>
      </c>
    </row>
    <row r="29" spans="2:15" x14ac:dyDescent="0.25">
      <c r="B29" s="2">
        <v>1921.1</v>
      </c>
      <c r="E29" s="4">
        <f t="shared" si="0"/>
        <v>0.93803710937499996</v>
      </c>
      <c r="N29" s="3">
        <f t="shared" si="1"/>
        <v>-8.3250954389398394E-4</v>
      </c>
      <c r="O29" s="3">
        <f t="shared" si="2"/>
        <v>7.1552314962236218E-3</v>
      </c>
    </row>
    <row r="30" spans="2:15" x14ac:dyDescent="0.25">
      <c r="B30" s="2">
        <v>1927.4</v>
      </c>
      <c r="E30" s="4">
        <f t="shared" si="0"/>
        <v>0.94111328125000004</v>
      </c>
      <c r="N30" s="3">
        <f t="shared" si="1"/>
        <v>3.2740057827900636E-3</v>
      </c>
      <c r="O30" s="3">
        <f t="shared" si="2"/>
        <v>7.0591890012292107E-3</v>
      </c>
    </row>
    <row r="31" spans="2:15" x14ac:dyDescent="0.25">
      <c r="B31" s="2">
        <v>1869.3</v>
      </c>
      <c r="E31" s="4">
        <f t="shared" si="0"/>
        <v>0.91274414062499998</v>
      </c>
      <c r="N31" s="3">
        <f t="shared" si="1"/>
        <v>-3.0607915198901124E-2</v>
      </c>
      <c r="O31" s="3">
        <f t="shared" si="2"/>
        <v>8.8803525681589428E-3</v>
      </c>
    </row>
    <row r="32" spans="2:15" x14ac:dyDescent="0.25">
      <c r="B32" s="2">
        <v>1872.8</v>
      </c>
      <c r="E32" s="4">
        <f t="shared" si="0"/>
        <v>0.91445312499999998</v>
      </c>
      <c r="N32" s="3">
        <f t="shared" si="1"/>
        <v>1.8706079584150149E-3</v>
      </c>
      <c r="O32" s="3">
        <f t="shared" si="2"/>
        <v>8.8783243013969941E-3</v>
      </c>
    </row>
    <row r="33" spans="2:15" x14ac:dyDescent="0.25">
      <c r="B33" s="2">
        <v>1861</v>
      </c>
      <c r="E33" s="4">
        <f t="shared" si="0"/>
        <v>0.90869140625</v>
      </c>
      <c r="N33" s="3">
        <f t="shared" si="1"/>
        <v>-6.3206595344501865E-3</v>
      </c>
      <c r="O33" s="3">
        <f t="shared" si="2"/>
        <v>8.6099135772044703E-3</v>
      </c>
    </row>
    <row r="34" spans="2:15" x14ac:dyDescent="0.25">
      <c r="B34" s="2">
        <v>1849.5</v>
      </c>
      <c r="E34" s="4">
        <f t="shared" si="0"/>
        <v>0.903076171875</v>
      </c>
      <c r="N34" s="3">
        <f t="shared" si="1"/>
        <v>-6.1986453697421076E-3</v>
      </c>
      <c r="O34" s="3">
        <f t="shared" si="2"/>
        <v>8.2894936146467105E-3</v>
      </c>
    </row>
    <row r="35" spans="2:15" x14ac:dyDescent="0.25">
      <c r="B35" s="2">
        <v>1830.2</v>
      </c>
      <c r="E35" s="4">
        <f t="shared" si="0"/>
        <v>0.89365234375000002</v>
      </c>
      <c r="N35" s="3">
        <f t="shared" si="1"/>
        <v>-1.0490081791230876E-2</v>
      </c>
      <c r="O35" s="3">
        <f t="shared" si="2"/>
        <v>8.1824001879094565E-3</v>
      </c>
    </row>
    <row r="36" spans="2:15" x14ac:dyDescent="0.25">
      <c r="B36" s="2">
        <v>1816.6</v>
      </c>
      <c r="E36" s="4">
        <f t="shared" si="0"/>
        <v>0.88701171874999996</v>
      </c>
      <c r="N36" s="3">
        <f t="shared" si="1"/>
        <v>-7.4586284131646927E-3</v>
      </c>
      <c r="O36" s="3">
        <f t="shared" si="2"/>
        <v>8.2077097173036476E-3</v>
      </c>
    </row>
    <row r="37" spans="2:15" x14ac:dyDescent="0.25">
      <c r="B37" s="2">
        <v>1818.5</v>
      </c>
      <c r="E37" s="4">
        <f t="shared" si="0"/>
        <v>0.887939453125</v>
      </c>
      <c r="N37" s="3">
        <f t="shared" si="1"/>
        <v>1.0453633589306388E-3</v>
      </c>
      <c r="O37" s="3">
        <f t="shared" si="2"/>
        <v>8.2974350644520641E-3</v>
      </c>
    </row>
    <row r="38" spans="2:15" x14ac:dyDescent="0.25">
      <c r="B38" s="2">
        <v>1824.6</v>
      </c>
      <c r="E38" s="4">
        <f t="shared" si="0"/>
        <v>0.89091796874999996</v>
      </c>
      <c r="N38" s="3">
        <f t="shared" si="1"/>
        <v>3.3487994843301007E-3</v>
      </c>
      <c r="O38" s="3">
        <f t="shared" si="2"/>
        <v>8.3031368029372696E-3</v>
      </c>
    </row>
    <row r="39" spans="2:15" x14ac:dyDescent="0.25">
      <c r="B39" s="2">
        <v>1830</v>
      </c>
      <c r="E39" s="4">
        <f t="shared" si="0"/>
        <v>0.8935546875</v>
      </c>
      <c r="N39" s="3">
        <f t="shared" si="1"/>
        <v>2.9551819240926404E-3</v>
      </c>
      <c r="O39" s="3">
        <f t="shared" si="2"/>
        <v>8.1630880541384235E-3</v>
      </c>
    </row>
    <row r="40" spans="2:15" x14ac:dyDescent="0.25">
      <c r="B40" s="2">
        <v>1848.1</v>
      </c>
      <c r="E40" s="4">
        <f t="shared" si="0"/>
        <v>0.90239257812499996</v>
      </c>
      <c r="N40" s="3">
        <f t="shared" si="1"/>
        <v>9.8421174562439533E-3</v>
      </c>
      <c r="O40" s="3">
        <f t="shared" si="2"/>
        <v>8.7593318531844853E-3</v>
      </c>
    </row>
    <row r="41" spans="2:15" x14ac:dyDescent="0.25">
      <c r="B41" s="2">
        <v>1860.4</v>
      </c>
      <c r="E41" s="4">
        <f t="shared" si="0"/>
        <v>0.90839843750000004</v>
      </c>
      <c r="N41" s="3">
        <f t="shared" si="1"/>
        <v>6.6334340582315521E-3</v>
      </c>
      <c r="O41" s="3">
        <f t="shared" si="2"/>
        <v>9.0390140022954032E-3</v>
      </c>
    </row>
    <row r="42" spans="2:15" x14ac:dyDescent="0.25">
      <c r="B42" s="2">
        <v>1871.6</v>
      </c>
      <c r="E42" s="4">
        <f t="shared" si="0"/>
        <v>0.91386718749999996</v>
      </c>
      <c r="N42" s="3">
        <f t="shared" si="1"/>
        <v>6.0021616421190895E-3</v>
      </c>
      <c r="O42" s="3">
        <f t="shared" si="2"/>
        <v>9.2706928917005629E-3</v>
      </c>
    </row>
    <row r="43" spans="2:15" x14ac:dyDescent="0.25">
      <c r="B43" s="2">
        <v>1900.4</v>
      </c>
      <c r="E43" s="4">
        <f t="shared" si="0"/>
        <v>0.92792968750000004</v>
      </c>
      <c r="N43" s="3">
        <f t="shared" si="1"/>
        <v>1.5270710320705131E-2</v>
      </c>
      <c r="O43" s="3">
        <f t="shared" si="2"/>
        <v>1.0108012125444477E-2</v>
      </c>
    </row>
    <row r="44" spans="2:15" x14ac:dyDescent="0.25">
      <c r="B44" s="2">
        <v>1916.6</v>
      </c>
      <c r="E44" s="4">
        <f t="shared" si="0"/>
        <v>0.93583984374999996</v>
      </c>
      <c r="N44" s="3">
        <f t="shared" si="1"/>
        <v>8.4883925968954471E-3</v>
      </c>
      <c r="O44" s="3">
        <f t="shared" si="2"/>
        <v>1.0361798427164004E-2</v>
      </c>
    </row>
    <row r="45" spans="2:15" x14ac:dyDescent="0.25">
      <c r="B45" s="2">
        <v>1925.4</v>
      </c>
      <c r="E45" s="4">
        <f t="shared" si="0"/>
        <v>0.94013671875000004</v>
      </c>
      <c r="N45" s="3">
        <f t="shared" si="1"/>
        <v>4.5809554342045554E-3</v>
      </c>
      <c r="O45" s="3">
        <f t="shared" si="2"/>
        <v>1.0401121548698933E-2</v>
      </c>
    </row>
    <row r="46" spans="2:15" x14ac:dyDescent="0.25">
      <c r="B46" s="2">
        <v>1919.2</v>
      </c>
      <c r="E46" s="4">
        <f t="shared" si="0"/>
        <v>0.93710937500000002</v>
      </c>
      <c r="N46" s="3">
        <f t="shared" si="1"/>
        <v>-3.2253058183813622E-3</v>
      </c>
      <c r="O46" s="3">
        <f t="shared" si="2"/>
        <v>1.0325258639508122E-2</v>
      </c>
    </row>
    <row r="47" spans="2:15" x14ac:dyDescent="0.25">
      <c r="B47" s="2">
        <v>1945.6</v>
      </c>
      <c r="E47" s="4">
        <f t="shared" si="0"/>
        <v>0.95</v>
      </c>
      <c r="N47" s="3">
        <f t="shared" si="1"/>
        <v>1.3661980246363012E-2</v>
      </c>
      <c r="O47" s="3">
        <f t="shared" si="2"/>
        <v>1.0756809783939966E-2</v>
      </c>
    </row>
    <row r="48" spans="2:15" x14ac:dyDescent="0.25">
      <c r="B48" s="2">
        <v>1932</v>
      </c>
      <c r="E48" s="4">
        <f t="shared" si="0"/>
        <v>0.943359375</v>
      </c>
      <c r="N48" s="3">
        <f t="shared" si="1"/>
        <v>-7.0146769993845405E-3</v>
      </c>
      <c r="O48" s="3">
        <f t="shared" si="2"/>
        <v>1.0169782689817927E-2</v>
      </c>
    </row>
    <row r="49" spans="2:15" x14ac:dyDescent="0.25">
      <c r="B49" s="2">
        <v>1931.5</v>
      </c>
      <c r="E49" s="4">
        <f t="shared" si="0"/>
        <v>0.943115234375</v>
      </c>
      <c r="N49" s="3">
        <f t="shared" si="1"/>
        <v>-2.5883266612734292E-4</v>
      </c>
      <c r="O49" s="3">
        <f t="shared" si="2"/>
        <v>1.0167403463397203E-2</v>
      </c>
    </row>
    <row r="50" spans="2:15" x14ac:dyDescent="0.25">
      <c r="B50" s="2">
        <v>1923.7</v>
      </c>
      <c r="E50" s="4">
        <f t="shared" si="0"/>
        <v>0.93930664062500002</v>
      </c>
      <c r="N50" s="3">
        <f t="shared" si="1"/>
        <v>-4.0464881942002765E-3</v>
      </c>
      <c r="O50" s="3">
        <f t="shared" si="2"/>
        <v>1.0185318511643974E-2</v>
      </c>
    </row>
    <row r="51" spans="2:15" x14ac:dyDescent="0.25">
      <c r="B51" s="2">
        <v>1910</v>
      </c>
      <c r="E51" s="4">
        <f t="shared" si="0"/>
        <v>0.9326171875</v>
      </c>
      <c r="N51" s="3">
        <f t="shared" si="1"/>
        <v>-7.1471728714601369E-3</v>
      </c>
      <c r="O51" s="3">
        <f t="shared" si="2"/>
        <v>7.4773302548156693E-3</v>
      </c>
    </row>
    <row r="52" spans="2:15" x14ac:dyDescent="0.25">
      <c r="B52" s="2">
        <v>1909.1</v>
      </c>
      <c r="E52" s="4">
        <f t="shared" si="0"/>
        <v>0.93217773437499996</v>
      </c>
      <c r="N52" s="3">
        <f t="shared" si="1"/>
        <v>-4.7131524006198227E-4</v>
      </c>
      <c r="O52" s="3">
        <f t="shared" si="2"/>
        <v>7.4825830713684807E-3</v>
      </c>
    </row>
    <row r="53" spans="2:15" x14ac:dyDescent="0.25">
      <c r="B53" s="2">
        <v>1911.3</v>
      </c>
      <c r="E53" s="4">
        <f t="shared" si="0"/>
        <v>0.93325195312499998</v>
      </c>
      <c r="N53" s="3">
        <f t="shared" si="1"/>
        <v>1.1517119899386679E-3</v>
      </c>
      <c r="O53" s="3">
        <f t="shared" si="2"/>
        <v>7.2838353752205211E-3</v>
      </c>
    </row>
    <row r="54" spans="2:15" x14ac:dyDescent="0.25">
      <c r="B54" s="2">
        <v>1923.3</v>
      </c>
      <c r="E54" s="4">
        <f t="shared" si="0"/>
        <v>0.93911132812499998</v>
      </c>
      <c r="N54" s="3">
        <f t="shared" si="1"/>
        <v>6.2588218707690943E-3</v>
      </c>
      <c r="O54" s="3">
        <f t="shared" si="2"/>
        <v>7.1369958185783242E-3</v>
      </c>
    </row>
    <row r="55" spans="2:15" x14ac:dyDescent="0.25">
      <c r="B55" s="2">
        <v>1918.4</v>
      </c>
      <c r="E55" s="4">
        <f t="shared" si="0"/>
        <v>0.93671875000000004</v>
      </c>
      <c r="N55" s="3">
        <f t="shared" si="1"/>
        <v>-2.5509553880714393E-3</v>
      </c>
      <c r="O55" s="3">
        <f t="shared" si="2"/>
        <v>6.6095944065764694E-3</v>
      </c>
    </row>
    <row r="56" spans="2:15" x14ac:dyDescent="0.25">
      <c r="B56" s="2">
        <v>1917.5</v>
      </c>
      <c r="E56" s="4">
        <f t="shared" si="0"/>
        <v>0.936279296875</v>
      </c>
      <c r="N56" s="3">
        <f t="shared" si="1"/>
        <v>-4.6925103183864311E-4</v>
      </c>
      <c r="O56" s="3">
        <f t="shared" si="2"/>
        <v>6.2378223824255856E-3</v>
      </c>
    </row>
    <row r="57" spans="2:15" x14ac:dyDescent="0.25">
      <c r="B57" s="2">
        <v>1918.1</v>
      </c>
      <c r="E57" s="4">
        <f t="shared" si="0"/>
        <v>0.93657226562499996</v>
      </c>
      <c r="N57" s="3">
        <f t="shared" si="1"/>
        <v>3.1285848623115571E-4</v>
      </c>
      <c r="O57" s="3">
        <f t="shared" si="2"/>
        <v>6.2502042178268378E-3</v>
      </c>
    </row>
    <row r="58" spans="2:15" x14ac:dyDescent="0.25">
      <c r="B58" s="2">
        <v>1926.2</v>
      </c>
      <c r="E58" s="4">
        <f t="shared" si="0"/>
        <v>0.94052734375000002</v>
      </c>
      <c r="N58" s="3">
        <f t="shared" si="1"/>
        <v>4.2140373991216068E-3</v>
      </c>
      <c r="O58" s="3">
        <f t="shared" si="2"/>
        <v>6.2581673152229877E-3</v>
      </c>
    </row>
    <row r="59" spans="2:15" x14ac:dyDescent="0.25">
      <c r="B59" s="2">
        <v>1939.8</v>
      </c>
      <c r="E59" s="4">
        <f t="shared" si="0"/>
        <v>0.94716796874999998</v>
      </c>
      <c r="N59" s="3">
        <f t="shared" si="1"/>
        <v>7.0357248326784437E-3</v>
      </c>
      <c r="O59" s="3">
        <f t="shared" si="2"/>
        <v>6.3326742169218667E-3</v>
      </c>
    </row>
    <row r="60" spans="2:15" x14ac:dyDescent="0.25">
      <c r="B60" s="2">
        <v>1938.2</v>
      </c>
      <c r="E60" s="4">
        <f t="shared" si="0"/>
        <v>0.94638671875000002</v>
      </c>
      <c r="N60" s="3">
        <f t="shared" si="1"/>
        <v>-8.2516765899271437E-4</v>
      </c>
      <c r="O60" s="3">
        <f t="shared" si="2"/>
        <v>6.1654114760165239E-3</v>
      </c>
    </row>
    <row r="61" spans="2:15" x14ac:dyDescent="0.25">
      <c r="B61" s="2">
        <v>1944.3</v>
      </c>
      <c r="E61" s="4">
        <f t="shared" si="0"/>
        <v>0.94936523437499998</v>
      </c>
      <c r="N61" s="3">
        <f t="shared" si="1"/>
        <v>3.1423078013303775E-3</v>
      </c>
      <c r="O61" s="3">
        <f t="shared" si="2"/>
        <v>6.0875812113261639E-3</v>
      </c>
    </row>
    <row r="62" spans="2:15" x14ac:dyDescent="0.25">
      <c r="B62" s="2">
        <v>1936.5</v>
      </c>
      <c r="E62" s="4">
        <f t="shared" si="0"/>
        <v>0.945556640625</v>
      </c>
      <c r="N62" s="3">
        <f t="shared" si="1"/>
        <v>-4.0197951469731269E-3</v>
      </c>
      <c r="O62" s="3">
        <f t="shared" si="2"/>
        <v>6.1705260036638695E-3</v>
      </c>
    </row>
    <row r="63" spans="2:15" x14ac:dyDescent="0.25">
      <c r="B63" s="2">
        <v>1917.9</v>
      </c>
      <c r="E63" s="4">
        <f t="shared" si="0"/>
        <v>0.93647460937500004</v>
      </c>
      <c r="N63" s="3">
        <f t="shared" si="1"/>
        <v>-9.651382514015993E-3</v>
      </c>
      <c r="O63" s="3">
        <f t="shared" si="2"/>
        <v>5.7914967749958263E-3</v>
      </c>
    </row>
    <row r="64" spans="2:15" x14ac:dyDescent="0.25">
      <c r="B64" s="2">
        <v>1911.1</v>
      </c>
      <c r="E64" s="4">
        <f t="shared" si="0"/>
        <v>0.93315429687499996</v>
      </c>
      <c r="N64" s="3">
        <f t="shared" si="1"/>
        <v>-3.5518449458554076E-3</v>
      </c>
      <c r="O64" s="3">
        <f t="shared" si="2"/>
        <v>5.5328602611625297E-3</v>
      </c>
    </row>
    <row r="65" spans="2:15" x14ac:dyDescent="0.25">
      <c r="B65" s="2">
        <v>1918.2</v>
      </c>
      <c r="E65" s="4">
        <f t="shared" si="0"/>
        <v>0.93662109375000002</v>
      </c>
      <c r="N65" s="3">
        <f t="shared" si="1"/>
        <v>3.7082537989151908E-3</v>
      </c>
      <c r="O65" s="3">
        <f t="shared" si="2"/>
        <v>5.4969629303817259E-3</v>
      </c>
    </row>
    <row r="66" spans="2:15" x14ac:dyDescent="0.25">
      <c r="B66" s="2">
        <v>1918.5</v>
      </c>
      <c r="E66" s="4">
        <f t="shared" ref="E66:E129" si="3">B66/MAX($B$1:$B$200)</f>
        <v>0.936767578125</v>
      </c>
      <c r="N66" s="3">
        <f t="shared" si="1"/>
        <v>1.5638439315631591E-4</v>
      </c>
      <c r="O66" s="3">
        <f t="shared" si="2"/>
        <v>5.4504101355727936E-3</v>
      </c>
    </row>
    <row r="67" spans="2:15" x14ac:dyDescent="0.25">
      <c r="B67" s="2">
        <v>1896.4</v>
      </c>
      <c r="E67" s="4">
        <f t="shared" si="3"/>
        <v>0.92597656250000004</v>
      </c>
      <c r="N67" s="3">
        <f t="shared" ref="N67:N130" si="4">LN(E67/E66)</f>
        <v>-1.158627865904379E-2</v>
      </c>
      <c r="O67" s="3">
        <f t="shared" si="2"/>
        <v>5.0222127707117842E-3</v>
      </c>
    </row>
    <row r="68" spans="2:15" x14ac:dyDescent="0.25">
      <c r="B68" s="2">
        <v>1893.3</v>
      </c>
      <c r="E68" s="4">
        <f t="shared" si="3"/>
        <v>0.92446289062499998</v>
      </c>
      <c r="N68" s="3">
        <f t="shared" si="4"/>
        <v>-1.6360137696597573E-3</v>
      </c>
      <c r="O68" s="3">
        <f t="shared" si="2"/>
        <v>4.8396963297296612E-3</v>
      </c>
    </row>
    <row r="69" spans="2:15" x14ac:dyDescent="0.25">
      <c r="B69" s="2">
        <v>1886.1</v>
      </c>
      <c r="E69" s="4">
        <f t="shared" si="3"/>
        <v>0.92094726562499996</v>
      </c>
      <c r="N69" s="3">
        <f t="shared" si="4"/>
        <v>-3.8101332011784253E-3</v>
      </c>
      <c r="O69" s="3">
        <f t="shared" si="2"/>
        <v>4.8756335185193818E-3</v>
      </c>
    </row>
    <row r="70" spans="2:15" x14ac:dyDescent="0.25">
      <c r="B70" s="2">
        <v>1884.1</v>
      </c>
      <c r="E70" s="4">
        <f t="shared" si="3"/>
        <v>0.91997070312499996</v>
      </c>
      <c r="N70" s="3">
        <f t="shared" si="4"/>
        <v>-1.0609517731702304E-3</v>
      </c>
      <c r="O70" s="3">
        <f t="shared" si="2"/>
        <v>4.8290318812201092E-3</v>
      </c>
    </row>
    <row r="71" spans="2:15" x14ac:dyDescent="0.25">
      <c r="B71" s="2">
        <v>1896.1</v>
      </c>
      <c r="E71" s="4">
        <f t="shared" si="3"/>
        <v>0.92583007812499996</v>
      </c>
      <c r="N71" s="3">
        <f t="shared" si="4"/>
        <v>6.3488917562030713E-3</v>
      </c>
      <c r="O71" s="3">
        <f t="shared" si="2"/>
        <v>4.8734653201245965E-3</v>
      </c>
    </row>
    <row r="72" spans="2:15" x14ac:dyDescent="0.25">
      <c r="B72" s="2">
        <v>1902.5</v>
      </c>
      <c r="E72" s="4">
        <f t="shared" si="3"/>
        <v>0.928955078125</v>
      </c>
      <c r="N72" s="3">
        <f t="shared" si="4"/>
        <v>3.369665695682849E-3</v>
      </c>
      <c r="O72" s="3">
        <f t="shared" si="2"/>
        <v>4.9442308866713101E-3</v>
      </c>
    </row>
    <row r="73" spans="2:15" x14ac:dyDescent="0.25">
      <c r="B73" s="2">
        <v>1910.6</v>
      </c>
      <c r="E73" s="4">
        <f t="shared" si="3"/>
        <v>0.93291015624999996</v>
      </c>
      <c r="N73" s="3">
        <f t="shared" si="4"/>
        <v>4.2485181000671435E-3</v>
      </c>
      <c r="O73" s="3">
        <f t="shared" si="2"/>
        <v>5.0355545201735607E-3</v>
      </c>
    </row>
    <row r="74" spans="2:15" x14ac:dyDescent="0.25">
      <c r="B74" s="2">
        <v>1912.9</v>
      </c>
      <c r="E74" s="4">
        <f t="shared" si="3"/>
        <v>0.93403320312500004</v>
      </c>
      <c r="N74" s="3">
        <f t="shared" si="4"/>
        <v>1.2030863227000643E-3</v>
      </c>
      <c r="O74" s="3">
        <f t="shared" si="2"/>
        <v>4.8264115631131092E-3</v>
      </c>
    </row>
    <row r="75" spans="2:15" x14ac:dyDescent="0.25">
      <c r="B75" s="2">
        <v>1914.4</v>
      </c>
      <c r="E75" s="4">
        <f t="shared" si="3"/>
        <v>0.93476562500000004</v>
      </c>
      <c r="N75" s="3">
        <f t="shared" si="4"/>
        <v>7.8384243555578055E-4</v>
      </c>
      <c r="O75" s="3">
        <f t="shared" si="2"/>
        <v>4.8010407712358854E-3</v>
      </c>
    </row>
    <row r="76" spans="2:15" x14ac:dyDescent="0.25">
      <c r="B76" s="2">
        <v>1915.4</v>
      </c>
      <c r="E76" s="4">
        <f t="shared" si="3"/>
        <v>0.93525390625000004</v>
      </c>
      <c r="N76" s="3">
        <f t="shared" si="4"/>
        <v>5.2222049335543354E-4</v>
      </c>
      <c r="O76" s="3">
        <f t="shared" si="2"/>
        <v>4.8021934069747063E-3</v>
      </c>
    </row>
    <row r="77" spans="2:15" x14ac:dyDescent="0.25">
      <c r="B77" s="2">
        <v>1924.1</v>
      </c>
      <c r="E77" s="4">
        <f t="shared" si="3"/>
        <v>0.93950195312499996</v>
      </c>
      <c r="N77" s="3">
        <f t="shared" si="4"/>
        <v>4.5318478394515832E-3</v>
      </c>
      <c r="O77" s="3">
        <f t="shared" si="2"/>
        <v>4.9106342525494151E-3</v>
      </c>
    </row>
    <row r="78" spans="2:15" x14ac:dyDescent="0.25">
      <c r="B78" s="2">
        <v>1933.5</v>
      </c>
      <c r="E78" s="4">
        <f t="shared" si="3"/>
        <v>0.944091796875</v>
      </c>
      <c r="N78" s="3">
        <f t="shared" si="4"/>
        <v>4.8735061203810694E-3</v>
      </c>
      <c r="O78" s="3">
        <f t="shared" si="2"/>
        <v>4.9414332360311983E-3</v>
      </c>
    </row>
    <row r="79" spans="2:15" x14ac:dyDescent="0.25">
      <c r="B79" s="2">
        <v>1939.6</v>
      </c>
      <c r="E79" s="4">
        <f t="shared" si="3"/>
        <v>0.94707031249999996</v>
      </c>
      <c r="N79" s="3">
        <f t="shared" si="4"/>
        <v>3.1499341838453604E-3</v>
      </c>
      <c r="O79" s="3">
        <f t="shared" si="2"/>
        <v>4.7299329587628799E-3</v>
      </c>
    </row>
    <row r="80" spans="2:15" x14ac:dyDescent="0.25">
      <c r="B80" s="2">
        <v>1932</v>
      </c>
      <c r="E80" s="4">
        <f t="shared" si="3"/>
        <v>0.943359375</v>
      </c>
      <c r="N80" s="3">
        <f t="shared" si="4"/>
        <v>-3.9260304587338405E-3</v>
      </c>
      <c r="O80" s="3">
        <f t="shared" si="2"/>
        <v>4.8083979358693454E-3</v>
      </c>
    </row>
    <row r="81" spans="2:15" x14ac:dyDescent="0.25">
      <c r="B81" s="2">
        <v>1937.4</v>
      </c>
      <c r="E81" s="4">
        <f t="shared" si="3"/>
        <v>0.94599609375000004</v>
      </c>
      <c r="N81" s="3">
        <f t="shared" si="4"/>
        <v>2.7911322198212254E-3</v>
      </c>
      <c r="O81" s="3">
        <f t="shared" si="2"/>
        <v>4.7963295306389245E-3</v>
      </c>
    </row>
    <row r="82" spans="2:15" x14ac:dyDescent="0.25">
      <c r="B82" s="2">
        <v>1940.7</v>
      </c>
      <c r="E82" s="4">
        <f t="shared" si="3"/>
        <v>0.94760742187500002</v>
      </c>
      <c r="N82" s="3">
        <f t="shared" si="4"/>
        <v>1.7018647257649143E-3</v>
      </c>
      <c r="O82" s="3">
        <f t="shared" si="2"/>
        <v>4.7252157709302897E-3</v>
      </c>
    </row>
    <row r="83" spans="2:15" x14ac:dyDescent="0.25">
      <c r="B83" s="2">
        <v>1970.5</v>
      </c>
      <c r="E83" s="4">
        <f t="shared" si="3"/>
        <v>0.962158203125</v>
      </c>
      <c r="N83" s="3">
        <f t="shared" si="4"/>
        <v>1.5238584917008979E-2</v>
      </c>
      <c r="O83" s="3">
        <f t="shared" si="2"/>
        <v>5.2661927536268322E-3</v>
      </c>
    </row>
    <row r="84" spans="2:15" x14ac:dyDescent="0.25">
      <c r="B84" s="2">
        <v>1960.4</v>
      </c>
      <c r="E84" s="4">
        <f t="shared" si="3"/>
        <v>0.95722656250000004</v>
      </c>
      <c r="N84" s="3">
        <f t="shared" si="4"/>
        <v>-5.138783599665844E-3</v>
      </c>
      <c r="O84" s="3">
        <f t="shared" si="2"/>
        <v>5.3551854325580919E-3</v>
      </c>
    </row>
    <row r="85" spans="2:15" x14ac:dyDescent="0.25">
      <c r="B85" s="2">
        <v>1945.4</v>
      </c>
      <c r="E85" s="4">
        <f t="shared" si="3"/>
        <v>0.94990234375000004</v>
      </c>
      <c r="N85" s="3">
        <f t="shared" si="4"/>
        <v>-7.6809226000524268E-3</v>
      </c>
      <c r="O85" s="3">
        <f t="shared" si="2"/>
        <v>5.6784434406453813E-3</v>
      </c>
    </row>
    <row r="86" spans="2:15" x14ac:dyDescent="0.25">
      <c r="B86" s="2">
        <v>1968.9</v>
      </c>
      <c r="E86" s="4">
        <f t="shared" si="3"/>
        <v>0.96137695312500004</v>
      </c>
      <c r="N86" s="3">
        <f t="shared" si="4"/>
        <v>1.2007399712446708E-2</v>
      </c>
      <c r="O86" s="3">
        <f t="shared" ref="O86:O149" si="5">STDEV(N67:N86)</f>
        <v>6.2115930643112912E-3</v>
      </c>
    </row>
    <row r="87" spans="2:15" x14ac:dyDescent="0.25">
      <c r="B87" s="2">
        <v>1962.1</v>
      </c>
      <c r="E87" s="4">
        <f t="shared" si="3"/>
        <v>0.95805664062499996</v>
      </c>
      <c r="N87" s="3">
        <f t="shared" si="4"/>
        <v>-3.4596829217309268E-3</v>
      </c>
      <c r="O87" s="3">
        <f t="shared" si="5"/>
        <v>5.5556797385241099E-3</v>
      </c>
    </row>
    <row r="88" spans="2:15" x14ac:dyDescent="0.25">
      <c r="B88" s="2">
        <v>1960.3</v>
      </c>
      <c r="E88" s="4">
        <f t="shared" si="3"/>
        <v>0.95717773437499998</v>
      </c>
      <c r="N88" s="3">
        <f t="shared" si="4"/>
        <v>-9.1780548967724867E-4</v>
      </c>
      <c r="O88" s="3">
        <f t="shared" si="5"/>
        <v>5.5352455964107197E-3</v>
      </c>
    </row>
    <row r="89" spans="2:15" x14ac:dyDescent="0.25">
      <c r="B89" s="2">
        <v>1964.3</v>
      </c>
      <c r="E89" s="4">
        <f t="shared" si="3"/>
        <v>0.95913085937499998</v>
      </c>
      <c r="N89" s="3">
        <f t="shared" si="4"/>
        <v>2.0384250038519435E-3</v>
      </c>
      <c r="O89" s="3">
        <f t="shared" si="5"/>
        <v>5.3789485294351395E-3</v>
      </c>
    </row>
    <row r="90" spans="2:15" x14ac:dyDescent="0.25">
      <c r="B90" s="2">
        <v>1968.3</v>
      </c>
      <c r="E90" s="4">
        <f t="shared" si="3"/>
        <v>0.96108398437499998</v>
      </c>
      <c r="N90" s="3">
        <f t="shared" si="4"/>
        <v>2.0342782787109415E-3</v>
      </c>
      <c r="O90" s="3">
        <f t="shared" si="5"/>
        <v>5.3295996340211359E-3</v>
      </c>
    </row>
    <row r="91" spans="2:15" x14ac:dyDescent="0.25">
      <c r="B91" s="2">
        <v>1977.5</v>
      </c>
      <c r="E91" s="4">
        <f t="shared" si="3"/>
        <v>0.965576171875</v>
      </c>
      <c r="N91" s="3">
        <f t="shared" si="4"/>
        <v>4.66319462286736E-3</v>
      </c>
      <c r="O91" s="3">
        <f t="shared" si="5"/>
        <v>5.2733328870168874E-3</v>
      </c>
    </row>
    <row r="92" spans="2:15" x14ac:dyDescent="0.25">
      <c r="B92" s="2">
        <v>1977.2</v>
      </c>
      <c r="E92" s="4">
        <f t="shared" si="3"/>
        <v>0.96542968750000002</v>
      </c>
      <c r="N92" s="3">
        <f t="shared" si="4"/>
        <v>-1.5171820900467003E-4</v>
      </c>
      <c r="O92" s="3">
        <f t="shared" si="5"/>
        <v>5.2875374899631032E-3</v>
      </c>
    </row>
    <row r="93" spans="2:15" x14ac:dyDescent="0.25">
      <c r="B93" s="2">
        <v>1952.4</v>
      </c>
      <c r="E93" s="4">
        <f t="shared" si="3"/>
        <v>0.95332031250000004</v>
      </c>
      <c r="N93" s="3">
        <f t="shared" si="4"/>
        <v>-1.2622317419811768E-2</v>
      </c>
      <c r="O93" s="3">
        <f t="shared" si="5"/>
        <v>6.1696165709229081E-3</v>
      </c>
    </row>
    <row r="94" spans="2:15" x14ac:dyDescent="0.25">
      <c r="B94" s="2">
        <v>1960.1</v>
      </c>
      <c r="E94" s="4">
        <f t="shared" si="3"/>
        <v>0.95708007812499996</v>
      </c>
      <c r="N94" s="3">
        <f t="shared" si="4"/>
        <v>3.9361073182368096E-3</v>
      </c>
      <c r="O94" s="3">
        <f t="shared" si="5"/>
        <v>6.202615910594224E-3</v>
      </c>
    </row>
    <row r="95" spans="2:15" x14ac:dyDescent="0.25">
      <c r="B95" s="2">
        <v>1959.2</v>
      </c>
      <c r="E95" s="4">
        <f t="shared" si="3"/>
        <v>0.95664062500000002</v>
      </c>
      <c r="N95" s="3">
        <f t="shared" si="4"/>
        <v>-4.5926569327142084E-4</v>
      </c>
      <c r="O95" s="3">
        <f t="shared" si="5"/>
        <v>6.2134225433094839E-3</v>
      </c>
    </row>
    <row r="96" spans="2:15" x14ac:dyDescent="0.25">
      <c r="B96" s="2">
        <v>1956.2</v>
      </c>
      <c r="E96" s="4">
        <f t="shared" si="3"/>
        <v>0.95517578125000002</v>
      </c>
      <c r="N96" s="3">
        <f t="shared" si="4"/>
        <v>-1.5324107815653989E-3</v>
      </c>
      <c r="O96" s="3">
        <f t="shared" si="5"/>
        <v>6.2413857862075308E-3</v>
      </c>
    </row>
    <row r="97" spans="2:15" x14ac:dyDescent="0.25">
      <c r="B97" s="2">
        <v>1931.3</v>
      </c>
      <c r="E97" s="4">
        <f t="shared" si="3"/>
        <v>0.94301757812499998</v>
      </c>
      <c r="N97" s="3">
        <f t="shared" si="4"/>
        <v>-1.2810464577838868E-2</v>
      </c>
      <c r="O97" s="3">
        <f t="shared" si="5"/>
        <v>6.9024350380123391E-3</v>
      </c>
    </row>
    <row r="98" spans="2:15" x14ac:dyDescent="0.25">
      <c r="B98" s="2">
        <v>1925</v>
      </c>
      <c r="E98" s="4">
        <f t="shared" si="3"/>
        <v>0.93994140625</v>
      </c>
      <c r="N98" s="3">
        <f t="shared" si="4"/>
        <v>-3.2673835566690789E-3</v>
      </c>
      <c r="O98" s="3">
        <f t="shared" si="5"/>
        <v>6.8513550397089314E-3</v>
      </c>
    </row>
    <row r="99" spans="2:15" x14ac:dyDescent="0.25">
      <c r="B99" s="2">
        <v>1926.2</v>
      </c>
      <c r="E99" s="4">
        <f t="shared" si="3"/>
        <v>0.94052734375000002</v>
      </c>
      <c r="N99" s="3">
        <f t="shared" si="4"/>
        <v>6.2318240487945072E-4</v>
      </c>
      <c r="O99" s="3">
        <f t="shared" si="5"/>
        <v>6.8091039923345396E-3</v>
      </c>
    </row>
    <row r="100" spans="2:15" x14ac:dyDescent="0.25">
      <c r="B100" s="2">
        <v>1908.7</v>
      </c>
      <c r="E100" s="4">
        <f t="shared" si="3"/>
        <v>0.93198242187500002</v>
      </c>
      <c r="N100" s="3">
        <f t="shared" si="4"/>
        <v>-9.1267680909173018E-3</v>
      </c>
      <c r="O100" s="3">
        <f t="shared" si="5"/>
        <v>7.0481067695712905E-3</v>
      </c>
    </row>
    <row r="101" spans="2:15" x14ac:dyDescent="0.25">
      <c r="B101" s="2">
        <v>1919.6</v>
      </c>
      <c r="E101" s="4">
        <f t="shared" si="3"/>
        <v>0.93730468749999996</v>
      </c>
      <c r="N101" s="3">
        <f t="shared" si="4"/>
        <v>5.694448948243838E-3</v>
      </c>
      <c r="O101" s="3">
        <f t="shared" si="5"/>
        <v>7.1509216774819709E-3</v>
      </c>
    </row>
    <row r="102" spans="2:15" x14ac:dyDescent="0.25">
      <c r="B102" s="2">
        <v>1921.7</v>
      </c>
      <c r="E102" s="4">
        <f t="shared" si="3"/>
        <v>0.93833007812500002</v>
      </c>
      <c r="N102" s="3">
        <f t="shared" si="4"/>
        <v>1.0933799542910683E-3</v>
      </c>
      <c r="O102" s="3">
        <f t="shared" si="5"/>
        <v>7.1425225004158018E-3</v>
      </c>
    </row>
    <row r="103" spans="2:15" x14ac:dyDescent="0.25">
      <c r="B103" s="2">
        <v>1921.1</v>
      </c>
      <c r="E103" s="4">
        <f t="shared" si="3"/>
        <v>0.93803710937499996</v>
      </c>
      <c r="N103" s="3">
        <f t="shared" si="4"/>
        <v>-3.1227230398455633E-4</v>
      </c>
      <c r="O103" s="3">
        <f t="shared" si="5"/>
        <v>6.1120621322766988E-3</v>
      </c>
    </row>
    <row r="104" spans="2:15" x14ac:dyDescent="0.25">
      <c r="B104" s="2">
        <v>1909.2</v>
      </c>
      <c r="E104" s="4">
        <f t="shared" si="3"/>
        <v>0.93222656250000002</v>
      </c>
      <c r="N104" s="3">
        <f t="shared" si="4"/>
        <v>-6.2136325026554366E-3</v>
      </c>
      <c r="O104" s="3">
        <f t="shared" si="5"/>
        <v>6.1524670235280788E-3</v>
      </c>
    </row>
    <row r="105" spans="2:15" x14ac:dyDescent="0.25">
      <c r="B105" s="2">
        <v>1912.3</v>
      </c>
      <c r="E105" s="4">
        <f t="shared" si="3"/>
        <v>0.93374023437499998</v>
      </c>
      <c r="N105" s="3">
        <f t="shared" si="4"/>
        <v>1.622399937186995E-3</v>
      </c>
      <c r="O105" s="3">
        <f t="shared" si="5"/>
        <v>5.9961948586787729E-3</v>
      </c>
    </row>
    <row r="106" spans="2:15" x14ac:dyDescent="0.25">
      <c r="B106" s="2">
        <v>1914</v>
      </c>
      <c r="E106" s="4">
        <f t="shared" si="3"/>
        <v>0.9345703125</v>
      </c>
      <c r="N106" s="3">
        <f t="shared" si="4"/>
        <v>8.8858694397107223E-4</v>
      </c>
      <c r="O106" s="3">
        <f t="shared" si="5"/>
        <v>5.2036543462238493E-3</v>
      </c>
    </row>
    <row r="107" spans="2:15" x14ac:dyDescent="0.25">
      <c r="B107" s="2">
        <v>1923.7</v>
      </c>
      <c r="E107" s="4">
        <f t="shared" si="3"/>
        <v>0.93930664062500002</v>
      </c>
      <c r="N107" s="3">
        <f t="shared" si="4"/>
        <v>5.0551218992362151E-3</v>
      </c>
      <c r="O107" s="3">
        <f t="shared" si="5"/>
        <v>5.3730405829563802E-3</v>
      </c>
    </row>
    <row r="108" spans="2:15" x14ac:dyDescent="0.25">
      <c r="B108" s="2">
        <v>1919.1</v>
      </c>
      <c r="E108" s="4">
        <f t="shared" si="3"/>
        <v>0.93706054687499996</v>
      </c>
      <c r="N108" s="3">
        <f t="shared" si="4"/>
        <v>-2.3940887879342035E-3</v>
      </c>
      <c r="O108" s="3">
        <f t="shared" si="5"/>
        <v>5.3821547214306167E-3</v>
      </c>
    </row>
    <row r="109" spans="2:15" x14ac:dyDescent="0.25">
      <c r="B109" s="2">
        <v>1912.7</v>
      </c>
      <c r="E109" s="4">
        <f t="shared" si="3"/>
        <v>0.93393554687500002</v>
      </c>
      <c r="N109" s="3">
        <f t="shared" si="4"/>
        <v>-3.3404697277132078E-3</v>
      </c>
      <c r="O109" s="3">
        <f t="shared" si="5"/>
        <v>5.3533841706206271E-3</v>
      </c>
    </row>
    <row r="110" spans="2:15" x14ac:dyDescent="0.25">
      <c r="B110" s="2">
        <v>1933.3</v>
      </c>
      <c r="E110" s="4">
        <f t="shared" si="3"/>
        <v>0.94399414062499998</v>
      </c>
      <c r="N110" s="3">
        <f t="shared" si="4"/>
        <v>1.0712530941967941E-2</v>
      </c>
      <c r="O110" s="3">
        <f t="shared" si="5"/>
        <v>5.9580628031079604E-3</v>
      </c>
    </row>
    <row r="111" spans="2:15" x14ac:dyDescent="0.25">
      <c r="B111" s="2">
        <v>1935.5</v>
      </c>
      <c r="E111" s="4">
        <f t="shared" si="3"/>
        <v>0.945068359375</v>
      </c>
      <c r="N111" s="3">
        <f t="shared" si="4"/>
        <v>1.13730367924644E-3</v>
      </c>
      <c r="O111" s="3">
        <f t="shared" si="5"/>
        <v>5.8357884891825024E-3</v>
      </c>
    </row>
    <row r="112" spans="2:15" x14ac:dyDescent="0.25">
      <c r="B112" s="2">
        <v>1958.4</v>
      </c>
      <c r="E112" s="4">
        <f t="shared" si="3"/>
        <v>0.95625000000000004</v>
      </c>
      <c r="N112" s="3">
        <f t="shared" si="4"/>
        <v>1.1762122300304155E-2</v>
      </c>
      <c r="O112" s="3">
        <f t="shared" si="5"/>
        <v>6.5045569128240992E-3</v>
      </c>
    </row>
    <row r="113" spans="2:15" x14ac:dyDescent="0.25">
      <c r="B113" s="2">
        <v>1957.8</v>
      </c>
      <c r="E113" s="4">
        <f t="shared" si="3"/>
        <v>0.95595703124999998</v>
      </c>
      <c r="N113" s="3">
        <f t="shared" si="4"/>
        <v>-3.0641949067706034E-4</v>
      </c>
      <c r="O113" s="3">
        <f t="shared" si="5"/>
        <v>5.8437071556339407E-3</v>
      </c>
    </row>
    <row r="114" spans="2:15" x14ac:dyDescent="0.25">
      <c r="B114" s="2">
        <v>1955.3</v>
      </c>
      <c r="E114" s="4">
        <f t="shared" si="3"/>
        <v>0.95473632812499998</v>
      </c>
      <c r="N114" s="3">
        <f t="shared" si="4"/>
        <v>-1.2777594951007888E-3</v>
      </c>
      <c r="O114" s="3">
        <f t="shared" si="5"/>
        <v>5.7813217203705747E-3</v>
      </c>
    </row>
    <row r="115" spans="2:15" x14ac:dyDescent="0.25">
      <c r="B115" s="2">
        <v>1944.6</v>
      </c>
      <c r="E115" s="4">
        <f t="shared" si="3"/>
        <v>0.94951171874999996</v>
      </c>
      <c r="N115" s="3">
        <f t="shared" si="4"/>
        <v>-5.4873339566725342E-3</v>
      </c>
      <c r="O115" s="3">
        <f t="shared" si="5"/>
        <v>5.9047392222242407E-3</v>
      </c>
    </row>
    <row r="116" spans="2:15" x14ac:dyDescent="0.25">
      <c r="B116" s="2">
        <v>1955.3</v>
      </c>
      <c r="E116" s="4">
        <f t="shared" si="3"/>
        <v>0.95473632812499998</v>
      </c>
      <c r="N116" s="3">
        <f t="shared" si="4"/>
        <v>5.4873339566725438E-3</v>
      </c>
      <c r="O116" s="3">
        <f t="shared" si="5"/>
        <v>6.039355089343371E-3</v>
      </c>
    </row>
    <row r="117" spans="2:15" x14ac:dyDescent="0.25">
      <c r="B117" s="2">
        <v>1962.2</v>
      </c>
      <c r="E117" s="4">
        <f t="shared" si="3"/>
        <v>0.95810546875000002</v>
      </c>
      <c r="N117" s="3">
        <f t="shared" si="4"/>
        <v>3.5226583970612998E-3</v>
      </c>
      <c r="O117" s="3">
        <f t="shared" si="5"/>
        <v>5.275148201098645E-3</v>
      </c>
    </row>
    <row r="118" spans="2:15" x14ac:dyDescent="0.25">
      <c r="B118" s="2">
        <v>1963.6</v>
      </c>
      <c r="E118" s="4">
        <f t="shared" si="3"/>
        <v>0.95878906249999996</v>
      </c>
      <c r="N118" s="3">
        <f t="shared" si="4"/>
        <v>7.1323045460682931E-4</v>
      </c>
      <c r="O118" s="3">
        <f t="shared" si="5"/>
        <v>5.1882398140474916E-3</v>
      </c>
    </row>
    <row r="119" spans="2:15" x14ac:dyDescent="0.25">
      <c r="B119" s="2">
        <v>1942.7</v>
      </c>
      <c r="E119" s="4">
        <f t="shared" si="3"/>
        <v>0.94858398437500002</v>
      </c>
      <c r="N119" s="3">
        <f t="shared" si="4"/>
        <v>-1.0700765139162405E-2</v>
      </c>
      <c r="O119" s="3">
        <f t="shared" si="5"/>
        <v>5.8111838902036713E-3</v>
      </c>
    </row>
    <row r="120" spans="2:15" x14ac:dyDescent="0.25">
      <c r="B120" s="2">
        <v>1965.5</v>
      </c>
      <c r="E120" s="4">
        <f t="shared" si="3"/>
        <v>0.959716796875</v>
      </c>
      <c r="N120" s="3">
        <f t="shared" si="4"/>
        <v>1.1667907817180084E-2</v>
      </c>
      <c r="O120" s="3">
        <f t="shared" si="5"/>
        <v>5.871929264329263E-3</v>
      </c>
    </row>
    <row r="121" spans="2:15" x14ac:dyDescent="0.25">
      <c r="B121" s="2">
        <v>1958</v>
      </c>
      <c r="E121" s="4">
        <f t="shared" si="3"/>
        <v>0.9560546875</v>
      </c>
      <c r="N121" s="3">
        <f t="shared" si="4"/>
        <v>-3.8231217714592911E-3</v>
      </c>
      <c r="O121" s="3">
        <f t="shared" si="5"/>
        <v>5.8968386292433264E-3</v>
      </c>
    </row>
    <row r="122" spans="2:15" x14ac:dyDescent="0.25">
      <c r="B122" s="2">
        <v>1952.4</v>
      </c>
      <c r="E122" s="4">
        <f t="shared" si="3"/>
        <v>0.95332031250000004</v>
      </c>
      <c r="N122" s="3">
        <f t="shared" si="4"/>
        <v>-2.8641590774632253E-3</v>
      </c>
      <c r="O122" s="3">
        <f t="shared" si="5"/>
        <v>5.9592688368425234E-3</v>
      </c>
    </row>
    <row r="123" spans="2:15" x14ac:dyDescent="0.25">
      <c r="B123" s="2">
        <v>1978</v>
      </c>
      <c r="E123" s="4">
        <f t="shared" si="3"/>
        <v>0.9658203125</v>
      </c>
      <c r="N123" s="3">
        <f t="shared" si="4"/>
        <v>1.3026848169664927E-2</v>
      </c>
      <c r="O123" s="3">
        <f t="shared" si="5"/>
        <v>6.5466265502475583E-3</v>
      </c>
    </row>
    <row r="124" spans="2:15" x14ac:dyDescent="0.25">
      <c r="B124" s="2">
        <v>1963.9</v>
      </c>
      <c r="E124" s="4">
        <f t="shared" si="3"/>
        <v>0.95893554687500004</v>
      </c>
      <c r="N124" s="3">
        <f t="shared" si="4"/>
        <v>-7.1539410614800533E-3</v>
      </c>
      <c r="O124" s="3">
        <f t="shared" si="5"/>
        <v>6.607723151623909E-3</v>
      </c>
    </row>
    <row r="125" spans="2:15" x14ac:dyDescent="0.25">
      <c r="B125" s="2">
        <v>1958</v>
      </c>
      <c r="E125" s="4">
        <f t="shared" si="3"/>
        <v>0.9560546875</v>
      </c>
      <c r="N125" s="3">
        <f t="shared" si="4"/>
        <v>-3.008748030721715E-3</v>
      </c>
      <c r="O125" s="3">
        <f t="shared" si="5"/>
        <v>6.6807191804555566E-3</v>
      </c>
    </row>
    <row r="126" spans="2:15" x14ac:dyDescent="0.25">
      <c r="B126" s="2">
        <v>1944.1</v>
      </c>
      <c r="E126" s="4">
        <f t="shared" si="3"/>
        <v>0.94926757812499996</v>
      </c>
      <c r="N126" s="3">
        <f t="shared" si="4"/>
        <v>-7.1243990638615645E-3</v>
      </c>
      <c r="O126" s="3">
        <f t="shared" si="5"/>
        <v>6.9346171445250435E-3</v>
      </c>
    </row>
    <row r="127" spans="2:15" x14ac:dyDescent="0.25">
      <c r="B127" s="2">
        <v>1943.1</v>
      </c>
      <c r="E127" s="4">
        <f t="shared" si="3"/>
        <v>0.94877929687499996</v>
      </c>
      <c r="N127" s="3">
        <f t="shared" si="4"/>
        <v>-5.1450916961307686E-4</v>
      </c>
      <c r="O127" s="3">
        <f t="shared" si="5"/>
        <v>6.8653959771409374E-3</v>
      </c>
    </row>
    <row r="128" spans="2:15" x14ac:dyDescent="0.25">
      <c r="B128" s="2">
        <v>1962.8</v>
      </c>
      <c r="E128" s="4">
        <f t="shared" si="3"/>
        <v>0.95839843749999998</v>
      </c>
      <c r="N128" s="3">
        <f t="shared" si="4"/>
        <v>1.0087389358767246E-2</v>
      </c>
      <c r="O128" s="3">
        <f t="shared" si="5"/>
        <v>7.1497139571278234E-3</v>
      </c>
    </row>
    <row r="129" spans="2:15" x14ac:dyDescent="0.25">
      <c r="B129" s="2">
        <v>1972.4</v>
      </c>
      <c r="E129" s="4">
        <f t="shared" si="3"/>
        <v>0.96308593750000004</v>
      </c>
      <c r="N129" s="3">
        <f t="shared" si="4"/>
        <v>4.8790501342227816E-3</v>
      </c>
      <c r="O129" s="3">
        <f t="shared" si="5"/>
        <v>7.1156289324787276E-3</v>
      </c>
    </row>
    <row r="130" spans="2:15" x14ac:dyDescent="0.25">
      <c r="B130" s="2">
        <v>1974.8</v>
      </c>
      <c r="E130" s="4">
        <f t="shared" ref="E130:E193" si="6">B130/MAX($B$1:$B$200)</f>
        <v>0.96425781249999998</v>
      </c>
      <c r="N130" s="3">
        <f t="shared" si="4"/>
        <v>1.216052034736637E-3</v>
      </c>
      <c r="O130" s="3">
        <f t="shared" si="5"/>
        <v>6.7800414166826872E-3</v>
      </c>
    </row>
    <row r="131" spans="2:15" x14ac:dyDescent="0.25">
      <c r="B131" s="2">
        <v>1978.7</v>
      </c>
      <c r="E131" s="4">
        <f t="shared" si="6"/>
        <v>0.96616210937500002</v>
      </c>
      <c r="N131" s="3">
        <f t="shared" ref="N131:N194" si="7">LN(E131/E130)</f>
        <v>1.972936013686618E-3</v>
      </c>
      <c r="O131" s="3">
        <f t="shared" si="5"/>
        <v>6.7831043801939994E-3</v>
      </c>
    </row>
    <row r="132" spans="2:15" x14ac:dyDescent="0.25">
      <c r="B132" s="2">
        <v>1956.5</v>
      </c>
      <c r="E132" s="4">
        <f t="shared" si="6"/>
        <v>0.955322265625</v>
      </c>
      <c r="N132" s="3">
        <f t="shared" si="7"/>
        <v>-1.128290074792722E-2</v>
      </c>
      <c r="O132" s="3">
        <f t="shared" si="5"/>
        <v>6.8344048813567615E-3</v>
      </c>
    </row>
    <row r="133" spans="2:15" x14ac:dyDescent="0.25">
      <c r="B133" s="2">
        <v>1980.7</v>
      </c>
      <c r="E133" s="4">
        <f t="shared" si="6"/>
        <v>0.96713867187500002</v>
      </c>
      <c r="N133" s="3">
        <f t="shared" si="7"/>
        <v>1.2293154912751243E-2</v>
      </c>
      <c r="O133" s="3">
        <f t="shared" si="5"/>
        <v>7.3691604575803369E-3</v>
      </c>
    </row>
    <row r="134" spans="2:15" x14ac:dyDescent="0.25">
      <c r="B134" s="2">
        <v>1988.4</v>
      </c>
      <c r="E134" s="4">
        <f t="shared" si="6"/>
        <v>0.97089843750000004</v>
      </c>
      <c r="N134" s="3">
        <f t="shared" si="7"/>
        <v>3.8799776572992243E-3</v>
      </c>
      <c r="O134" s="3">
        <f t="shared" si="5"/>
        <v>7.3908889238511397E-3</v>
      </c>
    </row>
    <row r="135" spans="2:15" x14ac:dyDescent="0.25">
      <c r="B135" s="2">
        <v>2018</v>
      </c>
      <c r="E135" s="4">
        <f t="shared" si="6"/>
        <v>0.9853515625</v>
      </c>
      <c r="N135" s="3">
        <f t="shared" si="7"/>
        <v>1.4776626693036645E-2</v>
      </c>
      <c r="O135" s="3">
        <f t="shared" si="5"/>
        <v>7.8524872910101379E-3</v>
      </c>
    </row>
    <row r="136" spans="2:15" x14ac:dyDescent="0.25">
      <c r="B136" s="2">
        <v>2014.5</v>
      </c>
      <c r="E136" s="4">
        <f t="shared" si="6"/>
        <v>0.983642578125</v>
      </c>
      <c r="N136" s="3">
        <f t="shared" si="7"/>
        <v>-1.7358962821522625E-3</v>
      </c>
      <c r="O136" s="3">
        <f t="shared" si="5"/>
        <v>7.8426158452805823E-3</v>
      </c>
    </row>
    <row r="137" spans="2:15" x14ac:dyDescent="0.25">
      <c r="B137" s="2">
        <v>2014.7</v>
      </c>
      <c r="E137" s="4">
        <f t="shared" si="6"/>
        <v>0.98374023437500002</v>
      </c>
      <c r="N137" s="3">
        <f t="shared" si="7"/>
        <v>9.927529046182049E-5</v>
      </c>
      <c r="O137" s="3">
        <f t="shared" si="5"/>
        <v>7.8333015731796938E-3</v>
      </c>
    </row>
    <row r="138" spans="2:15" x14ac:dyDescent="0.25">
      <c r="B138" s="2">
        <v>2030.5</v>
      </c>
      <c r="E138" s="4">
        <f t="shared" si="6"/>
        <v>0.991455078125</v>
      </c>
      <c r="N138" s="3">
        <f t="shared" si="7"/>
        <v>7.8117672044888406E-3</v>
      </c>
      <c r="O138" s="3">
        <f t="shared" si="5"/>
        <v>7.9640779785417198E-3</v>
      </c>
    </row>
    <row r="139" spans="2:15" x14ac:dyDescent="0.25">
      <c r="B139" s="2">
        <v>2036.2</v>
      </c>
      <c r="E139" s="4">
        <f t="shared" si="6"/>
        <v>0.99423828125000002</v>
      </c>
      <c r="N139" s="3">
        <f t="shared" si="7"/>
        <v>2.8032575467428667E-3</v>
      </c>
      <c r="O139" s="3">
        <f t="shared" si="5"/>
        <v>7.4129909337683651E-3</v>
      </c>
    </row>
    <row r="140" spans="2:15" x14ac:dyDescent="0.25">
      <c r="B140" s="2">
        <v>2026.3</v>
      </c>
      <c r="E140" s="4">
        <f t="shared" si="6"/>
        <v>0.98940429687499998</v>
      </c>
      <c r="N140" s="3">
        <f t="shared" si="7"/>
        <v>-4.8738558018118893E-3</v>
      </c>
      <c r="O140" s="3">
        <f t="shared" si="5"/>
        <v>7.2394617075576279E-3</v>
      </c>
    </row>
    <row r="141" spans="2:15" x14ac:dyDescent="0.25">
      <c r="B141" s="2">
        <v>2017.4</v>
      </c>
      <c r="E141" s="4">
        <f t="shared" si="6"/>
        <v>0.98505859375000004</v>
      </c>
      <c r="N141" s="3">
        <f t="shared" si="7"/>
        <v>-4.4019162505484688E-3</v>
      </c>
      <c r="O141" s="3">
        <f t="shared" si="5"/>
        <v>7.2630769649261349E-3</v>
      </c>
    </row>
    <row r="142" spans="2:15" x14ac:dyDescent="0.25">
      <c r="B142" s="2">
        <v>2048</v>
      </c>
      <c r="E142" s="4">
        <f t="shared" si="6"/>
        <v>1</v>
      </c>
      <c r="N142" s="3">
        <f t="shared" si="7"/>
        <v>1.5054153538663252E-2</v>
      </c>
      <c r="O142" s="3">
        <f t="shared" si="5"/>
        <v>7.7836319556636351E-3</v>
      </c>
    </row>
    <row r="143" spans="2:15" x14ac:dyDescent="0.25">
      <c r="B143" s="2">
        <v>2028.6</v>
      </c>
      <c r="E143" s="4">
        <f t="shared" si="6"/>
        <v>0.99052734374999996</v>
      </c>
      <c r="N143" s="3">
        <f t="shared" si="7"/>
        <v>-9.5178072175031384E-3</v>
      </c>
      <c r="O143" s="3">
        <f t="shared" si="5"/>
        <v>7.7946121930197359E-3</v>
      </c>
    </row>
    <row r="144" spans="2:15" x14ac:dyDescent="0.25">
      <c r="B144" s="2">
        <v>2014.3</v>
      </c>
      <c r="E144" s="4">
        <f t="shared" si="6"/>
        <v>0.98354492187499998</v>
      </c>
      <c r="N144" s="3">
        <f t="shared" si="7"/>
        <v>-7.0741594575168508E-3</v>
      </c>
      <c r="O144" s="3">
        <f t="shared" si="5"/>
        <v>7.7900970230527543E-3</v>
      </c>
    </row>
    <row r="145" spans="2:15" x14ac:dyDescent="0.25">
      <c r="B145" s="2">
        <v>1983.4</v>
      </c>
      <c r="E145" s="4">
        <f t="shared" si="6"/>
        <v>0.96845703125000004</v>
      </c>
      <c r="N145" s="3">
        <f t="shared" si="7"/>
        <v>-1.5459196732353565E-2</v>
      </c>
      <c r="O145" s="3">
        <f t="shared" si="5"/>
        <v>8.6046464999530829E-3</v>
      </c>
    </row>
    <row r="146" spans="2:15" x14ac:dyDescent="0.25">
      <c r="B146" s="2">
        <v>1990.1</v>
      </c>
      <c r="E146" s="4">
        <f t="shared" si="6"/>
        <v>0.97172851562499996</v>
      </c>
      <c r="N146" s="3">
        <f t="shared" si="7"/>
        <v>3.3723449602425693E-3</v>
      </c>
      <c r="O146" s="3">
        <f t="shared" si="5"/>
        <v>8.4240763983229692E-3</v>
      </c>
    </row>
    <row r="147" spans="2:15" x14ac:dyDescent="0.25">
      <c r="B147" s="2">
        <v>1989.9</v>
      </c>
      <c r="E147" s="4">
        <f t="shared" si="6"/>
        <v>0.97163085937500004</v>
      </c>
      <c r="N147" s="3">
        <f t="shared" si="7"/>
        <v>-1.0050251264734529E-4</v>
      </c>
      <c r="O147" s="3">
        <f t="shared" si="5"/>
        <v>8.4202288560231552E-3</v>
      </c>
    </row>
    <row r="148" spans="2:15" x14ac:dyDescent="0.25">
      <c r="B148" s="2">
        <v>1985.7</v>
      </c>
      <c r="E148" s="4">
        <f t="shared" si="6"/>
        <v>0.96958007812500002</v>
      </c>
      <c r="N148" s="3">
        <f t="shared" si="7"/>
        <v>-2.1128894066331826E-3</v>
      </c>
      <c r="O148" s="3">
        <f t="shared" si="5"/>
        <v>8.1802320199774615E-3</v>
      </c>
    </row>
    <row r="149" spans="2:15" x14ac:dyDescent="0.25">
      <c r="B149" s="2">
        <v>1994</v>
      </c>
      <c r="E149" s="4">
        <f t="shared" si="6"/>
        <v>0.9736328125</v>
      </c>
      <c r="N149" s="3">
        <f t="shared" si="7"/>
        <v>4.1711747287967232E-3</v>
      </c>
      <c r="O149" s="3">
        <f t="shared" si="5"/>
        <v>8.1621634586979755E-3</v>
      </c>
    </row>
    <row r="150" spans="2:15" x14ac:dyDescent="0.25">
      <c r="B150" s="2">
        <v>1989.1</v>
      </c>
      <c r="E150" s="4">
        <f t="shared" si="6"/>
        <v>0.97124023437499996</v>
      </c>
      <c r="N150" s="3">
        <f t="shared" si="7"/>
        <v>-2.4603964107686627E-3</v>
      </c>
      <c r="O150" s="3">
        <f t="shared" ref="O150:O200" si="8">STDEV(N131:N150)</f>
        <v>8.18760464834172E-3</v>
      </c>
    </row>
    <row r="151" spans="2:15" x14ac:dyDescent="0.25">
      <c r="B151" s="2">
        <v>1979.5</v>
      </c>
      <c r="E151" s="4">
        <f t="shared" si="6"/>
        <v>0.966552734375</v>
      </c>
      <c r="N151" s="3">
        <f t="shared" si="7"/>
        <v>-4.8379875648296555E-3</v>
      </c>
      <c r="O151" s="3">
        <f t="shared" si="8"/>
        <v>8.2583575619976628E-3</v>
      </c>
    </row>
    <row r="152" spans="2:15" x14ac:dyDescent="0.25">
      <c r="B152" s="2">
        <v>2007.6</v>
      </c>
      <c r="E152" s="4">
        <f t="shared" si="6"/>
        <v>0.98027343749999996</v>
      </c>
      <c r="N152" s="3">
        <f t="shared" si="7"/>
        <v>1.4095691234593232E-2</v>
      </c>
      <c r="O152" s="3">
        <f t="shared" si="8"/>
        <v>8.3790593442201518E-3</v>
      </c>
    </row>
    <row r="153" spans="2:15" x14ac:dyDescent="0.25">
      <c r="B153" s="2">
        <v>1995.2</v>
      </c>
      <c r="E153" s="4">
        <f t="shared" si="6"/>
        <v>0.97421875000000002</v>
      </c>
      <c r="N153" s="3">
        <f t="shared" si="7"/>
        <v>-6.1956828550065067E-3</v>
      </c>
      <c r="O153" s="3">
        <f t="shared" si="8"/>
        <v>8.116929926099626E-3</v>
      </c>
    </row>
    <row r="154" spans="2:15" x14ac:dyDescent="0.25">
      <c r="B154" s="2">
        <v>2007.4</v>
      </c>
      <c r="E154" s="4">
        <f t="shared" si="6"/>
        <v>0.98017578125000004</v>
      </c>
      <c r="N154" s="3">
        <f t="shared" si="7"/>
        <v>6.0960564539278769E-3</v>
      </c>
      <c r="O154" s="3">
        <f t="shared" si="8"/>
        <v>8.1823050458595704E-3</v>
      </c>
    </row>
    <row r="155" spans="2:15" x14ac:dyDescent="0.25">
      <c r="B155" s="2">
        <v>1994.2</v>
      </c>
      <c r="E155" s="4">
        <f t="shared" si="6"/>
        <v>0.97373046875000002</v>
      </c>
      <c r="N155" s="3">
        <f t="shared" si="7"/>
        <v>-6.5973849850074276E-3</v>
      </c>
      <c r="O155" s="3">
        <f t="shared" si="8"/>
        <v>7.5905529308989148E-3</v>
      </c>
    </row>
    <row r="156" spans="2:15" x14ac:dyDescent="0.25">
      <c r="B156" s="2">
        <v>2002.2</v>
      </c>
      <c r="E156" s="4">
        <f t="shared" si="6"/>
        <v>0.97763671875000002</v>
      </c>
      <c r="N156" s="3">
        <f t="shared" si="7"/>
        <v>4.0036085906907893E-3</v>
      </c>
      <c r="O156" s="3">
        <f t="shared" si="8"/>
        <v>7.6533142275672997E-3</v>
      </c>
    </row>
    <row r="157" spans="2:15" x14ac:dyDescent="0.25">
      <c r="B157" s="2">
        <v>2041.3</v>
      </c>
      <c r="E157" s="4">
        <f t="shared" si="6"/>
        <v>0.99672851562499998</v>
      </c>
      <c r="N157" s="3">
        <f t="shared" si="7"/>
        <v>1.9340283794155057E-2</v>
      </c>
      <c r="O157" s="3">
        <f t="shared" si="8"/>
        <v>8.826399142604878E-3</v>
      </c>
    </row>
    <row r="158" spans="2:15" x14ac:dyDescent="0.25">
      <c r="B158" s="2">
        <v>2010.9</v>
      </c>
      <c r="E158" s="4">
        <f t="shared" si="6"/>
        <v>0.98188476562500004</v>
      </c>
      <c r="N158" s="3">
        <f t="shared" si="7"/>
        <v>-1.5004476747516661E-2</v>
      </c>
      <c r="O158" s="3">
        <f t="shared" si="8"/>
        <v>9.3138542577102228E-3</v>
      </c>
    </row>
    <row r="159" spans="2:15" x14ac:dyDescent="0.25">
      <c r="B159" s="2">
        <v>2004.8</v>
      </c>
      <c r="E159" s="4">
        <f t="shared" si="6"/>
        <v>0.97890624999999998</v>
      </c>
      <c r="N159" s="3">
        <f t="shared" si="7"/>
        <v>-3.0380778902179308E-3</v>
      </c>
      <c r="O159" s="3">
        <f t="shared" si="8"/>
        <v>9.2968852580508129E-3</v>
      </c>
    </row>
    <row r="160" spans="2:15" x14ac:dyDescent="0.25">
      <c r="B160" s="2">
        <v>1989.1</v>
      </c>
      <c r="E160" s="4">
        <f t="shared" si="6"/>
        <v>0.97124023437499996</v>
      </c>
      <c r="N160" s="3">
        <f t="shared" si="7"/>
        <v>-7.8620300307888843E-3</v>
      </c>
      <c r="O160" s="3">
        <f t="shared" si="8"/>
        <v>9.3897371001495193E-3</v>
      </c>
    </row>
    <row r="161" spans="2:15" x14ac:dyDescent="0.25">
      <c r="B161" s="2">
        <v>2011.9</v>
      </c>
      <c r="E161" s="4">
        <f t="shared" si="6"/>
        <v>0.98237304687500004</v>
      </c>
      <c r="N161" s="3">
        <f t="shared" si="7"/>
        <v>1.1397274084175707E-2</v>
      </c>
      <c r="O161" s="3">
        <f t="shared" si="8"/>
        <v>9.7400178049566171E-3</v>
      </c>
    </row>
    <row r="162" spans="2:15" x14ac:dyDescent="0.25">
      <c r="B162" s="2">
        <v>2020.9</v>
      </c>
      <c r="E162" s="4">
        <f t="shared" si="6"/>
        <v>0.98676757812500004</v>
      </c>
      <c r="N162" s="3">
        <f t="shared" si="7"/>
        <v>4.4634075290121917E-3</v>
      </c>
      <c r="O162" s="3">
        <f t="shared" si="8"/>
        <v>9.1400966958529502E-3</v>
      </c>
    </row>
    <row r="163" spans="2:15" x14ac:dyDescent="0.25">
      <c r="B163" s="2">
        <v>2022.2</v>
      </c>
      <c r="E163" s="4">
        <f t="shared" si="6"/>
        <v>0.98740234375000002</v>
      </c>
      <c r="N163" s="3">
        <f t="shared" si="7"/>
        <v>6.4307093309601173E-4</v>
      </c>
      <c r="O163" s="3">
        <f t="shared" si="8"/>
        <v>8.9014598168290614E-3</v>
      </c>
    </row>
    <row r="164" spans="2:15" x14ac:dyDescent="0.25">
      <c r="B164" s="2">
        <v>1983.9</v>
      </c>
      <c r="E164" s="4">
        <f t="shared" si="6"/>
        <v>0.96870117187500004</v>
      </c>
      <c r="N164" s="3">
        <f t="shared" si="7"/>
        <v>-1.9121423308572298E-2</v>
      </c>
      <c r="O164" s="3">
        <f t="shared" si="8"/>
        <v>9.7602988468790969E-3</v>
      </c>
    </row>
    <row r="165" spans="2:15" x14ac:dyDescent="0.25">
      <c r="B165" s="2">
        <v>1969</v>
      </c>
      <c r="E165" s="4">
        <f t="shared" si="6"/>
        <v>0.96142578125</v>
      </c>
      <c r="N165" s="3">
        <f t="shared" si="7"/>
        <v>-7.5388047096009063E-3</v>
      </c>
      <c r="O165" s="3">
        <f t="shared" si="8"/>
        <v>9.2814474493655673E-3</v>
      </c>
    </row>
    <row r="166" spans="2:15" x14ac:dyDescent="0.25">
      <c r="B166" s="2">
        <v>1980.3</v>
      </c>
      <c r="E166" s="4">
        <f t="shared" si="6"/>
        <v>0.96694335937499998</v>
      </c>
      <c r="N166" s="3">
        <f t="shared" si="7"/>
        <v>5.7225487237092731E-3</v>
      </c>
      <c r="O166" s="3">
        <f t="shared" si="8"/>
        <v>9.3459005428301236E-3</v>
      </c>
    </row>
    <row r="167" spans="2:15" x14ac:dyDescent="0.25">
      <c r="B167" s="2">
        <v>1966.1</v>
      </c>
      <c r="E167" s="4">
        <f t="shared" si="6"/>
        <v>0.96000976562499996</v>
      </c>
      <c r="N167" s="3">
        <f t="shared" si="7"/>
        <v>-7.196463249389687E-3</v>
      </c>
      <c r="O167" s="3">
        <f t="shared" si="8"/>
        <v>9.4738689982648196E-3</v>
      </c>
    </row>
    <row r="168" spans="2:15" x14ac:dyDescent="0.25">
      <c r="B168" s="2">
        <v>1972.4</v>
      </c>
      <c r="E168" s="4">
        <f t="shared" si="6"/>
        <v>0.96308593750000004</v>
      </c>
      <c r="N168" s="3">
        <f t="shared" si="7"/>
        <v>3.1991902365260476E-3</v>
      </c>
      <c r="O168" s="3">
        <f t="shared" si="8"/>
        <v>9.5036864026408069E-3</v>
      </c>
    </row>
    <row r="169" spans="2:15" x14ac:dyDescent="0.25">
      <c r="B169" s="2">
        <v>1952.4</v>
      </c>
      <c r="E169" s="4">
        <f t="shared" si="6"/>
        <v>0.95332031250000004</v>
      </c>
      <c r="N169" s="3">
        <f t="shared" si="7"/>
        <v>-1.0191690336978637E-2</v>
      </c>
      <c r="O169" s="3">
        <f t="shared" si="8"/>
        <v>9.6860883897304934E-3</v>
      </c>
    </row>
    <row r="170" spans="2:15" x14ac:dyDescent="0.25">
      <c r="B170" s="2">
        <v>1982.1</v>
      </c>
      <c r="E170" s="4">
        <f t="shared" si="6"/>
        <v>0.96782226562499996</v>
      </c>
      <c r="N170" s="3">
        <f t="shared" si="7"/>
        <v>1.509750369095725E-2</v>
      </c>
      <c r="O170" s="3">
        <f t="shared" si="8"/>
        <v>1.0326437088251593E-2</v>
      </c>
    </row>
    <row r="171" spans="2:15" x14ac:dyDescent="0.25">
      <c r="B171" s="2">
        <v>1993.8</v>
      </c>
      <c r="E171" s="4">
        <f t="shared" si="6"/>
        <v>0.97353515624999998</v>
      </c>
      <c r="N171" s="3">
        <f t="shared" si="7"/>
        <v>5.8854768846538143E-3</v>
      </c>
      <c r="O171" s="3">
        <f t="shared" si="8"/>
        <v>1.0350017216837471E-2</v>
      </c>
    </row>
    <row r="172" spans="2:15" x14ac:dyDescent="0.25">
      <c r="B172" s="2">
        <v>1946.8</v>
      </c>
      <c r="E172" s="4">
        <f t="shared" si="6"/>
        <v>0.95058593749999998</v>
      </c>
      <c r="N172" s="3">
        <f t="shared" si="7"/>
        <v>-2.3855366629304316E-2</v>
      </c>
      <c r="O172" s="3">
        <f t="shared" si="8"/>
        <v>1.1147403769029217E-2</v>
      </c>
    </row>
    <row r="173" spans="2:15" x14ac:dyDescent="0.25">
      <c r="B173" s="2">
        <v>1938</v>
      </c>
      <c r="E173" s="4">
        <f t="shared" si="6"/>
        <v>0.9462890625</v>
      </c>
      <c r="N173" s="3">
        <f t="shared" si="7"/>
        <v>-4.5304855085876814E-3</v>
      </c>
      <c r="O173" s="3">
        <f t="shared" si="8"/>
        <v>1.1116958955242695E-2</v>
      </c>
    </row>
    <row r="174" spans="2:15" x14ac:dyDescent="0.25">
      <c r="B174" s="2">
        <v>1979.2</v>
      </c>
      <c r="E174" s="4">
        <f t="shared" si="6"/>
        <v>0.96640625000000002</v>
      </c>
      <c r="N174" s="3">
        <f t="shared" si="7"/>
        <v>2.1036209187511964E-2</v>
      </c>
      <c r="O174" s="3">
        <f t="shared" si="8"/>
        <v>1.2108731359578764E-2</v>
      </c>
    </row>
    <row r="175" spans="2:15" x14ac:dyDescent="0.25">
      <c r="B175" s="2">
        <v>1969.8</v>
      </c>
      <c r="E175" s="4">
        <f t="shared" si="6"/>
        <v>0.96181640624999998</v>
      </c>
      <c r="N175" s="3">
        <f t="shared" si="7"/>
        <v>-4.7607079026215438E-3</v>
      </c>
      <c r="O175" s="3">
        <f t="shared" si="8"/>
        <v>1.2068608196736856E-2</v>
      </c>
    </row>
    <row r="176" spans="2:15" x14ac:dyDescent="0.25">
      <c r="B176" s="2">
        <v>1919</v>
      </c>
      <c r="E176" s="4">
        <f t="shared" si="6"/>
        <v>0.93701171875</v>
      </c>
      <c r="N176" s="3">
        <f t="shared" si="7"/>
        <v>-2.6127797727902032E-2</v>
      </c>
      <c r="O176" s="3">
        <f t="shared" si="8"/>
        <v>1.3281403680319411E-2</v>
      </c>
    </row>
    <row r="177" spans="2:15" x14ac:dyDescent="0.25">
      <c r="B177" s="2">
        <v>1926.6</v>
      </c>
      <c r="E177" s="4">
        <f t="shared" si="6"/>
        <v>0.94072265624999996</v>
      </c>
      <c r="N177" s="3">
        <f t="shared" si="7"/>
        <v>3.9525743158233418E-3</v>
      </c>
      <c r="O177" s="3">
        <f t="shared" si="8"/>
        <v>1.2388335150145424E-2</v>
      </c>
    </row>
    <row r="178" spans="2:15" x14ac:dyDescent="0.25">
      <c r="B178" s="2">
        <v>1906.2</v>
      </c>
      <c r="E178" s="4">
        <f t="shared" si="6"/>
        <v>0.93076171875000002</v>
      </c>
      <c r="N178" s="3">
        <f t="shared" si="7"/>
        <v>-1.0645059819997736E-2</v>
      </c>
      <c r="O178" s="3">
        <f t="shared" si="8"/>
        <v>1.2200926186362123E-2</v>
      </c>
    </row>
    <row r="179" spans="2:15" x14ac:dyDescent="0.25">
      <c r="B179" s="2">
        <v>1911.7</v>
      </c>
      <c r="E179" s="4">
        <f t="shared" si="6"/>
        <v>0.93344726562500002</v>
      </c>
      <c r="N179" s="3">
        <f t="shared" si="7"/>
        <v>2.8811670314470637E-3</v>
      </c>
      <c r="O179" s="3">
        <f t="shared" si="8"/>
        <v>1.2263251302638931E-2</v>
      </c>
    </row>
    <row r="180" spans="2:15" x14ac:dyDescent="0.25">
      <c r="B180" s="2">
        <v>1862</v>
      </c>
      <c r="E180" s="4">
        <f t="shared" si="6"/>
        <v>0.9091796875</v>
      </c>
      <c r="N180" s="3">
        <f t="shared" si="7"/>
        <v>-2.6341719697960245E-2</v>
      </c>
      <c r="O180" s="3">
        <f t="shared" si="8"/>
        <v>1.3346565747747115E-2</v>
      </c>
    </row>
    <row r="181" spans="2:15" x14ac:dyDescent="0.25">
      <c r="B181" s="2">
        <v>1829.3</v>
      </c>
      <c r="E181" s="4">
        <f t="shared" si="6"/>
        <v>0.89321289062499998</v>
      </c>
      <c r="N181" s="3">
        <f t="shared" si="7"/>
        <v>-1.7717798839759845E-2</v>
      </c>
      <c r="O181" s="3">
        <f t="shared" si="8"/>
        <v>1.3246397077579767E-2</v>
      </c>
    </row>
    <row r="182" spans="2:15" x14ac:dyDescent="0.25">
      <c r="B182" s="2">
        <v>1812.7</v>
      </c>
      <c r="E182" s="4">
        <f t="shared" si="6"/>
        <v>0.88510742187500002</v>
      </c>
      <c r="N182" s="3">
        <f t="shared" si="7"/>
        <v>-9.1159335283790641E-3</v>
      </c>
      <c r="O182" s="3">
        <f t="shared" si="8"/>
        <v>1.3096061599948349E-2</v>
      </c>
    </row>
    <row r="183" spans="2:15" x14ac:dyDescent="0.25">
      <c r="B183" s="2">
        <v>1813.9</v>
      </c>
      <c r="E183" s="4">
        <f t="shared" si="6"/>
        <v>0.88569335937500004</v>
      </c>
      <c r="N183" s="3">
        <f t="shared" si="7"/>
        <v>6.617768950504387E-4</v>
      </c>
      <c r="O183" s="3">
        <f t="shared" si="8"/>
        <v>1.3096519287736849E-2</v>
      </c>
    </row>
    <row r="184" spans="2:15" x14ac:dyDescent="0.25">
      <c r="B184" s="2">
        <v>1847.9</v>
      </c>
      <c r="E184" s="4">
        <f t="shared" si="6"/>
        <v>0.90229492187500004</v>
      </c>
      <c r="N184" s="3">
        <f t="shared" si="7"/>
        <v>1.8570635819456033E-2</v>
      </c>
      <c r="O184" s="3">
        <f t="shared" si="8"/>
        <v>1.3720520514254328E-2</v>
      </c>
    </row>
    <row r="185" spans="2:15" x14ac:dyDescent="0.25">
      <c r="B185" s="2">
        <v>1847.7</v>
      </c>
      <c r="E185" s="4">
        <f t="shared" si="6"/>
        <v>0.90219726562500002</v>
      </c>
      <c r="N185" s="3">
        <f t="shared" si="7"/>
        <v>-1.0823682227262537E-4</v>
      </c>
      <c r="O185" s="3">
        <f t="shared" si="8"/>
        <v>1.3707444079689407E-2</v>
      </c>
    </row>
    <row r="186" spans="2:15" x14ac:dyDescent="0.25">
      <c r="B186" s="2">
        <v>1833.5</v>
      </c>
      <c r="E186" s="4">
        <f t="shared" si="6"/>
        <v>0.895263671875</v>
      </c>
      <c r="N186" s="3">
        <f t="shared" si="7"/>
        <v>-7.7149138497265369E-3</v>
      </c>
      <c r="O186" s="3">
        <f t="shared" si="8"/>
        <v>1.3576856279612229E-2</v>
      </c>
    </row>
    <row r="187" spans="2:15" x14ac:dyDescent="0.25">
      <c r="B187" s="2">
        <v>1837.7</v>
      </c>
      <c r="E187" s="4">
        <f t="shared" si="6"/>
        <v>0.89731445312500002</v>
      </c>
      <c r="N187" s="3">
        <f t="shared" si="7"/>
        <v>2.2880811899979141E-3</v>
      </c>
      <c r="O187" s="3">
        <f t="shared" si="8"/>
        <v>1.3619431594088969E-2</v>
      </c>
    </row>
    <row r="188" spans="2:15" x14ac:dyDescent="0.25">
      <c r="B188" s="2">
        <v>1828.9</v>
      </c>
      <c r="E188" s="4">
        <f t="shared" si="6"/>
        <v>0.89301757812500004</v>
      </c>
      <c r="N188" s="3">
        <f t="shared" si="7"/>
        <v>-4.8000964908485912E-3</v>
      </c>
      <c r="O188" s="3">
        <f t="shared" si="8"/>
        <v>1.3533333587122507E-2</v>
      </c>
    </row>
    <row r="189" spans="2:15" x14ac:dyDescent="0.25">
      <c r="B189" s="2">
        <v>1817</v>
      </c>
      <c r="E189" s="4">
        <f t="shared" si="6"/>
        <v>0.88720703125</v>
      </c>
      <c r="N189" s="3">
        <f t="shared" si="7"/>
        <v>-6.5279038143589352E-3</v>
      </c>
      <c r="O189" s="3">
        <f t="shared" si="8"/>
        <v>1.3466562819407479E-2</v>
      </c>
    </row>
    <row r="190" spans="2:15" x14ac:dyDescent="0.25">
      <c r="B190" s="2">
        <v>1808.8</v>
      </c>
      <c r="E190" s="4">
        <f t="shared" si="6"/>
        <v>0.88320312499999998</v>
      </c>
      <c r="N190" s="3">
        <f t="shared" si="7"/>
        <v>-4.5231474324111684E-3</v>
      </c>
      <c r="O190" s="3">
        <f t="shared" si="8"/>
        <v>1.2727663622144326E-2</v>
      </c>
    </row>
    <row r="191" spans="2:15" x14ac:dyDescent="0.25">
      <c r="B191" s="2">
        <v>1818</v>
      </c>
      <c r="E191" s="4">
        <f t="shared" si="6"/>
        <v>0.8876953125</v>
      </c>
      <c r="N191" s="3">
        <f t="shared" si="7"/>
        <v>5.0733537736641753E-3</v>
      </c>
      <c r="O191" s="3">
        <f t="shared" si="8"/>
        <v>1.2693785734985143E-2</v>
      </c>
    </row>
    <row r="192" spans="2:15" x14ac:dyDescent="0.25">
      <c r="B192" s="2">
        <v>1832</v>
      </c>
      <c r="E192" s="4">
        <f t="shared" si="6"/>
        <v>0.89453125</v>
      </c>
      <c r="N192" s="3">
        <f t="shared" si="7"/>
        <v>7.671270496651489E-3</v>
      </c>
      <c r="O192" s="3">
        <f t="shared" si="8"/>
        <v>1.2123472125172258E-2</v>
      </c>
    </row>
    <row r="193" spans="2:15" x14ac:dyDescent="0.25">
      <c r="B193" s="2">
        <v>1833</v>
      </c>
      <c r="E193" s="4">
        <f t="shared" si="6"/>
        <v>0.89501953125</v>
      </c>
      <c r="N193" s="3">
        <f t="shared" si="7"/>
        <v>5.4570260562942499E-4</v>
      </c>
      <c r="O193" s="3">
        <f t="shared" si="8"/>
        <v>1.2143721546964881E-2</v>
      </c>
    </row>
    <row r="194" spans="2:15" x14ac:dyDescent="0.25">
      <c r="B194" s="2">
        <v>1840.4</v>
      </c>
      <c r="E194" s="4">
        <f t="shared" ref="E194:E199" si="9">B194/MAX($B$1:$B$200)</f>
        <v>0.89863281250000004</v>
      </c>
      <c r="N194" s="3">
        <f t="shared" si="7"/>
        <v>4.0289704416086678E-3</v>
      </c>
      <c r="O194" s="3">
        <f t="shared" si="8"/>
        <v>1.0921834810789705E-2</v>
      </c>
    </row>
    <row r="195" spans="2:15" x14ac:dyDescent="0.25">
      <c r="B195" s="2">
        <v>1842</v>
      </c>
      <c r="E195" s="4">
        <f t="shared" si="9"/>
        <v>0.8994140625</v>
      </c>
      <c r="N195" s="3">
        <f t="shared" ref="N195:N200" si="10">LN(E195/E194)</f>
        <v>8.6899853393853515E-4</v>
      </c>
      <c r="O195" s="3">
        <f t="shared" si="8"/>
        <v>1.0963774440295157E-2</v>
      </c>
    </row>
    <row r="196" spans="2:15" x14ac:dyDescent="0.25">
      <c r="B196" s="2">
        <v>1834.2</v>
      </c>
      <c r="E196" s="4">
        <f t="shared" si="9"/>
        <v>0.89560546875000002</v>
      </c>
      <c r="N196" s="3">
        <f t="shared" si="10"/>
        <v>-4.2435186904082904E-3</v>
      </c>
      <c r="O196" s="3">
        <f t="shared" si="8"/>
        <v>9.5754129085354623E-3</v>
      </c>
    </row>
    <row r="197" spans="2:15" x14ac:dyDescent="0.25">
      <c r="B197" s="2">
        <v>1854</v>
      </c>
      <c r="E197" s="4">
        <f t="shared" si="9"/>
        <v>0.9052734375</v>
      </c>
      <c r="N197" s="3">
        <f t="shared" si="10"/>
        <v>1.0737048000956656E-2</v>
      </c>
      <c r="O197" s="3">
        <f t="shared" si="8"/>
        <v>9.921016997542496E-3</v>
      </c>
    </row>
    <row r="198" spans="2:15" x14ac:dyDescent="0.25">
      <c r="B198" s="2">
        <v>1851.9</v>
      </c>
      <c r="E198" s="4">
        <f t="shared" si="9"/>
        <v>0.90424804687500004</v>
      </c>
      <c r="N198" s="3">
        <f t="shared" si="10"/>
        <v>-1.1333280578404712E-3</v>
      </c>
      <c r="O198" s="3">
        <f t="shared" si="8"/>
        <v>9.7064392358464577E-3</v>
      </c>
    </row>
    <row r="199" spans="2:15" x14ac:dyDescent="0.25">
      <c r="B199" s="2">
        <v>1862.8</v>
      </c>
      <c r="E199" s="4">
        <f t="shared" si="9"/>
        <v>0.90957031249999998</v>
      </c>
      <c r="N199" s="3">
        <f t="shared" si="10"/>
        <v>5.8685930402621982E-3</v>
      </c>
      <c r="O199" s="3">
        <f t="shared" si="8"/>
        <v>9.7990624005141625E-3</v>
      </c>
    </row>
    <row r="200" spans="2:15" x14ac:dyDescent="0.25">
      <c r="B200" s="2">
        <v>1866.2</v>
      </c>
      <c r="E200" s="4">
        <f>B200/MAX($B$1:$B$200)</f>
        <v>0.91123046875000002</v>
      </c>
      <c r="N200" s="3">
        <f t="shared" si="10"/>
        <v>1.8235456916994696E-3</v>
      </c>
      <c r="O200" s="3">
        <f t="shared" si="8"/>
        <v>7.8377231273454636E-3</v>
      </c>
    </row>
    <row r="201" spans="2:15" x14ac:dyDescent="0.25">
      <c r="B201" s="2">
        <v>1877.4</v>
      </c>
      <c r="E201" s="8">
        <f t="shared" ref="E201:E225" si="11">B201/MAX($B$1:$B$200)</f>
        <v>0.91669921875000004</v>
      </c>
    </row>
    <row r="202" spans="2:15" x14ac:dyDescent="0.25">
      <c r="B202" s="2">
        <v>1871.7</v>
      </c>
      <c r="E202" s="8">
        <f t="shared" si="11"/>
        <v>0.91391601562500002</v>
      </c>
    </row>
    <row r="203" spans="2:15" x14ac:dyDescent="0.25">
      <c r="B203" s="2">
        <v>1866.2</v>
      </c>
      <c r="E203" s="8">
        <f t="shared" si="11"/>
        <v>0.91123046875000002</v>
      </c>
    </row>
    <row r="204" spans="2:15" x14ac:dyDescent="0.25">
      <c r="B204" s="2">
        <v>1862.9</v>
      </c>
      <c r="E204" s="8">
        <f t="shared" si="11"/>
        <v>0.90961914062500004</v>
      </c>
    </row>
    <row r="205" spans="2:15" x14ac:dyDescent="0.25">
      <c r="B205" s="2">
        <v>1916.3</v>
      </c>
      <c r="E205" s="8">
        <f t="shared" si="11"/>
        <v>0.93569335937499998</v>
      </c>
    </row>
    <row r="206" spans="2:15" x14ac:dyDescent="0.25">
      <c r="B206" s="2">
        <v>1927.8</v>
      </c>
      <c r="E206" s="8">
        <f t="shared" si="11"/>
        <v>0.94130859374999998</v>
      </c>
    </row>
    <row r="207" spans="2:15" x14ac:dyDescent="0.25">
      <c r="B207" s="2">
        <v>1929.5</v>
      </c>
      <c r="E207" s="8">
        <f t="shared" si="11"/>
        <v>0.942138671875</v>
      </c>
    </row>
    <row r="208" spans="2:15" x14ac:dyDescent="0.25">
      <c r="B208" s="2">
        <v>1922.9</v>
      </c>
      <c r="E208" s="8">
        <f t="shared" si="11"/>
        <v>0.93891601562500004</v>
      </c>
    </row>
    <row r="209" spans="2:6" x14ac:dyDescent="0.25">
      <c r="B209" s="2">
        <v>1928.6</v>
      </c>
      <c r="E209" s="8">
        <f t="shared" si="11"/>
        <v>0.94169921874999996</v>
      </c>
    </row>
    <row r="210" spans="2:6" x14ac:dyDescent="0.25">
      <c r="B210" s="2">
        <v>1929.1</v>
      </c>
      <c r="E210" s="8">
        <f t="shared" si="11"/>
        <v>0.94194335937499996</v>
      </c>
    </row>
    <row r="211" spans="2:6" x14ac:dyDescent="0.25">
      <c r="B211" s="2">
        <v>1941.2</v>
      </c>
      <c r="E211" s="8">
        <f t="shared" si="11"/>
        <v>0.94785156250000002</v>
      </c>
    </row>
    <row r="212" spans="2:6" x14ac:dyDescent="0.25">
      <c r="B212" s="2">
        <v>1933.9</v>
      </c>
      <c r="E212" s="8">
        <f t="shared" si="11"/>
        <v>0.94428710937500004</v>
      </c>
      <c r="F212" s="3">
        <f>AVERAGE(E201:E225)</f>
        <v>0.9273300781249999</v>
      </c>
    </row>
    <row r="213" spans="2:6" x14ac:dyDescent="0.25">
      <c r="B213" s="2">
        <v>1927.1</v>
      </c>
      <c r="E213" s="8">
        <f t="shared" si="11"/>
        <v>0.94096679687499996</v>
      </c>
    </row>
    <row r="214" spans="2:6" x14ac:dyDescent="0.25">
      <c r="B214" s="2">
        <v>1926.4</v>
      </c>
      <c r="E214" s="8">
        <f t="shared" si="11"/>
        <v>0.94062500000000004</v>
      </c>
    </row>
    <row r="215" spans="2:6" x14ac:dyDescent="0.25">
      <c r="B215" s="2">
        <v>1922.1</v>
      </c>
      <c r="E215" s="8">
        <f t="shared" si="11"/>
        <v>0.93852539062499996</v>
      </c>
    </row>
    <row r="216" spans="2:6" x14ac:dyDescent="0.25">
      <c r="B216" s="2">
        <v>1904.4</v>
      </c>
      <c r="E216" s="8">
        <f t="shared" si="11"/>
        <v>0.92988281250000004</v>
      </c>
    </row>
    <row r="217" spans="2:6" x14ac:dyDescent="0.25">
      <c r="B217" s="2">
        <v>1907.2</v>
      </c>
      <c r="E217" s="8">
        <f t="shared" si="11"/>
        <v>0.93125000000000002</v>
      </c>
    </row>
    <row r="218" spans="2:6" x14ac:dyDescent="0.25">
      <c r="B218" s="2">
        <v>1918.4</v>
      </c>
      <c r="E218" s="8">
        <f t="shared" si="11"/>
        <v>0.93671875000000004</v>
      </c>
    </row>
    <row r="219" spans="2:6" x14ac:dyDescent="0.25">
      <c r="B219" s="2">
        <v>1895.5</v>
      </c>
      <c r="E219" s="8">
        <f t="shared" si="11"/>
        <v>0.925537109375</v>
      </c>
    </row>
    <row r="220" spans="2:6" x14ac:dyDescent="0.25">
      <c r="B220" s="2">
        <v>1874.6</v>
      </c>
      <c r="E220" s="8">
        <f t="shared" si="11"/>
        <v>0.91533203124999996</v>
      </c>
    </row>
    <row r="221" spans="2:6" x14ac:dyDescent="0.25">
      <c r="B221" s="2">
        <v>1871.6</v>
      </c>
      <c r="E221" s="8">
        <f t="shared" si="11"/>
        <v>0.91386718749999996</v>
      </c>
    </row>
    <row r="222" spans="2:6" x14ac:dyDescent="0.25">
      <c r="B222" s="2">
        <v>1872.7</v>
      </c>
      <c r="E222" s="8">
        <f t="shared" si="11"/>
        <v>0.91440429687500002</v>
      </c>
    </row>
    <row r="223" spans="2:6" x14ac:dyDescent="0.25">
      <c r="B223" s="2">
        <v>1864.2</v>
      </c>
      <c r="E223" s="8">
        <f t="shared" si="11"/>
        <v>0.91025390625000002</v>
      </c>
    </row>
    <row r="224" spans="2:6" x14ac:dyDescent="0.25">
      <c r="B224" s="2">
        <v>1834.8</v>
      </c>
      <c r="E224" s="8">
        <f t="shared" si="11"/>
        <v>0.89589843749999998</v>
      </c>
    </row>
    <row r="225" spans="2:5" x14ac:dyDescent="0.25">
      <c r="B225" s="2">
        <v>1852.8</v>
      </c>
      <c r="E225" s="8">
        <f t="shared" si="11"/>
        <v>0.90468749999999998</v>
      </c>
    </row>
    <row r="226" spans="2:5" x14ac:dyDescent="0.25">
      <c r="B226" s="2">
        <v>1839.7</v>
      </c>
    </row>
    <row r="227" spans="2:5" x14ac:dyDescent="0.25">
      <c r="B227" s="2">
        <v>1819.7</v>
      </c>
    </row>
    <row r="228" spans="2:5" x14ac:dyDescent="0.25">
      <c r="B228" s="2">
        <v>1819.5</v>
      </c>
    </row>
    <row r="229" spans="2:5" x14ac:dyDescent="0.25">
      <c r="B229" s="2">
        <v>1807.9</v>
      </c>
    </row>
    <row r="230" spans="2:5" x14ac:dyDescent="0.25">
      <c r="B230" s="2">
        <v>1814.8</v>
      </c>
    </row>
    <row r="231" spans="2:5" x14ac:dyDescent="0.25">
      <c r="B231" s="2">
        <v>1795.9</v>
      </c>
    </row>
    <row r="232" spans="2:5" x14ac:dyDescent="0.25">
      <c r="B232" s="2">
        <v>1787</v>
      </c>
    </row>
    <row r="233" spans="2:5" x14ac:dyDescent="0.25">
      <c r="B233" s="2">
        <v>1815.9</v>
      </c>
    </row>
    <row r="234" spans="2:5" x14ac:dyDescent="0.25">
      <c r="B234" s="2">
        <v>1815.9</v>
      </c>
    </row>
    <row r="235" spans="2:5" x14ac:dyDescent="0.25">
      <c r="B235" s="2">
        <v>1787.7</v>
      </c>
    </row>
    <row r="236" spans="2:5" x14ac:dyDescent="0.25">
      <c r="B236" s="2">
        <v>1790</v>
      </c>
    </row>
    <row r="237" spans="2:5" x14ac:dyDescent="0.25">
      <c r="B237" s="2">
        <v>1777.2</v>
      </c>
    </row>
    <row r="238" spans="2:5" x14ac:dyDescent="0.25">
      <c r="B238" s="2">
        <v>1807.5</v>
      </c>
    </row>
    <row r="239" spans="2:5" x14ac:dyDescent="0.25">
      <c r="B239" s="2">
        <v>1813.9</v>
      </c>
    </row>
    <row r="240" spans="2:5" x14ac:dyDescent="0.25">
      <c r="B240" s="2">
        <v>1780.5</v>
      </c>
    </row>
    <row r="241" spans="2:2" x14ac:dyDescent="0.25">
      <c r="B241" s="2">
        <v>1798.1</v>
      </c>
    </row>
    <row r="242" spans="2:2" x14ac:dyDescent="0.25">
      <c r="B242" s="2">
        <v>1788.7</v>
      </c>
    </row>
    <row r="243" spans="2:2" x14ac:dyDescent="0.25">
      <c r="B243" s="2">
        <v>1785.5</v>
      </c>
    </row>
    <row r="244" spans="2:2" x14ac:dyDescent="0.25">
      <c r="B244" s="2">
        <v>1769.3</v>
      </c>
    </row>
    <row r="245" spans="2:2" x14ac:dyDescent="0.25">
      <c r="B245" s="2">
        <v>1767.4</v>
      </c>
    </row>
    <row r="246" spans="2:2" x14ac:dyDescent="0.25">
      <c r="B246" s="2">
        <v>1795.9</v>
      </c>
    </row>
    <row r="247" spans="2:2" x14ac:dyDescent="0.25">
      <c r="B247" s="2">
        <v>1801.1</v>
      </c>
    </row>
    <row r="248" spans="2:2" x14ac:dyDescent="0.25">
      <c r="B248" s="2">
        <v>1746</v>
      </c>
    </row>
    <row r="249" spans="2:2" x14ac:dyDescent="0.25">
      <c r="B249" s="2">
        <v>1748.4</v>
      </c>
    </row>
    <row r="250" spans="2:2" x14ac:dyDescent="0.25">
      <c r="B250" s="2">
        <v>1740.1</v>
      </c>
    </row>
    <row r="251" spans="2:2" x14ac:dyDescent="0.25">
      <c r="B251" s="2">
        <v>1753.3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showGridLines="0" zoomScale="60" zoomScaleNormal="60" workbookViewId="0">
      <selection activeCell="S16" sqref="S16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9" style="3" bestFit="1" customWidth="1"/>
    <col min="14" max="14" width="15.5703125" style="3" customWidth="1"/>
    <col min="15" max="15" width="16.7109375" style="3" customWidth="1"/>
    <col min="16" max="16" width="17.5703125" style="3" bestFit="1" customWidth="1"/>
    <col min="17" max="17" width="22.28515625" style="3" bestFit="1" customWidth="1"/>
    <col min="18" max="18" width="37.28515625" style="3" bestFit="1" customWidth="1"/>
    <col min="19" max="19" width="27.5703125" style="3" customWidth="1"/>
    <col min="20" max="20" width="9.140625" style="3" customWidth="1"/>
    <col min="21" max="21" width="9.140625" style="3"/>
    <col min="22" max="22" width="17.85546875" style="3" bestFit="1" customWidth="1"/>
    <col min="23" max="23" width="26.28515625" style="3" customWidth="1"/>
    <col min="24" max="24" width="19" style="3" bestFit="1" customWidth="1"/>
    <col min="25" max="25" width="18" style="3" bestFit="1" customWidth="1"/>
    <col min="26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  <c r="R1" s="28" t="s">
        <v>32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8"/>
    </row>
    <row r="3" spans="1:20" ht="14.45" x14ac:dyDescent="0.35">
      <c r="B3" s="5">
        <f>Sheet1!E1</f>
        <v>0.97763671875000002</v>
      </c>
      <c r="C3" s="3">
        <v>0</v>
      </c>
      <c r="D3" s="15">
        <f t="shared" ref="D3:D34" si="0">IF(C3=0,0,B3)</f>
        <v>0</v>
      </c>
      <c r="E3" s="3">
        <f>SUM(C3:C27)</f>
        <v>18</v>
      </c>
      <c r="G3" s="7">
        <f>E3/MAX($E$3:$E$10)</f>
        <v>0.75</v>
      </c>
      <c r="H3" s="7">
        <v>0</v>
      </c>
      <c r="I3" s="7">
        <f>AVERAGE(D3:D27)</f>
        <v>0.69441601562499999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28"/>
    </row>
    <row r="4" spans="1:20" ht="14.45" x14ac:dyDescent="0.35">
      <c r="A4" s="3">
        <f>B4-B3</f>
        <v>-5.2734374999999778E-3</v>
      </c>
      <c r="B4" s="5">
        <f>Sheet1!E2</f>
        <v>0.97236328125000004</v>
      </c>
      <c r="C4" s="3">
        <f t="shared" ref="C4:C34" si="1">IF(ISTEXT(B3),0,IF(OR(B4&lt;(B3-$C$2),B4&gt;(B3+$C$2)),1,0))</f>
        <v>1</v>
      </c>
      <c r="D4" s="15">
        <f t="shared" si="0"/>
        <v>0.97236328125000004</v>
      </c>
      <c r="E4" s="3">
        <f>SUM(C28:C52)</f>
        <v>21</v>
      </c>
      <c r="G4" s="7">
        <f>E4/MAX($E$3:$E$10)</f>
        <v>0.875</v>
      </c>
      <c r="H4" s="7">
        <f>G4-G3</f>
        <v>0.125</v>
      </c>
      <c r="I4" s="7">
        <f>AVERAGE(D28:D52)</f>
        <v>0.77535156249999981</v>
      </c>
      <c r="J4" s="7">
        <f>I4-I3</f>
        <v>8.093554687499982E-2</v>
      </c>
      <c r="K4" s="26">
        <f t="shared" ref="K4:K10" si="2">G4*J4</f>
        <v>7.0818603515624842E-2</v>
      </c>
      <c r="L4" s="7">
        <v>0</v>
      </c>
      <c r="M4" s="7">
        <f t="shared" ref="M4:M10" si="3">-G4*K4*K4</f>
        <v>-4.3883652784153619E-3</v>
      </c>
      <c r="N4" s="7">
        <v>0</v>
      </c>
      <c r="O4" s="7">
        <v>0</v>
      </c>
      <c r="P4" s="7">
        <v>0</v>
      </c>
      <c r="Q4" s="7">
        <v>0</v>
      </c>
      <c r="R4" s="28"/>
    </row>
    <row r="5" spans="1:20" ht="14.45" x14ac:dyDescent="0.35">
      <c r="A5" s="3">
        <f t="shared" ref="A5:A68" si="4">B5-B4</f>
        <v>3.8574218749999334E-3</v>
      </c>
      <c r="B5" s="5">
        <f>Sheet1!E3</f>
        <v>0.97622070312499998</v>
      </c>
      <c r="C5" s="3">
        <f t="shared" si="1"/>
        <v>1</v>
      </c>
      <c r="D5" s="15">
        <f t="shared" si="0"/>
        <v>0.97622070312499998</v>
      </c>
      <c r="E5" s="3">
        <f>SUM(C53:C77)</f>
        <v>15</v>
      </c>
      <c r="G5" s="7">
        <f t="shared" ref="G5:G9" si="5">E5/MAX($E$3:$E$10)</f>
        <v>0.625</v>
      </c>
      <c r="H5" s="7">
        <f t="shared" ref="H5:H10" si="6">G5-G4</f>
        <v>-0.25</v>
      </c>
      <c r="I5" s="7">
        <f>AVERAGE(D53:D77)</f>
        <v>0.56127734374999994</v>
      </c>
      <c r="J5" s="7">
        <f t="shared" ref="J5:J11" si="7">I5-I4</f>
        <v>-0.21407421874999988</v>
      </c>
      <c r="K5" s="26">
        <f t="shared" si="2"/>
        <v>-0.13379638671874994</v>
      </c>
      <c r="L5" s="7">
        <f>K5-K4</f>
        <v>-0.20461499023437479</v>
      </c>
      <c r="M5" s="7">
        <f t="shared" si="3"/>
        <v>-1.1188420686870803E-2</v>
      </c>
      <c r="N5" s="7">
        <f>M5-M4</f>
        <v>-6.8000554084554406E-3</v>
      </c>
      <c r="O5" s="7">
        <v>0</v>
      </c>
      <c r="P5" s="7">
        <v>0</v>
      </c>
      <c r="Q5" s="7">
        <v>0</v>
      </c>
      <c r="R5" s="28"/>
    </row>
    <row r="6" spans="1:20" ht="14.45" x14ac:dyDescent="0.35">
      <c r="A6" s="3">
        <f t="shared" si="4"/>
        <v>-1.0546874999999956E-2</v>
      </c>
      <c r="B6" s="5">
        <f>Sheet1!E4</f>
        <v>0.96567382812500002</v>
      </c>
      <c r="C6" s="3">
        <f t="shared" si="1"/>
        <v>1</v>
      </c>
      <c r="D6" s="15">
        <f t="shared" si="0"/>
        <v>0.96567382812500002</v>
      </c>
      <c r="E6" s="3">
        <f>SUM(C78:C102)</f>
        <v>16</v>
      </c>
      <c r="G6" s="7">
        <f t="shared" si="5"/>
        <v>0.66666666666666663</v>
      </c>
      <c r="H6" s="7">
        <f t="shared" si="6"/>
        <v>4.166666666666663E-2</v>
      </c>
      <c r="I6" s="7">
        <f>AVERAGE(D78:D102)</f>
        <v>0.60798632812499998</v>
      </c>
      <c r="J6" s="7">
        <f t="shared" si="7"/>
        <v>4.670898437500004E-2</v>
      </c>
      <c r="K6" s="26">
        <f t="shared" si="2"/>
        <v>3.1139322916666691E-2</v>
      </c>
      <c r="L6" s="7">
        <f t="shared" ref="L6:L10" si="8">K6-K5</f>
        <v>0.16493570963541662</v>
      </c>
      <c r="M6" s="7">
        <f t="shared" si="3"/>
        <v>-6.4643828780562888E-4</v>
      </c>
      <c r="N6" s="7">
        <f t="shared" ref="N6:N10" si="9">M6-M5</f>
        <v>1.0541982399065173E-2</v>
      </c>
      <c r="O6" s="7">
        <f>(0)+K6*(L6/J6)+(1/G6)*((N6/J6)-(M6/G6)*(H6/J6))</f>
        <v>0.44979705279464943</v>
      </c>
      <c r="P6" s="7">
        <f>((K7-K6)+K6*(L6/J6)+(1/G6)*((N6/J6)-(M6/G6)*(H6/J6)))*G6/(((2*(J5*K6-(J5+J4)*K5+J4*K4)/(J5*J4*(J5+J4)))))</f>
        <v>-1.826475264857054E-2</v>
      </c>
      <c r="Q6" s="7">
        <f>O6*G6/((2*(J5*K6-(J5+J4)*K5+J4*K4)/(J5*J4*(J5+J4))))</f>
        <v>-1.8448098593074717E-2</v>
      </c>
      <c r="R6" s="28">
        <f>Q6-P6</f>
        <v>-1.8334594450417768E-4</v>
      </c>
    </row>
    <row r="7" spans="1:20" ht="14.45" x14ac:dyDescent="0.35">
      <c r="A7" s="3">
        <f t="shared" si="4"/>
        <v>1.9042968749999334E-3</v>
      </c>
      <c r="B7" s="5">
        <f>Sheet1!E5</f>
        <v>0.96757812499999996</v>
      </c>
      <c r="C7" s="3">
        <f t="shared" si="1"/>
        <v>0</v>
      </c>
      <c r="D7" s="15">
        <f t="shared" si="0"/>
        <v>0</v>
      </c>
      <c r="E7" s="3">
        <f>SUM(C103:C127)</f>
        <v>17</v>
      </c>
      <c r="G7" s="7">
        <f t="shared" si="5"/>
        <v>0.70833333333333337</v>
      </c>
      <c r="H7" s="7">
        <f t="shared" si="6"/>
        <v>4.1666666666666741E-2</v>
      </c>
      <c r="I7" s="7">
        <f>AVERAGE(D103:D127)</f>
        <v>0.64563671875000006</v>
      </c>
      <c r="J7" s="7">
        <f t="shared" si="7"/>
        <v>3.7650390625000085E-2</v>
      </c>
      <c r="K7" s="26">
        <f t="shared" si="2"/>
        <v>2.6669026692708396E-2</v>
      </c>
      <c r="L7" s="7">
        <f t="shared" si="8"/>
        <v>-4.470296223958295E-3</v>
      </c>
      <c r="M7" s="7">
        <f t="shared" si="3"/>
        <v>-5.0379286418827831E-4</v>
      </c>
      <c r="N7" s="7">
        <f t="shared" si="9"/>
        <v>1.4264542361735056E-4</v>
      </c>
      <c r="O7" s="7">
        <f t="shared" ref="O7:O10" si="10">(0)+K7*(L7/J7)+(1/G7)*((N7/J7)-(M7/G7)*(H7/J7))</f>
        <v>3.2934796380464128E-3</v>
      </c>
      <c r="P7" s="7">
        <f>((K8-K7)+K7*(L7/J7)+(1/G7)*((N7/J7)-(M7/G7)*(H7/J7)))*G7/(((2*(J6*K7-(J6+J5)*K6+J5*K5)/(J6*J5*(J6+J5)))))</f>
        <v>8.8724860454485546E-4</v>
      </c>
      <c r="Q7" s="7">
        <f>O7*G7/((2*(J6*K7-(J6+J5)*K6+J5*K5)/(J6*J5*(J6+J5))))</f>
        <v>5.5614693665280841E-5</v>
      </c>
      <c r="R7" s="28">
        <f t="shared" ref="R7:R10" si="11">Q7-P7</f>
        <v>-8.3163391087957459E-4</v>
      </c>
    </row>
    <row r="8" spans="1:20" ht="14.45" x14ac:dyDescent="0.35">
      <c r="A8" s="3">
        <f t="shared" si="4"/>
        <v>1.1230468750000888E-3</v>
      </c>
      <c r="B8" s="5">
        <f>Sheet1!E6</f>
        <v>0.96870117187500004</v>
      </c>
      <c r="C8" s="3">
        <f t="shared" si="1"/>
        <v>0</v>
      </c>
      <c r="D8" s="15">
        <f t="shared" si="0"/>
        <v>0</v>
      </c>
      <c r="E8" s="3">
        <f>SUM(C128:C152)</f>
        <v>19</v>
      </c>
      <c r="G8" s="7">
        <f t="shared" si="5"/>
        <v>0.79166666666666663</v>
      </c>
      <c r="H8" s="7">
        <f t="shared" si="6"/>
        <v>8.3333333333333259E-2</v>
      </c>
      <c r="I8" s="7">
        <f>AVERAGE(D128:D152)</f>
        <v>0.74153320312499982</v>
      </c>
      <c r="J8" s="7">
        <f t="shared" si="7"/>
        <v>9.5896484374999758E-2</v>
      </c>
      <c r="K8" s="26">
        <f t="shared" si="2"/>
        <v>7.5918050130208137E-2</v>
      </c>
      <c r="L8" s="7">
        <f t="shared" si="8"/>
        <v>4.9249023437499741E-2</v>
      </c>
      <c r="M8" s="7">
        <f t="shared" si="3"/>
        <v>-4.5628106823284633E-3</v>
      </c>
      <c r="N8" s="7">
        <f t="shared" si="9"/>
        <v>-4.0590178181401848E-3</v>
      </c>
      <c r="O8" s="7">
        <f t="shared" si="10"/>
        <v>-8.1504662840954784E-3</v>
      </c>
      <c r="P8" s="7">
        <f>((K9-K8)+K8*(L8/J8)+(1/G8)*((N8/J8)-(M8/G8)*(H8/J8)))*G8/(((2*(J7*K8-(J7+J6)*K7+J6*K6)/(J7*J6*(J7+J6)))))</f>
        <v>3.0176963442749773E-3</v>
      </c>
      <c r="Q8" s="7">
        <f>O8*G8/((2*(J7*K8-(J7+J6)*K7+J6*K6)/(J7*J6*(J7+J6))))</f>
        <v>-2.3200041260742962E-4</v>
      </c>
      <c r="R8" s="28">
        <f t="shared" si="11"/>
        <v>-3.2496967568824068E-3</v>
      </c>
    </row>
    <row r="9" spans="1:20" ht="14.45" x14ac:dyDescent="0.35">
      <c r="A9" s="3">
        <f t="shared" si="4"/>
        <v>-1.1621093750000089E-2</v>
      </c>
      <c r="B9" s="5">
        <f>Sheet1!E7</f>
        <v>0.95708007812499996</v>
      </c>
      <c r="C9" s="3">
        <f t="shared" si="1"/>
        <v>1</v>
      </c>
      <c r="D9" s="15">
        <f t="shared" si="0"/>
        <v>0.95708007812499996</v>
      </c>
      <c r="E9" s="3">
        <f>SUM(C153:C177)</f>
        <v>24</v>
      </c>
      <c r="G9" s="7">
        <f t="shared" si="5"/>
        <v>1</v>
      </c>
      <c r="H9" s="7">
        <f t="shared" si="6"/>
        <v>0.20833333333333337</v>
      </c>
      <c r="I9" s="7">
        <f>AVERAGE(D153:D177)</f>
        <v>0.93161718750000022</v>
      </c>
      <c r="J9" s="7">
        <f t="shared" si="7"/>
        <v>0.1900839843750004</v>
      </c>
      <c r="K9" s="26">
        <f t="shared" si="2"/>
        <v>0.1900839843750004</v>
      </c>
      <c r="L9" s="7">
        <f t="shared" si="8"/>
        <v>0.11416593424479227</v>
      </c>
      <c r="M9" s="7">
        <f t="shared" si="3"/>
        <v>-3.6131921115875397E-2</v>
      </c>
      <c r="N9" s="7">
        <f t="shared" si="9"/>
        <v>-3.1569110433546932E-2</v>
      </c>
      <c r="O9" s="7">
        <f t="shared" si="10"/>
        <v>-1.2313037388661546E-2</v>
      </c>
      <c r="P9" s="7">
        <f>((K10-K9)+K9*(L9/J9)+(1/G9)*((N9/J9)-(M9/G9)*(H9/J9)))*G9/(((2*(J8*K9-(J8+J7)*K8+J7*K7)/(J8*J7*(J8+J7)))))</f>
        <v>-1.0496369315635121E-2</v>
      </c>
      <c r="Q9" s="7">
        <f>O9*G9/((2*(J8*K9-(J8+J7)*K8+J7*K7)/(J8*J7*(J8+J7))))</f>
        <v>-3.2643184383561924E-4</v>
      </c>
      <c r="R9" s="28">
        <f t="shared" si="11"/>
        <v>1.0169937471799501E-2</v>
      </c>
    </row>
    <row r="10" spans="1:20" ht="14.45" x14ac:dyDescent="0.35">
      <c r="A10" s="3">
        <f t="shared" si="4"/>
        <v>8.300781250000222E-4</v>
      </c>
      <c r="B10" s="5">
        <f>Sheet1!E8</f>
        <v>0.95791015624999998</v>
      </c>
      <c r="C10" s="3">
        <f t="shared" si="1"/>
        <v>0</v>
      </c>
      <c r="D10" s="15">
        <f t="shared" si="0"/>
        <v>0</v>
      </c>
      <c r="E10" s="3">
        <f>SUM(C178:C202)</f>
        <v>19</v>
      </c>
      <c r="G10" s="7">
        <f>E10/MAX($E$3:$E$10)</f>
        <v>0.79166666666666663</v>
      </c>
      <c r="H10" s="7">
        <f t="shared" si="6"/>
        <v>-0.20833333333333337</v>
      </c>
      <c r="I10" s="19">
        <f>AVERAGE(D178:D202)</f>
        <v>0.68716210937500022</v>
      </c>
      <c r="J10" s="7">
        <f t="shared" si="7"/>
        <v>-0.244455078125</v>
      </c>
      <c r="K10" s="27">
        <f t="shared" si="2"/>
        <v>-0.19352693684895833</v>
      </c>
      <c r="L10" s="7">
        <f t="shared" si="8"/>
        <v>-0.38361092122395873</v>
      </c>
      <c r="M10" s="7">
        <f t="shared" si="3"/>
        <v>-2.9650034601528059E-2</v>
      </c>
      <c r="N10" s="7">
        <f t="shared" si="9"/>
        <v>6.4818865143473382E-3</v>
      </c>
      <c r="O10" s="7">
        <f t="shared" si="10"/>
        <v>-0.29686732640503438</v>
      </c>
      <c r="P10" s="8">
        <f>X25</f>
        <v>2.0335284657482793E-2</v>
      </c>
      <c r="Q10" s="20">
        <f>O10*G10/((2*(J9*K10-(J9+J8)*K9+J8*K8)/(J9*J8*(J9+J8))))</f>
        <v>7.3041776734578774E-3</v>
      </c>
      <c r="R10" s="28">
        <f t="shared" si="11"/>
        <v>-1.3031106984024914E-2</v>
      </c>
      <c r="S10" s="3">
        <f>(SUM(R6:R10))/5</f>
        <v>-1.4251692248983144E-3</v>
      </c>
    </row>
    <row r="11" spans="1:20" ht="14.45" x14ac:dyDescent="0.35">
      <c r="A11" s="3">
        <f t="shared" si="4"/>
        <v>-7.9589843749999778E-3</v>
      </c>
      <c r="B11" s="5">
        <f>Sheet1!E9</f>
        <v>0.949951171875</v>
      </c>
      <c r="C11" s="3">
        <f t="shared" si="1"/>
        <v>1</v>
      </c>
      <c r="D11" s="15">
        <f t="shared" si="0"/>
        <v>0.949951171875</v>
      </c>
      <c r="G11" s="8">
        <f>K11/J11</f>
        <v>-3.0110455763922102</v>
      </c>
      <c r="I11" s="8">
        <f>Sheet1!F212</f>
        <v>0.9273300781249999</v>
      </c>
      <c r="J11" s="8">
        <f t="shared" si="7"/>
        <v>0.24016796874999968</v>
      </c>
      <c r="K11" s="4">
        <f>K10-K10*(L10/J10)-(1/G10)*((N10/J10)-(M10/G10)*(H10/J10))+(P10/G10)*((2*(J9*K10-(J9+J8)*K9+J8*K8)/(J9*J8*(J9+J8))))</f>
        <v>-0.72315669989578912</v>
      </c>
    </row>
    <row r="12" spans="1:20" ht="14.45" x14ac:dyDescent="0.35">
      <c r="A12" s="3">
        <f t="shared" si="4"/>
        <v>-6.2988281250000444E-3</v>
      </c>
      <c r="B12" s="5">
        <f>Sheet1!E10</f>
        <v>0.94365234374999996</v>
      </c>
      <c r="C12" s="3">
        <f t="shared" si="1"/>
        <v>1</v>
      </c>
      <c r="D12" s="15">
        <f t="shared" si="0"/>
        <v>0.94365234374999996</v>
      </c>
      <c r="E12" s="18">
        <f>SUM(E3:E10)</f>
        <v>149</v>
      </c>
      <c r="F12" s="17"/>
    </row>
    <row r="13" spans="1:20" ht="14.45" x14ac:dyDescent="0.35">
      <c r="A13" s="3">
        <f t="shared" si="4"/>
        <v>1.5429687500000067E-2</v>
      </c>
      <c r="B13" s="5">
        <f>Sheet1!E11</f>
        <v>0.95908203125000002</v>
      </c>
      <c r="C13" s="3">
        <f t="shared" si="1"/>
        <v>1</v>
      </c>
      <c r="D13" s="15">
        <f t="shared" si="0"/>
        <v>0.95908203125000002</v>
      </c>
    </row>
    <row r="14" spans="1:20" ht="14.45" x14ac:dyDescent="0.35">
      <c r="A14" s="3">
        <f t="shared" si="4"/>
        <v>-6.2011718750000222E-3</v>
      </c>
      <c r="B14" s="5">
        <f>Sheet1!E12</f>
        <v>0.952880859375</v>
      </c>
      <c r="C14" s="3">
        <f t="shared" si="1"/>
        <v>1</v>
      </c>
      <c r="D14" s="15">
        <f t="shared" si="0"/>
        <v>0.952880859375</v>
      </c>
    </row>
    <row r="15" spans="1:20" ht="14.45" x14ac:dyDescent="0.35">
      <c r="A15" s="3">
        <f t="shared" si="4"/>
        <v>7.4707031249999778E-3</v>
      </c>
      <c r="B15" s="5">
        <f>Sheet1!E13</f>
        <v>0.96035156249999998</v>
      </c>
      <c r="C15" s="3">
        <f t="shared" si="1"/>
        <v>1</v>
      </c>
      <c r="D15" s="15">
        <f t="shared" si="0"/>
        <v>0.96035156249999998</v>
      </c>
    </row>
    <row r="16" spans="1:20" ht="14.45" x14ac:dyDescent="0.35">
      <c r="A16" s="3">
        <f t="shared" si="4"/>
        <v>7.2265624999999778E-3</v>
      </c>
      <c r="B16" s="5">
        <f>Sheet1!E14</f>
        <v>0.96757812499999996</v>
      </c>
      <c r="C16" s="3">
        <f t="shared" si="1"/>
        <v>1</v>
      </c>
      <c r="D16" s="15">
        <f t="shared" si="0"/>
        <v>0.96757812499999996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4.8339843750000444E-3</v>
      </c>
      <c r="B17" s="5">
        <f>Sheet1!E15</f>
        <v>0.972412109375</v>
      </c>
      <c r="C17" s="3">
        <f t="shared" si="1"/>
        <v>1</v>
      </c>
      <c r="D17" s="15">
        <f t="shared" si="0"/>
        <v>0.972412109375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-2.8808593750000444E-3</v>
      </c>
      <c r="B18" s="5">
        <f>Sheet1!E16</f>
        <v>0.96953124999999996</v>
      </c>
      <c r="C18" s="3">
        <f t="shared" si="1"/>
        <v>1</v>
      </c>
      <c r="D18" s="15">
        <f t="shared" si="0"/>
        <v>0.96953124999999996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-3.3203124999999778E-3</v>
      </c>
      <c r="B19" s="5">
        <f>Sheet1!E17</f>
        <v>0.96621093749999998</v>
      </c>
      <c r="C19" s="3">
        <f t="shared" si="1"/>
        <v>1</v>
      </c>
      <c r="D19" s="15">
        <f t="shared" si="0"/>
        <v>0.96621093749999998</v>
      </c>
      <c r="E19" s="17"/>
      <c r="F19" s="17"/>
      <c r="G19" s="17"/>
      <c r="L19" s="7">
        <f>K4</f>
        <v>7.0818603515624842E-2</v>
      </c>
      <c r="M19" s="17"/>
      <c r="N19" s="17"/>
      <c r="O19" s="17"/>
      <c r="P19" s="17"/>
      <c r="Q19" s="17"/>
      <c r="R19" s="17"/>
      <c r="S19" s="17"/>
      <c r="T19" s="17"/>
      <c r="V19" s="3" t="s">
        <v>37</v>
      </c>
      <c r="W19" s="3" t="s">
        <v>38</v>
      </c>
      <c r="X19" s="3" t="s">
        <v>49</v>
      </c>
      <c r="Y19" s="3" t="s">
        <v>56</v>
      </c>
    </row>
    <row r="20" spans="1:33" ht="14.45" x14ac:dyDescent="0.35">
      <c r="A20" s="3">
        <f t="shared" si="4"/>
        <v>3.1250000000000444E-3</v>
      </c>
      <c r="B20" s="5">
        <f>Sheet1!E18</f>
        <v>0.96933593750000002</v>
      </c>
      <c r="C20" s="3">
        <f t="shared" si="1"/>
        <v>1</v>
      </c>
      <c r="D20" s="15">
        <f t="shared" si="0"/>
        <v>0.96933593750000002</v>
      </c>
      <c r="L20" s="7">
        <f t="shared" ref="L20:L24" si="12">K5</f>
        <v>-0.13379638671874994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5.37109375E-3</v>
      </c>
      <c r="B21" s="5">
        <f>Sheet1!E19</f>
        <v>0.97470703125000002</v>
      </c>
      <c r="C21" s="3">
        <f t="shared" si="1"/>
        <v>1</v>
      </c>
      <c r="D21" s="15">
        <f t="shared" si="0"/>
        <v>0.97470703125000002</v>
      </c>
      <c r="L21" s="7">
        <f t="shared" si="12"/>
        <v>3.1139322916666691E-2</v>
      </c>
      <c r="M21" s="17"/>
      <c r="N21" s="17"/>
      <c r="O21" s="17"/>
      <c r="P21" s="17"/>
      <c r="Q21" s="17"/>
      <c r="R21" s="17"/>
      <c r="S21" s="17"/>
      <c r="T21" s="17"/>
      <c r="V21" s="3">
        <f>P6</f>
        <v>-1.826475264857054E-2</v>
      </c>
      <c r="X21" s="3">
        <f>R6</f>
        <v>-1.8334594450417768E-4</v>
      </c>
    </row>
    <row r="22" spans="1:33" ht="14.45" x14ac:dyDescent="0.35">
      <c r="A22" s="3">
        <f t="shared" si="4"/>
        <v>-3.7109375000000666E-3</v>
      </c>
      <c r="B22" s="5">
        <f>Sheet1!E20</f>
        <v>0.97099609374999996</v>
      </c>
      <c r="C22" s="3">
        <f t="shared" si="1"/>
        <v>1</v>
      </c>
      <c r="D22" s="15">
        <f t="shared" si="0"/>
        <v>0.97099609374999996</v>
      </c>
      <c r="L22" s="7">
        <f t="shared" si="12"/>
        <v>2.6669026692708396E-2</v>
      </c>
      <c r="M22" s="4">
        <f>P10</f>
        <v>2.0335284657482793E-2</v>
      </c>
      <c r="N22" s="29">
        <f>'PREDICCIÓN-2'!P10</f>
        <v>9.3041776734578766E-3</v>
      </c>
      <c r="O22" s="29">
        <f>'PREDICCIÓN-3'!P10</f>
        <v>5.3041776734578773E-3</v>
      </c>
      <c r="P22" s="10" t="s">
        <v>31</v>
      </c>
      <c r="Q22" s="17"/>
      <c r="R22" s="17"/>
      <c r="S22" s="17"/>
      <c r="T22" s="17"/>
      <c r="U22" s="3">
        <v>1</v>
      </c>
      <c r="V22" s="3">
        <f>P7</f>
        <v>8.8724860454485546E-4</v>
      </c>
      <c r="X22" s="3">
        <f t="shared" ref="X22:X24" si="13">R7</f>
        <v>-8.3163391087957459E-4</v>
      </c>
    </row>
    <row r="23" spans="1:33" ht="14.45" x14ac:dyDescent="0.35">
      <c r="A23" s="3">
        <f t="shared" si="4"/>
        <v>-6.8359374999993339E-4</v>
      </c>
      <c r="B23" s="5">
        <f>Sheet1!E21</f>
        <v>0.97031250000000002</v>
      </c>
      <c r="C23" s="3">
        <f t="shared" si="1"/>
        <v>0</v>
      </c>
      <c r="D23" s="15">
        <f t="shared" si="0"/>
        <v>0</v>
      </c>
      <c r="L23" s="7">
        <f t="shared" si="12"/>
        <v>7.5918050130208137E-2</v>
      </c>
      <c r="M23" s="17"/>
      <c r="N23" s="17"/>
      <c r="O23" s="17"/>
      <c r="P23" s="17"/>
      <c r="Q23" s="17"/>
      <c r="R23" s="17"/>
      <c r="S23" s="17"/>
      <c r="T23" s="17"/>
      <c r="U23" s="3">
        <v>2</v>
      </c>
      <c r="V23" s="3">
        <f t="shared" ref="V23:V24" si="14">P8</f>
        <v>3.0176963442749773E-3</v>
      </c>
      <c r="X23" s="3">
        <f t="shared" si="13"/>
        <v>-3.2496967568824068E-3</v>
      </c>
    </row>
    <row r="24" spans="1:33" ht="14.45" x14ac:dyDescent="0.35">
      <c r="A24" s="3">
        <f t="shared" si="4"/>
        <v>-1.5136718750000666E-3</v>
      </c>
      <c r="B24" s="5">
        <f>Sheet1!E22</f>
        <v>0.96879882812499996</v>
      </c>
      <c r="C24" s="3">
        <f t="shared" si="1"/>
        <v>0</v>
      </c>
      <c r="D24" s="15">
        <f t="shared" si="0"/>
        <v>0</v>
      </c>
      <c r="L24" s="7">
        <f t="shared" si="12"/>
        <v>0.1900839843750004</v>
      </c>
      <c r="M24" s="25"/>
      <c r="N24" s="17"/>
      <c r="O24" s="17"/>
      <c r="P24" s="17"/>
      <c r="Q24" s="17"/>
      <c r="R24" s="17"/>
      <c r="S24" s="17"/>
      <c r="T24" s="17"/>
      <c r="U24" s="3">
        <v>3</v>
      </c>
      <c r="V24" s="3">
        <f t="shared" si="14"/>
        <v>-1.0496369315635121E-2</v>
      </c>
      <c r="X24" s="3">
        <f t="shared" si="13"/>
        <v>1.0169937471799501E-2</v>
      </c>
    </row>
    <row r="25" spans="1:33" ht="14.45" x14ac:dyDescent="0.35">
      <c r="A25" s="3">
        <f t="shared" si="4"/>
        <v>-4.4433593749999556E-3</v>
      </c>
      <c r="B25" s="5">
        <f>Sheet1!E23</f>
        <v>0.96435546875</v>
      </c>
      <c r="C25" s="3">
        <f t="shared" si="1"/>
        <v>1</v>
      </c>
      <c r="D25" s="15">
        <f t="shared" si="0"/>
        <v>0.96435546875</v>
      </c>
      <c r="L25" s="7">
        <f>K10</f>
        <v>-0.19352693684895833</v>
      </c>
      <c r="M25" s="7">
        <f>K10</f>
        <v>-0.19352693684895833</v>
      </c>
      <c r="N25" s="7">
        <f>M25</f>
        <v>-0.19352693684895833</v>
      </c>
      <c r="O25" s="7">
        <f>N25</f>
        <v>-0.19352693684895833</v>
      </c>
      <c r="P25" s="17"/>
      <c r="Q25" s="17"/>
      <c r="R25" s="17"/>
      <c r="S25" s="17"/>
      <c r="T25" s="17"/>
      <c r="U25" s="3">
        <v>4</v>
      </c>
      <c r="V25" s="4">
        <f>FORECAST(U25,V21:V24,U21:U24)</f>
        <v>-1.3580759375785073E-2</v>
      </c>
      <c r="W25" s="4">
        <f>Q10-S10</f>
        <v>8.7293468983561922E-3</v>
      </c>
      <c r="X25" s="4">
        <f>Q10+FORECAST(U25,X21:X24,U21:U24)</f>
        <v>2.0335284657482793E-2</v>
      </c>
      <c r="Y25" s="4">
        <f>IF(Q9&lt;P9,Q10+R10,Q10-R10)</f>
        <v>2.0335284657482793E-2</v>
      </c>
    </row>
    <row r="26" spans="1:33" ht="14.45" x14ac:dyDescent="0.35">
      <c r="A26" s="3">
        <f t="shared" si="4"/>
        <v>6.347656249999778E-4</v>
      </c>
      <c r="B26" s="5">
        <f>Sheet1!E24</f>
        <v>0.96499023437499998</v>
      </c>
      <c r="C26" s="3">
        <f t="shared" si="1"/>
        <v>0</v>
      </c>
      <c r="D26" s="15">
        <f t="shared" si="0"/>
        <v>0</v>
      </c>
      <c r="M26" s="4">
        <f>K11</f>
        <v>-0.72315669989578912</v>
      </c>
      <c r="N26" s="29">
        <f>'PREDICCIÓN-2'!M26</f>
        <v>-0.27481393168310619</v>
      </c>
      <c r="O26" s="29">
        <f>'PREDICCIÓN-3'!M26</f>
        <v>-0.11223994201481047</v>
      </c>
      <c r="P26" s="17"/>
      <c r="Q26" s="17"/>
      <c r="R26" s="17"/>
      <c r="S26" s="17"/>
      <c r="T26" s="17"/>
    </row>
    <row r="27" spans="1:33" ht="14.45" x14ac:dyDescent="0.35">
      <c r="A27" s="3">
        <f t="shared" si="4"/>
        <v>3.0273437500000222E-3</v>
      </c>
      <c r="B27" s="5">
        <f>Sheet1!E25</f>
        <v>0.968017578125</v>
      </c>
      <c r="C27" s="3">
        <f t="shared" si="1"/>
        <v>1</v>
      </c>
      <c r="D27" s="15">
        <f t="shared" si="0"/>
        <v>0.968017578125</v>
      </c>
      <c r="L27" s="17"/>
      <c r="M27" s="25"/>
      <c r="N27" s="17"/>
      <c r="O27" s="17"/>
      <c r="P27" s="17"/>
      <c r="Q27" s="17"/>
      <c r="R27" s="17"/>
      <c r="S27" s="17"/>
      <c r="T27" s="17"/>
      <c r="V27" s="3" t="s">
        <v>51</v>
      </c>
      <c r="AG27" s="9"/>
    </row>
    <row r="28" spans="1:33" ht="14.45" x14ac:dyDescent="0.35">
      <c r="A28" s="3">
        <f t="shared" si="4"/>
        <v>-6.8847656249999556E-3</v>
      </c>
      <c r="B28" s="5">
        <f>Sheet1!E26</f>
        <v>0.96113281250000004</v>
      </c>
      <c r="C28" s="3">
        <f t="shared" si="1"/>
        <v>1</v>
      </c>
      <c r="D28" s="10">
        <f t="shared" si="0"/>
        <v>0.96113281250000004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-6.3964843750000666E-3</v>
      </c>
      <c r="B29" s="5">
        <f>Sheet1!E27</f>
        <v>0.95473632812499998</v>
      </c>
      <c r="C29" s="3">
        <f t="shared" si="1"/>
        <v>1</v>
      </c>
      <c r="D29" s="10">
        <f t="shared" si="0"/>
        <v>0.95473632812499998</v>
      </c>
      <c r="L29" s="17"/>
      <c r="M29" s="17"/>
      <c r="N29" s="17"/>
      <c r="O29" s="17"/>
      <c r="P29" s="17"/>
      <c r="Q29" s="17"/>
      <c r="R29" s="17"/>
      <c r="S29" s="17"/>
      <c r="T29" s="17"/>
      <c r="V29" s="30">
        <f>V25-GRÁFICAS_Y_DATOS!U22</f>
        <v>-2.3567605315672528E-2</v>
      </c>
      <c r="W29" s="30">
        <f>W25+GRÁFICAS_Y_DATOS!U22</f>
        <v>1.8716192838243648E-2</v>
      </c>
      <c r="X29" s="30">
        <f>X25+GRÁFICAS_Y_DATOS!U22</f>
        <v>3.032213059737025E-2</v>
      </c>
      <c r="Y29" s="30">
        <f>Y30+GRÁFICAS_Y_DATOS!U22</f>
        <v>3.032213059737025E-2</v>
      </c>
    </row>
    <row r="30" spans="1:33" ht="14.45" x14ac:dyDescent="0.35">
      <c r="A30" s="3">
        <f t="shared" si="4"/>
        <v>-1.5917968749999956E-2</v>
      </c>
      <c r="B30" s="5">
        <f>Sheet1!E28</f>
        <v>0.93881835937500002</v>
      </c>
      <c r="C30" s="3">
        <f t="shared" si="1"/>
        <v>1</v>
      </c>
      <c r="D30" s="10">
        <f t="shared" si="0"/>
        <v>0.93881835937500002</v>
      </c>
      <c r="L30" s="17"/>
      <c r="M30" s="17"/>
      <c r="N30" s="17"/>
      <c r="O30" s="17"/>
      <c r="P30" s="17"/>
      <c r="Q30" s="17"/>
      <c r="R30" s="17"/>
      <c r="S30" s="17"/>
      <c r="T30" s="17"/>
      <c r="V30" s="30">
        <f>V25</f>
        <v>-1.3580759375785073E-2</v>
      </c>
      <c r="W30" s="30">
        <f>W25</f>
        <v>8.7293468983561922E-3</v>
      </c>
      <c r="X30" s="30">
        <f>X25</f>
        <v>2.0335284657482793E-2</v>
      </c>
      <c r="Y30" s="30">
        <f>Y25</f>
        <v>2.0335284657482793E-2</v>
      </c>
    </row>
    <row r="31" spans="1:33" ht="14.45" x14ac:dyDescent="0.35">
      <c r="A31" s="3">
        <f t="shared" si="4"/>
        <v>-7.8125000000006661E-4</v>
      </c>
      <c r="B31" s="5">
        <f>Sheet1!E29</f>
        <v>0.93803710937499996</v>
      </c>
      <c r="C31" s="3">
        <f t="shared" si="1"/>
        <v>0</v>
      </c>
      <c r="D31" s="10">
        <f t="shared" si="0"/>
        <v>0</v>
      </c>
      <c r="L31" s="17"/>
      <c r="M31" s="17"/>
      <c r="N31" s="17"/>
      <c r="O31" s="17"/>
      <c r="P31" s="17"/>
      <c r="Q31" s="17"/>
      <c r="R31" s="17"/>
      <c r="S31" s="17"/>
      <c r="T31" s="17"/>
      <c r="V31" s="30">
        <f>V25-GRÁFICAS_Y_DATOS!U22</f>
        <v>-2.3567605315672528E-2</v>
      </c>
      <c r="W31" s="30">
        <f>W25-GRÁFICAS_Y_DATOS!U22</f>
        <v>-1.257499041531265E-3</v>
      </c>
      <c r="X31" s="30">
        <f>X25-GRÁFICAS_Y_DATOS!U22</f>
        <v>1.0348438717595335E-2</v>
      </c>
      <c r="Y31" s="30">
        <f>Y30-GRÁFICAS_Y_DATOS!U22</f>
        <v>1.0348438717595335E-2</v>
      </c>
    </row>
    <row r="32" spans="1:33" ht="14.45" x14ac:dyDescent="0.35">
      <c r="A32" s="3">
        <f t="shared" si="4"/>
        <v>3.0761718750000888E-3</v>
      </c>
      <c r="B32" s="5">
        <f>Sheet1!E30</f>
        <v>0.94111328125000004</v>
      </c>
      <c r="C32" s="3">
        <f t="shared" si="1"/>
        <v>1</v>
      </c>
      <c r="D32" s="10">
        <f t="shared" si="0"/>
        <v>0.94111328125000004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-2.8369140625000067E-2</v>
      </c>
      <c r="B33" s="5">
        <f>Sheet1!E31</f>
        <v>0.91274414062499998</v>
      </c>
      <c r="C33" s="3">
        <f t="shared" si="1"/>
        <v>1</v>
      </c>
      <c r="D33" s="10">
        <f t="shared" si="0"/>
        <v>0.91274414062499998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1.708984375E-3</v>
      </c>
      <c r="B34" s="5">
        <f>Sheet1!E32</f>
        <v>0.91445312499999998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-5.7617187499999778E-3</v>
      </c>
      <c r="B35" s="5">
        <f>Sheet1!E33</f>
        <v>0.90869140625</v>
      </c>
      <c r="C35" s="3">
        <f t="shared" ref="C35:C66" si="15">IF(ISTEXT(B34),0,IF(OR(B35&lt;(B34-$C$2),B35&gt;(B34+$C$2)),1,0))</f>
        <v>1</v>
      </c>
      <c r="D35" s="10">
        <f t="shared" ref="D35:D66" si="16">IF(C35=0,0,B35)</f>
        <v>0.90869140625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-5.615234375E-3</v>
      </c>
      <c r="B36" s="5">
        <f>Sheet1!E34</f>
        <v>0.903076171875</v>
      </c>
      <c r="C36" s="3">
        <f t="shared" si="15"/>
        <v>1</v>
      </c>
      <c r="D36" s="10">
        <f t="shared" si="16"/>
        <v>0.903076171875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-9.4238281249999778E-3</v>
      </c>
      <c r="B37" s="5">
        <f>Sheet1!E35</f>
        <v>0.89365234375000002</v>
      </c>
      <c r="C37" s="3">
        <f t="shared" si="15"/>
        <v>1</v>
      </c>
      <c r="D37" s="10">
        <f t="shared" si="16"/>
        <v>0.89365234375000002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-6.6406250000000666E-3</v>
      </c>
      <c r="B38" s="5">
        <f>Sheet1!E36</f>
        <v>0.88701171874999996</v>
      </c>
      <c r="C38" s="3">
        <f t="shared" si="15"/>
        <v>1</v>
      </c>
      <c r="D38" s="10">
        <f t="shared" si="16"/>
        <v>0.88701171874999996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9.2773437500004441E-4</v>
      </c>
      <c r="B39" s="5">
        <f>Sheet1!E37</f>
        <v>0.887939453125</v>
      </c>
      <c r="C39" s="3">
        <f t="shared" si="15"/>
        <v>0</v>
      </c>
      <c r="D39" s="10">
        <f t="shared" si="16"/>
        <v>0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2.9785156249999556E-3</v>
      </c>
      <c r="B40" s="5">
        <f>Sheet1!E38</f>
        <v>0.89091796874999996</v>
      </c>
      <c r="C40" s="3">
        <f t="shared" si="15"/>
        <v>1</v>
      </c>
      <c r="D40" s="10">
        <f t="shared" si="16"/>
        <v>0.89091796874999996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2.6367187500000444E-3</v>
      </c>
      <c r="B41" s="5">
        <f>Sheet1!E39</f>
        <v>0.8935546875</v>
      </c>
      <c r="C41" s="3">
        <f t="shared" si="15"/>
        <v>1</v>
      </c>
      <c r="D41" s="10">
        <f t="shared" si="16"/>
        <v>0.8935546875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8.8378906249999556E-3</v>
      </c>
      <c r="B42" s="5">
        <f>Sheet1!E40</f>
        <v>0.90239257812499996</v>
      </c>
      <c r="C42" s="3">
        <f t="shared" si="15"/>
        <v>1</v>
      </c>
      <c r="D42" s="10">
        <f t="shared" si="16"/>
        <v>0.90239257812499996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6.0058593750000888E-3</v>
      </c>
      <c r="B43" s="5">
        <f>Sheet1!E41</f>
        <v>0.90839843750000004</v>
      </c>
      <c r="C43" s="3">
        <f t="shared" si="15"/>
        <v>1</v>
      </c>
      <c r="D43" s="10">
        <f t="shared" si="16"/>
        <v>0.90839843750000004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5.4687499999999112E-3</v>
      </c>
      <c r="B44" s="5">
        <f>Sheet1!E42</f>
        <v>0.91386718749999996</v>
      </c>
      <c r="C44" s="3">
        <f t="shared" si="15"/>
        <v>1</v>
      </c>
      <c r="D44" s="10">
        <f t="shared" si="16"/>
        <v>0.91386718749999996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1.4062500000000089E-2</v>
      </c>
      <c r="B45" s="5">
        <f>Sheet1!E43</f>
        <v>0.92792968750000004</v>
      </c>
      <c r="C45" s="3">
        <f t="shared" si="15"/>
        <v>1</v>
      </c>
      <c r="D45" s="10">
        <f t="shared" si="16"/>
        <v>0.92792968750000004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7.9101562499999112E-3</v>
      </c>
      <c r="B46" s="5">
        <f>Sheet1!E44</f>
        <v>0.93583984374999996</v>
      </c>
      <c r="C46" s="3">
        <f t="shared" si="15"/>
        <v>1</v>
      </c>
      <c r="D46" s="10">
        <f t="shared" si="16"/>
        <v>0.93583984374999996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4.2968750000000888E-3</v>
      </c>
      <c r="B47" s="5">
        <f>Sheet1!E45</f>
        <v>0.94013671875000004</v>
      </c>
      <c r="C47" s="3">
        <f t="shared" si="15"/>
        <v>1</v>
      </c>
      <c r="D47" s="10">
        <f t="shared" si="16"/>
        <v>0.94013671875000004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-3.0273437500000222E-3</v>
      </c>
      <c r="B48" s="5">
        <f>Sheet1!E46</f>
        <v>0.93710937500000002</v>
      </c>
      <c r="C48" s="3">
        <f t="shared" si="15"/>
        <v>1</v>
      </c>
      <c r="D48" s="10">
        <f t="shared" si="16"/>
        <v>0.93710937500000002</v>
      </c>
    </row>
    <row r="49" spans="1:4" x14ac:dyDescent="0.25">
      <c r="A49" s="3">
        <f t="shared" si="4"/>
        <v>1.2890624999999933E-2</v>
      </c>
      <c r="B49" s="5">
        <f>Sheet1!E47</f>
        <v>0.95</v>
      </c>
      <c r="C49" s="3">
        <f t="shared" si="15"/>
        <v>1</v>
      </c>
      <c r="D49" s="10">
        <f t="shared" si="16"/>
        <v>0.95</v>
      </c>
    </row>
    <row r="50" spans="1:4" x14ac:dyDescent="0.25">
      <c r="A50" s="3">
        <f t="shared" si="4"/>
        <v>-6.6406249999999556E-3</v>
      </c>
      <c r="B50" s="5">
        <f>Sheet1!E48</f>
        <v>0.943359375</v>
      </c>
      <c r="C50" s="3">
        <f t="shared" si="15"/>
        <v>1</v>
      </c>
      <c r="D50" s="10">
        <f t="shared" si="16"/>
        <v>0.943359375</v>
      </c>
    </row>
    <row r="51" spans="1:4" x14ac:dyDescent="0.25">
      <c r="A51" s="3">
        <f t="shared" si="4"/>
        <v>-2.44140625E-4</v>
      </c>
      <c r="B51" s="5">
        <f>Sheet1!E49</f>
        <v>0.943115234375</v>
      </c>
      <c r="C51" s="3">
        <f t="shared" si="15"/>
        <v>0</v>
      </c>
      <c r="D51" s="10">
        <f t="shared" si="16"/>
        <v>0</v>
      </c>
    </row>
    <row r="52" spans="1:4" x14ac:dyDescent="0.25">
      <c r="A52" s="3">
        <f t="shared" si="4"/>
        <v>-3.8085937499999778E-3</v>
      </c>
      <c r="B52" s="5">
        <f>Sheet1!E50</f>
        <v>0.93930664062500002</v>
      </c>
      <c r="C52" s="3">
        <f t="shared" si="15"/>
        <v>1</v>
      </c>
      <c r="D52" s="10">
        <f t="shared" si="16"/>
        <v>0.93930664062500002</v>
      </c>
    </row>
    <row r="53" spans="1:4" x14ac:dyDescent="0.25">
      <c r="A53" s="3">
        <f t="shared" si="4"/>
        <v>-6.6894531250000222E-3</v>
      </c>
      <c r="B53" s="5">
        <f>Sheet1!E51</f>
        <v>0.9326171875</v>
      </c>
      <c r="C53" s="3">
        <f t="shared" si="15"/>
        <v>1</v>
      </c>
      <c r="D53" s="8">
        <f t="shared" si="16"/>
        <v>0.9326171875</v>
      </c>
    </row>
    <row r="54" spans="1:4" x14ac:dyDescent="0.25">
      <c r="A54" s="3">
        <f t="shared" si="4"/>
        <v>-4.3945312500004441E-4</v>
      </c>
      <c r="B54" s="5">
        <f>Sheet1!E52</f>
        <v>0.93217773437499996</v>
      </c>
      <c r="C54" s="3">
        <f t="shared" si="15"/>
        <v>0</v>
      </c>
      <c r="D54" s="8">
        <f t="shared" si="16"/>
        <v>0</v>
      </c>
    </row>
    <row r="55" spans="1:4" x14ac:dyDescent="0.25">
      <c r="A55" s="3">
        <f t="shared" si="4"/>
        <v>1.0742187500000222E-3</v>
      </c>
      <c r="B55" s="5">
        <f>Sheet1!E53</f>
        <v>0.93325195312499998</v>
      </c>
      <c r="C55" s="3">
        <f t="shared" si="15"/>
        <v>0</v>
      </c>
      <c r="D55" s="8">
        <f t="shared" si="16"/>
        <v>0</v>
      </c>
    </row>
    <row r="56" spans="1:4" x14ac:dyDescent="0.25">
      <c r="A56" s="3">
        <f t="shared" si="4"/>
        <v>5.859375E-3</v>
      </c>
      <c r="B56" s="5">
        <f>Sheet1!E54</f>
        <v>0.93911132812499998</v>
      </c>
      <c r="C56" s="3">
        <f t="shared" si="15"/>
        <v>1</v>
      </c>
      <c r="D56" s="8">
        <f t="shared" si="16"/>
        <v>0.93911132812499998</v>
      </c>
    </row>
    <row r="57" spans="1:4" x14ac:dyDescent="0.25">
      <c r="A57" s="3">
        <f t="shared" si="4"/>
        <v>-2.3925781249999334E-3</v>
      </c>
      <c r="B57" s="5">
        <f>Sheet1!E55</f>
        <v>0.93671875000000004</v>
      </c>
      <c r="C57" s="3">
        <f t="shared" si="15"/>
        <v>1</v>
      </c>
      <c r="D57" s="8">
        <f t="shared" si="16"/>
        <v>0.93671875000000004</v>
      </c>
    </row>
    <row r="58" spans="1:4" x14ac:dyDescent="0.25">
      <c r="A58" s="3">
        <f t="shared" si="4"/>
        <v>-4.3945312500004441E-4</v>
      </c>
      <c r="B58" s="5">
        <f>Sheet1!E56</f>
        <v>0.936279296875</v>
      </c>
      <c r="C58" s="3">
        <f t="shared" si="15"/>
        <v>0</v>
      </c>
      <c r="D58" s="8">
        <f t="shared" si="16"/>
        <v>0</v>
      </c>
    </row>
    <row r="59" spans="1:4" x14ac:dyDescent="0.25">
      <c r="A59" s="3">
        <f t="shared" si="4"/>
        <v>2.9296874999995559E-4</v>
      </c>
      <c r="B59" s="5">
        <f>Sheet1!E57</f>
        <v>0.93657226562499996</v>
      </c>
      <c r="C59" s="3">
        <f t="shared" si="15"/>
        <v>0</v>
      </c>
      <c r="D59" s="8">
        <f t="shared" si="16"/>
        <v>0</v>
      </c>
    </row>
    <row r="60" spans="1:4" x14ac:dyDescent="0.25">
      <c r="A60" s="3">
        <f t="shared" si="4"/>
        <v>3.9550781250000666E-3</v>
      </c>
      <c r="B60" s="5">
        <f>Sheet1!E58</f>
        <v>0.94052734375000002</v>
      </c>
      <c r="C60" s="3">
        <f t="shared" si="15"/>
        <v>1</v>
      </c>
      <c r="D60" s="8">
        <f t="shared" si="16"/>
        <v>0.94052734375000002</v>
      </c>
    </row>
    <row r="61" spans="1:4" x14ac:dyDescent="0.25">
      <c r="A61" s="3">
        <f t="shared" si="4"/>
        <v>6.6406249999999556E-3</v>
      </c>
      <c r="B61" s="5">
        <f>Sheet1!E59</f>
        <v>0.94716796874999998</v>
      </c>
      <c r="C61" s="3">
        <f t="shared" si="15"/>
        <v>1</v>
      </c>
      <c r="D61" s="8">
        <f t="shared" si="16"/>
        <v>0.94716796874999998</v>
      </c>
    </row>
    <row r="62" spans="1:4" x14ac:dyDescent="0.25">
      <c r="A62" s="3">
        <f t="shared" si="4"/>
        <v>-7.8124999999995559E-4</v>
      </c>
      <c r="B62" s="5">
        <f>Sheet1!E60</f>
        <v>0.94638671875000002</v>
      </c>
      <c r="C62" s="3">
        <f t="shared" si="15"/>
        <v>0</v>
      </c>
      <c r="D62" s="8">
        <f t="shared" si="16"/>
        <v>0</v>
      </c>
    </row>
    <row r="63" spans="1:4" x14ac:dyDescent="0.25">
      <c r="A63" s="3">
        <f t="shared" si="4"/>
        <v>2.9785156249999556E-3</v>
      </c>
      <c r="B63" s="5">
        <f>Sheet1!E61</f>
        <v>0.94936523437499998</v>
      </c>
      <c r="C63" s="3">
        <f t="shared" si="15"/>
        <v>1</v>
      </c>
      <c r="D63" s="8">
        <f t="shared" si="16"/>
        <v>0.94936523437499998</v>
      </c>
    </row>
    <row r="64" spans="1:4" x14ac:dyDescent="0.25">
      <c r="A64" s="3">
        <f t="shared" si="4"/>
        <v>-3.8085937499999778E-3</v>
      </c>
      <c r="B64" s="5">
        <f>Sheet1!E62</f>
        <v>0.945556640625</v>
      </c>
      <c r="C64" s="3">
        <f t="shared" si="15"/>
        <v>1</v>
      </c>
      <c r="D64" s="8">
        <f t="shared" si="16"/>
        <v>0.945556640625</v>
      </c>
    </row>
    <row r="65" spans="1:4" x14ac:dyDescent="0.25">
      <c r="A65" s="3">
        <f t="shared" si="4"/>
        <v>-9.0820312499999556E-3</v>
      </c>
      <c r="B65" s="5">
        <f>Sheet1!E63</f>
        <v>0.93647460937500004</v>
      </c>
      <c r="C65" s="3">
        <f t="shared" si="15"/>
        <v>1</v>
      </c>
      <c r="D65" s="8">
        <f t="shared" si="16"/>
        <v>0.93647460937500004</v>
      </c>
    </row>
    <row r="66" spans="1:4" x14ac:dyDescent="0.25">
      <c r="A66" s="3">
        <f t="shared" si="4"/>
        <v>-3.3203125000000888E-3</v>
      </c>
      <c r="B66" s="5">
        <f>Sheet1!E64</f>
        <v>0.93315429687499996</v>
      </c>
      <c r="C66" s="3">
        <f t="shared" si="15"/>
        <v>1</v>
      </c>
      <c r="D66" s="8">
        <f t="shared" si="16"/>
        <v>0.93315429687499996</v>
      </c>
    </row>
    <row r="67" spans="1:4" x14ac:dyDescent="0.25">
      <c r="A67" s="3">
        <f t="shared" si="4"/>
        <v>3.4667968750000666E-3</v>
      </c>
      <c r="B67" s="5">
        <f>Sheet1!E65</f>
        <v>0.93662109375000002</v>
      </c>
      <c r="C67" s="3">
        <f t="shared" ref="C67:C98" si="17">IF(ISTEXT(B66),0,IF(OR(B67&lt;(B66-$C$2),B67&gt;(B66+$C$2)),1,0))</f>
        <v>1</v>
      </c>
      <c r="D67" s="8">
        <f t="shared" ref="D67:D98" si="18">IF(C67=0,0,B67)</f>
        <v>0.93662109375000002</v>
      </c>
    </row>
    <row r="68" spans="1:4" x14ac:dyDescent="0.25">
      <c r="A68" s="3">
        <f t="shared" si="4"/>
        <v>1.464843749999778E-4</v>
      </c>
      <c r="B68" s="5">
        <f>Sheet1!E66</f>
        <v>0.936767578125</v>
      </c>
      <c r="C68" s="3">
        <f t="shared" si="17"/>
        <v>0</v>
      </c>
      <c r="D68" s="8">
        <f t="shared" si="18"/>
        <v>0</v>
      </c>
    </row>
    <row r="69" spans="1:4" x14ac:dyDescent="0.25">
      <c r="A69" s="3">
        <f t="shared" ref="A69:A132" si="19">B69-B68</f>
        <v>-1.0791015624999956E-2</v>
      </c>
      <c r="B69" s="5">
        <f>Sheet1!E67</f>
        <v>0.92597656250000004</v>
      </c>
      <c r="C69" s="3">
        <f t="shared" si="17"/>
        <v>1</v>
      </c>
      <c r="D69" s="8">
        <f t="shared" si="18"/>
        <v>0.92597656250000004</v>
      </c>
    </row>
    <row r="70" spans="1:4" x14ac:dyDescent="0.25">
      <c r="A70" s="3">
        <f t="shared" si="19"/>
        <v>-1.5136718750000666E-3</v>
      </c>
      <c r="B70" s="5">
        <f>Sheet1!E68</f>
        <v>0.92446289062499998</v>
      </c>
      <c r="C70" s="3">
        <f t="shared" si="17"/>
        <v>0</v>
      </c>
      <c r="D70" s="8">
        <f t="shared" si="18"/>
        <v>0</v>
      </c>
    </row>
    <row r="71" spans="1:4" x14ac:dyDescent="0.25">
      <c r="A71" s="3">
        <f t="shared" si="19"/>
        <v>-3.5156250000000222E-3</v>
      </c>
      <c r="B71" s="5">
        <f>Sheet1!E69</f>
        <v>0.92094726562499996</v>
      </c>
      <c r="C71" s="3">
        <f t="shared" si="17"/>
        <v>1</v>
      </c>
      <c r="D71" s="8">
        <f t="shared" si="18"/>
        <v>0.92094726562499996</v>
      </c>
    </row>
    <row r="72" spans="1:4" x14ac:dyDescent="0.25">
      <c r="A72" s="3">
        <f t="shared" si="19"/>
        <v>-9.765625E-4</v>
      </c>
      <c r="B72" s="5">
        <f>Sheet1!E70</f>
        <v>0.91997070312499996</v>
      </c>
      <c r="C72" s="3">
        <f t="shared" si="17"/>
        <v>0</v>
      </c>
      <c r="D72" s="8">
        <f t="shared" si="18"/>
        <v>0</v>
      </c>
    </row>
    <row r="73" spans="1:4" x14ac:dyDescent="0.25">
      <c r="A73" s="3">
        <f t="shared" si="19"/>
        <v>5.859375E-3</v>
      </c>
      <c r="B73" s="5">
        <f>Sheet1!E71</f>
        <v>0.92583007812499996</v>
      </c>
      <c r="C73" s="3">
        <f t="shared" si="17"/>
        <v>1</v>
      </c>
      <c r="D73" s="8">
        <f t="shared" si="18"/>
        <v>0.92583007812499996</v>
      </c>
    </row>
    <row r="74" spans="1:4" x14ac:dyDescent="0.25">
      <c r="A74" s="3">
        <f t="shared" si="19"/>
        <v>3.1250000000000444E-3</v>
      </c>
      <c r="B74" s="5">
        <f>Sheet1!E72</f>
        <v>0.928955078125</v>
      </c>
      <c r="C74" s="3">
        <f t="shared" si="17"/>
        <v>1</v>
      </c>
      <c r="D74" s="8">
        <f t="shared" si="18"/>
        <v>0.928955078125</v>
      </c>
    </row>
    <row r="75" spans="1:4" x14ac:dyDescent="0.25">
      <c r="A75" s="3">
        <f t="shared" si="19"/>
        <v>3.9550781249999556E-3</v>
      </c>
      <c r="B75" s="5">
        <f>Sheet1!E73</f>
        <v>0.93291015624999996</v>
      </c>
      <c r="C75" s="3">
        <f t="shared" si="17"/>
        <v>1</v>
      </c>
      <c r="D75" s="8">
        <f t="shared" si="18"/>
        <v>0.93291015624999996</v>
      </c>
    </row>
    <row r="76" spans="1:4" x14ac:dyDescent="0.25">
      <c r="A76" s="3">
        <f t="shared" si="19"/>
        <v>1.1230468750000888E-3</v>
      </c>
      <c r="B76" s="5">
        <f>Sheet1!E74</f>
        <v>0.93403320312500004</v>
      </c>
      <c r="C76" s="3">
        <f t="shared" si="17"/>
        <v>0</v>
      </c>
      <c r="D76" s="8">
        <f t="shared" si="18"/>
        <v>0</v>
      </c>
    </row>
    <row r="77" spans="1:4" x14ac:dyDescent="0.25">
      <c r="A77" s="3">
        <f t="shared" si="19"/>
        <v>7.32421875E-4</v>
      </c>
      <c r="B77" s="5">
        <f>Sheet1!E75</f>
        <v>0.93476562500000004</v>
      </c>
      <c r="C77" s="3">
        <f t="shared" si="17"/>
        <v>0</v>
      </c>
      <c r="D77" s="8">
        <f t="shared" si="18"/>
        <v>0</v>
      </c>
    </row>
    <row r="78" spans="1:4" x14ac:dyDescent="0.25">
      <c r="A78" s="3">
        <f t="shared" si="19"/>
        <v>4.8828125E-4</v>
      </c>
      <c r="B78" s="5">
        <f>Sheet1!E76</f>
        <v>0.93525390625000004</v>
      </c>
      <c r="C78" s="3">
        <f t="shared" si="17"/>
        <v>0</v>
      </c>
      <c r="D78" s="11">
        <f t="shared" si="18"/>
        <v>0</v>
      </c>
    </row>
    <row r="79" spans="1:4" x14ac:dyDescent="0.25">
      <c r="A79" s="3">
        <f t="shared" si="19"/>
        <v>4.2480468749999112E-3</v>
      </c>
      <c r="B79" s="5">
        <f>Sheet1!E77</f>
        <v>0.93950195312499996</v>
      </c>
      <c r="C79" s="3">
        <f t="shared" si="17"/>
        <v>1</v>
      </c>
      <c r="D79" s="11">
        <f t="shared" si="18"/>
        <v>0.93950195312499996</v>
      </c>
    </row>
    <row r="80" spans="1:4" x14ac:dyDescent="0.25">
      <c r="A80" s="3">
        <f t="shared" si="19"/>
        <v>4.5898437500000444E-3</v>
      </c>
      <c r="B80" s="5">
        <f>Sheet1!E78</f>
        <v>0.944091796875</v>
      </c>
      <c r="C80" s="3">
        <f t="shared" si="17"/>
        <v>1</v>
      </c>
      <c r="D80" s="11">
        <f t="shared" si="18"/>
        <v>0.944091796875</v>
      </c>
    </row>
    <row r="81" spans="1:4" x14ac:dyDescent="0.25">
      <c r="A81" s="3">
        <f t="shared" si="19"/>
        <v>2.9785156249999556E-3</v>
      </c>
      <c r="B81" s="5">
        <f>Sheet1!E79</f>
        <v>0.94707031249999996</v>
      </c>
      <c r="C81" s="3">
        <f t="shared" si="17"/>
        <v>1</v>
      </c>
      <c r="D81" s="11">
        <f t="shared" si="18"/>
        <v>0.94707031249999996</v>
      </c>
    </row>
    <row r="82" spans="1:4" x14ac:dyDescent="0.25">
      <c r="A82" s="3">
        <f t="shared" si="19"/>
        <v>-3.7109374999999556E-3</v>
      </c>
      <c r="B82" s="5">
        <f>Sheet1!E80</f>
        <v>0.943359375</v>
      </c>
      <c r="C82" s="3">
        <f t="shared" si="17"/>
        <v>1</v>
      </c>
      <c r="D82" s="11">
        <f t="shared" si="18"/>
        <v>0.943359375</v>
      </c>
    </row>
    <row r="83" spans="1:4" x14ac:dyDescent="0.25">
      <c r="A83" s="3">
        <f t="shared" si="19"/>
        <v>2.6367187500000444E-3</v>
      </c>
      <c r="B83" s="5">
        <f>Sheet1!E81</f>
        <v>0.94599609375000004</v>
      </c>
      <c r="C83" s="3">
        <f t="shared" si="17"/>
        <v>1</v>
      </c>
      <c r="D83" s="11">
        <f t="shared" si="18"/>
        <v>0.94599609375000004</v>
      </c>
    </row>
    <row r="84" spans="1:4" x14ac:dyDescent="0.25">
      <c r="A84" s="3">
        <f t="shared" si="19"/>
        <v>1.6113281249999778E-3</v>
      </c>
      <c r="B84" s="5">
        <f>Sheet1!E82</f>
        <v>0.94760742187500002</v>
      </c>
      <c r="C84" s="3">
        <f t="shared" si="17"/>
        <v>0</v>
      </c>
      <c r="D84" s="11">
        <f t="shared" si="18"/>
        <v>0</v>
      </c>
    </row>
    <row r="85" spans="1:4" x14ac:dyDescent="0.25">
      <c r="A85" s="3">
        <f t="shared" si="19"/>
        <v>1.4550781249999978E-2</v>
      </c>
      <c r="B85" s="5">
        <f>Sheet1!E83</f>
        <v>0.962158203125</v>
      </c>
      <c r="C85" s="3">
        <f t="shared" si="17"/>
        <v>1</v>
      </c>
      <c r="D85" s="11">
        <f t="shared" si="18"/>
        <v>0.962158203125</v>
      </c>
    </row>
    <row r="86" spans="1:4" x14ac:dyDescent="0.25">
      <c r="A86" s="3">
        <f t="shared" si="19"/>
        <v>-4.9316406249999556E-3</v>
      </c>
      <c r="B86" s="5">
        <f>Sheet1!E84</f>
        <v>0.95722656250000004</v>
      </c>
      <c r="C86" s="3">
        <f t="shared" si="17"/>
        <v>1</v>
      </c>
      <c r="D86" s="11">
        <f t="shared" si="18"/>
        <v>0.95722656250000004</v>
      </c>
    </row>
    <row r="87" spans="1:4" x14ac:dyDescent="0.25">
      <c r="A87" s="3">
        <f t="shared" si="19"/>
        <v>-7.32421875E-3</v>
      </c>
      <c r="B87" s="5">
        <f>Sheet1!E85</f>
        <v>0.94990234375000004</v>
      </c>
      <c r="C87" s="3">
        <f t="shared" si="17"/>
        <v>1</v>
      </c>
      <c r="D87" s="11">
        <f t="shared" si="18"/>
        <v>0.94990234375000004</v>
      </c>
    </row>
    <row r="88" spans="1:4" x14ac:dyDescent="0.25">
      <c r="A88" s="3">
        <f t="shared" si="19"/>
        <v>1.1474609375E-2</v>
      </c>
      <c r="B88" s="5">
        <f>Sheet1!E86</f>
        <v>0.96137695312500004</v>
      </c>
      <c r="C88" s="3">
        <f t="shared" si="17"/>
        <v>1</v>
      </c>
      <c r="D88" s="11">
        <f t="shared" si="18"/>
        <v>0.96137695312500004</v>
      </c>
    </row>
    <row r="89" spans="1:4" x14ac:dyDescent="0.25">
      <c r="A89" s="3">
        <f t="shared" si="19"/>
        <v>-3.3203125000000888E-3</v>
      </c>
      <c r="B89" s="5">
        <f>Sheet1!E87</f>
        <v>0.95805664062499996</v>
      </c>
      <c r="C89" s="3">
        <f t="shared" si="17"/>
        <v>1</v>
      </c>
      <c r="D89" s="11">
        <f t="shared" si="18"/>
        <v>0.95805664062499996</v>
      </c>
    </row>
    <row r="90" spans="1:4" x14ac:dyDescent="0.25">
      <c r="A90" s="3">
        <f t="shared" si="19"/>
        <v>-8.789062499999778E-4</v>
      </c>
      <c r="B90" s="5">
        <f>Sheet1!E88</f>
        <v>0.95717773437499998</v>
      </c>
      <c r="C90" s="3">
        <f t="shared" si="17"/>
        <v>0</v>
      </c>
      <c r="D90" s="11">
        <f t="shared" si="18"/>
        <v>0</v>
      </c>
    </row>
    <row r="91" spans="1:4" x14ac:dyDescent="0.25">
      <c r="A91" s="3">
        <f t="shared" si="19"/>
        <v>1.953125E-3</v>
      </c>
      <c r="B91" s="5">
        <f>Sheet1!E89</f>
        <v>0.95913085937499998</v>
      </c>
      <c r="C91" s="3">
        <f t="shared" si="17"/>
        <v>0</v>
      </c>
      <c r="D91" s="11">
        <f t="shared" si="18"/>
        <v>0</v>
      </c>
    </row>
    <row r="92" spans="1:4" x14ac:dyDescent="0.25">
      <c r="A92" s="3">
        <f t="shared" si="19"/>
        <v>1.953125E-3</v>
      </c>
      <c r="B92" s="5">
        <f>Sheet1!E90</f>
        <v>0.96108398437499998</v>
      </c>
      <c r="C92" s="3">
        <f t="shared" si="17"/>
        <v>0</v>
      </c>
      <c r="D92" s="11">
        <f t="shared" si="18"/>
        <v>0</v>
      </c>
    </row>
    <row r="93" spans="1:4" x14ac:dyDescent="0.25">
      <c r="A93" s="3">
        <f t="shared" si="19"/>
        <v>4.4921875000000222E-3</v>
      </c>
      <c r="B93" s="5">
        <f>Sheet1!E91</f>
        <v>0.965576171875</v>
      </c>
      <c r="C93" s="3">
        <f t="shared" si="17"/>
        <v>1</v>
      </c>
      <c r="D93" s="11">
        <f t="shared" si="18"/>
        <v>0.965576171875</v>
      </c>
    </row>
    <row r="94" spans="1:4" x14ac:dyDescent="0.25">
      <c r="A94" s="3">
        <f t="shared" si="19"/>
        <v>-1.464843749999778E-4</v>
      </c>
      <c r="B94" s="5">
        <f>Sheet1!E92</f>
        <v>0.96542968750000002</v>
      </c>
      <c r="C94" s="3">
        <f t="shared" si="17"/>
        <v>0</v>
      </c>
      <c r="D94" s="11">
        <f t="shared" si="18"/>
        <v>0</v>
      </c>
    </row>
    <row r="95" spans="1:4" x14ac:dyDescent="0.25">
      <c r="A95" s="3">
        <f t="shared" si="19"/>
        <v>-1.2109374999999978E-2</v>
      </c>
      <c r="B95" s="5">
        <f>Sheet1!E93</f>
        <v>0.95332031250000004</v>
      </c>
      <c r="C95" s="3">
        <f t="shared" si="17"/>
        <v>1</v>
      </c>
      <c r="D95" s="11">
        <f t="shared" si="18"/>
        <v>0.95332031250000004</v>
      </c>
    </row>
    <row r="96" spans="1:4" x14ac:dyDescent="0.25">
      <c r="A96" s="3">
        <f t="shared" si="19"/>
        <v>3.7597656249999112E-3</v>
      </c>
      <c r="B96" s="5">
        <f>Sheet1!E94</f>
        <v>0.95708007812499996</v>
      </c>
      <c r="C96" s="3">
        <f t="shared" si="17"/>
        <v>1</v>
      </c>
      <c r="D96" s="11">
        <f t="shared" si="18"/>
        <v>0.95708007812499996</v>
      </c>
    </row>
    <row r="97" spans="1:4" x14ac:dyDescent="0.25">
      <c r="A97" s="3">
        <f t="shared" si="19"/>
        <v>-4.3945312499993339E-4</v>
      </c>
      <c r="B97" s="5">
        <f>Sheet1!E95</f>
        <v>0.95664062500000002</v>
      </c>
      <c r="C97" s="3">
        <f t="shared" si="17"/>
        <v>0</v>
      </c>
      <c r="D97" s="11">
        <f t="shared" si="18"/>
        <v>0</v>
      </c>
    </row>
    <row r="98" spans="1:4" x14ac:dyDescent="0.25">
      <c r="A98" s="3">
        <f t="shared" si="19"/>
        <v>-1.46484375E-3</v>
      </c>
      <c r="B98" s="5">
        <f>Sheet1!E96</f>
        <v>0.95517578125000002</v>
      </c>
      <c r="C98" s="3">
        <f t="shared" si="17"/>
        <v>0</v>
      </c>
      <c r="D98" s="11">
        <f t="shared" si="18"/>
        <v>0</v>
      </c>
    </row>
    <row r="99" spans="1:4" x14ac:dyDescent="0.25">
      <c r="A99" s="3">
        <f t="shared" si="19"/>
        <v>-1.2158203125000044E-2</v>
      </c>
      <c r="B99" s="5">
        <f>Sheet1!E97</f>
        <v>0.94301757812499998</v>
      </c>
      <c r="C99" s="3">
        <f t="shared" ref="C99:C130" si="20">IF(ISTEXT(B98),0,IF(OR(B99&lt;(B98-$C$2),B99&gt;(B98+$C$2)),1,0))</f>
        <v>1</v>
      </c>
      <c r="D99" s="11">
        <f t="shared" ref="D99:D130" si="21">IF(C99=0,0,B99)</f>
        <v>0.94301757812499998</v>
      </c>
    </row>
    <row r="100" spans="1:4" x14ac:dyDescent="0.25">
      <c r="A100" s="3">
        <f t="shared" si="19"/>
        <v>-3.0761718749999778E-3</v>
      </c>
      <c r="B100" s="5">
        <f>Sheet1!E98</f>
        <v>0.93994140625</v>
      </c>
      <c r="C100" s="3">
        <f t="shared" si="20"/>
        <v>1</v>
      </c>
      <c r="D100" s="11">
        <f t="shared" si="21"/>
        <v>0.93994140625</v>
      </c>
    </row>
    <row r="101" spans="1:4" x14ac:dyDescent="0.25">
      <c r="A101" s="3">
        <f t="shared" si="19"/>
        <v>5.859375000000222E-4</v>
      </c>
      <c r="B101" s="5">
        <f>Sheet1!E99</f>
        <v>0.94052734375000002</v>
      </c>
      <c r="C101" s="3">
        <f t="shared" si="20"/>
        <v>0</v>
      </c>
      <c r="D101" s="11">
        <f t="shared" si="21"/>
        <v>0</v>
      </c>
    </row>
    <row r="102" spans="1:4" x14ac:dyDescent="0.25">
      <c r="A102" s="3">
        <f t="shared" si="19"/>
        <v>-8.544921875E-3</v>
      </c>
      <c r="B102" s="5">
        <f>Sheet1!E100</f>
        <v>0.93198242187500002</v>
      </c>
      <c r="C102" s="3">
        <f t="shared" si="20"/>
        <v>1</v>
      </c>
      <c r="D102" s="11">
        <f t="shared" si="21"/>
        <v>0.93198242187500002</v>
      </c>
    </row>
    <row r="103" spans="1:4" x14ac:dyDescent="0.25">
      <c r="A103" s="3">
        <f t="shared" si="19"/>
        <v>5.3222656249999334E-3</v>
      </c>
      <c r="B103" s="5">
        <f>Sheet1!E101</f>
        <v>0.93730468749999996</v>
      </c>
      <c r="C103" s="3">
        <f t="shared" si="20"/>
        <v>1</v>
      </c>
      <c r="D103" s="12">
        <f t="shared" si="21"/>
        <v>0.93730468749999996</v>
      </c>
    </row>
    <row r="104" spans="1:4" x14ac:dyDescent="0.25">
      <c r="A104" s="3">
        <f t="shared" si="19"/>
        <v>1.0253906250000666E-3</v>
      </c>
      <c r="B104" s="5">
        <f>Sheet1!E102</f>
        <v>0.93833007812500002</v>
      </c>
      <c r="C104" s="3">
        <f t="shared" si="20"/>
        <v>0</v>
      </c>
      <c r="D104" s="12">
        <f t="shared" si="21"/>
        <v>0</v>
      </c>
    </row>
    <row r="105" spans="1:4" x14ac:dyDescent="0.25">
      <c r="A105" s="3">
        <f t="shared" si="19"/>
        <v>-2.9296875000006661E-4</v>
      </c>
      <c r="B105" s="5">
        <f>Sheet1!E103</f>
        <v>0.93803710937499996</v>
      </c>
      <c r="C105" s="3">
        <f t="shared" si="20"/>
        <v>0</v>
      </c>
      <c r="D105" s="12">
        <f t="shared" si="21"/>
        <v>0</v>
      </c>
    </row>
    <row r="106" spans="1:4" x14ac:dyDescent="0.25">
      <c r="A106" s="3">
        <f t="shared" si="19"/>
        <v>-5.8105468749999334E-3</v>
      </c>
      <c r="B106" s="5">
        <f>Sheet1!E104</f>
        <v>0.93222656250000002</v>
      </c>
      <c r="C106" s="3">
        <f t="shared" si="20"/>
        <v>1</v>
      </c>
      <c r="D106" s="12">
        <f t="shared" si="21"/>
        <v>0.93222656250000002</v>
      </c>
    </row>
    <row r="107" spans="1:4" x14ac:dyDescent="0.25">
      <c r="A107" s="3">
        <f t="shared" si="19"/>
        <v>1.5136718749999556E-3</v>
      </c>
      <c r="B107" s="5">
        <f>Sheet1!E105</f>
        <v>0.93374023437499998</v>
      </c>
      <c r="C107" s="3">
        <f t="shared" si="20"/>
        <v>0</v>
      </c>
      <c r="D107" s="12">
        <f t="shared" si="21"/>
        <v>0</v>
      </c>
    </row>
    <row r="108" spans="1:4" x14ac:dyDescent="0.25">
      <c r="A108" s="3">
        <f t="shared" si="19"/>
        <v>8.300781250000222E-4</v>
      </c>
      <c r="B108" s="5">
        <f>Sheet1!E106</f>
        <v>0.9345703125</v>
      </c>
      <c r="C108" s="3">
        <f t="shared" si="20"/>
        <v>0</v>
      </c>
      <c r="D108" s="12">
        <f t="shared" si="21"/>
        <v>0</v>
      </c>
    </row>
    <row r="109" spans="1:4" x14ac:dyDescent="0.25">
      <c r="A109" s="3">
        <f t="shared" si="19"/>
        <v>4.7363281250000222E-3</v>
      </c>
      <c r="B109" s="5">
        <f>Sheet1!E107</f>
        <v>0.93930664062500002</v>
      </c>
      <c r="C109" s="3">
        <f t="shared" si="20"/>
        <v>1</v>
      </c>
      <c r="D109" s="12">
        <f t="shared" si="21"/>
        <v>0.93930664062500002</v>
      </c>
    </row>
    <row r="110" spans="1:4" x14ac:dyDescent="0.25">
      <c r="A110" s="3">
        <f t="shared" si="19"/>
        <v>-2.2460937500000666E-3</v>
      </c>
      <c r="B110" s="5">
        <f>Sheet1!E108</f>
        <v>0.93706054687499996</v>
      </c>
      <c r="C110" s="3">
        <f t="shared" si="20"/>
        <v>1</v>
      </c>
      <c r="D110" s="12">
        <f t="shared" si="21"/>
        <v>0.93706054687499996</v>
      </c>
    </row>
    <row r="111" spans="1:4" x14ac:dyDescent="0.25">
      <c r="A111" s="3">
        <f t="shared" si="19"/>
        <v>-3.1249999999999334E-3</v>
      </c>
      <c r="B111" s="5">
        <f>Sheet1!E109</f>
        <v>0.93393554687500002</v>
      </c>
      <c r="C111" s="3">
        <f t="shared" si="20"/>
        <v>1</v>
      </c>
      <c r="D111" s="12">
        <f t="shared" si="21"/>
        <v>0.93393554687500002</v>
      </c>
    </row>
    <row r="112" spans="1:4" x14ac:dyDescent="0.25">
      <c r="A112" s="3">
        <f t="shared" si="19"/>
        <v>1.0058593749999956E-2</v>
      </c>
      <c r="B112" s="5">
        <f>Sheet1!E110</f>
        <v>0.94399414062499998</v>
      </c>
      <c r="C112" s="3">
        <f t="shared" si="20"/>
        <v>1</v>
      </c>
      <c r="D112" s="12">
        <f t="shared" si="21"/>
        <v>0.94399414062499998</v>
      </c>
    </row>
    <row r="113" spans="1:4" x14ac:dyDescent="0.25">
      <c r="A113" s="3">
        <f t="shared" si="19"/>
        <v>1.0742187500000222E-3</v>
      </c>
      <c r="B113" s="5">
        <f>Sheet1!E111</f>
        <v>0.945068359375</v>
      </c>
      <c r="C113" s="3">
        <f t="shared" si="20"/>
        <v>0</v>
      </c>
      <c r="D113" s="12">
        <f t="shared" si="21"/>
        <v>0</v>
      </c>
    </row>
    <row r="114" spans="1:4" x14ac:dyDescent="0.25">
      <c r="A114" s="3">
        <f t="shared" si="19"/>
        <v>1.1181640625000044E-2</v>
      </c>
      <c r="B114" s="5">
        <f>Sheet1!E112</f>
        <v>0.95625000000000004</v>
      </c>
      <c r="C114" s="3">
        <f t="shared" si="20"/>
        <v>1</v>
      </c>
      <c r="D114" s="12">
        <f t="shared" si="21"/>
        <v>0.95625000000000004</v>
      </c>
    </row>
    <row r="115" spans="1:4" x14ac:dyDescent="0.25">
      <c r="A115" s="3">
        <f t="shared" si="19"/>
        <v>-2.9296875000006661E-4</v>
      </c>
      <c r="B115" s="5">
        <f>Sheet1!E113</f>
        <v>0.95595703124999998</v>
      </c>
      <c r="C115" s="3">
        <f t="shared" si="20"/>
        <v>0</v>
      </c>
      <c r="D115" s="12">
        <f t="shared" si="21"/>
        <v>0</v>
      </c>
    </row>
    <row r="116" spans="1:4" x14ac:dyDescent="0.25">
      <c r="A116" s="3">
        <f t="shared" si="19"/>
        <v>-1.220703125E-3</v>
      </c>
      <c r="B116" s="5">
        <f>Sheet1!E114</f>
        <v>0.95473632812499998</v>
      </c>
      <c r="C116" s="3">
        <f t="shared" si="20"/>
        <v>0</v>
      </c>
      <c r="D116" s="12">
        <f t="shared" si="21"/>
        <v>0</v>
      </c>
    </row>
    <row r="117" spans="1:4" x14ac:dyDescent="0.25">
      <c r="A117" s="3">
        <f t="shared" si="19"/>
        <v>-5.2246093750000222E-3</v>
      </c>
      <c r="B117" s="5">
        <f>Sheet1!E115</f>
        <v>0.94951171874999996</v>
      </c>
      <c r="C117" s="3">
        <f t="shared" si="20"/>
        <v>1</v>
      </c>
      <c r="D117" s="12">
        <f t="shared" si="21"/>
        <v>0.94951171874999996</v>
      </c>
    </row>
    <row r="118" spans="1:4" x14ac:dyDescent="0.25">
      <c r="A118" s="3">
        <f t="shared" si="19"/>
        <v>5.2246093750000222E-3</v>
      </c>
      <c r="B118" s="5">
        <f>Sheet1!E116</f>
        <v>0.95473632812499998</v>
      </c>
      <c r="C118" s="3">
        <f t="shared" si="20"/>
        <v>1</v>
      </c>
      <c r="D118" s="12">
        <f t="shared" si="21"/>
        <v>0.95473632812499998</v>
      </c>
    </row>
    <row r="119" spans="1:4" x14ac:dyDescent="0.25">
      <c r="A119" s="3">
        <f t="shared" si="19"/>
        <v>3.3691406250000444E-3</v>
      </c>
      <c r="B119" s="5">
        <f>Sheet1!E117</f>
        <v>0.95810546875000002</v>
      </c>
      <c r="C119" s="3">
        <f t="shared" si="20"/>
        <v>1</v>
      </c>
      <c r="D119" s="12">
        <f t="shared" si="21"/>
        <v>0.95810546875000002</v>
      </c>
    </row>
    <row r="120" spans="1:4" x14ac:dyDescent="0.25">
      <c r="A120" s="3">
        <f t="shared" si="19"/>
        <v>6.8359374999993339E-4</v>
      </c>
      <c r="B120" s="5">
        <f>Sheet1!E118</f>
        <v>0.95878906249999996</v>
      </c>
      <c r="C120" s="3">
        <f t="shared" si="20"/>
        <v>0</v>
      </c>
      <c r="D120" s="12">
        <f t="shared" si="21"/>
        <v>0</v>
      </c>
    </row>
    <row r="121" spans="1:4" x14ac:dyDescent="0.25">
      <c r="A121" s="3">
        <f t="shared" si="19"/>
        <v>-1.0205078124999933E-2</v>
      </c>
      <c r="B121" s="5">
        <f>Sheet1!E119</f>
        <v>0.94858398437500002</v>
      </c>
      <c r="C121" s="3">
        <f t="shared" si="20"/>
        <v>1</v>
      </c>
      <c r="D121" s="12">
        <f t="shared" si="21"/>
        <v>0.94858398437500002</v>
      </c>
    </row>
    <row r="122" spans="1:4" x14ac:dyDescent="0.25">
      <c r="A122" s="3">
        <f t="shared" si="19"/>
        <v>1.1132812499999978E-2</v>
      </c>
      <c r="B122" s="5">
        <f>Sheet1!E120</f>
        <v>0.959716796875</v>
      </c>
      <c r="C122" s="3">
        <f t="shared" si="20"/>
        <v>1</v>
      </c>
      <c r="D122" s="12">
        <f t="shared" si="21"/>
        <v>0.959716796875</v>
      </c>
    </row>
    <row r="123" spans="1:4" x14ac:dyDescent="0.25">
      <c r="A123" s="3">
        <f t="shared" si="19"/>
        <v>-3.662109375E-3</v>
      </c>
      <c r="B123" s="5">
        <f>Sheet1!E121</f>
        <v>0.9560546875</v>
      </c>
      <c r="C123" s="3">
        <f t="shared" si="20"/>
        <v>1</v>
      </c>
      <c r="D123" s="12">
        <f t="shared" si="21"/>
        <v>0.9560546875</v>
      </c>
    </row>
    <row r="124" spans="1:4" x14ac:dyDescent="0.25">
      <c r="A124" s="3">
        <f t="shared" si="19"/>
        <v>-2.7343749999999556E-3</v>
      </c>
      <c r="B124" s="5">
        <f>Sheet1!E122</f>
        <v>0.95332031250000004</v>
      </c>
      <c r="C124" s="3">
        <f t="shared" si="20"/>
        <v>1</v>
      </c>
      <c r="D124" s="12">
        <f t="shared" si="21"/>
        <v>0.95332031250000004</v>
      </c>
    </row>
    <row r="125" spans="1:4" x14ac:dyDescent="0.25">
      <c r="A125" s="3">
        <f t="shared" si="19"/>
        <v>1.2499999999999956E-2</v>
      </c>
      <c r="B125" s="5">
        <f>Sheet1!E123</f>
        <v>0.9658203125</v>
      </c>
      <c r="C125" s="3">
        <f t="shared" si="20"/>
        <v>1</v>
      </c>
      <c r="D125" s="12">
        <f t="shared" si="21"/>
        <v>0.9658203125</v>
      </c>
    </row>
    <row r="126" spans="1:4" x14ac:dyDescent="0.25">
      <c r="A126" s="3">
        <f t="shared" si="19"/>
        <v>-6.8847656249999556E-3</v>
      </c>
      <c r="B126" s="5">
        <f>Sheet1!E124</f>
        <v>0.95893554687500004</v>
      </c>
      <c r="C126" s="3">
        <f t="shared" si="20"/>
        <v>1</v>
      </c>
      <c r="D126" s="12">
        <f t="shared" si="21"/>
        <v>0.95893554687500004</v>
      </c>
    </row>
    <row r="127" spans="1:4" x14ac:dyDescent="0.25">
      <c r="A127" s="3">
        <f t="shared" si="19"/>
        <v>-2.8808593750000444E-3</v>
      </c>
      <c r="B127" s="5">
        <f>Sheet1!E125</f>
        <v>0.9560546875</v>
      </c>
      <c r="C127" s="3">
        <f t="shared" si="20"/>
        <v>1</v>
      </c>
      <c r="D127" s="12">
        <f t="shared" si="21"/>
        <v>0.9560546875</v>
      </c>
    </row>
    <row r="128" spans="1:4" x14ac:dyDescent="0.25">
      <c r="A128" s="3">
        <f t="shared" si="19"/>
        <v>-6.7871093750000444E-3</v>
      </c>
      <c r="B128" s="5">
        <f>Sheet1!E126</f>
        <v>0.94926757812499996</v>
      </c>
      <c r="C128" s="3">
        <f t="shared" si="20"/>
        <v>1</v>
      </c>
      <c r="D128" s="13">
        <f t="shared" si="21"/>
        <v>0.94926757812499996</v>
      </c>
    </row>
    <row r="129" spans="1:4" x14ac:dyDescent="0.25">
      <c r="A129" s="3">
        <f t="shared" si="19"/>
        <v>-4.8828125E-4</v>
      </c>
      <c r="B129" s="5">
        <f>Sheet1!E127</f>
        <v>0.94877929687499996</v>
      </c>
      <c r="C129" s="3">
        <f t="shared" si="20"/>
        <v>0</v>
      </c>
      <c r="D129" s="13">
        <f t="shared" si="21"/>
        <v>0</v>
      </c>
    </row>
    <row r="130" spans="1:4" x14ac:dyDescent="0.25">
      <c r="A130" s="3">
        <f t="shared" si="19"/>
        <v>9.6191406250000222E-3</v>
      </c>
      <c r="B130" s="5">
        <f>Sheet1!E128</f>
        <v>0.95839843749999998</v>
      </c>
      <c r="C130" s="3">
        <f t="shared" si="20"/>
        <v>1</v>
      </c>
      <c r="D130" s="13">
        <f t="shared" si="21"/>
        <v>0.95839843749999998</v>
      </c>
    </row>
    <row r="131" spans="1:4" x14ac:dyDescent="0.25">
      <c r="A131" s="3">
        <f t="shared" si="19"/>
        <v>4.6875000000000666E-3</v>
      </c>
      <c r="B131" s="5">
        <f>Sheet1!E129</f>
        <v>0.96308593750000004</v>
      </c>
      <c r="C131" s="3">
        <f t="shared" ref="C131:C162" si="22">IF(ISTEXT(B130),0,IF(OR(B131&lt;(B130-$C$2),B131&gt;(B130+$C$2)),1,0))</f>
        <v>1</v>
      </c>
      <c r="D131" s="13">
        <f t="shared" ref="D131:D162" si="23">IF(C131=0,0,B131)</f>
        <v>0.96308593750000004</v>
      </c>
    </row>
    <row r="132" spans="1:4" x14ac:dyDescent="0.25">
      <c r="A132" s="3">
        <f t="shared" si="19"/>
        <v>1.1718749999999334E-3</v>
      </c>
      <c r="B132" s="5">
        <f>Sheet1!E130</f>
        <v>0.96425781249999998</v>
      </c>
      <c r="C132" s="3">
        <f t="shared" si="22"/>
        <v>0</v>
      </c>
      <c r="D132" s="13">
        <f t="shared" si="23"/>
        <v>0</v>
      </c>
    </row>
    <row r="133" spans="1:4" x14ac:dyDescent="0.25">
      <c r="A133" s="3">
        <f t="shared" ref="A133:A196" si="24">B133-B132</f>
        <v>1.9042968750000444E-3</v>
      </c>
      <c r="B133" s="5">
        <f>Sheet1!E131</f>
        <v>0.96616210937500002</v>
      </c>
      <c r="C133" s="3">
        <f t="shared" si="22"/>
        <v>0</v>
      </c>
      <c r="D133" s="13">
        <f t="shared" si="23"/>
        <v>0</v>
      </c>
    </row>
    <row r="134" spans="1:4" x14ac:dyDescent="0.25">
      <c r="A134" s="3">
        <f t="shared" si="24"/>
        <v>-1.0839843750000022E-2</v>
      </c>
      <c r="B134" s="5">
        <f>Sheet1!E132</f>
        <v>0.955322265625</v>
      </c>
      <c r="C134" s="3">
        <f t="shared" si="22"/>
        <v>1</v>
      </c>
      <c r="D134" s="13">
        <f t="shared" si="23"/>
        <v>0.955322265625</v>
      </c>
    </row>
    <row r="135" spans="1:4" x14ac:dyDescent="0.25">
      <c r="A135" s="3">
        <f t="shared" si="24"/>
        <v>1.1816406250000022E-2</v>
      </c>
      <c r="B135" s="5">
        <f>Sheet1!E133</f>
        <v>0.96713867187500002</v>
      </c>
      <c r="C135" s="3">
        <f t="shared" si="22"/>
        <v>1</v>
      </c>
      <c r="D135" s="13">
        <f t="shared" si="23"/>
        <v>0.96713867187500002</v>
      </c>
    </row>
    <row r="136" spans="1:4" x14ac:dyDescent="0.25">
      <c r="A136" s="3">
        <f t="shared" si="24"/>
        <v>3.7597656250000222E-3</v>
      </c>
      <c r="B136" s="5">
        <f>Sheet1!E134</f>
        <v>0.97089843750000004</v>
      </c>
      <c r="C136" s="3">
        <f t="shared" si="22"/>
        <v>1</v>
      </c>
      <c r="D136" s="13">
        <f t="shared" si="23"/>
        <v>0.97089843750000004</v>
      </c>
    </row>
    <row r="137" spans="1:4" x14ac:dyDescent="0.25">
      <c r="A137" s="3">
        <f t="shared" si="24"/>
        <v>1.4453124999999956E-2</v>
      </c>
      <c r="B137" s="5">
        <f>Sheet1!E135</f>
        <v>0.9853515625</v>
      </c>
      <c r="C137" s="3">
        <f t="shared" si="22"/>
        <v>1</v>
      </c>
      <c r="D137" s="13">
        <f t="shared" si="23"/>
        <v>0.9853515625</v>
      </c>
    </row>
    <row r="138" spans="1:4" x14ac:dyDescent="0.25">
      <c r="A138" s="3">
        <f t="shared" si="24"/>
        <v>-1.708984375E-3</v>
      </c>
      <c r="B138" s="5">
        <f>Sheet1!E136</f>
        <v>0.983642578125</v>
      </c>
      <c r="C138" s="3">
        <f t="shared" si="22"/>
        <v>0</v>
      </c>
      <c r="D138" s="13">
        <f t="shared" si="23"/>
        <v>0</v>
      </c>
    </row>
    <row r="139" spans="1:4" x14ac:dyDescent="0.25">
      <c r="A139" s="3">
        <f t="shared" si="24"/>
        <v>9.7656250000022204E-5</v>
      </c>
      <c r="B139" s="5">
        <f>Sheet1!E137</f>
        <v>0.98374023437500002</v>
      </c>
      <c r="C139" s="3">
        <f t="shared" si="22"/>
        <v>0</v>
      </c>
      <c r="D139" s="13">
        <f t="shared" si="23"/>
        <v>0</v>
      </c>
    </row>
    <row r="140" spans="1:4" x14ac:dyDescent="0.25">
      <c r="A140" s="3">
        <f t="shared" si="24"/>
        <v>7.7148437499999778E-3</v>
      </c>
      <c r="B140" s="5">
        <f>Sheet1!E138</f>
        <v>0.991455078125</v>
      </c>
      <c r="C140" s="3">
        <f t="shared" si="22"/>
        <v>1</v>
      </c>
      <c r="D140" s="13">
        <f t="shared" si="23"/>
        <v>0.991455078125</v>
      </c>
    </row>
    <row r="141" spans="1:4" x14ac:dyDescent="0.25">
      <c r="A141" s="3">
        <f t="shared" si="24"/>
        <v>2.7832031250000222E-3</v>
      </c>
      <c r="B141" s="5">
        <f>Sheet1!E139</f>
        <v>0.99423828125000002</v>
      </c>
      <c r="C141" s="3">
        <f t="shared" si="22"/>
        <v>1</v>
      </c>
      <c r="D141" s="13">
        <f t="shared" si="23"/>
        <v>0.99423828125000002</v>
      </c>
    </row>
    <row r="142" spans="1:4" x14ac:dyDescent="0.25">
      <c r="A142" s="3">
        <f t="shared" si="24"/>
        <v>-4.8339843750000444E-3</v>
      </c>
      <c r="B142" s="5">
        <f>Sheet1!E140</f>
        <v>0.98940429687499998</v>
      </c>
      <c r="C142" s="3">
        <f t="shared" si="22"/>
        <v>1</v>
      </c>
      <c r="D142" s="13">
        <f t="shared" si="23"/>
        <v>0.98940429687499998</v>
      </c>
    </row>
    <row r="143" spans="1:4" x14ac:dyDescent="0.25">
      <c r="A143" s="3">
        <f t="shared" si="24"/>
        <v>-4.3457031249999334E-3</v>
      </c>
      <c r="B143" s="5">
        <f>Sheet1!E141</f>
        <v>0.98505859375000004</v>
      </c>
      <c r="C143" s="3">
        <f t="shared" si="22"/>
        <v>1</v>
      </c>
      <c r="D143" s="13">
        <f t="shared" si="23"/>
        <v>0.98505859375000004</v>
      </c>
    </row>
    <row r="144" spans="1:4" x14ac:dyDescent="0.25">
      <c r="A144" s="3">
        <f t="shared" si="24"/>
        <v>1.4941406249999956E-2</v>
      </c>
      <c r="B144" s="5">
        <f>Sheet1!E142</f>
        <v>1</v>
      </c>
      <c r="C144" s="3">
        <f t="shared" si="22"/>
        <v>1</v>
      </c>
      <c r="D144" s="13">
        <f t="shared" si="23"/>
        <v>1</v>
      </c>
    </row>
    <row r="145" spans="1:4" x14ac:dyDescent="0.25">
      <c r="A145" s="3">
        <f t="shared" si="24"/>
        <v>-9.4726562500000444E-3</v>
      </c>
      <c r="B145" s="5">
        <f>Sheet1!E143</f>
        <v>0.99052734374999996</v>
      </c>
      <c r="C145" s="3">
        <f t="shared" si="22"/>
        <v>1</v>
      </c>
      <c r="D145" s="13">
        <f t="shared" si="23"/>
        <v>0.99052734374999996</v>
      </c>
    </row>
    <row r="146" spans="1:4" x14ac:dyDescent="0.25">
      <c r="A146" s="3">
        <f t="shared" si="24"/>
        <v>-6.9824218749999778E-3</v>
      </c>
      <c r="B146" s="5">
        <f>Sheet1!E144</f>
        <v>0.98354492187499998</v>
      </c>
      <c r="C146" s="3">
        <f t="shared" si="22"/>
        <v>1</v>
      </c>
      <c r="D146" s="13">
        <f t="shared" si="23"/>
        <v>0.98354492187499998</v>
      </c>
    </row>
    <row r="147" spans="1:4" x14ac:dyDescent="0.25">
      <c r="A147" s="3">
        <f t="shared" si="24"/>
        <v>-1.5087890624999933E-2</v>
      </c>
      <c r="B147" s="5">
        <f>Sheet1!E145</f>
        <v>0.96845703125000004</v>
      </c>
      <c r="C147" s="3">
        <f t="shared" si="22"/>
        <v>1</v>
      </c>
      <c r="D147" s="13">
        <f t="shared" si="23"/>
        <v>0.96845703125000004</v>
      </c>
    </row>
    <row r="148" spans="1:4" x14ac:dyDescent="0.25">
      <c r="A148" s="3">
        <f t="shared" si="24"/>
        <v>3.2714843749999112E-3</v>
      </c>
      <c r="B148" s="5">
        <f>Sheet1!E146</f>
        <v>0.97172851562499996</v>
      </c>
      <c r="C148" s="3">
        <f t="shared" si="22"/>
        <v>1</v>
      </c>
      <c r="D148" s="13">
        <f t="shared" si="23"/>
        <v>0.97172851562499996</v>
      </c>
    </row>
    <row r="149" spans="1:4" x14ac:dyDescent="0.25">
      <c r="A149" s="3">
        <f t="shared" si="24"/>
        <v>-9.7656249999911182E-5</v>
      </c>
      <c r="B149" s="5">
        <f>Sheet1!E147</f>
        <v>0.97163085937500004</v>
      </c>
      <c r="C149" s="3">
        <f t="shared" si="22"/>
        <v>0</v>
      </c>
      <c r="D149" s="13">
        <f t="shared" si="23"/>
        <v>0</v>
      </c>
    </row>
    <row r="150" spans="1:4" x14ac:dyDescent="0.25">
      <c r="A150" s="3">
        <f t="shared" si="24"/>
        <v>-2.0507812500000222E-3</v>
      </c>
      <c r="B150" s="5">
        <f>Sheet1!E148</f>
        <v>0.96958007812500002</v>
      </c>
      <c r="C150" s="3">
        <f t="shared" si="22"/>
        <v>1</v>
      </c>
      <c r="D150" s="13">
        <f t="shared" si="23"/>
        <v>0.96958007812500002</v>
      </c>
    </row>
    <row r="151" spans="1:4" x14ac:dyDescent="0.25">
      <c r="A151" s="3">
        <f t="shared" si="24"/>
        <v>4.0527343749999778E-3</v>
      </c>
      <c r="B151" s="5">
        <f>Sheet1!E149</f>
        <v>0.9736328125</v>
      </c>
      <c r="C151" s="3">
        <f t="shared" si="22"/>
        <v>1</v>
      </c>
      <c r="D151" s="13">
        <f t="shared" si="23"/>
        <v>0.9736328125</v>
      </c>
    </row>
    <row r="152" spans="1:4" x14ac:dyDescent="0.25">
      <c r="A152" s="3">
        <f t="shared" si="24"/>
        <v>-2.3925781250000444E-3</v>
      </c>
      <c r="B152" s="5">
        <f>Sheet1!E150</f>
        <v>0.97124023437499996</v>
      </c>
      <c r="C152" s="3">
        <f t="shared" si="22"/>
        <v>1</v>
      </c>
      <c r="D152" s="13">
        <f t="shared" si="23"/>
        <v>0.97124023437499996</v>
      </c>
    </row>
    <row r="153" spans="1:4" x14ac:dyDescent="0.25">
      <c r="A153" s="3">
        <f t="shared" si="24"/>
        <v>-4.6874999999999556E-3</v>
      </c>
      <c r="B153" s="5">
        <f>Sheet1!E151</f>
        <v>0.966552734375</v>
      </c>
      <c r="C153" s="3">
        <f t="shared" si="22"/>
        <v>1</v>
      </c>
      <c r="D153" s="14">
        <f t="shared" si="23"/>
        <v>0.966552734375</v>
      </c>
    </row>
    <row r="154" spans="1:4" x14ac:dyDescent="0.25">
      <c r="A154" s="3">
        <f t="shared" si="24"/>
        <v>1.3720703124999956E-2</v>
      </c>
      <c r="B154" s="5">
        <f>Sheet1!E152</f>
        <v>0.98027343749999996</v>
      </c>
      <c r="C154" s="3">
        <f t="shared" si="22"/>
        <v>1</v>
      </c>
      <c r="D154" s="14">
        <f t="shared" si="23"/>
        <v>0.98027343749999996</v>
      </c>
    </row>
    <row r="155" spans="1:4" x14ac:dyDescent="0.25">
      <c r="A155" s="3">
        <f t="shared" si="24"/>
        <v>-6.0546874999999334E-3</v>
      </c>
      <c r="B155" s="5">
        <f>Sheet1!E153</f>
        <v>0.97421875000000002</v>
      </c>
      <c r="C155" s="3">
        <f t="shared" si="22"/>
        <v>1</v>
      </c>
      <c r="D155" s="14">
        <f t="shared" si="23"/>
        <v>0.97421875000000002</v>
      </c>
    </row>
    <row r="156" spans="1:4" x14ac:dyDescent="0.25">
      <c r="A156" s="3">
        <f t="shared" si="24"/>
        <v>5.9570312500000222E-3</v>
      </c>
      <c r="B156" s="5">
        <f>Sheet1!E154</f>
        <v>0.98017578125000004</v>
      </c>
      <c r="C156" s="3">
        <f t="shared" si="22"/>
        <v>1</v>
      </c>
      <c r="D156" s="14">
        <f t="shared" si="23"/>
        <v>0.98017578125000004</v>
      </c>
    </row>
    <row r="157" spans="1:4" x14ac:dyDescent="0.25">
      <c r="A157" s="3">
        <f t="shared" si="24"/>
        <v>-6.4453125000000222E-3</v>
      </c>
      <c r="B157" s="5">
        <f>Sheet1!E155</f>
        <v>0.97373046875000002</v>
      </c>
      <c r="C157" s="3">
        <f t="shared" si="22"/>
        <v>1</v>
      </c>
      <c r="D157" s="14">
        <f t="shared" si="23"/>
        <v>0.97373046875000002</v>
      </c>
    </row>
    <row r="158" spans="1:4" x14ac:dyDescent="0.25">
      <c r="A158" s="3">
        <f t="shared" si="24"/>
        <v>3.90625E-3</v>
      </c>
      <c r="B158" s="5">
        <f>Sheet1!E156</f>
        <v>0.97763671875000002</v>
      </c>
      <c r="C158" s="3">
        <f t="shared" si="22"/>
        <v>1</v>
      </c>
      <c r="D158" s="14">
        <f t="shared" si="23"/>
        <v>0.97763671875000002</v>
      </c>
    </row>
    <row r="159" spans="1:4" x14ac:dyDescent="0.25">
      <c r="A159" s="3">
        <f t="shared" si="24"/>
        <v>1.9091796874999956E-2</v>
      </c>
      <c r="B159" s="5">
        <f>Sheet1!E157</f>
        <v>0.99672851562499998</v>
      </c>
      <c r="C159" s="3">
        <f t="shared" si="22"/>
        <v>1</v>
      </c>
      <c r="D159" s="14">
        <f t="shared" si="23"/>
        <v>0.99672851562499998</v>
      </c>
    </row>
    <row r="160" spans="1:4" x14ac:dyDescent="0.25">
      <c r="A160" s="3">
        <f t="shared" si="24"/>
        <v>-1.4843749999999933E-2</v>
      </c>
      <c r="B160" s="5">
        <f>Sheet1!E158</f>
        <v>0.98188476562500004</v>
      </c>
      <c r="C160" s="3">
        <f t="shared" si="22"/>
        <v>1</v>
      </c>
      <c r="D160" s="14">
        <f t="shared" si="23"/>
        <v>0.98188476562500004</v>
      </c>
    </row>
    <row r="161" spans="1:4" x14ac:dyDescent="0.25">
      <c r="A161" s="3">
        <f t="shared" si="24"/>
        <v>-2.9785156250000666E-3</v>
      </c>
      <c r="B161" s="5">
        <f>Sheet1!E159</f>
        <v>0.97890624999999998</v>
      </c>
      <c r="C161" s="3">
        <f t="shared" si="22"/>
        <v>1</v>
      </c>
      <c r="D161" s="14">
        <f t="shared" si="23"/>
        <v>0.97890624999999998</v>
      </c>
    </row>
    <row r="162" spans="1:4" x14ac:dyDescent="0.25">
      <c r="A162" s="3">
        <f t="shared" si="24"/>
        <v>-7.6660156250000222E-3</v>
      </c>
      <c r="B162" s="5">
        <f>Sheet1!E160</f>
        <v>0.97124023437499996</v>
      </c>
      <c r="C162" s="3">
        <f t="shared" si="22"/>
        <v>1</v>
      </c>
      <c r="D162" s="14">
        <f t="shared" si="23"/>
        <v>0.97124023437499996</v>
      </c>
    </row>
    <row r="163" spans="1:4" x14ac:dyDescent="0.25">
      <c r="A163" s="3">
        <f t="shared" si="24"/>
        <v>1.1132812500000089E-2</v>
      </c>
      <c r="B163" s="5">
        <f>Sheet1!E161</f>
        <v>0.98237304687500004</v>
      </c>
      <c r="C163" s="3">
        <f t="shared" ref="C163:C194" si="25">IF(ISTEXT(B162),0,IF(OR(B163&lt;(B162-$C$2),B163&gt;(B162+$C$2)),1,0))</f>
        <v>1</v>
      </c>
      <c r="D163" s="14">
        <f t="shared" ref="D163:D194" si="26">IF(C163=0,0,B163)</f>
        <v>0.98237304687500004</v>
      </c>
    </row>
    <row r="164" spans="1:4" x14ac:dyDescent="0.25">
      <c r="A164" s="3">
        <f t="shared" si="24"/>
        <v>4.39453125E-3</v>
      </c>
      <c r="B164" s="5">
        <f>Sheet1!E162</f>
        <v>0.98676757812500004</v>
      </c>
      <c r="C164" s="3">
        <f t="shared" si="25"/>
        <v>1</v>
      </c>
      <c r="D164" s="14">
        <f t="shared" si="26"/>
        <v>0.98676757812500004</v>
      </c>
    </row>
    <row r="165" spans="1:4" x14ac:dyDescent="0.25">
      <c r="A165" s="3">
        <f t="shared" si="24"/>
        <v>6.347656249999778E-4</v>
      </c>
      <c r="B165" s="5">
        <f>Sheet1!E163</f>
        <v>0.98740234375000002</v>
      </c>
      <c r="C165" s="3">
        <f t="shared" si="25"/>
        <v>0</v>
      </c>
      <c r="D165" s="14">
        <f t="shared" si="26"/>
        <v>0</v>
      </c>
    </row>
    <row r="166" spans="1:4" x14ac:dyDescent="0.25">
      <c r="A166" s="3">
        <f t="shared" si="24"/>
        <v>-1.8701171874999978E-2</v>
      </c>
      <c r="B166" s="5">
        <f>Sheet1!E164</f>
        <v>0.96870117187500004</v>
      </c>
      <c r="C166" s="3">
        <f t="shared" si="25"/>
        <v>1</v>
      </c>
      <c r="D166" s="14">
        <f t="shared" si="26"/>
        <v>0.96870117187500004</v>
      </c>
    </row>
    <row r="167" spans="1:4" x14ac:dyDescent="0.25">
      <c r="A167" s="3">
        <f t="shared" si="24"/>
        <v>-7.2753906250000444E-3</v>
      </c>
      <c r="B167" s="5">
        <f>Sheet1!E165</f>
        <v>0.96142578125</v>
      </c>
      <c r="C167" s="3">
        <f t="shared" si="25"/>
        <v>1</v>
      </c>
      <c r="D167" s="14">
        <f t="shared" si="26"/>
        <v>0.96142578125</v>
      </c>
    </row>
    <row r="168" spans="1:4" x14ac:dyDescent="0.25">
      <c r="A168" s="3">
        <f t="shared" si="24"/>
        <v>5.5175781249999778E-3</v>
      </c>
      <c r="B168" s="5">
        <f>Sheet1!E166</f>
        <v>0.96694335937499998</v>
      </c>
      <c r="C168" s="3">
        <f t="shared" si="25"/>
        <v>1</v>
      </c>
      <c r="D168" s="14">
        <f t="shared" si="26"/>
        <v>0.96694335937499998</v>
      </c>
    </row>
    <row r="169" spans="1:4" x14ac:dyDescent="0.25">
      <c r="A169" s="3">
        <f t="shared" si="24"/>
        <v>-6.9335937500000222E-3</v>
      </c>
      <c r="B169" s="5">
        <f>Sheet1!E167</f>
        <v>0.96000976562499996</v>
      </c>
      <c r="C169" s="3">
        <f t="shared" si="25"/>
        <v>1</v>
      </c>
      <c r="D169" s="14">
        <f t="shared" si="26"/>
        <v>0.96000976562499996</v>
      </c>
    </row>
    <row r="170" spans="1:4" x14ac:dyDescent="0.25">
      <c r="A170" s="3">
        <f t="shared" si="24"/>
        <v>3.0761718750000888E-3</v>
      </c>
      <c r="B170" s="5">
        <f>Sheet1!E168</f>
        <v>0.96308593750000004</v>
      </c>
      <c r="C170" s="3">
        <f t="shared" si="25"/>
        <v>1</v>
      </c>
      <c r="D170" s="14">
        <f t="shared" si="26"/>
        <v>0.96308593750000004</v>
      </c>
    </row>
    <row r="171" spans="1:4" x14ac:dyDescent="0.25">
      <c r="A171" s="3">
        <f t="shared" si="24"/>
        <v>-9.765625E-3</v>
      </c>
      <c r="B171" s="5">
        <f>Sheet1!E169</f>
        <v>0.95332031250000004</v>
      </c>
      <c r="C171" s="3">
        <f t="shared" si="25"/>
        <v>1</v>
      </c>
      <c r="D171" s="14">
        <f t="shared" si="26"/>
        <v>0.95332031250000004</v>
      </c>
    </row>
    <row r="172" spans="1:4" x14ac:dyDescent="0.25">
      <c r="A172" s="3">
        <f t="shared" si="24"/>
        <v>1.4501953124999911E-2</v>
      </c>
      <c r="B172" s="5">
        <f>Sheet1!E170</f>
        <v>0.96782226562499996</v>
      </c>
      <c r="C172" s="3">
        <f t="shared" si="25"/>
        <v>1</v>
      </c>
      <c r="D172" s="14">
        <f t="shared" si="26"/>
        <v>0.96782226562499996</v>
      </c>
    </row>
    <row r="173" spans="1:4" x14ac:dyDescent="0.25">
      <c r="A173" s="3">
        <f t="shared" si="24"/>
        <v>5.7128906250000222E-3</v>
      </c>
      <c r="B173" s="5">
        <f>Sheet1!E171</f>
        <v>0.97353515624999998</v>
      </c>
      <c r="C173" s="3">
        <f t="shared" si="25"/>
        <v>1</v>
      </c>
      <c r="D173" s="14">
        <f t="shared" si="26"/>
        <v>0.97353515624999998</v>
      </c>
    </row>
    <row r="174" spans="1:4" x14ac:dyDescent="0.25">
      <c r="A174" s="3">
        <f t="shared" si="24"/>
        <v>-2.294921875E-2</v>
      </c>
      <c r="B174" s="5">
        <f>Sheet1!E172</f>
        <v>0.95058593749999998</v>
      </c>
      <c r="C174" s="3">
        <f t="shared" si="25"/>
        <v>1</v>
      </c>
      <c r="D174" s="14">
        <f t="shared" si="26"/>
        <v>0.95058593749999998</v>
      </c>
    </row>
    <row r="175" spans="1:4" x14ac:dyDescent="0.25">
      <c r="A175" s="3">
        <f t="shared" si="24"/>
        <v>-4.2968749999999778E-3</v>
      </c>
      <c r="B175" s="5">
        <f>Sheet1!E173</f>
        <v>0.9462890625</v>
      </c>
      <c r="C175" s="3">
        <f t="shared" si="25"/>
        <v>1</v>
      </c>
      <c r="D175" s="14">
        <f t="shared" si="26"/>
        <v>0.9462890625</v>
      </c>
    </row>
    <row r="176" spans="1:4" x14ac:dyDescent="0.25">
      <c r="A176" s="3">
        <f t="shared" si="24"/>
        <v>2.0117187500000022E-2</v>
      </c>
      <c r="B176" s="5">
        <f>Sheet1!E174</f>
        <v>0.96640625000000002</v>
      </c>
      <c r="C176" s="3">
        <f t="shared" si="25"/>
        <v>1</v>
      </c>
      <c r="D176" s="14">
        <f t="shared" si="26"/>
        <v>0.96640625000000002</v>
      </c>
    </row>
    <row r="177" spans="1:4" x14ac:dyDescent="0.25">
      <c r="A177" s="3">
        <f t="shared" si="24"/>
        <v>-4.5898437500000444E-3</v>
      </c>
      <c r="B177" s="5">
        <f>Sheet1!E175</f>
        <v>0.96181640624999998</v>
      </c>
      <c r="C177" s="3">
        <f t="shared" si="25"/>
        <v>1</v>
      </c>
      <c r="D177" s="14">
        <f t="shared" si="26"/>
        <v>0.96181640624999998</v>
      </c>
    </row>
    <row r="178" spans="1:4" x14ac:dyDescent="0.25">
      <c r="A178" s="3">
        <f t="shared" si="24"/>
        <v>-2.4804687499999978E-2</v>
      </c>
      <c r="B178" s="5">
        <f>Sheet1!E176</f>
        <v>0.93701171875</v>
      </c>
      <c r="C178" s="3">
        <f t="shared" si="25"/>
        <v>1</v>
      </c>
      <c r="D178" s="15">
        <f t="shared" si="26"/>
        <v>0.93701171875</v>
      </c>
    </row>
    <row r="179" spans="1:4" x14ac:dyDescent="0.25">
      <c r="A179" s="3">
        <f t="shared" si="24"/>
        <v>3.7109374999999556E-3</v>
      </c>
      <c r="B179" s="5">
        <f>Sheet1!E177</f>
        <v>0.94072265624999996</v>
      </c>
      <c r="C179" s="3">
        <f t="shared" si="25"/>
        <v>1</v>
      </c>
      <c r="D179" s="15">
        <f t="shared" si="26"/>
        <v>0.94072265624999996</v>
      </c>
    </row>
    <row r="180" spans="1:4" x14ac:dyDescent="0.25">
      <c r="A180" s="3">
        <f t="shared" si="24"/>
        <v>-9.9609374999999334E-3</v>
      </c>
      <c r="B180" s="5">
        <f>Sheet1!E178</f>
        <v>0.93076171875000002</v>
      </c>
      <c r="C180" s="3">
        <f t="shared" si="25"/>
        <v>1</v>
      </c>
      <c r="D180" s="15">
        <f t="shared" si="26"/>
        <v>0.93076171875000002</v>
      </c>
    </row>
    <row r="181" spans="1:4" x14ac:dyDescent="0.25">
      <c r="A181" s="3">
        <f t="shared" si="24"/>
        <v>2.685546875E-3</v>
      </c>
      <c r="B181" s="5">
        <f>Sheet1!E179</f>
        <v>0.93344726562500002</v>
      </c>
      <c r="C181" s="3">
        <f t="shared" si="25"/>
        <v>1</v>
      </c>
      <c r="D181" s="15">
        <f t="shared" si="26"/>
        <v>0.93344726562500002</v>
      </c>
    </row>
    <row r="182" spans="1:4" x14ac:dyDescent="0.25">
      <c r="A182" s="3">
        <f t="shared" si="24"/>
        <v>-2.4267578125000022E-2</v>
      </c>
      <c r="B182" s="5">
        <f>Sheet1!E180</f>
        <v>0.9091796875</v>
      </c>
      <c r="C182" s="3">
        <f t="shared" si="25"/>
        <v>1</v>
      </c>
      <c r="D182" s="15">
        <f t="shared" si="26"/>
        <v>0.9091796875</v>
      </c>
    </row>
    <row r="183" spans="1:4" x14ac:dyDescent="0.25">
      <c r="A183" s="3">
        <f t="shared" si="24"/>
        <v>-1.5966796875000022E-2</v>
      </c>
      <c r="B183" s="5">
        <f>Sheet1!E181</f>
        <v>0.89321289062499998</v>
      </c>
      <c r="C183" s="3">
        <f t="shared" si="25"/>
        <v>1</v>
      </c>
      <c r="D183" s="15">
        <f t="shared" si="26"/>
        <v>0.89321289062499998</v>
      </c>
    </row>
    <row r="184" spans="1:4" x14ac:dyDescent="0.25">
      <c r="A184" s="3">
        <f t="shared" si="24"/>
        <v>-8.1054687499999556E-3</v>
      </c>
      <c r="B184" s="5">
        <f>Sheet1!E182</f>
        <v>0.88510742187500002</v>
      </c>
      <c r="C184" s="3">
        <f t="shared" si="25"/>
        <v>1</v>
      </c>
      <c r="D184" s="15">
        <f t="shared" si="26"/>
        <v>0.88510742187500002</v>
      </c>
    </row>
    <row r="185" spans="1:4" x14ac:dyDescent="0.25">
      <c r="A185" s="3">
        <f t="shared" si="24"/>
        <v>5.859375000000222E-4</v>
      </c>
      <c r="B185" s="5">
        <f>Sheet1!E183</f>
        <v>0.88569335937500004</v>
      </c>
      <c r="C185" s="3">
        <f t="shared" si="25"/>
        <v>0</v>
      </c>
      <c r="D185" s="15">
        <f t="shared" si="26"/>
        <v>0</v>
      </c>
    </row>
    <row r="186" spans="1:4" x14ac:dyDescent="0.25">
      <c r="A186" s="3">
        <f t="shared" si="24"/>
        <v>1.66015625E-2</v>
      </c>
      <c r="B186" s="5">
        <f>Sheet1!E184</f>
        <v>0.90229492187500004</v>
      </c>
      <c r="C186" s="3">
        <f t="shared" si="25"/>
        <v>1</v>
      </c>
      <c r="D186" s="15">
        <f t="shared" si="26"/>
        <v>0.90229492187500004</v>
      </c>
    </row>
    <row r="187" spans="1:4" x14ac:dyDescent="0.25">
      <c r="A187" s="3">
        <f t="shared" si="24"/>
        <v>-9.7656250000022204E-5</v>
      </c>
      <c r="B187" s="5">
        <f>Sheet1!E185</f>
        <v>0.90219726562500002</v>
      </c>
      <c r="C187" s="3">
        <f t="shared" si="25"/>
        <v>0</v>
      </c>
      <c r="D187" s="15">
        <f t="shared" si="26"/>
        <v>0</v>
      </c>
    </row>
    <row r="188" spans="1:4" x14ac:dyDescent="0.25">
      <c r="A188" s="3">
        <f t="shared" si="24"/>
        <v>-6.9335937500000222E-3</v>
      </c>
      <c r="B188" s="5">
        <f>Sheet1!E186</f>
        <v>0.895263671875</v>
      </c>
      <c r="C188" s="3">
        <f t="shared" si="25"/>
        <v>1</v>
      </c>
      <c r="D188" s="15">
        <f t="shared" si="26"/>
        <v>0.895263671875</v>
      </c>
    </row>
    <row r="189" spans="1:4" x14ac:dyDescent="0.25">
      <c r="A189" s="3">
        <f t="shared" si="24"/>
        <v>2.0507812500000222E-3</v>
      </c>
      <c r="B189" s="5">
        <f>Sheet1!E187</f>
        <v>0.89731445312500002</v>
      </c>
      <c r="C189" s="3">
        <f t="shared" si="25"/>
        <v>1</v>
      </c>
      <c r="D189" s="15">
        <f t="shared" si="26"/>
        <v>0.89731445312500002</v>
      </c>
    </row>
    <row r="190" spans="1:4" x14ac:dyDescent="0.25">
      <c r="A190" s="3">
        <f t="shared" si="24"/>
        <v>-4.2968749999999778E-3</v>
      </c>
      <c r="B190" s="5">
        <f>Sheet1!E188</f>
        <v>0.89301757812500004</v>
      </c>
      <c r="C190" s="3">
        <f t="shared" si="25"/>
        <v>1</v>
      </c>
      <c r="D190" s="15">
        <f t="shared" si="26"/>
        <v>0.89301757812500004</v>
      </c>
    </row>
    <row r="191" spans="1:4" x14ac:dyDescent="0.25">
      <c r="A191" s="3">
        <f t="shared" si="24"/>
        <v>-5.8105468750000444E-3</v>
      </c>
      <c r="B191" s="5">
        <f>Sheet1!E189</f>
        <v>0.88720703125</v>
      </c>
      <c r="C191" s="3">
        <f t="shared" si="25"/>
        <v>1</v>
      </c>
      <c r="D191" s="15">
        <f t="shared" si="26"/>
        <v>0.88720703125</v>
      </c>
    </row>
    <row r="192" spans="1:4" x14ac:dyDescent="0.25">
      <c r="A192" s="3">
        <f t="shared" si="24"/>
        <v>-4.0039062500000222E-3</v>
      </c>
      <c r="B192" s="5">
        <f>Sheet1!E190</f>
        <v>0.88320312499999998</v>
      </c>
      <c r="C192" s="3">
        <f t="shared" si="25"/>
        <v>1</v>
      </c>
      <c r="D192" s="15">
        <f t="shared" si="26"/>
        <v>0.88320312499999998</v>
      </c>
    </row>
    <row r="193" spans="1:4" x14ac:dyDescent="0.25">
      <c r="A193" s="3">
        <f t="shared" si="24"/>
        <v>4.4921875000000222E-3</v>
      </c>
      <c r="B193" s="5">
        <f>Sheet1!E191</f>
        <v>0.8876953125</v>
      </c>
      <c r="C193" s="3">
        <f t="shared" si="25"/>
        <v>1</v>
      </c>
      <c r="D193" s="15">
        <f t="shared" si="26"/>
        <v>0.8876953125</v>
      </c>
    </row>
    <row r="194" spans="1:4" x14ac:dyDescent="0.25">
      <c r="A194" s="3">
        <f t="shared" si="24"/>
        <v>6.8359375E-3</v>
      </c>
      <c r="B194" s="5">
        <f>Sheet1!E192</f>
        <v>0.89453125</v>
      </c>
      <c r="C194" s="3">
        <f t="shared" si="25"/>
        <v>1</v>
      </c>
      <c r="D194" s="15">
        <f t="shared" si="26"/>
        <v>0.89453125</v>
      </c>
    </row>
    <row r="195" spans="1:4" x14ac:dyDescent="0.25">
      <c r="A195" s="3">
        <f t="shared" si="24"/>
        <v>4.8828125E-4</v>
      </c>
      <c r="B195" s="5">
        <f>Sheet1!E193</f>
        <v>0.89501953125</v>
      </c>
      <c r="C195" s="3">
        <f t="shared" ref="C195:C202" si="27">IF(ISTEXT(B194),0,IF(OR(B195&lt;(B194-$C$2),B195&gt;(B194+$C$2)),1,0))</f>
        <v>0</v>
      </c>
      <c r="D195" s="15">
        <f t="shared" ref="D195:D202" si="28">IF(C195=0,0,B195)</f>
        <v>0</v>
      </c>
    </row>
    <row r="196" spans="1:4" x14ac:dyDescent="0.25">
      <c r="A196" s="3">
        <f t="shared" si="24"/>
        <v>3.6132812500000444E-3</v>
      </c>
      <c r="B196" s="5">
        <f>Sheet1!E194</f>
        <v>0.89863281250000004</v>
      </c>
      <c r="C196" s="3">
        <f t="shared" si="27"/>
        <v>1</v>
      </c>
      <c r="D196" s="15">
        <f t="shared" si="28"/>
        <v>0.89863281250000004</v>
      </c>
    </row>
    <row r="197" spans="1:4" x14ac:dyDescent="0.25">
      <c r="A197" s="3">
        <f t="shared" ref="A197:A203" si="29">B197-B196</f>
        <v>7.8124999999995559E-4</v>
      </c>
      <c r="B197" s="5">
        <f>Sheet1!E195</f>
        <v>0.8994140625</v>
      </c>
      <c r="C197" s="3">
        <f t="shared" si="27"/>
        <v>0</v>
      </c>
      <c r="D197" s="15">
        <f t="shared" si="28"/>
        <v>0</v>
      </c>
    </row>
    <row r="198" spans="1:4" x14ac:dyDescent="0.25">
      <c r="A198" s="3">
        <f t="shared" si="29"/>
        <v>-3.8085937499999778E-3</v>
      </c>
      <c r="B198" s="5">
        <f>Sheet1!E196</f>
        <v>0.89560546875000002</v>
      </c>
      <c r="C198" s="3">
        <f t="shared" si="27"/>
        <v>1</v>
      </c>
      <c r="D198" s="15">
        <f t="shared" si="28"/>
        <v>0.89560546875000002</v>
      </c>
    </row>
    <row r="199" spans="1:4" x14ac:dyDescent="0.25">
      <c r="A199" s="3">
        <f t="shared" si="29"/>
        <v>9.6679687499999778E-3</v>
      </c>
      <c r="B199" s="5">
        <f>Sheet1!E197</f>
        <v>0.9052734375</v>
      </c>
      <c r="C199" s="3">
        <f t="shared" si="27"/>
        <v>1</v>
      </c>
      <c r="D199" s="15">
        <f t="shared" si="28"/>
        <v>0.9052734375</v>
      </c>
    </row>
    <row r="200" spans="1:4" x14ac:dyDescent="0.25">
      <c r="A200" s="3">
        <f t="shared" si="29"/>
        <v>-1.0253906249999556E-3</v>
      </c>
      <c r="B200" s="5">
        <f>Sheet1!E198</f>
        <v>0.90424804687500004</v>
      </c>
      <c r="C200" s="3">
        <f t="shared" si="27"/>
        <v>0</v>
      </c>
      <c r="D200" s="15">
        <f t="shared" si="28"/>
        <v>0</v>
      </c>
    </row>
    <row r="201" spans="1:4" x14ac:dyDescent="0.25">
      <c r="A201" s="3">
        <f t="shared" si="29"/>
        <v>5.3222656249999334E-3</v>
      </c>
      <c r="B201" s="5">
        <f>Sheet1!E199</f>
        <v>0.90957031249999998</v>
      </c>
      <c r="C201" s="3">
        <f t="shared" si="27"/>
        <v>1</v>
      </c>
      <c r="D201" s="15">
        <f t="shared" si="28"/>
        <v>0.90957031249999998</v>
      </c>
    </row>
    <row r="202" spans="1:4" x14ac:dyDescent="0.25">
      <c r="A202" s="3">
        <f t="shared" si="29"/>
        <v>1.6601562500000444E-3</v>
      </c>
      <c r="B202" s="5">
        <f>Sheet1!E200</f>
        <v>0.91123046875000002</v>
      </c>
      <c r="C202" s="3">
        <f t="shared" si="27"/>
        <v>0</v>
      </c>
      <c r="D202" s="15">
        <f t="shared" si="28"/>
        <v>0</v>
      </c>
    </row>
    <row r="203" spans="1:4" x14ac:dyDescent="0.25">
      <c r="A203" s="3" t="e">
        <f t="shared" si="29"/>
        <v>#REF!</v>
      </c>
      <c r="B203" s="5" t="e">
        <f>Sheet1!#REF!</f>
        <v>#REF!</v>
      </c>
      <c r="D203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N10"/>
  <sheetViews>
    <sheetView workbookViewId="0">
      <selection activeCell="N14" sqref="N14"/>
    </sheetView>
  </sheetViews>
  <sheetFormatPr defaultColWidth="11.42578125" defaultRowHeight="15" x14ac:dyDescent="0.25"/>
  <cols>
    <col min="1" max="1" width="4.42578125" style="3" customWidth="1"/>
    <col min="2" max="2" width="4.85546875" style="3" customWidth="1"/>
    <col min="3" max="3" width="4" style="3" customWidth="1"/>
    <col min="4" max="4" width="4.7109375" style="3" customWidth="1"/>
    <col min="5" max="5" width="4.5703125" style="3" customWidth="1"/>
    <col min="6" max="6" width="2.7109375" style="3" customWidth="1"/>
    <col min="7" max="16384" width="11.42578125" style="3"/>
  </cols>
  <sheetData>
    <row r="1" spans="7:14" x14ac:dyDescent="0.25">
      <c r="G1" s="3" t="str">
        <f>Sheet2!G1</f>
        <v>DENSITY</v>
      </c>
      <c r="H1" s="3" t="str">
        <f>Sheet2!H1</f>
        <v>DIF DENSITY</v>
      </c>
      <c r="I1" s="3" t="str">
        <f>Sheet2!J1</f>
        <v>DIF X</v>
      </c>
      <c r="J1" s="3" t="str">
        <f>Sheet2!K1</f>
        <v>VELOCITY</v>
      </c>
      <c r="K1" s="3" t="str">
        <f>Sheet2!L1</f>
        <v>DIF VEL</v>
      </c>
      <c r="L1" s="3" t="str">
        <f>Sheet2!M1</f>
        <v>PRESSURE</v>
      </c>
      <c r="M1" s="3" t="str">
        <f>Sheet2!N1</f>
        <v>DIF PRESSURE</v>
      </c>
      <c r="N1" s="3" t="str">
        <f>Sheet2!P1</f>
        <v>VISCOSITY</v>
      </c>
    </row>
    <row r="3" spans="7:14" x14ac:dyDescent="0.25">
      <c r="G3" s="3">
        <f>Sheet2!G3</f>
        <v>0.75</v>
      </c>
      <c r="H3" s="3">
        <f>Sheet2!H3</f>
        <v>0</v>
      </c>
      <c r="I3" s="3">
        <f>Sheet2!J3</f>
        <v>0</v>
      </c>
      <c r="J3" s="3">
        <f>Sheet2!K3</f>
        <v>0</v>
      </c>
      <c r="K3" s="3">
        <f>Sheet2!L3</f>
        <v>0</v>
      </c>
      <c r="L3" s="3">
        <f>Sheet2!M3</f>
        <v>0</v>
      </c>
      <c r="M3" s="3">
        <f>Sheet2!N3</f>
        <v>0</v>
      </c>
      <c r="N3" s="3">
        <f>Sheet2!P3</f>
        <v>0</v>
      </c>
    </row>
    <row r="4" spans="7:14" x14ac:dyDescent="0.25">
      <c r="G4" s="3">
        <f>Sheet2!G4</f>
        <v>0.875</v>
      </c>
      <c r="H4" s="3">
        <f>Sheet2!H4</f>
        <v>0.125</v>
      </c>
      <c r="I4" s="3">
        <f>Sheet2!J4</f>
        <v>8.093554687499982E-2</v>
      </c>
      <c r="J4" s="3">
        <f>Sheet2!K4</f>
        <v>7.0818603515624842E-2</v>
      </c>
      <c r="K4" s="3">
        <f>Sheet2!L4</f>
        <v>0</v>
      </c>
      <c r="L4" s="3">
        <f>Sheet2!M4</f>
        <v>-4.3883652784153619E-3</v>
      </c>
      <c r="M4" s="3">
        <f>Sheet2!N4</f>
        <v>0</v>
      </c>
      <c r="N4" s="3">
        <f>Sheet2!P4</f>
        <v>0</v>
      </c>
    </row>
    <row r="5" spans="7:14" x14ac:dyDescent="0.25">
      <c r="G5" s="3">
        <f>Sheet2!G5</f>
        <v>0.625</v>
      </c>
      <c r="H5" s="3">
        <f>Sheet2!H5</f>
        <v>-0.25</v>
      </c>
      <c r="I5" s="3">
        <f>Sheet2!J5</f>
        <v>-0.21407421874999988</v>
      </c>
      <c r="J5" s="3">
        <f>Sheet2!K5</f>
        <v>-0.13379638671874994</v>
      </c>
      <c r="K5" s="3">
        <f>Sheet2!L5</f>
        <v>-0.20461499023437479</v>
      </c>
      <c r="L5" s="3">
        <f>Sheet2!M5</f>
        <v>-1.1188420686870803E-2</v>
      </c>
      <c r="M5" s="3">
        <f>Sheet2!N5</f>
        <v>-6.8000554084554406E-3</v>
      </c>
      <c r="N5" s="3">
        <f>Sheet2!P5</f>
        <v>0</v>
      </c>
    </row>
    <row r="6" spans="7:14" x14ac:dyDescent="0.25">
      <c r="G6" s="3">
        <f>Sheet2!G6</f>
        <v>0.66666666666666663</v>
      </c>
      <c r="H6" s="3">
        <f>Sheet2!H6</f>
        <v>4.166666666666663E-2</v>
      </c>
      <c r="I6" s="3">
        <f>Sheet2!J6</f>
        <v>4.670898437500004E-2</v>
      </c>
      <c r="J6" s="3">
        <f>Sheet2!K6</f>
        <v>3.1139322916666691E-2</v>
      </c>
      <c r="K6" s="3">
        <f>Sheet2!L6</f>
        <v>0.16493570963541662</v>
      </c>
      <c r="L6" s="3">
        <f>Sheet2!M6</f>
        <v>-6.4643828780562888E-4</v>
      </c>
      <c r="M6" s="3">
        <f>Sheet2!N6</f>
        <v>1.0541982399065173E-2</v>
      </c>
      <c r="N6" s="3">
        <f>Sheet2!P6</f>
        <v>-1.826475264857054E-2</v>
      </c>
    </row>
    <row r="7" spans="7:14" x14ac:dyDescent="0.25">
      <c r="G7" s="3">
        <f>Sheet2!G7</f>
        <v>0.70833333333333337</v>
      </c>
      <c r="H7" s="3">
        <f>Sheet2!H7</f>
        <v>4.1666666666666741E-2</v>
      </c>
      <c r="I7" s="3">
        <f>Sheet2!J7</f>
        <v>3.7650390625000085E-2</v>
      </c>
      <c r="J7" s="3">
        <f>Sheet2!K7</f>
        <v>2.6669026692708396E-2</v>
      </c>
      <c r="K7" s="3">
        <f>Sheet2!L7</f>
        <v>-4.470296223958295E-3</v>
      </c>
      <c r="L7" s="3">
        <f>Sheet2!M7</f>
        <v>-5.0379286418827831E-4</v>
      </c>
      <c r="M7" s="3">
        <f>Sheet2!N7</f>
        <v>1.4264542361735056E-4</v>
      </c>
      <c r="N7" s="3">
        <f>Sheet2!P7</f>
        <v>8.8724860454485546E-4</v>
      </c>
    </row>
    <row r="8" spans="7:14" x14ac:dyDescent="0.25">
      <c r="G8" s="3">
        <f>Sheet2!G8</f>
        <v>0.79166666666666663</v>
      </c>
      <c r="H8" s="3">
        <f>Sheet2!H8</f>
        <v>8.3333333333333259E-2</v>
      </c>
      <c r="I8" s="3">
        <f>Sheet2!J8</f>
        <v>9.5896484374999758E-2</v>
      </c>
      <c r="J8" s="3">
        <f>Sheet2!K8</f>
        <v>7.5918050130208137E-2</v>
      </c>
      <c r="K8" s="3">
        <f>Sheet2!L8</f>
        <v>4.9249023437499741E-2</v>
      </c>
      <c r="L8" s="3">
        <f>Sheet2!M8</f>
        <v>-4.5628106823284633E-3</v>
      </c>
      <c r="M8" s="3">
        <f>Sheet2!N8</f>
        <v>-4.0590178181401848E-3</v>
      </c>
      <c r="N8" s="3">
        <f>Sheet2!P8</f>
        <v>3.0176963442749773E-3</v>
      </c>
    </row>
    <row r="9" spans="7:14" x14ac:dyDescent="0.25">
      <c r="G9" s="3">
        <f>Sheet2!G9</f>
        <v>1</v>
      </c>
      <c r="H9" s="3">
        <f>Sheet2!H9</f>
        <v>0.20833333333333337</v>
      </c>
      <c r="I9" s="3">
        <f>Sheet2!J9</f>
        <v>0.1900839843750004</v>
      </c>
      <c r="J9" s="3">
        <f>Sheet2!K9</f>
        <v>0.1900839843750004</v>
      </c>
      <c r="K9" s="3">
        <f>Sheet2!L9</f>
        <v>0.11416593424479227</v>
      </c>
      <c r="L9" s="3">
        <f>Sheet2!M9</f>
        <v>-3.6131921115875397E-2</v>
      </c>
      <c r="M9" s="3">
        <f>Sheet2!N9</f>
        <v>-3.1569110433546932E-2</v>
      </c>
      <c r="N9" s="3">
        <f>Sheet2!P9</f>
        <v>-1.0496369315635121E-2</v>
      </c>
    </row>
    <row r="10" spans="7:14" x14ac:dyDescent="0.25">
      <c r="G10" s="3">
        <f>Sheet2!G10</f>
        <v>0.79166666666666663</v>
      </c>
      <c r="H10" s="3">
        <f>Sheet2!H10</f>
        <v>-0.20833333333333337</v>
      </c>
      <c r="I10" s="3">
        <f>Sheet2!J10</f>
        <v>-0.244455078125</v>
      </c>
      <c r="J10" s="3">
        <f>Sheet2!K10</f>
        <v>-0.19352693684895833</v>
      </c>
      <c r="K10" s="3">
        <f>Sheet2!L10</f>
        <v>-0.38361092122395873</v>
      </c>
      <c r="L10" s="3">
        <f>Sheet2!M10</f>
        <v>-2.9650034601528059E-2</v>
      </c>
      <c r="M10" s="3">
        <f>Sheet2!N10</f>
        <v>6.4818865143473382E-3</v>
      </c>
      <c r="N10" s="3">
        <f>Sheet2!P10</f>
        <v>2.0335284657482793E-2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6:U37"/>
  <sheetViews>
    <sheetView tabSelected="1" zoomScale="50" zoomScaleNormal="50" workbookViewId="0">
      <selection activeCell="U50" sqref="U50"/>
    </sheetView>
  </sheetViews>
  <sheetFormatPr defaultColWidth="8.7109375" defaultRowHeight="15" x14ac:dyDescent="0.25"/>
  <cols>
    <col min="1" max="19" width="8.7109375" style="3"/>
    <col min="20" max="20" width="56.42578125" style="3" bestFit="1" customWidth="1"/>
    <col min="21" max="21" width="17.85546875" style="3" bestFit="1" customWidth="1"/>
    <col min="22" max="22" width="8.7109375" style="3"/>
    <col min="23" max="23" width="22.42578125" style="3" bestFit="1" customWidth="1"/>
    <col min="24" max="24" width="16.85546875" style="3" bestFit="1" customWidth="1"/>
    <col min="25" max="16384" width="8.7109375" style="3"/>
  </cols>
  <sheetData>
    <row r="16" spans="20:21" x14ac:dyDescent="0.35">
      <c r="T16" s="34" t="s">
        <v>58</v>
      </c>
      <c r="U16" s="34"/>
    </row>
    <row r="17" spans="20:21" x14ac:dyDescent="0.35">
      <c r="T17" s="31" t="s">
        <v>50</v>
      </c>
      <c r="U17" s="4">
        <f>DIFFICULTY_INDEX_IC!F8</f>
        <v>8.4055902228374738E-2</v>
      </c>
    </row>
    <row r="18" spans="20:21" x14ac:dyDescent="0.35">
      <c r="T18" s="31" t="s">
        <v>33</v>
      </c>
      <c r="U18" s="4">
        <f>SHANNON!S2</f>
        <v>15.314748376397979</v>
      </c>
    </row>
    <row r="19" spans="20:21" x14ac:dyDescent="0.35">
      <c r="T19" s="31" t="s">
        <v>34</v>
      </c>
      <c r="U19" s="4">
        <f>MAX(Sheet2!R6:R9)-MIN(Sheet2!R6:R9)</f>
        <v>1.3419634228681908E-2</v>
      </c>
    </row>
    <row r="20" spans="20:21" x14ac:dyDescent="0.35">
      <c r="T20" s="31" t="s">
        <v>35</v>
      </c>
      <c r="U20" s="4">
        <f>MAX(Sheet2!R6:R9)</f>
        <v>1.0169937471799501E-2</v>
      </c>
    </row>
    <row r="21" spans="20:21" x14ac:dyDescent="0.35">
      <c r="T21" s="31" t="s">
        <v>36</v>
      </c>
      <c r="U21" s="4">
        <f>MIN(Sheet2!R6:R9)</f>
        <v>-3.2496967568824068E-3</v>
      </c>
    </row>
    <row r="22" spans="20:21" x14ac:dyDescent="0.35">
      <c r="T22" s="31" t="s">
        <v>46</v>
      </c>
      <c r="U22" s="4">
        <f>STDEV(Sheet2!P6:P9)</f>
        <v>9.9868459398874572E-3</v>
      </c>
    </row>
    <row r="23" spans="20:21" x14ac:dyDescent="0.35">
      <c r="T23" s="31" t="s">
        <v>48</v>
      </c>
      <c r="U23" s="4">
        <f>Sheet2!S10</f>
        <v>-1.4251692248983144E-3</v>
      </c>
    </row>
    <row r="24" spans="20:21" x14ac:dyDescent="0.35">
      <c r="T24" s="31" t="s">
        <v>40</v>
      </c>
      <c r="U24" s="4">
        <f>Sheet1!C4</f>
        <v>200</v>
      </c>
    </row>
    <row r="25" spans="20:21" x14ac:dyDescent="0.35">
      <c r="T25" s="31" t="s">
        <v>41</v>
      </c>
      <c r="U25" s="4">
        <f>Sheet2!C2</f>
        <v>2E-3</v>
      </c>
    </row>
    <row r="26" spans="20:21" x14ac:dyDescent="0.35">
      <c r="T26" s="31" t="s">
        <v>42</v>
      </c>
      <c r="U26" s="4">
        <f>Sheet2!E12</f>
        <v>149</v>
      </c>
    </row>
    <row r="27" spans="20:21" x14ac:dyDescent="0.35">
      <c r="T27" s="31" t="s">
        <v>52</v>
      </c>
      <c r="U27" s="4">
        <v>8</v>
      </c>
    </row>
    <row r="28" spans="20:21" x14ac:dyDescent="0.35">
      <c r="T28" s="31" t="s">
        <v>53</v>
      </c>
      <c r="U28" s="4">
        <v>25</v>
      </c>
    </row>
    <row r="29" spans="20:21" x14ac:dyDescent="0.35">
      <c r="T29" s="31" t="s">
        <v>54</v>
      </c>
      <c r="U29" s="4">
        <f>ABS((AVERAGE(Sheet2!M4:M9))/(AVERAGE(Sheet2!G4:G9)))</f>
        <v>1.2304660481889416E-2</v>
      </c>
    </row>
    <row r="30" spans="20:21" x14ac:dyDescent="0.35">
      <c r="T30" s="33" t="s">
        <v>59</v>
      </c>
      <c r="U30" s="4">
        <f>ABS(AVERAGE(Sheet2!P6:P10))</f>
        <v>9.0417847158060709E-4</v>
      </c>
    </row>
    <row r="31" spans="20:21" x14ac:dyDescent="0.35">
      <c r="T31" s="32" t="s">
        <v>55</v>
      </c>
      <c r="U31" s="4">
        <f>U29*U18*U30</f>
        <v>1.7038590402062504E-4</v>
      </c>
    </row>
    <row r="33" spans="20:21" x14ac:dyDescent="0.35">
      <c r="T33" s="34" t="s">
        <v>47</v>
      </c>
      <c r="U33" s="34"/>
    </row>
    <row r="34" spans="20:21" x14ac:dyDescent="0.35">
      <c r="T34" s="31" t="s">
        <v>43</v>
      </c>
      <c r="U34" s="4">
        <f>Sheet2!V25</f>
        <v>-1.3580759375785073E-2</v>
      </c>
    </row>
    <row r="35" spans="20:21" x14ac:dyDescent="0.35">
      <c r="T35" s="31" t="s">
        <v>44</v>
      </c>
      <c r="U35" s="4">
        <f>Sheet2!W25</f>
        <v>8.7293468983561922E-3</v>
      </c>
    </row>
    <row r="36" spans="20:21" x14ac:dyDescent="0.35">
      <c r="T36" s="31" t="s">
        <v>45</v>
      </c>
      <c r="U36" s="4">
        <f>Sheet2!X25</f>
        <v>2.0335284657482793E-2</v>
      </c>
    </row>
    <row r="37" spans="20:21" x14ac:dyDescent="0.35">
      <c r="T37" s="33" t="s">
        <v>57</v>
      </c>
      <c r="U37" s="4">
        <f>Sheet2!Y25</f>
        <v>2.0335284657482793E-2</v>
      </c>
    </row>
  </sheetData>
  <mergeCells count="2">
    <mergeCell ref="T33:U33"/>
    <mergeCell ref="T16:U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workbookViewId="0">
      <selection activeCell="Q23" sqref="Q23"/>
    </sheetView>
  </sheetViews>
  <sheetFormatPr defaultColWidth="9.140625" defaultRowHeight="15" x14ac:dyDescent="0.25"/>
  <cols>
    <col min="1" max="3" width="9.140625" style="3"/>
    <col min="4" max="4" width="12.7109375" style="3" bestFit="1" customWidth="1"/>
    <col min="5" max="5" width="12.42578125" style="3" bestFit="1" customWidth="1"/>
    <col min="6" max="6" width="10.42578125" style="3" bestFit="1" customWidth="1"/>
    <col min="7" max="16384" width="9.140625" style="3"/>
  </cols>
  <sheetData>
    <row r="3" spans="4:6" x14ac:dyDescent="0.35">
      <c r="D3" s="18" t="s">
        <v>18</v>
      </c>
      <c r="E3" s="18" t="s">
        <v>19</v>
      </c>
      <c r="F3" s="18" t="s">
        <v>20</v>
      </c>
    </row>
    <row r="4" spans="4:6" x14ac:dyDescent="0.35">
      <c r="D4" s="5">
        <f>Sheet2!Q6</f>
        <v>-1.8448098593074717E-2</v>
      </c>
      <c r="E4" s="5">
        <f>Sheet2!P6</f>
        <v>-1.826475264857054E-2</v>
      </c>
      <c r="F4" s="5">
        <f>ABS(E4-D4)</f>
        <v>1.8334594450417768E-4</v>
      </c>
    </row>
    <row r="5" spans="4:6" x14ac:dyDescent="0.35">
      <c r="D5" s="5">
        <f>Sheet2!Q7</f>
        <v>5.5614693665280841E-5</v>
      </c>
      <c r="E5" s="5">
        <f>Sheet2!P7</f>
        <v>8.8724860454485546E-4</v>
      </c>
      <c r="F5" s="5">
        <f t="shared" ref="F5:F7" si="0">ABS(E5-D5)</f>
        <v>8.3163391087957459E-4</v>
      </c>
    </row>
    <row r="6" spans="4:6" x14ac:dyDescent="0.35">
      <c r="D6" s="5">
        <f>Sheet2!Q8</f>
        <v>-2.3200041260742962E-4</v>
      </c>
      <c r="E6" s="5">
        <f>Sheet2!P8</f>
        <v>3.0176963442749773E-3</v>
      </c>
      <c r="F6" s="5">
        <f t="shared" si="0"/>
        <v>3.2496967568824068E-3</v>
      </c>
    </row>
    <row r="7" spans="4:6" x14ac:dyDescent="0.35">
      <c r="D7" s="5">
        <f>Sheet2!Q9</f>
        <v>-3.2643184383561924E-4</v>
      </c>
      <c r="E7" s="5">
        <f>Sheet2!P9</f>
        <v>-1.0496369315635121E-2</v>
      </c>
      <c r="F7" s="5">
        <f t="shared" si="0"/>
        <v>1.0169937471799501E-2</v>
      </c>
    </row>
    <row r="8" spans="4:6" x14ac:dyDescent="0.35">
      <c r="E8" s="4" t="s">
        <v>21</v>
      </c>
      <c r="F8" s="4">
        <f>((SUM(F4:F7))/8)/(ABS(MAX(D4:E7)-MIN(D4:E7)))</f>
        <v>8.4055902228374738E-2</v>
      </c>
    </row>
    <row r="9" spans="4:6" x14ac:dyDescent="0.35">
      <c r="E9" s="17"/>
      <c r="F9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opLeftCell="A19" workbookViewId="0">
      <selection activeCell="F7" sqref="F7"/>
    </sheetView>
  </sheetViews>
  <sheetFormatPr defaultColWidth="9.140625" defaultRowHeight="15" x14ac:dyDescent="0.25"/>
  <cols>
    <col min="1" max="1" width="9.140625" style="3"/>
    <col min="2" max="2" width="15.85546875" style="3" customWidth="1"/>
    <col min="3" max="3" width="5.5703125" style="3" bestFit="1" customWidth="1"/>
    <col min="4" max="4" width="9.140625" style="21"/>
    <col min="5" max="5" width="13.85546875" style="5" bestFit="1" customWidth="1"/>
    <col min="6" max="6" width="12.7109375" style="5" bestFit="1" customWidth="1"/>
    <col min="7" max="7" width="11.85546875" style="3" bestFit="1" customWidth="1"/>
    <col min="8" max="8" width="7" style="5" bestFit="1" customWidth="1"/>
    <col min="9" max="9" width="10.5703125" style="3" bestFit="1" customWidth="1"/>
    <col min="10" max="10" width="2" style="5" bestFit="1" customWidth="1"/>
    <col min="11" max="11" width="21.7109375" style="3" bestFit="1" customWidth="1"/>
    <col min="12" max="12" width="9.140625" style="5"/>
    <col min="13" max="13" width="8.28515625" style="3" bestFit="1" customWidth="1"/>
    <col min="14" max="14" width="9.140625" style="5"/>
    <col min="15" max="15" width="12.5703125" style="3" bestFit="1" customWidth="1"/>
    <col min="16" max="16" width="9.140625" style="5"/>
    <col min="17" max="17" width="9.140625" style="22"/>
    <col min="18" max="18" width="10.140625" style="3" bestFit="1" customWidth="1"/>
    <col min="19" max="16384" width="9.140625" style="3"/>
  </cols>
  <sheetData>
    <row r="1" spans="1:19" x14ac:dyDescent="0.25">
      <c r="A1" s="3">
        <v>9939</v>
      </c>
      <c r="C1" s="8" t="s">
        <v>22</v>
      </c>
      <c r="D1" s="21">
        <f>A1/MAX($A$1:$A$240)</f>
        <v>1</v>
      </c>
      <c r="E1" s="5" t="s">
        <v>23</v>
      </c>
      <c r="F1" s="5">
        <f>D1*1000</f>
        <v>1000</v>
      </c>
      <c r="G1" s="5" t="s">
        <v>24</v>
      </c>
      <c r="H1" s="5">
        <f>ROUND(F1,0)</f>
        <v>1000</v>
      </c>
      <c r="I1" s="5" t="s">
        <v>25</v>
      </c>
      <c r="J1" s="5">
        <f>COUNTIF(H:H,H1)</f>
        <v>1</v>
      </c>
      <c r="K1" s="5" t="s">
        <v>26</v>
      </c>
      <c r="L1" s="5">
        <f>J1/$C$7</f>
        <v>5.0000000000000001E-3</v>
      </c>
      <c r="M1" s="5" t="s">
        <v>27</v>
      </c>
      <c r="N1" s="5">
        <f>LN(L1)</f>
        <v>-5.2983173665480363</v>
      </c>
      <c r="O1" s="5" t="s">
        <v>28</v>
      </c>
      <c r="P1" s="5">
        <f>L1*N1</f>
        <v>-2.6491586832740183E-2</v>
      </c>
    </row>
    <row r="2" spans="1:19" ht="14.45" x14ac:dyDescent="0.35">
      <c r="A2" s="3">
        <v>9905.5</v>
      </c>
      <c r="D2" s="21">
        <f t="shared" ref="D2:D65" si="0">A2/MAX($A$1:$A$240)</f>
        <v>0.99662943958144679</v>
      </c>
      <c r="F2" s="5">
        <f t="shared" ref="F2:F65" si="1">D2*1000</f>
        <v>996.62943958144683</v>
      </c>
      <c r="H2" s="5">
        <f t="shared" ref="H2:H65" si="2">ROUND(F2,0)</f>
        <v>997</v>
      </c>
      <c r="J2" s="5">
        <f t="shared" ref="J2:J65" si="3">COUNTIF(H:H,H2)</f>
        <v>1</v>
      </c>
      <c r="L2" s="5">
        <f t="shared" ref="L2:L65" si="4">J2/$C$7</f>
        <v>5.0000000000000001E-3</v>
      </c>
      <c r="N2" s="5">
        <f t="shared" ref="N2:N65" si="5">LN(L2)</f>
        <v>-5.2983173665480363</v>
      </c>
      <c r="P2" s="5">
        <f t="shared" ref="P2:P65" si="6">L2*N2</f>
        <v>-2.6491586832740183E-2</v>
      </c>
      <c r="R2" s="4" t="s">
        <v>29</v>
      </c>
      <c r="S2" s="23">
        <f>ABS(SUM(P:P))</f>
        <v>15.314748376397979</v>
      </c>
    </row>
    <row r="3" spans="1:19" ht="14.45" x14ac:dyDescent="0.35">
      <c r="A3" s="3">
        <v>9887.4</v>
      </c>
      <c r="D3" s="21">
        <f t="shared" si="0"/>
        <v>0.99480833081798969</v>
      </c>
      <c r="F3" s="5">
        <f t="shared" si="1"/>
        <v>994.80833081798971</v>
      </c>
      <c r="H3" s="5">
        <f t="shared" si="2"/>
        <v>995</v>
      </c>
      <c r="J3" s="5">
        <f t="shared" si="3"/>
        <v>1</v>
      </c>
      <c r="L3" s="5">
        <f t="shared" si="4"/>
        <v>5.0000000000000001E-3</v>
      </c>
      <c r="N3" s="5">
        <f t="shared" si="5"/>
        <v>-5.2983173665480363</v>
      </c>
      <c r="P3" s="5">
        <f t="shared" si="6"/>
        <v>-2.6491586832740183E-2</v>
      </c>
    </row>
    <row r="4" spans="1:19" ht="14.45" x14ac:dyDescent="0.35">
      <c r="A4" s="3">
        <v>9827.5</v>
      </c>
      <c r="D4" s="21">
        <f t="shared" si="0"/>
        <v>0.98878156756212898</v>
      </c>
      <c r="F4" s="5">
        <f t="shared" si="1"/>
        <v>988.781567562129</v>
      </c>
      <c r="H4" s="5">
        <f t="shared" si="2"/>
        <v>989</v>
      </c>
      <c r="J4" s="5">
        <f t="shared" si="3"/>
        <v>1</v>
      </c>
      <c r="L4" s="5">
        <f t="shared" si="4"/>
        <v>5.0000000000000001E-3</v>
      </c>
      <c r="N4" s="5">
        <f t="shared" si="5"/>
        <v>-5.2983173665480363</v>
      </c>
      <c r="P4" s="5">
        <f t="shared" si="6"/>
        <v>-2.6491586832740183E-2</v>
      </c>
    </row>
    <row r="5" spans="1:19" ht="14.45" x14ac:dyDescent="0.35">
      <c r="A5" s="3">
        <v>9839</v>
      </c>
      <c r="D5" s="21">
        <f t="shared" si="0"/>
        <v>0.98993862561625923</v>
      </c>
      <c r="F5" s="5">
        <f t="shared" si="1"/>
        <v>989.93862561625917</v>
      </c>
      <c r="H5" s="5">
        <f t="shared" si="2"/>
        <v>990</v>
      </c>
      <c r="J5" s="5">
        <f t="shared" si="3"/>
        <v>1</v>
      </c>
      <c r="L5" s="5">
        <f t="shared" si="4"/>
        <v>5.0000000000000001E-3</v>
      </c>
      <c r="N5" s="5">
        <f t="shared" si="5"/>
        <v>-5.2983173665480363</v>
      </c>
      <c r="P5" s="5">
        <f t="shared" si="6"/>
        <v>-2.6491586832740183E-2</v>
      </c>
    </row>
    <row r="6" spans="1:19" ht="14.45" x14ac:dyDescent="0.35">
      <c r="A6" s="3">
        <v>9761.4</v>
      </c>
      <c r="D6" s="21">
        <f t="shared" si="0"/>
        <v>0.98213099909447632</v>
      </c>
      <c r="F6" s="5">
        <f t="shared" si="1"/>
        <v>982.13099909447635</v>
      </c>
      <c r="H6" s="5">
        <f t="shared" si="2"/>
        <v>982</v>
      </c>
      <c r="J6" s="5">
        <f t="shared" si="3"/>
        <v>1</v>
      </c>
      <c r="L6" s="5">
        <f t="shared" si="4"/>
        <v>5.0000000000000001E-3</v>
      </c>
      <c r="N6" s="5">
        <f t="shared" si="5"/>
        <v>-5.2983173665480363</v>
      </c>
      <c r="P6" s="5">
        <f t="shared" si="6"/>
        <v>-2.6491586832740183E-2</v>
      </c>
    </row>
    <row r="7" spans="1:19" ht="14.45" x14ac:dyDescent="0.35">
      <c r="A7" s="3">
        <v>9667.4</v>
      </c>
      <c r="B7" s="24" t="s">
        <v>30</v>
      </c>
      <c r="C7" s="24">
        <f>COUNT(D:D)</f>
        <v>200</v>
      </c>
      <c r="D7" s="21">
        <f t="shared" si="0"/>
        <v>0.97267330717375988</v>
      </c>
      <c r="F7" s="5">
        <f t="shared" si="1"/>
        <v>972.67330717375989</v>
      </c>
      <c r="H7" s="5">
        <f t="shared" si="2"/>
        <v>973</v>
      </c>
      <c r="J7" s="5">
        <f t="shared" si="3"/>
        <v>1</v>
      </c>
      <c r="L7" s="5">
        <f t="shared" si="4"/>
        <v>5.0000000000000001E-3</v>
      </c>
      <c r="N7" s="5">
        <f t="shared" si="5"/>
        <v>-5.2983173665480363</v>
      </c>
      <c r="P7" s="5">
        <f t="shared" si="6"/>
        <v>-2.6491586832740183E-2</v>
      </c>
    </row>
    <row r="8" spans="1:19" ht="14.45" x14ac:dyDescent="0.35">
      <c r="A8" s="3">
        <v>9640.7000000000007</v>
      </c>
      <c r="D8" s="21">
        <f t="shared" si="0"/>
        <v>0.96998692021330124</v>
      </c>
      <c r="F8" s="5">
        <f t="shared" si="1"/>
        <v>969.98692021330123</v>
      </c>
      <c r="H8" s="5">
        <f t="shared" si="2"/>
        <v>970</v>
      </c>
      <c r="J8" s="5">
        <f t="shared" si="3"/>
        <v>3</v>
      </c>
      <c r="L8" s="5">
        <f t="shared" si="4"/>
        <v>1.4999999999999999E-2</v>
      </c>
      <c r="N8" s="5">
        <f t="shared" si="5"/>
        <v>-4.1997050778799272</v>
      </c>
      <c r="P8" s="5">
        <f t="shared" si="6"/>
        <v>-6.2995576168198911E-2</v>
      </c>
    </row>
    <row r="9" spans="1:19" ht="14.45" x14ac:dyDescent="0.35">
      <c r="A9" s="3">
        <v>9623.2999999999993</v>
      </c>
      <c r="D9" s="21">
        <f t="shared" si="0"/>
        <v>0.96823624107053019</v>
      </c>
      <c r="F9" s="5">
        <f t="shared" si="1"/>
        <v>968.23624107053024</v>
      </c>
      <c r="H9" s="5">
        <f t="shared" si="2"/>
        <v>968</v>
      </c>
      <c r="J9" s="5">
        <f t="shared" si="3"/>
        <v>1</v>
      </c>
      <c r="L9" s="5">
        <f t="shared" si="4"/>
        <v>5.0000000000000001E-3</v>
      </c>
      <c r="N9" s="5">
        <f t="shared" si="5"/>
        <v>-5.2983173665480363</v>
      </c>
      <c r="P9" s="5">
        <f t="shared" si="6"/>
        <v>-2.6491586832740183E-2</v>
      </c>
    </row>
    <row r="10" spans="1:19" ht="14.45" x14ac:dyDescent="0.35">
      <c r="A10" s="3">
        <v>9461.7000000000007</v>
      </c>
      <c r="D10" s="21">
        <f t="shared" si="0"/>
        <v>0.95197706006640515</v>
      </c>
      <c r="F10" s="5">
        <f t="shared" si="1"/>
        <v>951.9770600664051</v>
      </c>
      <c r="H10" s="5">
        <f t="shared" si="2"/>
        <v>952</v>
      </c>
      <c r="J10" s="5">
        <f t="shared" si="3"/>
        <v>3</v>
      </c>
      <c r="L10" s="5">
        <f t="shared" si="4"/>
        <v>1.4999999999999999E-2</v>
      </c>
      <c r="N10" s="5">
        <f t="shared" si="5"/>
        <v>-4.1997050778799272</v>
      </c>
      <c r="P10" s="5">
        <f t="shared" si="6"/>
        <v>-6.2995576168198911E-2</v>
      </c>
    </row>
    <row r="11" spans="1:19" ht="14.45" x14ac:dyDescent="0.35">
      <c r="A11" s="3">
        <v>9371.7000000000007</v>
      </c>
      <c r="D11" s="21">
        <f t="shared" si="0"/>
        <v>0.94292182312103845</v>
      </c>
      <c r="F11" s="5">
        <f t="shared" si="1"/>
        <v>942.92182312103841</v>
      </c>
      <c r="H11" s="5">
        <f t="shared" si="2"/>
        <v>943</v>
      </c>
      <c r="J11" s="5">
        <f t="shared" si="3"/>
        <v>2</v>
      </c>
      <c r="L11" s="5">
        <f t="shared" si="4"/>
        <v>0.01</v>
      </c>
      <c r="N11" s="5">
        <f t="shared" si="5"/>
        <v>-4.6051701859880909</v>
      </c>
      <c r="P11" s="5">
        <f t="shared" si="6"/>
        <v>-4.605170185988091E-2</v>
      </c>
    </row>
    <row r="12" spans="1:19" ht="14.45" x14ac:dyDescent="0.35">
      <c r="A12" s="3">
        <v>9405.2000000000007</v>
      </c>
      <c r="D12" s="21">
        <f t="shared" si="0"/>
        <v>0.94629238353959155</v>
      </c>
      <c r="F12" s="5">
        <f t="shared" si="1"/>
        <v>946.29238353959158</v>
      </c>
      <c r="H12" s="5">
        <f t="shared" si="2"/>
        <v>946</v>
      </c>
      <c r="J12" s="5">
        <f t="shared" si="3"/>
        <v>2</v>
      </c>
      <c r="L12" s="5">
        <f t="shared" si="4"/>
        <v>0.01</v>
      </c>
      <c r="N12" s="5">
        <f t="shared" si="5"/>
        <v>-4.6051701859880909</v>
      </c>
      <c r="P12" s="5">
        <f t="shared" si="6"/>
        <v>-4.605170185988091E-2</v>
      </c>
    </row>
    <row r="13" spans="1:19" ht="14.45" x14ac:dyDescent="0.35">
      <c r="A13" s="3">
        <v>9283.7999999999993</v>
      </c>
      <c r="D13" s="21">
        <f t="shared" si="0"/>
        <v>0.9340778750377301</v>
      </c>
      <c r="F13" s="5">
        <f t="shared" si="1"/>
        <v>934.07787503773011</v>
      </c>
      <c r="H13" s="5">
        <f t="shared" si="2"/>
        <v>934</v>
      </c>
      <c r="J13" s="5">
        <f t="shared" si="3"/>
        <v>6</v>
      </c>
      <c r="L13" s="5">
        <f t="shared" si="4"/>
        <v>0.03</v>
      </c>
      <c r="N13" s="5">
        <f t="shared" si="5"/>
        <v>-3.5065578973199818</v>
      </c>
      <c r="P13" s="5">
        <f t="shared" si="6"/>
        <v>-0.10519673691959945</v>
      </c>
    </row>
    <row r="14" spans="1:19" ht="14.45" x14ac:dyDescent="0.35">
      <c r="A14" s="3">
        <v>9235.9</v>
      </c>
      <c r="D14" s="21">
        <f t="shared" si="0"/>
        <v>0.92925847670791828</v>
      </c>
      <c r="F14" s="5">
        <f t="shared" si="1"/>
        <v>929.25847670791825</v>
      </c>
      <c r="H14" s="5">
        <f t="shared" si="2"/>
        <v>929</v>
      </c>
      <c r="J14" s="5">
        <f t="shared" si="3"/>
        <v>7</v>
      </c>
      <c r="L14" s="5">
        <f t="shared" si="4"/>
        <v>3.5000000000000003E-2</v>
      </c>
      <c r="N14" s="5">
        <f t="shared" si="5"/>
        <v>-3.3524072174927233</v>
      </c>
      <c r="P14" s="5">
        <f t="shared" si="6"/>
        <v>-0.11733425261224532</v>
      </c>
    </row>
    <row r="15" spans="1:19" ht="14.45" x14ac:dyDescent="0.35">
      <c r="A15" s="3">
        <v>9241.5</v>
      </c>
      <c r="D15" s="21">
        <f t="shared" si="0"/>
        <v>0.92982191367340783</v>
      </c>
      <c r="F15" s="5">
        <f t="shared" si="1"/>
        <v>929.82191367340783</v>
      </c>
      <c r="H15" s="5">
        <f t="shared" si="2"/>
        <v>930</v>
      </c>
      <c r="J15" s="5">
        <f t="shared" si="3"/>
        <v>2</v>
      </c>
      <c r="L15" s="5">
        <f t="shared" si="4"/>
        <v>0.01</v>
      </c>
      <c r="N15" s="5">
        <f t="shared" si="5"/>
        <v>-4.6051701859880909</v>
      </c>
      <c r="P15" s="5">
        <f t="shared" si="6"/>
        <v>-4.605170185988091E-2</v>
      </c>
    </row>
    <row r="16" spans="1:19" ht="14.45" x14ac:dyDescent="0.35">
      <c r="A16" s="3">
        <v>9293.9</v>
      </c>
      <c r="D16" s="21">
        <f t="shared" si="0"/>
        <v>0.93509407385048793</v>
      </c>
      <c r="F16" s="5">
        <f t="shared" si="1"/>
        <v>935.09407385048792</v>
      </c>
      <c r="H16" s="5">
        <f t="shared" si="2"/>
        <v>935</v>
      </c>
      <c r="J16" s="5">
        <f t="shared" si="3"/>
        <v>5</v>
      </c>
      <c r="L16" s="5">
        <f t="shared" si="4"/>
        <v>2.5000000000000001E-2</v>
      </c>
      <c r="N16" s="5">
        <f t="shared" si="5"/>
        <v>-3.6888794541139363</v>
      </c>
      <c r="P16" s="5">
        <f t="shared" si="6"/>
        <v>-9.2221986352848409E-2</v>
      </c>
    </row>
    <row r="17" spans="1:17" ht="14.45" x14ac:dyDescent="0.35">
      <c r="A17" s="3">
        <v>9260.4</v>
      </c>
      <c r="D17" s="21">
        <f t="shared" si="0"/>
        <v>0.93172351343193471</v>
      </c>
      <c r="F17" s="5">
        <f t="shared" si="1"/>
        <v>931.72351343193475</v>
      </c>
      <c r="H17" s="5">
        <f t="shared" si="2"/>
        <v>932</v>
      </c>
      <c r="J17" s="5">
        <f t="shared" si="3"/>
        <v>5</v>
      </c>
      <c r="L17" s="5">
        <f t="shared" si="4"/>
        <v>2.5000000000000001E-2</v>
      </c>
      <c r="N17" s="5">
        <f t="shared" si="5"/>
        <v>-3.6888794541139363</v>
      </c>
      <c r="P17" s="5">
        <f t="shared" si="6"/>
        <v>-9.2221986352848409E-2</v>
      </c>
      <c r="Q17" s="3"/>
    </row>
    <row r="18" spans="1:17" ht="14.45" x14ac:dyDescent="0.35">
      <c r="A18" s="3">
        <v>9075</v>
      </c>
      <c r="D18" s="21">
        <f t="shared" si="0"/>
        <v>0.91306972532447928</v>
      </c>
      <c r="F18" s="5">
        <f t="shared" si="1"/>
        <v>913.06972532447924</v>
      </c>
      <c r="H18" s="5">
        <f t="shared" si="2"/>
        <v>913</v>
      </c>
      <c r="J18" s="5">
        <f t="shared" si="3"/>
        <v>3</v>
      </c>
      <c r="L18" s="5">
        <f t="shared" si="4"/>
        <v>1.4999999999999999E-2</v>
      </c>
      <c r="N18" s="5">
        <f t="shared" si="5"/>
        <v>-4.1997050778799272</v>
      </c>
      <c r="P18" s="5">
        <f t="shared" si="6"/>
        <v>-6.2995576168198911E-2</v>
      </c>
      <c r="Q18" s="3"/>
    </row>
    <row r="19" spans="1:17" ht="14.45" x14ac:dyDescent="0.35">
      <c r="A19" s="3">
        <v>9017.2999999999993</v>
      </c>
      <c r="D19" s="21">
        <f t="shared" si="0"/>
        <v>0.90726431230506077</v>
      </c>
      <c r="F19" s="5">
        <f t="shared" si="1"/>
        <v>907.2643123050608</v>
      </c>
      <c r="H19" s="5">
        <f t="shared" si="2"/>
        <v>907</v>
      </c>
      <c r="J19" s="5">
        <f t="shared" si="3"/>
        <v>2</v>
      </c>
      <c r="L19" s="5">
        <f t="shared" si="4"/>
        <v>0.01</v>
      </c>
      <c r="N19" s="5">
        <f t="shared" si="5"/>
        <v>-4.6051701859880909</v>
      </c>
      <c r="P19" s="5">
        <f t="shared" si="6"/>
        <v>-4.605170185988091E-2</v>
      </c>
      <c r="Q19" s="3"/>
    </row>
    <row r="20" spans="1:17" ht="14.45" x14ac:dyDescent="0.35">
      <c r="A20" s="3">
        <v>9013.9</v>
      </c>
      <c r="D20" s="21">
        <f t="shared" si="0"/>
        <v>0.90692222557601365</v>
      </c>
      <c r="F20" s="5">
        <f t="shared" si="1"/>
        <v>906.9222255760136</v>
      </c>
      <c r="H20" s="5">
        <f t="shared" si="2"/>
        <v>907</v>
      </c>
      <c r="J20" s="5">
        <f t="shared" si="3"/>
        <v>2</v>
      </c>
      <c r="L20" s="5">
        <f t="shared" si="4"/>
        <v>0.01</v>
      </c>
      <c r="N20" s="5">
        <f t="shared" si="5"/>
        <v>-4.6051701859880909</v>
      </c>
      <c r="P20" s="5">
        <f t="shared" si="6"/>
        <v>-4.605170185988091E-2</v>
      </c>
      <c r="Q20" s="3"/>
    </row>
    <row r="21" spans="1:17" ht="14.45" x14ac:dyDescent="0.35">
      <c r="A21" s="3">
        <v>8918.2999999999993</v>
      </c>
      <c r="D21" s="21">
        <f t="shared" si="0"/>
        <v>0.89730355166515741</v>
      </c>
      <c r="F21" s="5">
        <f t="shared" si="1"/>
        <v>897.30355166515744</v>
      </c>
      <c r="H21" s="5">
        <f t="shared" si="2"/>
        <v>897</v>
      </c>
      <c r="J21" s="5">
        <f t="shared" si="3"/>
        <v>1</v>
      </c>
      <c r="L21" s="5">
        <f t="shared" si="4"/>
        <v>5.0000000000000001E-3</v>
      </c>
      <c r="N21" s="5">
        <f t="shared" si="5"/>
        <v>-5.2983173665480363</v>
      </c>
      <c r="P21" s="5">
        <f t="shared" si="6"/>
        <v>-2.6491586832740183E-2</v>
      </c>
      <c r="Q21" s="3"/>
    </row>
    <row r="22" spans="1:17" ht="14.45" x14ac:dyDescent="0.35">
      <c r="A22" s="3">
        <v>8962.7999999999993</v>
      </c>
      <c r="D22" s="21">
        <f t="shared" si="0"/>
        <v>0.90178086326592211</v>
      </c>
      <c r="F22" s="5">
        <f t="shared" si="1"/>
        <v>901.78086326592211</v>
      </c>
      <c r="H22" s="5">
        <f t="shared" si="2"/>
        <v>902</v>
      </c>
      <c r="J22" s="5">
        <f t="shared" si="3"/>
        <v>1</v>
      </c>
      <c r="L22" s="5">
        <f t="shared" si="4"/>
        <v>5.0000000000000001E-3</v>
      </c>
      <c r="N22" s="5">
        <f t="shared" si="5"/>
        <v>-5.2983173665480363</v>
      </c>
      <c r="P22" s="5">
        <f t="shared" si="6"/>
        <v>-2.6491586832740183E-2</v>
      </c>
      <c r="Q22" s="3"/>
    </row>
    <row r="23" spans="1:17" ht="14.45" x14ac:dyDescent="0.35">
      <c r="A23" s="3">
        <v>8984.7999999999993</v>
      </c>
      <c r="D23" s="21">
        <f t="shared" si="0"/>
        <v>0.90399436563034508</v>
      </c>
      <c r="F23" s="5">
        <f t="shared" si="1"/>
        <v>903.9943656303451</v>
      </c>
      <c r="H23" s="5">
        <f t="shared" si="2"/>
        <v>904</v>
      </c>
      <c r="J23" s="5">
        <f t="shared" si="3"/>
        <v>1</v>
      </c>
      <c r="L23" s="5">
        <f t="shared" si="4"/>
        <v>5.0000000000000001E-3</v>
      </c>
      <c r="N23" s="5">
        <f t="shared" si="5"/>
        <v>-5.2983173665480363</v>
      </c>
      <c r="P23" s="5">
        <f t="shared" si="6"/>
        <v>-2.6491586832740183E-2</v>
      </c>
      <c r="Q23" s="3"/>
    </row>
    <row r="24" spans="1:17" ht="14.45" x14ac:dyDescent="0.35">
      <c r="A24" s="3">
        <v>8975.7999999999993</v>
      </c>
      <c r="D24" s="21">
        <f t="shared" si="0"/>
        <v>0.90308884193580841</v>
      </c>
      <c r="F24" s="5">
        <f t="shared" si="1"/>
        <v>903.08884193580843</v>
      </c>
      <c r="H24" s="5">
        <f t="shared" si="2"/>
        <v>903</v>
      </c>
      <c r="J24" s="5">
        <f t="shared" si="3"/>
        <v>2</v>
      </c>
      <c r="L24" s="5">
        <f t="shared" si="4"/>
        <v>0.01</v>
      </c>
      <c r="N24" s="5">
        <f t="shared" si="5"/>
        <v>-4.6051701859880909</v>
      </c>
      <c r="P24" s="5">
        <f t="shared" si="6"/>
        <v>-4.605170185988091E-2</v>
      </c>
      <c r="Q24" s="3"/>
    </row>
    <row r="25" spans="1:17" ht="14.45" x14ac:dyDescent="0.35">
      <c r="A25" s="3">
        <v>8995.5</v>
      </c>
      <c r="D25" s="21">
        <f t="shared" si="0"/>
        <v>0.90507093268940542</v>
      </c>
      <c r="F25" s="5">
        <f t="shared" si="1"/>
        <v>905.07093268940537</v>
      </c>
      <c r="H25" s="5">
        <f t="shared" si="2"/>
        <v>905</v>
      </c>
      <c r="J25" s="5">
        <f t="shared" si="3"/>
        <v>1</v>
      </c>
      <c r="L25" s="5">
        <f t="shared" si="4"/>
        <v>5.0000000000000001E-3</v>
      </c>
      <c r="N25" s="5">
        <f t="shared" si="5"/>
        <v>-5.2983173665480363</v>
      </c>
      <c r="P25" s="5">
        <f t="shared" si="6"/>
        <v>-2.6491586832740183E-2</v>
      </c>
      <c r="Q25" s="3"/>
    </row>
    <row r="26" spans="1:17" ht="14.45" x14ac:dyDescent="0.35">
      <c r="A26" s="3">
        <v>9029.1</v>
      </c>
      <c r="D26" s="21">
        <f t="shared" si="0"/>
        <v>0.90845155448234227</v>
      </c>
      <c r="F26" s="5">
        <f t="shared" si="1"/>
        <v>908.45155448234232</v>
      </c>
      <c r="H26" s="5">
        <f t="shared" si="2"/>
        <v>908</v>
      </c>
      <c r="J26" s="5">
        <f t="shared" si="3"/>
        <v>1</v>
      </c>
      <c r="L26" s="5">
        <f t="shared" si="4"/>
        <v>5.0000000000000001E-3</v>
      </c>
      <c r="N26" s="5">
        <f t="shared" si="5"/>
        <v>-5.2983173665480363</v>
      </c>
      <c r="P26" s="5">
        <f t="shared" si="6"/>
        <v>-2.6491586832740183E-2</v>
      </c>
      <c r="Q26" s="3"/>
    </row>
    <row r="27" spans="1:17" ht="14.45" x14ac:dyDescent="0.35">
      <c r="A27" s="3">
        <v>9146.7999999999993</v>
      </c>
      <c r="D27" s="21">
        <f t="shared" si="0"/>
        <v>0.92029379213200513</v>
      </c>
      <c r="F27" s="5">
        <f t="shared" si="1"/>
        <v>920.29379213200514</v>
      </c>
      <c r="H27" s="5">
        <f t="shared" si="2"/>
        <v>920</v>
      </c>
      <c r="J27" s="5">
        <f t="shared" si="3"/>
        <v>2</v>
      </c>
      <c r="L27" s="5">
        <f t="shared" si="4"/>
        <v>0.01</v>
      </c>
      <c r="N27" s="5">
        <f t="shared" si="5"/>
        <v>-4.6051701859880909</v>
      </c>
      <c r="P27" s="5">
        <f t="shared" si="6"/>
        <v>-4.605170185988091E-2</v>
      </c>
      <c r="Q27" s="3"/>
    </row>
    <row r="28" spans="1:17" ht="14.45" x14ac:dyDescent="0.35">
      <c r="A28" s="3">
        <v>9212.7000000000007</v>
      </c>
      <c r="D28" s="21">
        <f t="shared" si="0"/>
        <v>0.92692423785089051</v>
      </c>
      <c r="F28" s="5">
        <f t="shared" si="1"/>
        <v>926.92423785089056</v>
      </c>
      <c r="H28" s="5">
        <f t="shared" si="2"/>
        <v>927</v>
      </c>
      <c r="J28" s="5">
        <f t="shared" si="3"/>
        <v>4</v>
      </c>
      <c r="L28" s="5">
        <f t="shared" si="4"/>
        <v>0.02</v>
      </c>
      <c r="N28" s="5">
        <f t="shared" si="5"/>
        <v>-3.912023005428146</v>
      </c>
      <c r="P28" s="5">
        <f t="shared" si="6"/>
        <v>-7.824046010856292E-2</v>
      </c>
      <c r="Q28" s="3"/>
    </row>
    <row r="29" spans="1:17" ht="14.45" x14ac:dyDescent="0.35">
      <c r="A29" s="3">
        <v>9298.5</v>
      </c>
      <c r="D29" s="21">
        <f t="shared" si="0"/>
        <v>0.93555689707214007</v>
      </c>
      <c r="F29" s="5">
        <f t="shared" si="1"/>
        <v>935.55689707214003</v>
      </c>
      <c r="H29" s="5">
        <f t="shared" si="2"/>
        <v>936</v>
      </c>
      <c r="J29" s="5">
        <f t="shared" si="3"/>
        <v>4</v>
      </c>
      <c r="L29" s="5">
        <f t="shared" si="4"/>
        <v>0.02</v>
      </c>
      <c r="N29" s="5">
        <f t="shared" si="5"/>
        <v>-3.912023005428146</v>
      </c>
      <c r="P29" s="5">
        <f t="shared" si="6"/>
        <v>-7.824046010856292E-2</v>
      </c>
      <c r="Q29" s="3"/>
    </row>
    <row r="30" spans="1:17" ht="14.45" x14ac:dyDescent="0.35">
      <c r="A30" s="3">
        <v>9287.1</v>
      </c>
      <c r="D30" s="21">
        <f t="shared" si="0"/>
        <v>0.93440990039239369</v>
      </c>
      <c r="F30" s="5">
        <f t="shared" si="1"/>
        <v>934.40990039239364</v>
      </c>
      <c r="H30" s="5">
        <f t="shared" si="2"/>
        <v>934</v>
      </c>
      <c r="J30" s="5">
        <f t="shared" si="3"/>
        <v>6</v>
      </c>
      <c r="L30" s="5">
        <f t="shared" si="4"/>
        <v>0.03</v>
      </c>
      <c r="N30" s="5">
        <f t="shared" si="5"/>
        <v>-3.5065578973199818</v>
      </c>
      <c r="P30" s="5">
        <f t="shared" si="6"/>
        <v>-0.10519673691959945</v>
      </c>
      <c r="Q30" s="3"/>
    </row>
    <row r="31" spans="1:17" ht="14.45" x14ac:dyDescent="0.35">
      <c r="A31" s="3">
        <v>9232.9</v>
      </c>
      <c r="D31" s="21">
        <f t="shared" si="0"/>
        <v>0.92895663547640606</v>
      </c>
      <c r="F31" s="5">
        <f t="shared" si="1"/>
        <v>928.95663547640606</v>
      </c>
      <c r="H31" s="5">
        <f t="shared" si="2"/>
        <v>929</v>
      </c>
      <c r="J31" s="5">
        <f t="shared" si="3"/>
        <v>7</v>
      </c>
      <c r="L31" s="5">
        <f t="shared" si="4"/>
        <v>3.5000000000000003E-2</v>
      </c>
      <c r="N31" s="5">
        <f t="shared" si="5"/>
        <v>-3.3524072174927233</v>
      </c>
      <c r="P31" s="5">
        <f t="shared" si="6"/>
        <v>-0.11733425261224532</v>
      </c>
      <c r="Q31" s="3"/>
    </row>
    <row r="32" spans="1:17" ht="14.45" x14ac:dyDescent="0.35">
      <c r="A32" s="3">
        <v>9336</v>
      </c>
      <c r="D32" s="21">
        <f t="shared" si="0"/>
        <v>0.93932991246604292</v>
      </c>
      <c r="F32" s="5">
        <f t="shared" si="1"/>
        <v>939.32991246604297</v>
      </c>
      <c r="H32" s="5">
        <f t="shared" si="2"/>
        <v>939</v>
      </c>
      <c r="J32" s="5">
        <f t="shared" si="3"/>
        <v>6</v>
      </c>
      <c r="L32" s="5">
        <f t="shared" si="4"/>
        <v>0.03</v>
      </c>
      <c r="N32" s="5">
        <f t="shared" si="5"/>
        <v>-3.5065578973199818</v>
      </c>
      <c r="P32" s="5">
        <f t="shared" si="6"/>
        <v>-0.10519673691959945</v>
      </c>
      <c r="Q32" s="3"/>
    </row>
    <row r="33" spans="1:17" ht="14.45" x14ac:dyDescent="0.35">
      <c r="A33" s="3">
        <v>9360.4</v>
      </c>
      <c r="D33" s="21">
        <f t="shared" si="0"/>
        <v>0.9417848878156756</v>
      </c>
      <c r="F33" s="5">
        <f t="shared" si="1"/>
        <v>941.78488781567557</v>
      </c>
      <c r="H33" s="5">
        <f t="shared" si="2"/>
        <v>942</v>
      </c>
      <c r="J33" s="5">
        <f t="shared" si="3"/>
        <v>7</v>
      </c>
      <c r="L33" s="5">
        <f t="shared" si="4"/>
        <v>3.5000000000000003E-2</v>
      </c>
      <c r="N33" s="5">
        <f t="shared" si="5"/>
        <v>-3.3524072174927233</v>
      </c>
      <c r="P33" s="5">
        <f t="shared" si="6"/>
        <v>-0.11733425261224532</v>
      </c>
      <c r="Q33" s="3"/>
    </row>
    <row r="34" spans="1:17" ht="14.45" x14ac:dyDescent="0.35">
      <c r="A34" s="3">
        <v>9352.1</v>
      </c>
      <c r="D34" s="21">
        <f t="shared" si="0"/>
        <v>0.94094979374182519</v>
      </c>
      <c r="F34" s="5">
        <f t="shared" si="1"/>
        <v>940.94979374182515</v>
      </c>
      <c r="H34" s="5">
        <f t="shared" si="2"/>
        <v>941</v>
      </c>
      <c r="J34" s="5">
        <f t="shared" si="3"/>
        <v>3</v>
      </c>
      <c r="L34" s="5">
        <f t="shared" si="4"/>
        <v>1.4999999999999999E-2</v>
      </c>
      <c r="N34" s="5">
        <f t="shared" si="5"/>
        <v>-4.1997050778799272</v>
      </c>
      <c r="P34" s="5">
        <f t="shared" si="6"/>
        <v>-6.2995576168198911E-2</v>
      </c>
      <c r="Q34" s="3"/>
    </row>
    <row r="35" spans="1:17" ht="14.45" x14ac:dyDescent="0.35">
      <c r="A35" s="3">
        <v>9151.2999999999993</v>
      </c>
      <c r="D35" s="21">
        <f t="shared" si="0"/>
        <v>0.92074655397927352</v>
      </c>
      <c r="F35" s="5">
        <f t="shared" si="1"/>
        <v>920.74655397927347</v>
      </c>
      <c r="H35" s="5">
        <f t="shared" si="2"/>
        <v>921</v>
      </c>
      <c r="J35" s="5">
        <f t="shared" si="3"/>
        <v>3</v>
      </c>
      <c r="L35" s="5">
        <f t="shared" si="4"/>
        <v>1.4999999999999999E-2</v>
      </c>
      <c r="N35" s="5">
        <f t="shared" si="5"/>
        <v>-4.1997050778799272</v>
      </c>
      <c r="P35" s="5">
        <f t="shared" si="6"/>
        <v>-6.2995576168198911E-2</v>
      </c>
      <c r="Q35" s="3"/>
    </row>
    <row r="36" spans="1:17" ht="14.45" x14ac:dyDescent="0.35">
      <c r="A36" s="3">
        <v>9235.7999999999993</v>
      </c>
      <c r="D36" s="21">
        <f t="shared" si="0"/>
        <v>0.92924841533353453</v>
      </c>
      <c r="F36" s="5">
        <f t="shared" si="1"/>
        <v>929.24841533353458</v>
      </c>
      <c r="H36" s="5">
        <f t="shared" si="2"/>
        <v>929</v>
      </c>
      <c r="J36" s="5">
        <f t="shared" si="3"/>
        <v>7</v>
      </c>
      <c r="L36" s="5">
        <f t="shared" si="4"/>
        <v>3.5000000000000003E-2</v>
      </c>
      <c r="N36" s="5">
        <f t="shared" si="5"/>
        <v>-3.3524072174927233</v>
      </c>
      <c r="P36" s="5">
        <f t="shared" si="6"/>
        <v>-0.11733425261224532</v>
      </c>
      <c r="Q36" s="3"/>
    </row>
    <row r="37" spans="1:17" ht="14.45" x14ac:dyDescent="0.35">
      <c r="A37" s="3">
        <v>9157.7000000000007</v>
      </c>
      <c r="D37" s="21">
        <f t="shared" si="0"/>
        <v>0.92139048193983308</v>
      </c>
      <c r="F37" s="5">
        <f t="shared" si="1"/>
        <v>921.39048193983308</v>
      </c>
      <c r="H37" s="5">
        <f t="shared" si="2"/>
        <v>921</v>
      </c>
      <c r="J37" s="5">
        <f t="shared" si="3"/>
        <v>3</v>
      </c>
      <c r="L37" s="5">
        <f t="shared" si="4"/>
        <v>1.4999999999999999E-2</v>
      </c>
      <c r="N37" s="5">
        <f t="shared" si="5"/>
        <v>-4.1997050778799272</v>
      </c>
      <c r="P37" s="5">
        <f t="shared" si="6"/>
        <v>-6.2995576168198911E-2</v>
      </c>
      <c r="Q37" s="3"/>
    </row>
    <row r="38" spans="1:17" ht="14.45" x14ac:dyDescent="0.35">
      <c r="A38" s="3">
        <v>9102.9</v>
      </c>
      <c r="D38" s="21">
        <f t="shared" si="0"/>
        <v>0.91587684877754294</v>
      </c>
      <c r="F38" s="5">
        <f t="shared" si="1"/>
        <v>915.87684877754293</v>
      </c>
      <c r="H38" s="5">
        <f t="shared" si="2"/>
        <v>916</v>
      </c>
      <c r="J38" s="5">
        <f t="shared" si="3"/>
        <v>1</v>
      </c>
      <c r="L38" s="5">
        <f t="shared" si="4"/>
        <v>5.0000000000000001E-3</v>
      </c>
      <c r="N38" s="5">
        <f t="shared" si="5"/>
        <v>-5.2983173665480363</v>
      </c>
      <c r="P38" s="5">
        <f t="shared" si="6"/>
        <v>-2.6491586832740183E-2</v>
      </c>
      <c r="Q38" s="3"/>
    </row>
    <row r="39" spans="1:17" ht="14.45" x14ac:dyDescent="0.35">
      <c r="A39" s="3">
        <v>9165.5</v>
      </c>
      <c r="D39" s="21">
        <f t="shared" si="0"/>
        <v>0.92217526914176473</v>
      </c>
      <c r="F39" s="5">
        <f t="shared" si="1"/>
        <v>922.17526914176472</v>
      </c>
      <c r="H39" s="5">
        <f t="shared" si="2"/>
        <v>922</v>
      </c>
      <c r="J39" s="5">
        <f t="shared" si="3"/>
        <v>6</v>
      </c>
      <c r="L39" s="5">
        <f t="shared" si="4"/>
        <v>0.03</v>
      </c>
      <c r="N39" s="5">
        <f t="shared" si="5"/>
        <v>-3.5065578973199818</v>
      </c>
      <c r="P39" s="5">
        <f t="shared" si="6"/>
        <v>-0.10519673691959945</v>
      </c>
      <c r="Q39" s="3"/>
    </row>
    <row r="40" spans="1:17" ht="14.45" x14ac:dyDescent="0.35">
      <c r="A40" s="3">
        <v>9319</v>
      </c>
      <c r="D40" s="21">
        <f t="shared" si="0"/>
        <v>0.93761947882080687</v>
      </c>
      <c r="F40" s="5">
        <f t="shared" si="1"/>
        <v>937.61947882080688</v>
      </c>
      <c r="H40" s="5">
        <f t="shared" si="2"/>
        <v>938</v>
      </c>
      <c r="J40" s="5">
        <f t="shared" si="3"/>
        <v>5</v>
      </c>
      <c r="L40" s="5">
        <f t="shared" si="4"/>
        <v>2.5000000000000001E-2</v>
      </c>
      <c r="N40" s="5">
        <f t="shared" si="5"/>
        <v>-3.6888794541139363</v>
      </c>
      <c r="P40" s="5">
        <f t="shared" si="6"/>
        <v>-9.2221986352848409E-2</v>
      </c>
      <c r="Q40" s="3"/>
    </row>
    <row r="41" spans="1:17" ht="14.45" x14ac:dyDescent="0.35">
      <c r="A41" s="3">
        <v>9428</v>
      </c>
      <c r="D41" s="21">
        <f t="shared" si="0"/>
        <v>0.94858637689908443</v>
      </c>
      <c r="F41" s="5">
        <f t="shared" si="1"/>
        <v>948.58637689908437</v>
      </c>
      <c r="H41" s="5">
        <f t="shared" si="2"/>
        <v>949</v>
      </c>
      <c r="J41" s="5">
        <f t="shared" si="3"/>
        <v>8</v>
      </c>
      <c r="L41" s="5">
        <f t="shared" si="4"/>
        <v>0.04</v>
      </c>
      <c r="N41" s="5">
        <f t="shared" si="5"/>
        <v>-3.2188758248682006</v>
      </c>
      <c r="P41" s="5">
        <f t="shared" si="6"/>
        <v>-0.12875503299472801</v>
      </c>
      <c r="Q41" s="3"/>
    </row>
    <row r="42" spans="1:17" ht="14.45" x14ac:dyDescent="0.35">
      <c r="A42" s="3">
        <v>9426.7999999999993</v>
      </c>
      <c r="D42" s="21">
        <f t="shared" si="0"/>
        <v>0.9484656404064794</v>
      </c>
      <c r="F42" s="5">
        <f t="shared" si="1"/>
        <v>948.46564040647945</v>
      </c>
      <c r="H42" s="5">
        <f t="shared" si="2"/>
        <v>948</v>
      </c>
      <c r="J42" s="5">
        <f t="shared" si="3"/>
        <v>4</v>
      </c>
      <c r="L42" s="5">
        <f t="shared" si="4"/>
        <v>0.02</v>
      </c>
      <c r="N42" s="5">
        <f t="shared" si="5"/>
        <v>-3.912023005428146</v>
      </c>
      <c r="P42" s="5">
        <f t="shared" si="6"/>
        <v>-7.824046010856292E-2</v>
      </c>
      <c r="Q42" s="3"/>
    </row>
    <row r="43" spans="1:17" ht="14.45" x14ac:dyDescent="0.35">
      <c r="A43" s="3">
        <v>9331.9</v>
      </c>
      <c r="D43" s="21">
        <f t="shared" si="0"/>
        <v>0.93891739611630942</v>
      </c>
      <c r="F43" s="5">
        <f t="shared" si="1"/>
        <v>938.91739611630942</v>
      </c>
      <c r="H43" s="5">
        <f t="shared" si="2"/>
        <v>939</v>
      </c>
      <c r="J43" s="5">
        <f t="shared" si="3"/>
        <v>6</v>
      </c>
      <c r="L43" s="5">
        <f t="shared" si="4"/>
        <v>0.03</v>
      </c>
      <c r="N43" s="5">
        <f t="shared" si="5"/>
        <v>-3.5065578973199818</v>
      </c>
      <c r="P43" s="5">
        <f t="shared" si="6"/>
        <v>-0.10519673691959945</v>
      </c>
      <c r="Q43" s="3"/>
    </row>
    <row r="44" spans="1:17" x14ac:dyDescent="0.25">
      <c r="A44" s="3">
        <v>9366.9</v>
      </c>
      <c r="D44" s="21">
        <f t="shared" si="0"/>
        <v>0.94243887715061869</v>
      </c>
      <c r="F44" s="5">
        <f t="shared" si="1"/>
        <v>942.43887715061874</v>
      </c>
      <c r="H44" s="5">
        <f t="shared" si="2"/>
        <v>942</v>
      </c>
      <c r="J44" s="5">
        <f t="shared" si="3"/>
        <v>7</v>
      </c>
      <c r="L44" s="5">
        <f t="shared" si="4"/>
        <v>3.5000000000000003E-2</v>
      </c>
      <c r="N44" s="5">
        <f t="shared" si="5"/>
        <v>-3.3524072174927233</v>
      </c>
      <c r="P44" s="5">
        <f t="shared" si="6"/>
        <v>-0.11733425261224532</v>
      </c>
      <c r="Q44" s="3"/>
    </row>
    <row r="45" spans="1:17" x14ac:dyDescent="0.25">
      <c r="A45" s="3">
        <v>9386</v>
      </c>
      <c r="D45" s="21">
        <f t="shared" si="0"/>
        <v>0.9443605996579133</v>
      </c>
      <c r="F45" s="5">
        <f t="shared" si="1"/>
        <v>944.36059965791333</v>
      </c>
      <c r="H45" s="5">
        <f t="shared" si="2"/>
        <v>944</v>
      </c>
      <c r="J45" s="5">
        <f t="shared" si="3"/>
        <v>2</v>
      </c>
      <c r="L45" s="5">
        <f t="shared" si="4"/>
        <v>0.01</v>
      </c>
      <c r="N45" s="5">
        <f t="shared" si="5"/>
        <v>-4.6051701859880909</v>
      </c>
      <c r="P45" s="5">
        <f t="shared" si="6"/>
        <v>-4.605170185988091E-2</v>
      </c>
      <c r="Q45" s="3"/>
    </row>
    <row r="46" spans="1:17" x14ac:dyDescent="0.25">
      <c r="A46" s="3">
        <v>9502</v>
      </c>
      <c r="D46" s="21">
        <f t="shared" si="0"/>
        <v>0.9560317939430526</v>
      </c>
      <c r="F46" s="5">
        <f t="shared" si="1"/>
        <v>956.03179394305255</v>
      </c>
      <c r="H46" s="5">
        <f t="shared" si="2"/>
        <v>956</v>
      </c>
      <c r="J46" s="5">
        <f t="shared" si="3"/>
        <v>4</v>
      </c>
      <c r="L46" s="5">
        <f t="shared" si="4"/>
        <v>0.02</v>
      </c>
      <c r="N46" s="5">
        <f t="shared" si="5"/>
        <v>-3.912023005428146</v>
      </c>
      <c r="P46" s="5">
        <f t="shared" si="6"/>
        <v>-7.824046010856292E-2</v>
      </c>
      <c r="Q46" s="3"/>
    </row>
    <row r="47" spans="1:17" x14ac:dyDescent="0.25">
      <c r="A47" s="3">
        <v>9548.9</v>
      </c>
      <c r="D47" s="21">
        <f t="shared" si="0"/>
        <v>0.96075057852902701</v>
      </c>
      <c r="F47" s="5">
        <f t="shared" si="1"/>
        <v>960.75057852902705</v>
      </c>
      <c r="H47" s="5">
        <f t="shared" si="2"/>
        <v>961</v>
      </c>
      <c r="J47" s="5">
        <f t="shared" si="3"/>
        <v>4</v>
      </c>
      <c r="L47" s="5">
        <f t="shared" si="4"/>
        <v>0.02</v>
      </c>
      <c r="N47" s="5">
        <f t="shared" si="5"/>
        <v>-3.912023005428146</v>
      </c>
      <c r="P47" s="5">
        <f t="shared" si="6"/>
        <v>-7.824046010856292E-2</v>
      </c>
      <c r="Q47" s="3"/>
    </row>
    <row r="48" spans="1:17" x14ac:dyDescent="0.25">
      <c r="A48" s="3">
        <v>9645.7999999999993</v>
      </c>
      <c r="D48" s="21">
        <f t="shared" si="0"/>
        <v>0.97050005030687181</v>
      </c>
      <c r="F48" s="5">
        <f t="shared" si="1"/>
        <v>970.5000503068718</v>
      </c>
      <c r="H48" s="5">
        <f t="shared" si="2"/>
        <v>971</v>
      </c>
      <c r="J48" s="5">
        <f t="shared" si="3"/>
        <v>1</v>
      </c>
      <c r="L48" s="5">
        <f t="shared" si="4"/>
        <v>5.0000000000000001E-3</v>
      </c>
      <c r="N48" s="5">
        <f t="shared" si="5"/>
        <v>-5.2983173665480363</v>
      </c>
      <c r="P48" s="5">
        <f t="shared" si="6"/>
        <v>-2.6491586832740183E-2</v>
      </c>
      <c r="Q48" s="3"/>
    </row>
    <row r="49" spans="1:17" x14ac:dyDescent="0.25">
      <c r="A49" s="3">
        <v>9527.2000000000007</v>
      </c>
      <c r="D49" s="21">
        <f t="shared" si="0"/>
        <v>0.95856726028775541</v>
      </c>
      <c r="F49" s="5">
        <f t="shared" si="1"/>
        <v>958.5672602877554</v>
      </c>
      <c r="H49" s="5">
        <f t="shared" si="2"/>
        <v>959</v>
      </c>
      <c r="J49" s="5">
        <f t="shared" si="3"/>
        <v>1</v>
      </c>
      <c r="L49" s="5">
        <f t="shared" si="4"/>
        <v>5.0000000000000001E-3</v>
      </c>
      <c r="N49" s="5">
        <f t="shared" si="5"/>
        <v>-5.2983173665480363</v>
      </c>
      <c r="P49" s="5">
        <f t="shared" si="6"/>
        <v>-2.6491586832740183E-2</v>
      </c>
      <c r="Q49" s="3"/>
    </row>
    <row r="50" spans="1:17" x14ac:dyDescent="0.25">
      <c r="A50" s="3">
        <v>9482.1</v>
      </c>
      <c r="D50" s="21">
        <f t="shared" si="0"/>
        <v>0.9540295804406882</v>
      </c>
      <c r="F50" s="5">
        <f t="shared" si="1"/>
        <v>954.02958044068816</v>
      </c>
      <c r="H50" s="5">
        <f t="shared" si="2"/>
        <v>954</v>
      </c>
      <c r="J50" s="5">
        <f t="shared" si="3"/>
        <v>4</v>
      </c>
      <c r="L50" s="5">
        <f t="shared" si="4"/>
        <v>0.02</v>
      </c>
      <c r="N50" s="5">
        <f t="shared" si="5"/>
        <v>-3.912023005428146</v>
      </c>
      <c r="P50" s="5">
        <f t="shared" si="6"/>
        <v>-7.824046010856292E-2</v>
      </c>
      <c r="Q50" s="3"/>
    </row>
    <row r="51" spans="1:17" x14ac:dyDescent="0.25">
      <c r="A51" s="3">
        <v>9549.7000000000007</v>
      </c>
      <c r="D51" s="21">
        <f t="shared" si="0"/>
        <v>0.96083106952409703</v>
      </c>
      <c r="F51" s="5">
        <f t="shared" si="1"/>
        <v>960.83106952409707</v>
      </c>
      <c r="H51" s="5">
        <f t="shared" si="2"/>
        <v>961</v>
      </c>
      <c r="J51" s="5">
        <f t="shared" si="3"/>
        <v>4</v>
      </c>
      <c r="L51" s="5">
        <f t="shared" si="4"/>
        <v>0.02</v>
      </c>
      <c r="N51" s="5">
        <f t="shared" si="5"/>
        <v>-3.912023005428146</v>
      </c>
      <c r="P51" s="5">
        <f t="shared" si="6"/>
        <v>-7.824046010856292E-2</v>
      </c>
      <c r="Q51" s="3"/>
    </row>
    <row r="52" spans="1:17" x14ac:dyDescent="0.25">
      <c r="A52" s="3">
        <v>9549</v>
      </c>
      <c r="D52" s="21">
        <f t="shared" si="0"/>
        <v>0.96076063990341076</v>
      </c>
      <c r="F52" s="5">
        <f t="shared" si="1"/>
        <v>960.76063990341072</v>
      </c>
      <c r="H52" s="5">
        <f t="shared" si="2"/>
        <v>961</v>
      </c>
      <c r="J52" s="5">
        <f t="shared" si="3"/>
        <v>4</v>
      </c>
      <c r="L52" s="5">
        <f t="shared" si="4"/>
        <v>0.02</v>
      </c>
      <c r="N52" s="5">
        <f t="shared" si="5"/>
        <v>-3.912023005428146</v>
      </c>
      <c r="P52" s="5">
        <f t="shared" si="6"/>
        <v>-7.824046010856292E-2</v>
      </c>
      <c r="Q52" s="3"/>
    </row>
    <row r="53" spans="1:17" x14ac:dyDescent="0.25">
      <c r="A53" s="3">
        <v>9424.1</v>
      </c>
      <c r="D53" s="21">
        <f t="shared" si="0"/>
        <v>0.94819398329811855</v>
      </c>
      <c r="F53" s="5">
        <f t="shared" si="1"/>
        <v>948.1939832981185</v>
      </c>
      <c r="H53" s="5">
        <f t="shared" si="2"/>
        <v>948</v>
      </c>
      <c r="J53" s="5">
        <f t="shared" si="3"/>
        <v>4</v>
      </c>
      <c r="L53" s="5">
        <f t="shared" si="4"/>
        <v>0.02</v>
      </c>
      <c r="N53" s="5">
        <f t="shared" si="5"/>
        <v>-3.912023005428146</v>
      </c>
      <c r="P53" s="5">
        <f t="shared" si="6"/>
        <v>-7.824046010856292E-2</v>
      </c>
      <c r="Q53" s="3"/>
    </row>
    <row r="54" spans="1:17" x14ac:dyDescent="0.25">
      <c r="A54" s="3">
        <v>9455.4</v>
      </c>
      <c r="D54" s="21">
        <f t="shared" si="0"/>
        <v>0.95134319348022933</v>
      </c>
      <c r="F54" s="5">
        <f t="shared" si="1"/>
        <v>951.34319348022939</v>
      </c>
      <c r="H54" s="5">
        <f t="shared" si="2"/>
        <v>951</v>
      </c>
      <c r="J54" s="5">
        <f t="shared" si="3"/>
        <v>6</v>
      </c>
      <c r="L54" s="5">
        <f t="shared" si="4"/>
        <v>0.03</v>
      </c>
      <c r="N54" s="5">
        <f t="shared" si="5"/>
        <v>-3.5065578973199818</v>
      </c>
      <c r="P54" s="5">
        <f t="shared" si="6"/>
        <v>-0.10519673691959945</v>
      </c>
      <c r="Q54" s="3"/>
    </row>
    <row r="55" spans="1:17" x14ac:dyDescent="0.25">
      <c r="A55" s="3">
        <v>9435.2000000000007</v>
      </c>
      <c r="D55" s="21">
        <f t="shared" si="0"/>
        <v>0.94931079585471378</v>
      </c>
      <c r="F55" s="5">
        <f t="shared" si="1"/>
        <v>949.31079585471377</v>
      </c>
      <c r="H55" s="5">
        <f t="shared" si="2"/>
        <v>949</v>
      </c>
      <c r="J55" s="5">
        <f t="shared" si="3"/>
        <v>8</v>
      </c>
      <c r="L55" s="5">
        <f t="shared" si="4"/>
        <v>0.04</v>
      </c>
      <c r="N55" s="5">
        <f t="shared" si="5"/>
        <v>-3.2188758248682006</v>
      </c>
      <c r="P55" s="5">
        <f t="shared" si="6"/>
        <v>-0.12875503299472801</v>
      </c>
      <c r="Q55" s="3"/>
    </row>
    <row r="56" spans="1:17" x14ac:dyDescent="0.25">
      <c r="A56" s="3">
        <v>9364.6</v>
      </c>
      <c r="D56" s="21">
        <f t="shared" si="0"/>
        <v>0.94220746553979273</v>
      </c>
      <c r="F56" s="5">
        <f t="shared" si="1"/>
        <v>942.20746553979268</v>
      </c>
      <c r="H56" s="5">
        <f t="shared" si="2"/>
        <v>942</v>
      </c>
      <c r="J56" s="5">
        <f t="shared" si="3"/>
        <v>7</v>
      </c>
      <c r="L56" s="5">
        <f t="shared" si="4"/>
        <v>3.5000000000000003E-2</v>
      </c>
      <c r="N56" s="5">
        <f t="shared" si="5"/>
        <v>-3.3524072174927233</v>
      </c>
      <c r="P56" s="5">
        <f t="shared" si="6"/>
        <v>-0.11733425261224532</v>
      </c>
      <c r="Q56" s="3"/>
    </row>
    <row r="57" spans="1:17" x14ac:dyDescent="0.25">
      <c r="A57" s="3">
        <v>9310</v>
      </c>
      <c r="D57" s="21">
        <f t="shared" si="0"/>
        <v>0.9367139551262702</v>
      </c>
      <c r="F57" s="5">
        <f t="shared" si="1"/>
        <v>936.71395512627021</v>
      </c>
      <c r="H57" s="5">
        <f t="shared" si="2"/>
        <v>937</v>
      </c>
      <c r="J57" s="5">
        <f t="shared" si="3"/>
        <v>11</v>
      </c>
      <c r="L57" s="5">
        <f t="shared" si="4"/>
        <v>5.5E-2</v>
      </c>
      <c r="N57" s="5">
        <f t="shared" si="5"/>
        <v>-2.9004220937496661</v>
      </c>
      <c r="P57" s="5">
        <f t="shared" si="6"/>
        <v>-0.15952321515623163</v>
      </c>
      <c r="Q57" s="3"/>
    </row>
    <row r="58" spans="1:17" x14ac:dyDescent="0.25">
      <c r="A58" s="3">
        <v>9314.4</v>
      </c>
      <c r="D58" s="21">
        <f t="shared" si="0"/>
        <v>0.93715665559915484</v>
      </c>
      <c r="F58" s="5">
        <f t="shared" si="1"/>
        <v>937.15665559915487</v>
      </c>
      <c r="H58" s="5">
        <f t="shared" si="2"/>
        <v>937</v>
      </c>
      <c r="J58" s="5">
        <f t="shared" si="3"/>
        <v>11</v>
      </c>
      <c r="L58" s="5">
        <f t="shared" si="4"/>
        <v>5.5E-2</v>
      </c>
      <c r="N58" s="5">
        <f t="shared" si="5"/>
        <v>-2.9004220937496661</v>
      </c>
      <c r="P58" s="5">
        <f t="shared" si="6"/>
        <v>-0.15952321515623163</v>
      </c>
      <c r="Q58" s="3"/>
    </row>
    <row r="59" spans="1:17" x14ac:dyDescent="0.25">
      <c r="A59" s="3">
        <v>9392</v>
      </c>
      <c r="D59" s="21">
        <f t="shared" si="0"/>
        <v>0.94496428212093775</v>
      </c>
      <c r="F59" s="5">
        <f t="shared" si="1"/>
        <v>944.9642821209377</v>
      </c>
      <c r="H59" s="5">
        <f t="shared" si="2"/>
        <v>945</v>
      </c>
      <c r="J59" s="5">
        <f t="shared" si="3"/>
        <v>3</v>
      </c>
      <c r="L59" s="5">
        <f t="shared" si="4"/>
        <v>1.4999999999999999E-2</v>
      </c>
      <c r="N59" s="5">
        <f t="shared" si="5"/>
        <v>-4.1997050778799272</v>
      </c>
      <c r="P59" s="5">
        <f t="shared" si="6"/>
        <v>-6.2995576168198911E-2</v>
      </c>
      <c r="Q59" s="3"/>
    </row>
    <row r="60" spans="1:17" x14ac:dyDescent="0.25">
      <c r="A60" s="3">
        <v>9416.2999999999993</v>
      </c>
      <c r="D60" s="21">
        <f t="shared" si="0"/>
        <v>0.94740919609618668</v>
      </c>
      <c r="F60" s="5">
        <f t="shared" si="1"/>
        <v>947.40919609618663</v>
      </c>
      <c r="H60" s="5">
        <f t="shared" si="2"/>
        <v>947</v>
      </c>
      <c r="J60" s="5">
        <f t="shared" si="3"/>
        <v>3</v>
      </c>
      <c r="L60" s="5">
        <f t="shared" si="4"/>
        <v>1.4999999999999999E-2</v>
      </c>
      <c r="N60" s="5">
        <f t="shared" si="5"/>
        <v>-4.1997050778799272</v>
      </c>
      <c r="P60" s="5">
        <f t="shared" si="6"/>
        <v>-6.2995576168198911E-2</v>
      </c>
      <c r="Q60" s="3"/>
    </row>
    <row r="61" spans="1:17" x14ac:dyDescent="0.25">
      <c r="A61" s="3">
        <v>9449.6</v>
      </c>
      <c r="D61" s="21">
        <f t="shared" si="0"/>
        <v>0.9507596337659725</v>
      </c>
      <c r="F61" s="5">
        <f t="shared" si="1"/>
        <v>950.75963376597247</v>
      </c>
      <c r="H61" s="5">
        <f t="shared" si="2"/>
        <v>951</v>
      </c>
      <c r="J61" s="5">
        <f t="shared" si="3"/>
        <v>6</v>
      </c>
      <c r="L61" s="5">
        <f t="shared" si="4"/>
        <v>0.03</v>
      </c>
      <c r="N61" s="5">
        <f t="shared" si="5"/>
        <v>-3.5065578973199818</v>
      </c>
      <c r="P61" s="5">
        <f t="shared" si="6"/>
        <v>-0.10519673691959945</v>
      </c>
      <c r="Q61" s="3"/>
    </row>
    <row r="62" spans="1:17" x14ac:dyDescent="0.25">
      <c r="A62" s="3">
        <v>9505.9</v>
      </c>
      <c r="D62" s="21">
        <f t="shared" si="0"/>
        <v>0.95642418754401848</v>
      </c>
      <c r="F62" s="5">
        <f t="shared" si="1"/>
        <v>956.42418754401842</v>
      </c>
      <c r="H62" s="5">
        <f t="shared" si="2"/>
        <v>956</v>
      </c>
      <c r="J62" s="5">
        <f t="shared" si="3"/>
        <v>4</v>
      </c>
      <c r="L62" s="5">
        <f t="shared" si="4"/>
        <v>0.02</v>
      </c>
      <c r="N62" s="5">
        <f t="shared" si="5"/>
        <v>-3.912023005428146</v>
      </c>
      <c r="P62" s="5">
        <f t="shared" si="6"/>
        <v>-7.824046010856292E-2</v>
      </c>
      <c r="Q62" s="3"/>
    </row>
    <row r="63" spans="1:17" x14ac:dyDescent="0.25">
      <c r="A63" s="3">
        <v>9551.1</v>
      </c>
      <c r="D63" s="21">
        <f t="shared" si="0"/>
        <v>0.96097192876546944</v>
      </c>
      <c r="F63" s="5">
        <f t="shared" si="1"/>
        <v>960.97192876546944</v>
      </c>
      <c r="H63" s="5">
        <f t="shared" si="2"/>
        <v>961</v>
      </c>
      <c r="J63" s="5">
        <f t="shared" si="3"/>
        <v>4</v>
      </c>
      <c r="L63" s="5">
        <f t="shared" si="4"/>
        <v>0.02</v>
      </c>
      <c r="N63" s="5">
        <f t="shared" si="5"/>
        <v>-3.912023005428146</v>
      </c>
      <c r="P63" s="5">
        <f t="shared" si="6"/>
        <v>-7.824046010856292E-2</v>
      </c>
      <c r="Q63" s="3"/>
    </row>
    <row r="64" spans="1:17" x14ac:dyDescent="0.25">
      <c r="A64" s="3">
        <v>9581.2000000000007</v>
      </c>
      <c r="D64" s="21">
        <f t="shared" si="0"/>
        <v>0.96400040245497542</v>
      </c>
      <c r="F64" s="5">
        <f t="shared" si="1"/>
        <v>964.00040245497541</v>
      </c>
      <c r="H64" s="5">
        <f t="shared" si="2"/>
        <v>964</v>
      </c>
      <c r="J64" s="5">
        <f t="shared" si="3"/>
        <v>1</v>
      </c>
      <c r="L64" s="5">
        <f t="shared" si="4"/>
        <v>5.0000000000000001E-3</v>
      </c>
      <c r="N64" s="5">
        <f t="shared" si="5"/>
        <v>-5.2983173665480363</v>
      </c>
      <c r="P64" s="5">
        <f t="shared" si="6"/>
        <v>-2.6491586832740183E-2</v>
      </c>
      <c r="Q64" s="3"/>
    </row>
    <row r="65" spans="1:17" x14ac:dyDescent="0.25">
      <c r="A65" s="3">
        <v>9490.1</v>
      </c>
      <c r="D65" s="21">
        <f t="shared" si="0"/>
        <v>0.95483449039138746</v>
      </c>
      <c r="F65" s="5">
        <f t="shared" si="1"/>
        <v>954.83449039138748</v>
      </c>
      <c r="H65" s="5">
        <f t="shared" si="2"/>
        <v>955</v>
      </c>
      <c r="J65" s="5">
        <f t="shared" si="3"/>
        <v>3</v>
      </c>
      <c r="L65" s="5">
        <f t="shared" si="4"/>
        <v>1.4999999999999999E-2</v>
      </c>
      <c r="N65" s="5">
        <f t="shared" si="5"/>
        <v>-4.1997050778799272</v>
      </c>
      <c r="P65" s="5">
        <f t="shared" si="6"/>
        <v>-6.2995576168198911E-2</v>
      </c>
      <c r="Q65" s="3"/>
    </row>
    <row r="66" spans="1:17" x14ac:dyDescent="0.25">
      <c r="A66" s="3">
        <v>9338.9</v>
      </c>
      <c r="D66" s="21">
        <f t="shared" ref="D66:D129" si="7">A66/MAX($A$1:$A$240)</f>
        <v>0.93962169232317128</v>
      </c>
      <c r="F66" s="5">
        <f t="shared" ref="F66:F129" si="8">D66*1000</f>
        <v>939.62169232317126</v>
      </c>
      <c r="H66" s="5">
        <f t="shared" ref="H66:H129" si="9">ROUND(F66,0)</f>
        <v>940</v>
      </c>
      <c r="J66" s="5">
        <f t="shared" ref="J66:J129" si="10">COUNTIF(H:H,H66)</f>
        <v>4</v>
      </c>
      <c r="L66" s="5">
        <f t="shared" ref="L66:L129" si="11">J66/$C$7</f>
        <v>0.02</v>
      </c>
      <c r="N66" s="5">
        <f t="shared" ref="N66:N129" si="12">LN(L66)</f>
        <v>-3.912023005428146</v>
      </c>
      <c r="P66" s="5">
        <f t="shared" ref="P66:P129" si="13">L66*N66</f>
        <v>-7.824046010856292E-2</v>
      </c>
      <c r="Q66" s="3"/>
    </row>
    <row r="67" spans="1:17" x14ac:dyDescent="0.25">
      <c r="A67" s="3">
        <v>9324.7000000000007</v>
      </c>
      <c r="D67" s="21">
        <f t="shared" si="7"/>
        <v>0.93819297716068017</v>
      </c>
      <c r="F67" s="5">
        <f t="shared" si="8"/>
        <v>938.19297716068013</v>
      </c>
      <c r="H67" s="5">
        <f t="shared" si="9"/>
        <v>938</v>
      </c>
      <c r="J67" s="5">
        <f t="shared" si="10"/>
        <v>5</v>
      </c>
      <c r="L67" s="5">
        <f t="shared" si="11"/>
        <v>2.5000000000000001E-2</v>
      </c>
      <c r="N67" s="5">
        <f t="shared" si="12"/>
        <v>-3.6888794541139363</v>
      </c>
      <c r="P67" s="5">
        <f t="shared" si="13"/>
        <v>-9.2221986352848409E-2</v>
      </c>
      <c r="Q67" s="3"/>
    </row>
    <row r="68" spans="1:17" x14ac:dyDescent="0.25">
      <c r="A68" s="3">
        <v>9315.6</v>
      </c>
      <c r="D68" s="21">
        <f t="shared" si="7"/>
        <v>0.93727739209175975</v>
      </c>
      <c r="F68" s="5">
        <f t="shared" si="8"/>
        <v>937.27739209175979</v>
      </c>
      <c r="H68" s="5">
        <f t="shared" si="9"/>
        <v>937</v>
      </c>
      <c r="J68" s="5">
        <f t="shared" si="10"/>
        <v>11</v>
      </c>
      <c r="L68" s="5">
        <f t="shared" si="11"/>
        <v>5.5E-2</v>
      </c>
      <c r="N68" s="5">
        <f t="shared" si="12"/>
        <v>-2.9004220937496661</v>
      </c>
      <c r="P68" s="5">
        <f t="shared" si="13"/>
        <v>-0.15952321515623163</v>
      </c>
      <c r="Q68" s="3"/>
    </row>
    <row r="69" spans="1:17" x14ac:dyDescent="0.25">
      <c r="A69" s="3">
        <v>9314</v>
      </c>
      <c r="D69" s="21">
        <f t="shared" si="7"/>
        <v>0.93711641010161983</v>
      </c>
      <c r="F69" s="5">
        <f t="shared" si="8"/>
        <v>937.11641010161986</v>
      </c>
      <c r="H69" s="5">
        <f t="shared" si="9"/>
        <v>937</v>
      </c>
      <c r="J69" s="5">
        <f t="shared" si="10"/>
        <v>11</v>
      </c>
      <c r="L69" s="5">
        <f t="shared" si="11"/>
        <v>5.5E-2</v>
      </c>
      <c r="N69" s="5">
        <f t="shared" si="12"/>
        <v>-2.9004220937496661</v>
      </c>
      <c r="P69" s="5">
        <f t="shared" si="13"/>
        <v>-0.15952321515623163</v>
      </c>
      <c r="Q69" s="3"/>
    </row>
    <row r="70" spans="1:17" x14ac:dyDescent="0.25">
      <c r="A70" s="3">
        <v>9262.7999999999993</v>
      </c>
      <c r="D70" s="21">
        <f t="shared" si="7"/>
        <v>0.93196498641714454</v>
      </c>
      <c r="F70" s="5">
        <f t="shared" si="8"/>
        <v>931.96498641714459</v>
      </c>
      <c r="H70" s="5">
        <f t="shared" si="9"/>
        <v>932</v>
      </c>
      <c r="J70" s="5">
        <f t="shared" si="10"/>
        <v>5</v>
      </c>
      <c r="L70" s="5">
        <f t="shared" si="11"/>
        <v>2.5000000000000001E-2</v>
      </c>
      <c r="N70" s="5">
        <f t="shared" si="12"/>
        <v>-3.6888794541139363</v>
      </c>
      <c r="P70" s="5">
        <f t="shared" si="13"/>
        <v>-9.2221986352848409E-2</v>
      </c>
      <c r="Q70" s="3"/>
    </row>
    <row r="71" spans="1:17" x14ac:dyDescent="0.25">
      <c r="A71" s="3">
        <v>9267.7000000000007</v>
      </c>
      <c r="D71" s="21">
        <f t="shared" si="7"/>
        <v>0.93245799376194793</v>
      </c>
      <c r="F71" s="5">
        <f t="shared" si="8"/>
        <v>932.45799376194793</v>
      </c>
      <c r="H71" s="5">
        <f t="shared" si="9"/>
        <v>932</v>
      </c>
      <c r="J71" s="5">
        <f t="shared" si="10"/>
        <v>5</v>
      </c>
      <c r="L71" s="5">
        <f t="shared" si="11"/>
        <v>2.5000000000000001E-2</v>
      </c>
      <c r="N71" s="5">
        <f t="shared" si="12"/>
        <v>-3.6888794541139363</v>
      </c>
      <c r="P71" s="5">
        <f t="shared" si="13"/>
        <v>-9.2221986352848409E-2</v>
      </c>
      <c r="Q71" s="3"/>
    </row>
    <row r="72" spans="1:17" x14ac:dyDescent="0.25">
      <c r="A72" s="3">
        <v>9278</v>
      </c>
      <c r="D72" s="21">
        <f t="shared" si="7"/>
        <v>0.93349431532347316</v>
      </c>
      <c r="F72" s="5">
        <f t="shared" si="8"/>
        <v>933.49431532347319</v>
      </c>
      <c r="H72" s="5">
        <f t="shared" si="9"/>
        <v>933</v>
      </c>
      <c r="J72" s="5">
        <f t="shared" si="10"/>
        <v>2</v>
      </c>
      <c r="L72" s="5">
        <f t="shared" si="11"/>
        <v>0.01</v>
      </c>
      <c r="N72" s="5">
        <f t="shared" si="12"/>
        <v>-4.6051701859880909</v>
      </c>
      <c r="P72" s="5">
        <f t="shared" si="13"/>
        <v>-4.605170185988091E-2</v>
      </c>
      <c r="Q72" s="3"/>
    </row>
    <row r="73" spans="1:17" x14ac:dyDescent="0.25">
      <c r="A73" s="3">
        <v>9350.5</v>
      </c>
      <c r="D73" s="21">
        <f t="shared" si="7"/>
        <v>0.94078881175168527</v>
      </c>
      <c r="F73" s="5">
        <f t="shared" si="8"/>
        <v>940.78881175168522</v>
      </c>
      <c r="H73" s="5">
        <f t="shared" si="9"/>
        <v>941</v>
      </c>
      <c r="J73" s="5">
        <f t="shared" si="10"/>
        <v>3</v>
      </c>
      <c r="L73" s="5">
        <f t="shared" si="11"/>
        <v>1.4999999999999999E-2</v>
      </c>
      <c r="N73" s="5">
        <f t="shared" si="12"/>
        <v>-4.1997050778799272</v>
      </c>
      <c r="P73" s="5">
        <f t="shared" si="13"/>
        <v>-6.2995576168198911E-2</v>
      </c>
      <c r="Q73" s="3"/>
    </row>
    <row r="74" spans="1:17" x14ac:dyDescent="0.25">
      <c r="A74" s="3">
        <v>9347.5</v>
      </c>
      <c r="D74" s="21">
        <f t="shared" si="7"/>
        <v>0.94048697052017305</v>
      </c>
      <c r="F74" s="5">
        <f t="shared" si="8"/>
        <v>940.48697052017303</v>
      </c>
      <c r="H74" s="5">
        <f t="shared" si="9"/>
        <v>940</v>
      </c>
      <c r="J74" s="5">
        <f t="shared" si="10"/>
        <v>4</v>
      </c>
      <c r="L74" s="5">
        <f t="shared" si="11"/>
        <v>0.02</v>
      </c>
      <c r="N74" s="5">
        <f t="shared" si="12"/>
        <v>-3.912023005428146</v>
      </c>
      <c r="P74" s="5">
        <f t="shared" si="13"/>
        <v>-7.824046010856292E-2</v>
      </c>
      <c r="Q74" s="3"/>
    </row>
    <row r="75" spans="1:17" x14ac:dyDescent="0.25">
      <c r="A75" s="3">
        <v>9429.6</v>
      </c>
      <c r="D75" s="21">
        <f t="shared" si="7"/>
        <v>0.94874735888922435</v>
      </c>
      <c r="F75" s="5">
        <f t="shared" si="8"/>
        <v>948.7473588892243</v>
      </c>
      <c r="H75" s="5">
        <f t="shared" si="9"/>
        <v>949</v>
      </c>
      <c r="J75" s="5">
        <f t="shared" si="10"/>
        <v>8</v>
      </c>
      <c r="L75" s="5">
        <f t="shared" si="11"/>
        <v>0.04</v>
      </c>
      <c r="N75" s="5">
        <f t="shared" si="12"/>
        <v>-3.2188758248682006</v>
      </c>
      <c r="P75" s="5">
        <f t="shared" si="13"/>
        <v>-0.12875503299472801</v>
      </c>
      <c r="Q75" s="3"/>
    </row>
    <row r="76" spans="1:17" x14ac:dyDescent="0.25">
      <c r="A76" s="3">
        <v>9434.2999999999993</v>
      </c>
      <c r="D76" s="21">
        <f t="shared" si="7"/>
        <v>0.94922024348526002</v>
      </c>
      <c r="F76" s="5">
        <f t="shared" si="8"/>
        <v>949.22024348525997</v>
      </c>
      <c r="H76" s="5">
        <f t="shared" si="9"/>
        <v>949</v>
      </c>
      <c r="J76" s="5">
        <f t="shared" si="10"/>
        <v>8</v>
      </c>
      <c r="L76" s="5">
        <f t="shared" si="11"/>
        <v>0.04</v>
      </c>
      <c r="N76" s="5">
        <f t="shared" si="12"/>
        <v>-3.2188758248682006</v>
      </c>
      <c r="P76" s="5">
        <f t="shared" si="13"/>
        <v>-0.12875503299472801</v>
      </c>
      <c r="Q76" s="3"/>
    </row>
    <row r="77" spans="1:17" x14ac:dyDescent="0.25">
      <c r="A77" s="3">
        <v>9502.2000000000007</v>
      </c>
      <c r="D77" s="21">
        <f t="shared" si="7"/>
        <v>0.95605191669182021</v>
      </c>
      <c r="F77" s="5">
        <f t="shared" si="8"/>
        <v>956.05191669182022</v>
      </c>
      <c r="H77" s="5">
        <f t="shared" si="9"/>
        <v>956</v>
      </c>
      <c r="J77" s="5">
        <f t="shared" si="10"/>
        <v>4</v>
      </c>
      <c r="L77" s="5">
        <f t="shared" si="11"/>
        <v>0.02</v>
      </c>
      <c r="N77" s="5">
        <f t="shared" si="12"/>
        <v>-3.912023005428146</v>
      </c>
      <c r="P77" s="5">
        <f t="shared" si="13"/>
        <v>-7.824046010856292E-2</v>
      </c>
      <c r="Q77" s="3"/>
    </row>
    <row r="78" spans="1:17" x14ac:dyDescent="0.25">
      <c r="A78" s="3">
        <v>9354.4</v>
      </c>
      <c r="D78" s="21">
        <f t="shared" si="7"/>
        <v>0.94118120535265115</v>
      </c>
      <c r="F78" s="5">
        <f t="shared" si="8"/>
        <v>941.1812053526512</v>
      </c>
      <c r="H78" s="5">
        <f t="shared" si="9"/>
        <v>941</v>
      </c>
      <c r="J78" s="5">
        <f t="shared" si="10"/>
        <v>3</v>
      </c>
      <c r="L78" s="5">
        <f t="shared" si="11"/>
        <v>1.4999999999999999E-2</v>
      </c>
      <c r="N78" s="5">
        <f t="shared" si="12"/>
        <v>-4.1997050778799272</v>
      </c>
      <c r="P78" s="5">
        <f t="shared" si="13"/>
        <v>-6.2995576168198911E-2</v>
      </c>
      <c r="Q78" s="3"/>
    </row>
    <row r="79" spans="1:17" x14ac:dyDescent="0.25">
      <c r="A79" s="3">
        <v>9301.7999999999993</v>
      </c>
      <c r="D79" s="21">
        <f t="shared" si="7"/>
        <v>0.93588892242680344</v>
      </c>
      <c r="F79" s="5">
        <f t="shared" si="8"/>
        <v>935.88892242680345</v>
      </c>
      <c r="H79" s="5">
        <f t="shared" si="9"/>
        <v>936</v>
      </c>
      <c r="J79" s="5">
        <f t="shared" si="10"/>
        <v>4</v>
      </c>
      <c r="L79" s="5">
        <f t="shared" si="11"/>
        <v>0.02</v>
      </c>
      <c r="N79" s="5">
        <f t="shared" si="12"/>
        <v>-3.912023005428146</v>
      </c>
      <c r="P79" s="5">
        <f t="shared" si="13"/>
        <v>-7.824046010856292E-2</v>
      </c>
      <c r="Q79" s="3"/>
    </row>
    <row r="80" spans="1:17" x14ac:dyDescent="0.25">
      <c r="A80" s="3">
        <v>9358.6</v>
      </c>
      <c r="D80" s="21">
        <f t="shared" si="7"/>
        <v>0.94160378307676829</v>
      </c>
      <c r="F80" s="5">
        <f t="shared" si="8"/>
        <v>941.60378307676831</v>
      </c>
      <c r="H80" s="5">
        <f t="shared" si="9"/>
        <v>942</v>
      </c>
      <c r="J80" s="5">
        <f t="shared" si="10"/>
        <v>7</v>
      </c>
      <c r="L80" s="5">
        <f t="shared" si="11"/>
        <v>3.5000000000000003E-2</v>
      </c>
      <c r="N80" s="5">
        <f t="shared" si="12"/>
        <v>-3.3524072174927233</v>
      </c>
      <c r="P80" s="5">
        <f t="shared" si="13"/>
        <v>-0.11733425261224532</v>
      </c>
      <c r="Q80" s="3"/>
    </row>
    <row r="81" spans="1:17" x14ac:dyDescent="0.25">
      <c r="A81" s="3">
        <v>9368.4</v>
      </c>
      <c r="D81" s="21">
        <f t="shared" si="7"/>
        <v>0.94258979776637486</v>
      </c>
      <c r="F81" s="5">
        <f t="shared" si="8"/>
        <v>942.58979776637489</v>
      </c>
      <c r="H81" s="5">
        <f t="shared" si="9"/>
        <v>943</v>
      </c>
      <c r="J81" s="5">
        <f t="shared" si="10"/>
        <v>2</v>
      </c>
      <c r="L81" s="5">
        <f t="shared" si="11"/>
        <v>0.01</v>
      </c>
      <c r="N81" s="5">
        <f t="shared" si="12"/>
        <v>-4.6051701859880909</v>
      </c>
      <c r="P81" s="5">
        <f t="shared" si="13"/>
        <v>-4.605170185988091E-2</v>
      </c>
      <c r="Q81" s="3"/>
    </row>
    <row r="82" spans="1:17" x14ac:dyDescent="0.25">
      <c r="A82" s="3">
        <v>9307.1</v>
      </c>
      <c r="D82" s="21">
        <f t="shared" si="7"/>
        <v>0.93642217526914184</v>
      </c>
      <c r="F82" s="5">
        <f t="shared" si="8"/>
        <v>936.4221752691418</v>
      </c>
      <c r="H82" s="5">
        <f t="shared" si="9"/>
        <v>936</v>
      </c>
      <c r="J82" s="5">
        <f t="shared" si="10"/>
        <v>4</v>
      </c>
      <c r="L82" s="5">
        <f t="shared" si="11"/>
        <v>0.02</v>
      </c>
      <c r="N82" s="5">
        <f t="shared" si="12"/>
        <v>-3.912023005428146</v>
      </c>
      <c r="P82" s="5">
        <f t="shared" si="13"/>
        <v>-7.824046010856292E-2</v>
      </c>
      <c r="Q82" s="3"/>
    </row>
    <row r="83" spans="1:17" x14ac:dyDescent="0.25">
      <c r="A83" s="3">
        <v>9328.7000000000007</v>
      </c>
      <c r="D83" s="21">
        <f t="shared" si="7"/>
        <v>0.93859543213602981</v>
      </c>
      <c r="F83" s="5">
        <f t="shared" si="8"/>
        <v>938.59543213602979</v>
      </c>
      <c r="H83" s="5">
        <f t="shared" si="9"/>
        <v>939</v>
      </c>
      <c r="J83" s="5">
        <f t="shared" si="10"/>
        <v>6</v>
      </c>
      <c r="L83" s="5">
        <f t="shared" si="11"/>
        <v>0.03</v>
      </c>
      <c r="N83" s="5">
        <f t="shared" si="12"/>
        <v>-3.5065578973199818</v>
      </c>
      <c r="P83" s="5">
        <f t="shared" si="13"/>
        <v>-0.10519673691959945</v>
      </c>
      <c r="Q83" s="3"/>
    </row>
    <row r="84" spans="1:17" x14ac:dyDescent="0.25">
      <c r="A84" s="3">
        <v>9502.9</v>
      </c>
      <c r="D84" s="21">
        <f t="shared" si="7"/>
        <v>0.95612234631250625</v>
      </c>
      <c r="F84" s="5">
        <f t="shared" si="8"/>
        <v>956.12234631250624</v>
      </c>
      <c r="H84" s="5">
        <f t="shared" si="9"/>
        <v>956</v>
      </c>
      <c r="J84" s="5">
        <f t="shared" si="10"/>
        <v>4</v>
      </c>
      <c r="L84" s="5">
        <f t="shared" si="11"/>
        <v>0.02</v>
      </c>
      <c r="N84" s="5">
        <f t="shared" si="12"/>
        <v>-3.912023005428146</v>
      </c>
      <c r="P84" s="5">
        <f t="shared" si="13"/>
        <v>-7.824046010856292E-2</v>
      </c>
      <c r="Q84" s="3"/>
    </row>
    <row r="85" spans="1:17" x14ac:dyDescent="0.25">
      <c r="A85" s="3">
        <v>9641.5</v>
      </c>
      <c r="D85" s="21">
        <f t="shared" si="7"/>
        <v>0.97006741120837103</v>
      </c>
      <c r="F85" s="5">
        <f t="shared" si="8"/>
        <v>970.06741120837103</v>
      </c>
      <c r="H85" s="5">
        <f t="shared" si="9"/>
        <v>970</v>
      </c>
      <c r="J85" s="5">
        <f t="shared" si="10"/>
        <v>3</v>
      </c>
      <c r="L85" s="5">
        <f t="shared" si="11"/>
        <v>1.4999999999999999E-2</v>
      </c>
      <c r="N85" s="5">
        <f t="shared" si="12"/>
        <v>-4.1997050778799272</v>
      </c>
      <c r="P85" s="5">
        <f t="shared" si="13"/>
        <v>-6.2995576168198911E-2</v>
      </c>
      <c r="Q85" s="3"/>
    </row>
    <row r="86" spans="1:17" x14ac:dyDescent="0.25">
      <c r="A86" s="3">
        <v>9685.1</v>
      </c>
      <c r="D86" s="21">
        <f t="shared" si="7"/>
        <v>0.97445417043968208</v>
      </c>
      <c r="F86" s="5">
        <f t="shared" si="8"/>
        <v>974.45417043968212</v>
      </c>
      <c r="H86" s="5">
        <f t="shared" si="9"/>
        <v>974</v>
      </c>
      <c r="J86" s="5">
        <f t="shared" si="10"/>
        <v>1</v>
      </c>
      <c r="L86" s="5">
        <f t="shared" si="11"/>
        <v>5.0000000000000001E-3</v>
      </c>
      <c r="N86" s="5">
        <f t="shared" si="12"/>
        <v>-5.2983173665480363</v>
      </c>
      <c r="P86" s="5">
        <f t="shared" si="13"/>
        <v>-2.6491586832740183E-2</v>
      </c>
      <c r="Q86" s="3"/>
    </row>
    <row r="87" spans="1:17" x14ac:dyDescent="0.25">
      <c r="A87" s="3">
        <v>9694.7000000000007</v>
      </c>
      <c r="D87" s="21">
        <f t="shared" si="7"/>
        <v>0.97542006238052126</v>
      </c>
      <c r="F87" s="5">
        <f t="shared" si="8"/>
        <v>975.42006238052124</v>
      </c>
      <c r="H87" s="5">
        <f t="shared" si="9"/>
        <v>975</v>
      </c>
      <c r="J87" s="5">
        <f t="shared" si="10"/>
        <v>1</v>
      </c>
      <c r="L87" s="5">
        <f t="shared" si="11"/>
        <v>5.0000000000000001E-3</v>
      </c>
      <c r="N87" s="5">
        <f t="shared" si="12"/>
        <v>-5.2983173665480363</v>
      </c>
      <c r="P87" s="5">
        <f t="shared" si="13"/>
        <v>-2.6491586832740183E-2</v>
      </c>
      <c r="Q87" s="3"/>
    </row>
    <row r="88" spans="1:17" x14ac:dyDescent="0.25">
      <c r="A88" s="3">
        <v>9600.5</v>
      </c>
      <c r="D88" s="21">
        <f t="shared" si="7"/>
        <v>0.96594224771103732</v>
      </c>
      <c r="F88" s="5">
        <f t="shared" si="8"/>
        <v>965.94224771103734</v>
      </c>
      <c r="H88" s="5">
        <f t="shared" si="9"/>
        <v>966</v>
      </c>
      <c r="J88" s="5">
        <f t="shared" si="10"/>
        <v>1</v>
      </c>
      <c r="L88" s="5">
        <f t="shared" si="11"/>
        <v>5.0000000000000001E-3</v>
      </c>
      <c r="N88" s="5">
        <f t="shared" si="12"/>
        <v>-5.2983173665480363</v>
      </c>
      <c r="P88" s="5">
        <f t="shared" si="13"/>
        <v>-2.6491586832740183E-2</v>
      </c>
      <c r="Q88" s="3"/>
    </row>
    <row r="89" spans="1:17" x14ac:dyDescent="0.25">
      <c r="A89" s="3">
        <v>9519.2000000000007</v>
      </c>
      <c r="D89" s="21">
        <f t="shared" si="7"/>
        <v>0.95776235033705615</v>
      </c>
      <c r="F89" s="5">
        <f t="shared" si="8"/>
        <v>957.76235033705609</v>
      </c>
      <c r="H89" s="5">
        <f t="shared" si="9"/>
        <v>958</v>
      </c>
      <c r="J89" s="5">
        <f t="shared" si="10"/>
        <v>2</v>
      </c>
      <c r="L89" s="5">
        <f t="shared" si="11"/>
        <v>0.01</v>
      </c>
      <c r="N89" s="5">
        <f t="shared" si="12"/>
        <v>-4.6051701859880909</v>
      </c>
      <c r="P89" s="5">
        <f t="shared" si="13"/>
        <v>-4.605170185988091E-2</v>
      </c>
      <c r="Q89" s="3"/>
    </row>
    <row r="90" spans="1:17" x14ac:dyDescent="0.25">
      <c r="A90" s="3">
        <v>9543.5</v>
      </c>
      <c r="D90" s="21">
        <f t="shared" si="7"/>
        <v>0.96020726431230508</v>
      </c>
      <c r="F90" s="5">
        <f t="shared" si="8"/>
        <v>960.20726431230503</v>
      </c>
      <c r="H90" s="5">
        <f t="shared" si="9"/>
        <v>960</v>
      </c>
      <c r="J90" s="5">
        <f t="shared" si="10"/>
        <v>1</v>
      </c>
      <c r="L90" s="5">
        <f t="shared" si="11"/>
        <v>5.0000000000000001E-3</v>
      </c>
      <c r="N90" s="5">
        <f t="shared" si="12"/>
        <v>-5.2983173665480363</v>
      </c>
      <c r="P90" s="5">
        <f t="shared" si="13"/>
        <v>-2.6491586832740183E-2</v>
      </c>
      <c r="Q90" s="3"/>
    </row>
    <row r="91" spans="1:17" x14ac:dyDescent="0.25">
      <c r="A91" s="3">
        <v>9571.5</v>
      </c>
      <c r="D91" s="21">
        <f t="shared" si="7"/>
        <v>0.96302444913975249</v>
      </c>
      <c r="F91" s="5">
        <f t="shared" si="8"/>
        <v>963.02444913975251</v>
      </c>
      <c r="H91" s="5">
        <f t="shared" si="9"/>
        <v>963</v>
      </c>
      <c r="J91" s="5">
        <f t="shared" si="10"/>
        <v>1</v>
      </c>
      <c r="L91" s="5">
        <f t="shared" si="11"/>
        <v>5.0000000000000001E-3</v>
      </c>
      <c r="N91" s="5">
        <f t="shared" si="12"/>
        <v>-5.2983173665480363</v>
      </c>
      <c r="P91" s="5">
        <f t="shared" si="13"/>
        <v>-2.6491586832740183E-2</v>
      </c>
      <c r="Q91" s="3"/>
    </row>
    <row r="92" spans="1:17" x14ac:dyDescent="0.25">
      <c r="A92" s="3">
        <v>9519.6</v>
      </c>
      <c r="D92" s="21">
        <f t="shared" si="7"/>
        <v>0.95780259583459104</v>
      </c>
      <c r="F92" s="5">
        <f t="shared" si="8"/>
        <v>957.80259583459099</v>
      </c>
      <c r="H92" s="5">
        <f t="shared" si="9"/>
        <v>958</v>
      </c>
      <c r="J92" s="5">
        <f t="shared" si="10"/>
        <v>2</v>
      </c>
      <c r="L92" s="5">
        <f t="shared" si="11"/>
        <v>0.01</v>
      </c>
      <c r="N92" s="5">
        <f t="shared" si="12"/>
        <v>-4.6051701859880909</v>
      </c>
      <c r="P92" s="5">
        <f t="shared" si="13"/>
        <v>-4.605170185988091E-2</v>
      </c>
      <c r="Q92" s="3"/>
    </row>
    <row r="93" spans="1:17" x14ac:dyDescent="0.25">
      <c r="A93" s="3">
        <v>9451.7999999999993</v>
      </c>
      <c r="D93" s="21">
        <f t="shared" si="7"/>
        <v>0.95098098400241471</v>
      </c>
      <c r="F93" s="5">
        <f t="shared" si="8"/>
        <v>950.98098400241474</v>
      </c>
      <c r="H93" s="5">
        <f t="shared" si="9"/>
        <v>951</v>
      </c>
      <c r="J93" s="5">
        <f t="shared" si="10"/>
        <v>6</v>
      </c>
      <c r="L93" s="5">
        <f t="shared" si="11"/>
        <v>0.03</v>
      </c>
      <c r="N93" s="5">
        <f t="shared" si="12"/>
        <v>-3.5065578973199818</v>
      </c>
      <c r="P93" s="5">
        <f t="shared" si="13"/>
        <v>-0.10519673691959945</v>
      </c>
      <c r="Q93" s="3"/>
    </row>
    <row r="94" spans="1:17" x14ac:dyDescent="0.25">
      <c r="A94" s="3">
        <v>9455.7000000000007</v>
      </c>
      <c r="D94" s="21">
        <f t="shared" si="7"/>
        <v>0.9513733776033807</v>
      </c>
      <c r="F94" s="5">
        <f t="shared" si="8"/>
        <v>951.37337760338073</v>
      </c>
      <c r="H94" s="5">
        <f t="shared" si="9"/>
        <v>951</v>
      </c>
      <c r="J94" s="5">
        <f t="shared" si="10"/>
        <v>6</v>
      </c>
      <c r="L94" s="5">
        <f t="shared" si="11"/>
        <v>0.03</v>
      </c>
      <c r="N94" s="5">
        <f t="shared" si="12"/>
        <v>-3.5065578973199818</v>
      </c>
      <c r="P94" s="5">
        <f t="shared" si="13"/>
        <v>-0.10519673691959945</v>
      </c>
      <c r="Q94" s="3"/>
    </row>
    <row r="95" spans="1:17" x14ac:dyDescent="0.25">
      <c r="A95" s="3">
        <v>9438</v>
      </c>
      <c r="D95" s="21">
        <f t="shared" si="7"/>
        <v>0.9495925143374585</v>
      </c>
      <c r="F95" s="5">
        <f t="shared" si="8"/>
        <v>949.59251433745851</v>
      </c>
      <c r="H95" s="5">
        <f t="shared" si="9"/>
        <v>950</v>
      </c>
      <c r="J95" s="5">
        <f t="shared" si="10"/>
        <v>3</v>
      </c>
      <c r="L95" s="5">
        <f t="shared" si="11"/>
        <v>1.4999999999999999E-2</v>
      </c>
      <c r="N95" s="5">
        <f t="shared" si="12"/>
        <v>-4.1997050778799272</v>
      </c>
      <c r="P95" s="5">
        <f t="shared" si="13"/>
        <v>-6.2995576168198911E-2</v>
      </c>
      <c r="Q95" s="3"/>
    </row>
    <row r="96" spans="1:17" x14ac:dyDescent="0.25">
      <c r="A96" s="3">
        <v>9438.2999999999993</v>
      </c>
      <c r="D96" s="21">
        <f t="shared" si="7"/>
        <v>0.94962269846060965</v>
      </c>
      <c r="F96" s="5">
        <f t="shared" si="8"/>
        <v>949.62269846060963</v>
      </c>
      <c r="H96" s="5">
        <f t="shared" si="9"/>
        <v>950</v>
      </c>
      <c r="J96" s="5">
        <f t="shared" si="10"/>
        <v>3</v>
      </c>
      <c r="L96" s="5">
        <f t="shared" si="11"/>
        <v>1.4999999999999999E-2</v>
      </c>
      <c r="N96" s="5">
        <f t="shared" si="12"/>
        <v>-4.1997050778799272</v>
      </c>
      <c r="P96" s="5">
        <f t="shared" si="13"/>
        <v>-6.2995576168198911E-2</v>
      </c>
      <c r="Q96" s="3"/>
    </row>
    <row r="97" spans="1:17" x14ac:dyDescent="0.25">
      <c r="A97" s="3">
        <v>9478.7000000000007</v>
      </c>
      <c r="D97" s="21">
        <f t="shared" si="7"/>
        <v>0.95368749371164108</v>
      </c>
      <c r="F97" s="5">
        <f t="shared" si="8"/>
        <v>953.68749371164108</v>
      </c>
      <c r="H97" s="5">
        <f t="shared" si="9"/>
        <v>954</v>
      </c>
      <c r="J97" s="5">
        <f t="shared" si="10"/>
        <v>4</v>
      </c>
      <c r="L97" s="5">
        <f t="shared" si="11"/>
        <v>0.02</v>
      </c>
      <c r="N97" s="5">
        <f t="shared" si="12"/>
        <v>-3.912023005428146</v>
      </c>
      <c r="P97" s="5">
        <f t="shared" si="13"/>
        <v>-7.824046010856292E-2</v>
      </c>
      <c r="Q97" s="3"/>
    </row>
    <row r="98" spans="1:17" x14ac:dyDescent="0.25">
      <c r="A98" s="3">
        <v>9453.7000000000007</v>
      </c>
      <c r="D98" s="21">
        <f t="shared" si="7"/>
        <v>0.95117215011570588</v>
      </c>
      <c r="F98" s="5">
        <f t="shared" si="8"/>
        <v>951.1721501157059</v>
      </c>
      <c r="H98" s="5">
        <f t="shared" si="9"/>
        <v>951</v>
      </c>
      <c r="J98" s="5">
        <f t="shared" si="10"/>
        <v>6</v>
      </c>
      <c r="L98" s="5">
        <f t="shared" si="11"/>
        <v>0.03</v>
      </c>
      <c r="N98" s="5">
        <f t="shared" si="12"/>
        <v>-3.5065578973199818</v>
      </c>
      <c r="P98" s="5">
        <f t="shared" si="13"/>
        <v>-0.10519673691959945</v>
      </c>
      <c r="Q98" s="3"/>
    </row>
    <row r="99" spans="1:17" x14ac:dyDescent="0.25">
      <c r="A99" s="3">
        <v>9331.1</v>
      </c>
      <c r="D99" s="21">
        <f t="shared" si="7"/>
        <v>0.93883690512123963</v>
      </c>
      <c r="F99" s="5">
        <f t="shared" si="8"/>
        <v>938.83690512123962</v>
      </c>
      <c r="H99" s="5">
        <f t="shared" si="9"/>
        <v>939</v>
      </c>
      <c r="J99" s="5">
        <f t="shared" si="10"/>
        <v>6</v>
      </c>
      <c r="L99" s="5">
        <f t="shared" si="11"/>
        <v>0.03</v>
      </c>
      <c r="N99" s="5">
        <f t="shared" si="12"/>
        <v>-3.5065578973199818</v>
      </c>
      <c r="P99" s="5">
        <f t="shared" si="13"/>
        <v>-0.10519673691959945</v>
      </c>
      <c r="Q99" s="3"/>
    </row>
    <row r="100" spans="1:17" x14ac:dyDescent="0.25">
      <c r="A100" s="3">
        <v>9252.9</v>
      </c>
      <c r="D100" s="21">
        <f t="shared" si="7"/>
        <v>0.93096891035315421</v>
      </c>
      <c r="F100" s="5">
        <f t="shared" si="8"/>
        <v>930.96891035315423</v>
      </c>
      <c r="H100" s="5">
        <f t="shared" si="9"/>
        <v>931</v>
      </c>
      <c r="J100" s="5">
        <f t="shared" si="10"/>
        <v>5</v>
      </c>
      <c r="L100" s="5">
        <f t="shared" si="11"/>
        <v>2.5000000000000001E-2</v>
      </c>
      <c r="N100" s="5">
        <f t="shared" si="12"/>
        <v>-3.6888794541139363</v>
      </c>
      <c r="P100" s="5">
        <f t="shared" si="13"/>
        <v>-9.2221986352848409E-2</v>
      </c>
      <c r="Q100" s="3"/>
    </row>
    <row r="101" spans="1:17" x14ac:dyDescent="0.25">
      <c r="A101" s="3">
        <v>9248.7999999999993</v>
      </c>
      <c r="D101" s="21">
        <f t="shared" si="7"/>
        <v>0.93055639400342083</v>
      </c>
      <c r="F101" s="5">
        <f t="shared" si="8"/>
        <v>930.55639400342079</v>
      </c>
      <c r="H101" s="5">
        <f t="shared" si="9"/>
        <v>931</v>
      </c>
      <c r="J101" s="5">
        <f t="shared" si="10"/>
        <v>5</v>
      </c>
      <c r="L101" s="5">
        <f t="shared" si="11"/>
        <v>2.5000000000000001E-2</v>
      </c>
      <c r="N101" s="5">
        <f t="shared" si="12"/>
        <v>-3.6888794541139363</v>
      </c>
      <c r="P101" s="5">
        <f t="shared" si="13"/>
        <v>-9.2221986352848409E-2</v>
      </c>
      <c r="Q101" s="3"/>
    </row>
    <row r="102" spans="1:17" x14ac:dyDescent="0.25">
      <c r="A102" s="3">
        <v>9285</v>
      </c>
      <c r="D102" s="21">
        <f t="shared" si="7"/>
        <v>0.93419861153033501</v>
      </c>
      <c r="F102" s="5">
        <f t="shared" si="8"/>
        <v>934.19861153033503</v>
      </c>
      <c r="H102" s="5">
        <f t="shared" si="9"/>
        <v>934</v>
      </c>
      <c r="J102" s="5">
        <f t="shared" si="10"/>
        <v>6</v>
      </c>
      <c r="L102" s="5">
        <f t="shared" si="11"/>
        <v>0.03</v>
      </c>
      <c r="N102" s="5">
        <f t="shared" si="12"/>
        <v>-3.5065578973199818</v>
      </c>
      <c r="P102" s="5">
        <f t="shared" si="13"/>
        <v>-0.10519673691959945</v>
      </c>
      <c r="Q102" s="3"/>
    </row>
    <row r="103" spans="1:17" x14ac:dyDescent="0.25">
      <c r="A103" s="3">
        <v>9486.2999999999993</v>
      </c>
      <c r="D103" s="21">
        <f t="shared" si="7"/>
        <v>0.95445215816480522</v>
      </c>
      <c r="F103" s="5">
        <f t="shared" si="8"/>
        <v>954.45215816480527</v>
      </c>
      <c r="H103" s="5">
        <f t="shared" si="9"/>
        <v>954</v>
      </c>
      <c r="J103" s="5">
        <f t="shared" si="10"/>
        <v>4</v>
      </c>
      <c r="L103" s="5">
        <f t="shared" si="11"/>
        <v>0.02</v>
      </c>
      <c r="N103" s="5">
        <f t="shared" si="12"/>
        <v>-3.912023005428146</v>
      </c>
      <c r="P103" s="5">
        <f t="shared" si="13"/>
        <v>-7.824046010856292E-2</v>
      </c>
      <c r="Q103" s="3"/>
    </row>
    <row r="104" spans="1:17" x14ac:dyDescent="0.25">
      <c r="A104" s="3">
        <v>9588.4</v>
      </c>
      <c r="D104" s="21">
        <f t="shared" si="7"/>
        <v>0.96472482141060467</v>
      </c>
      <c r="F104" s="5">
        <f t="shared" si="8"/>
        <v>964.7248214106047</v>
      </c>
      <c r="H104" s="5">
        <f t="shared" si="9"/>
        <v>965</v>
      </c>
      <c r="J104" s="5">
        <f t="shared" si="10"/>
        <v>2</v>
      </c>
      <c r="L104" s="5">
        <f t="shared" si="11"/>
        <v>0.01</v>
      </c>
      <c r="N104" s="5">
        <f t="shared" si="12"/>
        <v>-4.6051701859880909</v>
      </c>
      <c r="P104" s="5">
        <f t="shared" si="13"/>
        <v>-4.605170185988091E-2</v>
      </c>
      <c r="Q104" s="3"/>
    </row>
    <row r="105" spans="1:17" x14ac:dyDescent="0.25">
      <c r="A105" s="3">
        <v>9644.7999999999993</v>
      </c>
      <c r="D105" s="21">
        <f t="shared" si="7"/>
        <v>0.9703994365630344</v>
      </c>
      <c r="F105" s="5">
        <f t="shared" si="8"/>
        <v>970.39943656303444</v>
      </c>
      <c r="H105" s="5">
        <f t="shared" si="9"/>
        <v>970</v>
      </c>
      <c r="J105" s="5">
        <f t="shared" si="10"/>
        <v>3</v>
      </c>
      <c r="L105" s="5">
        <f t="shared" si="11"/>
        <v>1.4999999999999999E-2</v>
      </c>
      <c r="N105" s="5">
        <f t="shared" si="12"/>
        <v>-4.1997050778799272</v>
      </c>
      <c r="P105" s="5">
        <f t="shared" si="13"/>
        <v>-6.2995576168198911E-2</v>
      </c>
      <c r="Q105" s="3"/>
    </row>
    <row r="106" spans="1:17" x14ac:dyDescent="0.25">
      <c r="A106" s="3">
        <v>9593</v>
      </c>
      <c r="D106" s="21">
        <f t="shared" si="7"/>
        <v>0.96518764463225681</v>
      </c>
      <c r="F106" s="5">
        <f t="shared" si="8"/>
        <v>965.18764463225682</v>
      </c>
      <c r="H106" s="5">
        <f t="shared" si="9"/>
        <v>965</v>
      </c>
      <c r="J106" s="5">
        <f t="shared" si="10"/>
        <v>2</v>
      </c>
      <c r="L106" s="5">
        <f t="shared" si="11"/>
        <v>0.01</v>
      </c>
      <c r="N106" s="5">
        <f t="shared" si="12"/>
        <v>-4.6051701859880909</v>
      </c>
      <c r="P106" s="5">
        <f t="shared" si="13"/>
        <v>-4.605170185988091E-2</v>
      </c>
      <c r="Q106" s="3"/>
    </row>
    <row r="107" spans="1:17" x14ac:dyDescent="0.25">
      <c r="A107" s="3">
        <v>9510.6</v>
      </c>
      <c r="D107" s="21">
        <f t="shared" si="7"/>
        <v>0.95689707214005437</v>
      </c>
      <c r="F107" s="5">
        <f t="shared" si="8"/>
        <v>956.89707214005432</v>
      </c>
      <c r="H107" s="5">
        <f t="shared" si="9"/>
        <v>957</v>
      </c>
      <c r="J107" s="5">
        <f t="shared" si="10"/>
        <v>2</v>
      </c>
      <c r="L107" s="5">
        <f t="shared" si="11"/>
        <v>0.01</v>
      </c>
      <c r="N107" s="5">
        <f t="shared" si="12"/>
        <v>-4.6051701859880909</v>
      </c>
      <c r="P107" s="5">
        <f t="shared" si="13"/>
        <v>-4.605170185988091E-2</v>
      </c>
      <c r="Q107" s="3"/>
    </row>
    <row r="108" spans="1:17" x14ac:dyDescent="0.25">
      <c r="A108" s="3">
        <v>9481.2999999999993</v>
      </c>
      <c r="D108" s="21">
        <f t="shared" si="7"/>
        <v>0.95394908944561818</v>
      </c>
      <c r="F108" s="5">
        <f t="shared" si="8"/>
        <v>953.94908944561814</v>
      </c>
      <c r="H108" s="5">
        <f t="shared" si="9"/>
        <v>954</v>
      </c>
      <c r="J108" s="5">
        <f t="shared" si="10"/>
        <v>4</v>
      </c>
      <c r="L108" s="5">
        <f t="shared" si="11"/>
        <v>0.02</v>
      </c>
      <c r="N108" s="5">
        <f t="shared" si="12"/>
        <v>-3.912023005428146</v>
      </c>
      <c r="P108" s="5">
        <f t="shared" si="13"/>
        <v>-7.824046010856292E-2</v>
      </c>
      <c r="Q108" s="3"/>
    </row>
    <row r="109" spans="1:17" x14ac:dyDescent="0.25">
      <c r="A109" s="3">
        <v>9393</v>
      </c>
      <c r="D109" s="21">
        <f t="shared" si="7"/>
        <v>0.94506489586477516</v>
      </c>
      <c r="F109" s="5">
        <f t="shared" si="8"/>
        <v>945.06489586477517</v>
      </c>
      <c r="H109" s="5">
        <f t="shared" si="9"/>
        <v>945</v>
      </c>
      <c r="J109" s="5">
        <f t="shared" si="10"/>
        <v>3</v>
      </c>
      <c r="L109" s="5">
        <f t="shared" si="11"/>
        <v>1.4999999999999999E-2</v>
      </c>
      <c r="N109" s="5">
        <f t="shared" si="12"/>
        <v>-4.1997050778799272</v>
      </c>
      <c r="P109" s="5">
        <f t="shared" si="13"/>
        <v>-6.2995576168198911E-2</v>
      </c>
      <c r="Q109" s="3"/>
    </row>
    <row r="110" spans="1:17" x14ac:dyDescent="0.25">
      <c r="A110" s="3">
        <v>9274</v>
      </c>
      <c r="D110" s="21">
        <f t="shared" si="7"/>
        <v>0.93309186034812353</v>
      </c>
      <c r="F110" s="5">
        <f t="shared" si="8"/>
        <v>933.09186034812353</v>
      </c>
      <c r="H110" s="5">
        <f t="shared" si="9"/>
        <v>933</v>
      </c>
      <c r="J110" s="5">
        <f t="shared" si="10"/>
        <v>2</v>
      </c>
      <c r="L110" s="5">
        <f t="shared" si="11"/>
        <v>0.01</v>
      </c>
      <c r="N110" s="5">
        <f t="shared" si="12"/>
        <v>-4.6051701859880909</v>
      </c>
      <c r="P110" s="5">
        <f t="shared" si="13"/>
        <v>-4.605170185988091E-2</v>
      </c>
      <c r="Q110" s="3"/>
    </row>
    <row r="111" spans="1:17" x14ac:dyDescent="0.25">
      <c r="A111" s="3">
        <v>9265.7999999999993</v>
      </c>
      <c r="D111" s="21">
        <f t="shared" si="7"/>
        <v>0.93226682764865676</v>
      </c>
      <c r="F111" s="5">
        <f t="shared" si="8"/>
        <v>932.26682764865677</v>
      </c>
      <c r="H111" s="5">
        <f t="shared" si="9"/>
        <v>932</v>
      </c>
      <c r="J111" s="5">
        <f t="shared" si="10"/>
        <v>5</v>
      </c>
      <c r="L111" s="5">
        <f t="shared" si="11"/>
        <v>2.5000000000000001E-2</v>
      </c>
      <c r="N111" s="5">
        <f t="shared" si="12"/>
        <v>-3.6888794541139363</v>
      </c>
      <c r="P111" s="5">
        <f t="shared" si="13"/>
        <v>-9.2221986352848409E-2</v>
      </c>
      <c r="Q111" s="3"/>
    </row>
    <row r="112" spans="1:17" x14ac:dyDescent="0.25">
      <c r="A112" s="3">
        <v>9364.7000000000007</v>
      </c>
      <c r="D112" s="21">
        <f t="shared" si="7"/>
        <v>0.9422175269141766</v>
      </c>
      <c r="F112" s="5">
        <f t="shared" si="8"/>
        <v>942.21752691417657</v>
      </c>
      <c r="H112" s="5">
        <f t="shared" si="9"/>
        <v>942</v>
      </c>
      <c r="J112" s="5">
        <f t="shared" si="10"/>
        <v>7</v>
      </c>
      <c r="L112" s="5">
        <f t="shared" si="11"/>
        <v>3.5000000000000003E-2</v>
      </c>
      <c r="N112" s="5">
        <f t="shared" si="12"/>
        <v>-3.3524072174927233</v>
      </c>
      <c r="P112" s="5">
        <f t="shared" si="13"/>
        <v>-0.11733425261224532</v>
      </c>
      <c r="Q112" s="3"/>
    </row>
    <row r="113" spans="1:17" x14ac:dyDescent="0.25">
      <c r="A113" s="3">
        <v>9436.4</v>
      </c>
      <c r="D113" s="21">
        <f t="shared" si="7"/>
        <v>0.94943153234731859</v>
      </c>
      <c r="F113" s="5">
        <f t="shared" si="8"/>
        <v>949.43153234731858</v>
      </c>
      <c r="H113" s="5">
        <f t="shared" si="9"/>
        <v>949</v>
      </c>
      <c r="J113" s="5">
        <f t="shared" si="10"/>
        <v>8</v>
      </c>
      <c r="L113" s="5">
        <f t="shared" si="11"/>
        <v>0.04</v>
      </c>
      <c r="N113" s="5">
        <f t="shared" si="12"/>
        <v>-3.2188758248682006</v>
      </c>
      <c r="P113" s="5">
        <f t="shared" si="13"/>
        <v>-0.12875503299472801</v>
      </c>
      <c r="Q113" s="3"/>
    </row>
    <row r="114" spans="1:17" x14ac:dyDescent="0.25">
      <c r="A114" s="3">
        <v>9439.7999999999993</v>
      </c>
      <c r="D114" s="21">
        <f t="shared" si="7"/>
        <v>0.9497736190763657</v>
      </c>
      <c r="F114" s="5">
        <f t="shared" si="8"/>
        <v>949.77361907636566</v>
      </c>
      <c r="H114" s="5">
        <f t="shared" si="9"/>
        <v>950</v>
      </c>
      <c r="J114" s="5">
        <f t="shared" si="10"/>
        <v>3</v>
      </c>
      <c r="L114" s="5">
        <f t="shared" si="11"/>
        <v>1.4999999999999999E-2</v>
      </c>
      <c r="N114" s="5">
        <f t="shared" si="12"/>
        <v>-4.1997050778799272</v>
      </c>
      <c r="P114" s="5">
        <f t="shared" si="13"/>
        <v>-6.2995576168198911E-2</v>
      </c>
      <c r="Q114" s="3"/>
    </row>
    <row r="115" spans="1:17" x14ac:dyDescent="0.25">
      <c r="A115" s="3">
        <v>9431.9</v>
      </c>
      <c r="D115" s="21">
        <f t="shared" si="7"/>
        <v>0.94897877050005031</v>
      </c>
      <c r="F115" s="5">
        <f t="shared" si="8"/>
        <v>948.97877050005036</v>
      </c>
      <c r="H115" s="5">
        <f t="shared" si="9"/>
        <v>949</v>
      </c>
      <c r="J115" s="5">
        <f t="shared" si="10"/>
        <v>8</v>
      </c>
      <c r="L115" s="5">
        <f t="shared" si="11"/>
        <v>0.04</v>
      </c>
      <c r="N115" s="5">
        <f t="shared" si="12"/>
        <v>-3.2188758248682006</v>
      </c>
      <c r="P115" s="5">
        <f t="shared" si="13"/>
        <v>-0.12875503299472801</v>
      </c>
      <c r="Q115" s="3"/>
    </row>
    <row r="116" spans="1:17" x14ac:dyDescent="0.25">
      <c r="A116" s="3">
        <v>9495</v>
      </c>
      <c r="D116" s="21">
        <f t="shared" si="7"/>
        <v>0.95532749773619074</v>
      </c>
      <c r="F116" s="5">
        <f t="shared" si="8"/>
        <v>955.32749773619071</v>
      </c>
      <c r="H116" s="5">
        <f t="shared" si="9"/>
        <v>955</v>
      </c>
      <c r="J116" s="5">
        <f t="shared" si="10"/>
        <v>3</v>
      </c>
      <c r="L116" s="5">
        <f t="shared" si="11"/>
        <v>1.4999999999999999E-2</v>
      </c>
      <c r="N116" s="5">
        <f t="shared" si="12"/>
        <v>-4.1997050778799272</v>
      </c>
      <c r="P116" s="5">
        <f t="shared" si="13"/>
        <v>-6.2995576168198911E-2</v>
      </c>
      <c r="Q116" s="3"/>
    </row>
    <row r="117" spans="1:17" x14ac:dyDescent="0.25">
      <c r="A117" s="3">
        <v>9430.7999999999993</v>
      </c>
      <c r="D117" s="21">
        <f t="shared" si="7"/>
        <v>0.94886809538182904</v>
      </c>
      <c r="F117" s="5">
        <f t="shared" si="8"/>
        <v>948.86809538182899</v>
      </c>
      <c r="H117" s="5">
        <f t="shared" si="9"/>
        <v>949</v>
      </c>
      <c r="J117" s="5">
        <f t="shared" si="10"/>
        <v>8</v>
      </c>
      <c r="L117" s="5">
        <f t="shared" si="11"/>
        <v>0.04</v>
      </c>
      <c r="N117" s="5">
        <f t="shared" si="12"/>
        <v>-3.2188758248682006</v>
      </c>
      <c r="P117" s="5">
        <f t="shared" si="13"/>
        <v>-0.12875503299472801</v>
      </c>
      <c r="Q117" s="3"/>
    </row>
    <row r="118" spans="1:17" x14ac:dyDescent="0.25">
      <c r="A118" s="3">
        <v>9432.7999999999993</v>
      </c>
      <c r="D118" s="21">
        <f t="shared" si="7"/>
        <v>0.94906932286950385</v>
      </c>
      <c r="F118" s="5">
        <f t="shared" si="8"/>
        <v>949.06932286950382</v>
      </c>
      <c r="H118" s="5">
        <f t="shared" si="9"/>
        <v>949</v>
      </c>
      <c r="J118" s="5">
        <f t="shared" si="10"/>
        <v>8</v>
      </c>
      <c r="L118" s="5">
        <f t="shared" si="11"/>
        <v>0.04</v>
      </c>
      <c r="N118" s="5">
        <f t="shared" si="12"/>
        <v>-3.2188758248682006</v>
      </c>
      <c r="P118" s="5">
        <f t="shared" si="13"/>
        <v>-0.12875503299472801</v>
      </c>
      <c r="Q118" s="3"/>
    </row>
    <row r="119" spans="1:17" x14ac:dyDescent="0.25">
      <c r="A119" s="3">
        <v>9333.7000000000007</v>
      </c>
      <c r="D119" s="21">
        <f t="shared" si="7"/>
        <v>0.93909850085521684</v>
      </c>
      <c r="F119" s="5">
        <f t="shared" si="8"/>
        <v>939.0985008552168</v>
      </c>
      <c r="H119" s="5">
        <f t="shared" si="9"/>
        <v>939</v>
      </c>
      <c r="J119" s="5">
        <f t="shared" si="10"/>
        <v>6</v>
      </c>
      <c r="L119" s="5">
        <f t="shared" si="11"/>
        <v>0.03</v>
      </c>
      <c r="N119" s="5">
        <f t="shared" si="12"/>
        <v>-3.5065578973199818</v>
      </c>
      <c r="P119" s="5">
        <f t="shared" si="13"/>
        <v>-0.10519673691959945</v>
      </c>
      <c r="Q119" s="3"/>
    </row>
    <row r="120" spans="1:17" x14ac:dyDescent="0.25">
      <c r="A120" s="3">
        <v>9344.4</v>
      </c>
      <c r="D120" s="21">
        <f t="shared" si="7"/>
        <v>0.94017506791427707</v>
      </c>
      <c r="F120" s="5">
        <f t="shared" si="8"/>
        <v>940.17506791427707</v>
      </c>
      <c r="H120" s="5">
        <f t="shared" si="9"/>
        <v>940</v>
      </c>
      <c r="J120" s="5">
        <f t="shared" si="10"/>
        <v>4</v>
      </c>
      <c r="L120" s="5">
        <f t="shared" si="11"/>
        <v>0.02</v>
      </c>
      <c r="N120" s="5">
        <f t="shared" si="12"/>
        <v>-3.912023005428146</v>
      </c>
      <c r="P120" s="5">
        <f t="shared" si="13"/>
        <v>-7.824046010856292E-2</v>
      </c>
      <c r="Q120" s="3"/>
    </row>
    <row r="121" spans="1:17" x14ac:dyDescent="0.25">
      <c r="A121" s="3">
        <v>9309.7000000000007</v>
      </c>
      <c r="D121" s="21">
        <f t="shared" si="7"/>
        <v>0.93668377100311906</v>
      </c>
      <c r="F121" s="5">
        <f t="shared" si="8"/>
        <v>936.68377100311909</v>
      </c>
      <c r="H121" s="5">
        <f t="shared" si="9"/>
        <v>937</v>
      </c>
      <c r="J121" s="5">
        <f t="shared" si="10"/>
        <v>11</v>
      </c>
      <c r="L121" s="5">
        <f t="shared" si="11"/>
        <v>5.5E-2</v>
      </c>
      <c r="N121" s="5">
        <f t="shared" si="12"/>
        <v>-2.9004220937496661</v>
      </c>
      <c r="P121" s="5">
        <f t="shared" si="13"/>
        <v>-0.15952321515623163</v>
      </c>
      <c r="Q121" s="3"/>
    </row>
    <row r="122" spans="1:17" x14ac:dyDescent="0.25">
      <c r="A122" s="3">
        <v>9338.2999999999993</v>
      </c>
      <c r="D122" s="21">
        <f t="shared" si="7"/>
        <v>0.93956132407686888</v>
      </c>
      <c r="F122" s="5">
        <f t="shared" si="8"/>
        <v>939.56132407686891</v>
      </c>
      <c r="H122" s="5">
        <f t="shared" si="9"/>
        <v>940</v>
      </c>
      <c r="J122" s="5">
        <f t="shared" si="10"/>
        <v>4</v>
      </c>
      <c r="L122" s="5">
        <f t="shared" si="11"/>
        <v>0.02</v>
      </c>
      <c r="N122" s="5">
        <f t="shared" si="12"/>
        <v>-3.912023005428146</v>
      </c>
      <c r="P122" s="5">
        <f t="shared" si="13"/>
        <v>-7.824046010856292E-2</v>
      </c>
      <c r="Q122" s="3"/>
    </row>
    <row r="123" spans="1:17" x14ac:dyDescent="0.25">
      <c r="A123" s="3">
        <v>9359.7999999999993</v>
      </c>
      <c r="D123" s="21">
        <f t="shared" si="7"/>
        <v>0.94172451956937309</v>
      </c>
      <c r="F123" s="5">
        <f t="shared" si="8"/>
        <v>941.72451956937311</v>
      </c>
      <c r="H123" s="5">
        <f t="shared" si="9"/>
        <v>942</v>
      </c>
      <c r="J123" s="5">
        <f t="shared" si="10"/>
        <v>7</v>
      </c>
      <c r="L123" s="5">
        <f t="shared" si="11"/>
        <v>3.5000000000000003E-2</v>
      </c>
      <c r="N123" s="5">
        <f t="shared" si="12"/>
        <v>-3.3524072174927233</v>
      </c>
      <c r="P123" s="5">
        <f t="shared" si="13"/>
        <v>-0.11733425261224532</v>
      </c>
      <c r="Q123" s="3"/>
    </row>
    <row r="124" spans="1:17" x14ac:dyDescent="0.25">
      <c r="A124" s="3">
        <v>9310.7999999999993</v>
      </c>
      <c r="D124" s="21">
        <f t="shared" si="7"/>
        <v>0.93679444612134011</v>
      </c>
      <c r="F124" s="5">
        <f t="shared" si="8"/>
        <v>936.79444612134012</v>
      </c>
      <c r="H124" s="5">
        <f t="shared" si="9"/>
        <v>937</v>
      </c>
      <c r="J124" s="5">
        <f t="shared" si="10"/>
        <v>11</v>
      </c>
      <c r="L124" s="5">
        <f t="shared" si="11"/>
        <v>5.5E-2</v>
      </c>
      <c r="N124" s="5">
        <f t="shared" si="12"/>
        <v>-2.9004220937496661</v>
      </c>
      <c r="P124" s="5">
        <f t="shared" si="13"/>
        <v>-0.15952321515623163</v>
      </c>
      <c r="Q124" s="3"/>
    </row>
    <row r="125" spans="1:17" x14ac:dyDescent="0.25">
      <c r="A125" s="3">
        <v>9289.1</v>
      </c>
      <c r="D125" s="21">
        <f t="shared" si="7"/>
        <v>0.9346111278800685</v>
      </c>
      <c r="F125" s="5">
        <f t="shared" si="8"/>
        <v>934.61112788006847</v>
      </c>
      <c r="H125" s="5">
        <f t="shared" si="9"/>
        <v>935</v>
      </c>
      <c r="J125" s="5">
        <f t="shared" si="10"/>
        <v>5</v>
      </c>
      <c r="L125" s="5">
        <f t="shared" si="11"/>
        <v>2.5000000000000001E-2</v>
      </c>
      <c r="N125" s="5">
        <f t="shared" si="12"/>
        <v>-3.6888794541139363</v>
      </c>
      <c r="P125" s="5">
        <f t="shared" si="13"/>
        <v>-9.2221986352848409E-2</v>
      </c>
      <c r="Q125" s="3"/>
    </row>
    <row r="126" spans="1:17" x14ac:dyDescent="0.25">
      <c r="A126" s="3">
        <v>9317.2999999999993</v>
      </c>
      <c r="D126" s="21">
        <f t="shared" si="7"/>
        <v>0.9374484354562832</v>
      </c>
      <c r="F126" s="5">
        <f t="shared" si="8"/>
        <v>937.44843545628316</v>
      </c>
      <c r="H126" s="5">
        <f t="shared" si="9"/>
        <v>937</v>
      </c>
      <c r="J126" s="5">
        <f t="shared" si="10"/>
        <v>11</v>
      </c>
      <c r="L126" s="5">
        <f t="shared" si="11"/>
        <v>5.5E-2</v>
      </c>
      <c r="N126" s="5">
        <f t="shared" si="12"/>
        <v>-2.9004220937496661</v>
      </c>
      <c r="P126" s="5">
        <f t="shared" si="13"/>
        <v>-0.15952321515623163</v>
      </c>
      <c r="Q126" s="3"/>
    </row>
    <row r="127" spans="1:17" x14ac:dyDescent="0.25">
      <c r="A127" s="3">
        <v>9167.5</v>
      </c>
      <c r="D127" s="21">
        <f t="shared" si="7"/>
        <v>0.92237649662943955</v>
      </c>
      <c r="F127" s="5">
        <f t="shared" si="8"/>
        <v>922.37649662943954</v>
      </c>
      <c r="H127" s="5">
        <f t="shared" si="9"/>
        <v>922</v>
      </c>
      <c r="J127" s="5">
        <f t="shared" si="10"/>
        <v>6</v>
      </c>
      <c r="L127" s="5">
        <f t="shared" si="11"/>
        <v>0.03</v>
      </c>
      <c r="N127" s="5">
        <f t="shared" si="12"/>
        <v>-3.5065578973199818</v>
      </c>
      <c r="P127" s="5">
        <f t="shared" si="13"/>
        <v>-0.10519673691959945</v>
      </c>
      <c r="Q127" s="3"/>
    </row>
    <row r="128" spans="1:17" x14ac:dyDescent="0.25">
      <c r="A128" s="3">
        <v>9050.2000000000007</v>
      </c>
      <c r="D128" s="21">
        <f t="shared" si="7"/>
        <v>0.9105745044773117</v>
      </c>
      <c r="F128" s="5">
        <f t="shared" si="8"/>
        <v>910.57450447731173</v>
      </c>
      <c r="H128" s="5">
        <f t="shared" si="9"/>
        <v>911</v>
      </c>
      <c r="J128" s="5">
        <f t="shared" si="10"/>
        <v>1</v>
      </c>
      <c r="L128" s="5">
        <f t="shared" si="11"/>
        <v>5.0000000000000001E-3</v>
      </c>
      <c r="N128" s="5">
        <f t="shared" si="12"/>
        <v>-5.2983173665480363</v>
      </c>
      <c r="P128" s="5">
        <f t="shared" si="13"/>
        <v>-2.6491586832740183E-2</v>
      </c>
      <c r="Q128" s="3"/>
    </row>
    <row r="129" spans="1:17" x14ac:dyDescent="0.25">
      <c r="A129" s="3">
        <v>9167.5</v>
      </c>
      <c r="D129" s="21">
        <f t="shared" si="7"/>
        <v>0.92237649662943955</v>
      </c>
      <c r="F129" s="5">
        <f t="shared" si="8"/>
        <v>922.37649662943954</v>
      </c>
      <c r="H129" s="5">
        <f t="shared" si="9"/>
        <v>922</v>
      </c>
      <c r="J129" s="5">
        <f t="shared" si="10"/>
        <v>6</v>
      </c>
      <c r="L129" s="5">
        <f t="shared" si="11"/>
        <v>0.03</v>
      </c>
      <c r="N129" s="5">
        <f t="shared" si="12"/>
        <v>-3.5065578973199818</v>
      </c>
      <c r="P129" s="5">
        <f t="shared" si="13"/>
        <v>-0.10519673691959945</v>
      </c>
      <c r="Q129" s="3"/>
    </row>
    <row r="130" spans="1:17" x14ac:dyDescent="0.25">
      <c r="A130" s="3">
        <v>9180.1</v>
      </c>
      <c r="D130" s="21">
        <f t="shared" ref="D130:D193" si="14">A130/MAX($A$1:$A$240)</f>
        <v>0.92364422980179095</v>
      </c>
      <c r="F130" s="5">
        <f t="shared" ref="F130:F193" si="15">D130*1000</f>
        <v>923.64422980179097</v>
      </c>
      <c r="H130" s="5">
        <f t="shared" ref="H130:H193" si="16">ROUND(F130,0)</f>
        <v>924</v>
      </c>
      <c r="J130" s="5">
        <f t="shared" ref="J130:J193" si="17">COUNTIF(H:H,H130)</f>
        <v>4</v>
      </c>
      <c r="L130" s="5">
        <f t="shared" ref="L130:L193" si="18">J130/$C$7</f>
        <v>0.02</v>
      </c>
      <c r="N130" s="5">
        <f t="shared" ref="N130:N193" si="19">LN(L130)</f>
        <v>-3.912023005428146</v>
      </c>
      <c r="P130" s="5">
        <f t="shared" ref="P130:P193" si="20">L130*N130</f>
        <v>-7.824046010856292E-2</v>
      </c>
      <c r="Q130" s="3"/>
    </row>
    <row r="131" spans="1:17" x14ac:dyDescent="0.25">
      <c r="A131" s="3">
        <v>9191.1</v>
      </c>
      <c r="D131" s="21">
        <f t="shared" si="14"/>
        <v>0.92475098098400244</v>
      </c>
      <c r="F131" s="5">
        <f t="shared" si="15"/>
        <v>924.75098098400247</v>
      </c>
      <c r="H131" s="5">
        <f t="shared" si="16"/>
        <v>925</v>
      </c>
      <c r="J131" s="5">
        <f t="shared" si="17"/>
        <v>2</v>
      </c>
      <c r="L131" s="5">
        <f t="shared" si="18"/>
        <v>0.01</v>
      </c>
      <c r="N131" s="5">
        <f t="shared" si="19"/>
        <v>-4.6051701859880909</v>
      </c>
      <c r="P131" s="5">
        <f t="shared" si="20"/>
        <v>-4.605170185988091E-2</v>
      </c>
      <c r="Q131" s="3"/>
    </row>
    <row r="132" spans="1:17" x14ac:dyDescent="0.25">
      <c r="A132" s="3">
        <v>9116.1</v>
      </c>
      <c r="D132" s="21">
        <f t="shared" si="14"/>
        <v>0.91720495019619686</v>
      </c>
      <c r="F132" s="5">
        <f t="shared" si="15"/>
        <v>917.20495019619682</v>
      </c>
      <c r="H132" s="5">
        <f t="shared" si="16"/>
        <v>917</v>
      </c>
      <c r="J132" s="5">
        <f t="shared" si="17"/>
        <v>1</v>
      </c>
      <c r="L132" s="5">
        <f t="shared" si="18"/>
        <v>5.0000000000000001E-3</v>
      </c>
      <c r="N132" s="5">
        <f t="shared" si="19"/>
        <v>-5.2983173665480363</v>
      </c>
      <c r="P132" s="5">
        <f t="shared" si="20"/>
        <v>-2.6491586832740183E-2</v>
      </c>
      <c r="Q132" s="3"/>
    </row>
    <row r="133" spans="1:17" x14ac:dyDescent="0.25">
      <c r="A133" s="3">
        <v>9163.5</v>
      </c>
      <c r="D133" s="21">
        <f t="shared" si="14"/>
        <v>0.92197404165408992</v>
      </c>
      <c r="F133" s="5">
        <f t="shared" si="15"/>
        <v>921.97404165408989</v>
      </c>
      <c r="H133" s="5">
        <f t="shared" si="16"/>
        <v>922</v>
      </c>
      <c r="J133" s="5">
        <f t="shared" si="17"/>
        <v>6</v>
      </c>
      <c r="L133" s="5">
        <f t="shared" si="18"/>
        <v>0.03</v>
      </c>
      <c r="N133" s="5">
        <f t="shared" si="19"/>
        <v>-3.5065578973199818</v>
      </c>
      <c r="P133" s="5">
        <f t="shared" si="20"/>
        <v>-0.10519673691959945</v>
      </c>
      <c r="Q133" s="3"/>
    </row>
    <row r="134" spans="1:17" x14ac:dyDescent="0.25">
      <c r="A134" s="3">
        <v>9267</v>
      </c>
      <c r="D134" s="21">
        <f t="shared" si="14"/>
        <v>0.93238756414126167</v>
      </c>
      <c r="F134" s="5">
        <f t="shared" si="15"/>
        <v>932.38756414126169</v>
      </c>
      <c r="H134" s="5">
        <f t="shared" si="16"/>
        <v>932</v>
      </c>
      <c r="J134" s="5">
        <f t="shared" si="17"/>
        <v>5</v>
      </c>
      <c r="L134" s="5">
        <f t="shared" si="18"/>
        <v>2.5000000000000001E-2</v>
      </c>
      <c r="N134" s="5">
        <f t="shared" si="19"/>
        <v>-3.6888794541139363</v>
      </c>
      <c r="P134" s="5">
        <f t="shared" si="20"/>
        <v>-9.2221986352848409E-2</v>
      </c>
      <c r="Q134" s="3"/>
    </row>
    <row r="135" spans="1:17" x14ac:dyDescent="0.25">
      <c r="A135" s="3">
        <v>9305</v>
      </c>
      <c r="D135" s="21">
        <f t="shared" si="14"/>
        <v>0.93621088640708316</v>
      </c>
      <c r="F135" s="5">
        <f t="shared" si="15"/>
        <v>936.21088640708319</v>
      </c>
      <c r="H135" s="5">
        <f t="shared" si="16"/>
        <v>936</v>
      </c>
      <c r="J135" s="5">
        <f t="shared" si="17"/>
        <v>4</v>
      </c>
      <c r="L135" s="5">
        <f t="shared" si="18"/>
        <v>0.02</v>
      </c>
      <c r="N135" s="5">
        <f t="shared" si="19"/>
        <v>-3.912023005428146</v>
      </c>
      <c r="P135" s="5">
        <f t="shared" si="20"/>
        <v>-7.824046010856292E-2</v>
      </c>
      <c r="Q135" s="3"/>
    </row>
    <row r="136" spans="1:17" x14ac:dyDescent="0.25">
      <c r="A136" s="3">
        <v>9251.5</v>
      </c>
      <c r="D136" s="21">
        <f t="shared" si="14"/>
        <v>0.93082805111178191</v>
      </c>
      <c r="F136" s="5">
        <f t="shared" si="15"/>
        <v>930.82805111178186</v>
      </c>
      <c r="H136" s="5">
        <f t="shared" si="16"/>
        <v>931</v>
      </c>
      <c r="J136" s="5">
        <f t="shared" si="17"/>
        <v>5</v>
      </c>
      <c r="L136" s="5">
        <f t="shared" si="18"/>
        <v>2.5000000000000001E-2</v>
      </c>
      <c r="N136" s="5">
        <f t="shared" si="19"/>
        <v>-3.6888794541139363</v>
      </c>
      <c r="P136" s="5">
        <f t="shared" si="20"/>
        <v>-9.2221986352848409E-2</v>
      </c>
      <c r="Q136" s="3"/>
    </row>
    <row r="137" spans="1:17" x14ac:dyDescent="0.25">
      <c r="A137" s="3">
        <v>9213.1</v>
      </c>
      <c r="D137" s="21">
        <f t="shared" si="14"/>
        <v>0.92696448334842541</v>
      </c>
      <c r="F137" s="5">
        <f t="shared" si="15"/>
        <v>926.96448334842546</v>
      </c>
      <c r="H137" s="5">
        <f t="shared" si="16"/>
        <v>927</v>
      </c>
      <c r="J137" s="5">
        <f t="shared" si="17"/>
        <v>4</v>
      </c>
      <c r="L137" s="5">
        <f t="shared" si="18"/>
        <v>0.02</v>
      </c>
      <c r="N137" s="5">
        <f t="shared" si="19"/>
        <v>-3.912023005428146</v>
      </c>
      <c r="P137" s="5">
        <f t="shared" si="20"/>
        <v>-7.824046010856292E-2</v>
      </c>
      <c r="Q137" s="3"/>
    </row>
    <row r="138" spans="1:17" x14ac:dyDescent="0.25">
      <c r="A138" s="3">
        <v>9211.6</v>
      </c>
      <c r="D138" s="21">
        <f t="shared" si="14"/>
        <v>0.92681356273266935</v>
      </c>
      <c r="F138" s="5">
        <f t="shared" si="15"/>
        <v>926.81356273266931</v>
      </c>
      <c r="H138" s="5">
        <f t="shared" si="16"/>
        <v>927</v>
      </c>
      <c r="J138" s="5">
        <f t="shared" si="17"/>
        <v>4</v>
      </c>
      <c r="L138" s="5">
        <f t="shared" si="18"/>
        <v>0.02</v>
      </c>
      <c r="N138" s="5">
        <f t="shared" si="19"/>
        <v>-3.912023005428146</v>
      </c>
      <c r="P138" s="5">
        <f t="shared" si="20"/>
        <v>-7.824046010856292E-2</v>
      </c>
      <c r="Q138" s="3"/>
    </row>
    <row r="139" spans="1:17" x14ac:dyDescent="0.25">
      <c r="A139" s="3">
        <v>9191.4</v>
      </c>
      <c r="D139" s="21">
        <f t="shared" si="14"/>
        <v>0.92478116510715358</v>
      </c>
      <c r="F139" s="5">
        <f t="shared" si="15"/>
        <v>924.78116510715358</v>
      </c>
      <c r="H139" s="5">
        <f t="shared" si="16"/>
        <v>925</v>
      </c>
      <c r="J139" s="5">
        <f t="shared" si="17"/>
        <v>2</v>
      </c>
      <c r="L139" s="5">
        <f t="shared" si="18"/>
        <v>0.01</v>
      </c>
      <c r="N139" s="5">
        <f t="shared" si="19"/>
        <v>-4.6051701859880909</v>
      </c>
      <c r="P139" s="5">
        <f t="shared" si="20"/>
        <v>-4.605170185988091E-2</v>
      </c>
      <c r="Q139" s="3"/>
    </row>
    <row r="140" spans="1:17" x14ac:dyDescent="0.25">
      <c r="A140" s="3">
        <v>9201.5</v>
      </c>
      <c r="D140" s="21">
        <f t="shared" si="14"/>
        <v>0.92579736391991141</v>
      </c>
      <c r="F140" s="5">
        <f t="shared" si="15"/>
        <v>925.79736391991139</v>
      </c>
      <c r="H140" s="5">
        <f t="shared" si="16"/>
        <v>926</v>
      </c>
      <c r="J140" s="5">
        <f t="shared" si="17"/>
        <v>3</v>
      </c>
      <c r="L140" s="5">
        <f t="shared" si="18"/>
        <v>1.4999999999999999E-2</v>
      </c>
      <c r="N140" s="5">
        <f t="shared" si="19"/>
        <v>-4.1997050778799272</v>
      </c>
      <c r="P140" s="5">
        <f t="shared" si="20"/>
        <v>-6.2995576168198911E-2</v>
      </c>
      <c r="Q140" s="3"/>
    </row>
    <row r="141" spans="1:17" x14ac:dyDescent="0.25">
      <c r="A141" s="3">
        <v>9234.1</v>
      </c>
      <c r="D141" s="21">
        <f t="shared" si="14"/>
        <v>0.92907737196901097</v>
      </c>
      <c r="F141" s="5">
        <f t="shared" si="15"/>
        <v>929.07737196901098</v>
      </c>
      <c r="H141" s="5">
        <f t="shared" si="16"/>
        <v>929</v>
      </c>
      <c r="J141" s="5">
        <f t="shared" si="17"/>
        <v>7</v>
      </c>
      <c r="L141" s="5">
        <f t="shared" si="18"/>
        <v>3.5000000000000003E-2</v>
      </c>
      <c r="N141" s="5">
        <f t="shared" si="19"/>
        <v>-3.3524072174927233</v>
      </c>
      <c r="P141" s="5">
        <f t="shared" si="20"/>
        <v>-0.11733425261224532</v>
      </c>
      <c r="Q141" s="3"/>
    </row>
    <row r="142" spans="1:17" x14ac:dyDescent="0.25">
      <c r="A142" s="3">
        <v>9182.7999999999993</v>
      </c>
      <c r="D142" s="21">
        <f t="shared" si="14"/>
        <v>0.92391588691015181</v>
      </c>
      <c r="F142" s="5">
        <f t="shared" si="15"/>
        <v>923.91588691015181</v>
      </c>
      <c r="H142" s="5">
        <f t="shared" si="16"/>
        <v>924</v>
      </c>
      <c r="J142" s="5">
        <f t="shared" si="17"/>
        <v>4</v>
      </c>
      <c r="L142" s="5">
        <f t="shared" si="18"/>
        <v>0.02</v>
      </c>
      <c r="N142" s="5">
        <f t="shared" si="19"/>
        <v>-3.912023005428146</v>
      </c>
      <c r="P142" s="5">
        <f t="shared" si="20"/>
        <v>-7.824046010856292E-2</v>
      </c>
      <c r="Q142" s="3"/>
    </row>
    <row r="143" spans="1:17" x14ac:dyDescent="0.25">
      <c r="A143" s="3">
        <v>9167.7000000000007</v>
      </c>
      <c r="D143" s="21">
        <f t="shared" si="14"/>
        <v>0.92239661937820716</v>
      </c>
      <c r="F143" s="5">
        <f t="shared" si="15"/>
        <v>922.39661937820711</v>
      </c>
      <c r="H143" s="5">
        <f t="shared" si="16"/>
        <v>922</v>
      </c>
      <c r="J143" s="5">
        <f t="shared" si="17"/>
        <v>6</v>
      </c>
      <c r="L143" s="5">
        <f t="shared" si="18"/>
        <v>0.03</v>
      </c>
      <c r="N143" s="5">
        <f t="shared" si="19"/>
        <v>-3.5065578973199818</v>
      </c>
      <c r="P143" s="5">
        <f t="shared" si="20"/>
        <v>-0.10519673691959945</v>
      </c>
      <c r="Q143" s="3"/>
    </row>
    <row r="144" spans="1:17" x14ac:dyDescent="0.25">
      <c r="A144" s="3">
        <v>9183.2000000000007</v>
      </c>
      <c r="D144" s="21">
        <f t="shared" si="14"/>
        <v>0.92395613240768693</v>
      </c>
      <c r="F144" s="5">
        <f t="shared" si="15"/>
        <v>923.95613240768694</v>
      </c>
      <c r="H144" s="5">
        <f t="shared" si="16"/>
        <v>924</v>
      </c>
      <c r="J144" s="5">
        <f t="shared" si="17"/>
        <v>4</v>
      </c>
      <c r="L144" s="5">
        <f t="shared" si="18"/>
        <v>0.02</v>
      </c>
      <c r="N144" s="5">
        <f t="shared" si="19"/>
        <v>-3.912023005428146</v>
      </c>
      <c r="P144" s="5">
        <f t="shared" si="20"/>
        <v>-7.824046010856292E-2</v>
      </c>
      <c r="Q144" s="3"/>
    </row>
    <row r="145" spans="1:17" x14ac:dyDescent="0.25">
      <c r="A145" s="3">
        <v>9211.2999999999993</v>
      </c>
      <c r="D145" s="21">
        <f t="shared" si="14"/>
        <v>0.92678337860951798</v>
      </c>
      <c r="F145" s="5">
        <f t="shared" si="15"/>
        <v>926.78337860951797</v>
      </c>
      <c r="H145" s="5">
        <f t="shared" si="16"/>
        <v>927</v>
      </c>
      <c r="J145" s="5">
        <f t="shared" si="17"/>
        <v>4</v>
      </c>
      <c r="L145" s="5">
        <f t="shared" si="18"/>
        <v>0.02</v>
      </c>
      <c r="N145" s="5">
        <f t="shared" si="19"/>
        <v>-3.912023005428146</v>
      </c>
      <c r="P145" s="5">
        <f t="shared" si="20"/>
        <v>-7.824046010856292E-2</v>
      </c>
      <c r="Q145" s="3"/>
    </row>
    <row r="146" spans="1:17" x14ac:dyDescent="0.25">
      <c r="A146" s="3">
        <v>9147.2999999999993</v>
      </c>
      <c r="D146" s="21">
        <f t="shared" si="14"/>
        <v>0.92034409900392389</v>
      </c>
      <c r="F146" s="5">
        <f t="shared" si="15"/>
        <v>920.34409900392393</v>
      </c>
      <c r="H146" s="5">
        <f t="shared" si="16"/>
        <v>920</v>
      </c>
      <c r="J146" s="5">
        <f t="shared" si="17"/>
        <v>2</v>
      </c>
      <c r="L146" s="5">
        <f t="shared" si="18"/>
        <v>0.01</v>
      </c>
      <c r="N146" s="5">
        <f t="shared" si="19"/>
        <v>-4.6051701859880909</v>
      </c>
      <c r="P146" s="5">
        <f t="shared" si="20"/>
        <v>-4.605170185988091E-2</v>
      </c>
      <c r="Q146" s="3"/>
    </row>
    <row r="147" spans="1:17" x14ac:dyDescent="0.25">
      <c r="A147" s="3">
        <v>9043.6</v>
      </c>
      <c r="D147" s="21">
        <f t="shared" si="14"/>
        <v>0.90991045376798474</v>
      </c>
      <c r="F147" s="5">
        <f t="shared" si="15"/>
        <v>909.91045376798479</v>
      </c>
      <c r="H147" s="5">
        <f t="shared" si="16"/>
        <v>910</v>
      </c>
      <c r="J147" s="5">
        <f t="shared" si="17"/>
        <v>2</v>
      </c>
      <c r="L147" s="5">
        <f t="shared" si="18"/>
        <v>0.01</v>
      </c>
      <c r="N147" s="5">
        <f t="shared" si="19"/>
        <v>-4.6051701859880909</v>
      </c>
      <c r="P147" s="5">
        <f t="shared" si="20"/>
        <v>-4.605170185988091E-2</v>
      </c>
      <c r="Q147" s="3"/>
    </row>
    <row r="148" spans="1:17" x14ac:dyDescent="0.25">
      <c r="A148" s="3">
        <v>9076.7000000000007</v>
      </c>
      <c r="D148" s="21">
        <f t="shared" si="14"/>
        <v>0.91324076868900295</v>
      </c>
      <c r="F148" s="5">
        <f t="shared" si="15"/>
        <v>913.24076868900295</v>
      </c>
      <c r="H148" s="5">
        <f t="shared" si="16"/>
        <v>913</v>
      </c>
      <c r="J148" s="5">
        <f t="shared" si="17"/>
        <v>3</v>
      </c>
      <c r="L148" s="5">
        <f t="shared" si="18"/>
        <v>1.4999999999999999E-2</v>
      </c>
      <c r="N148" s="5">
        <f t="shared" si="19"/>
        <v>-4.1997050778799272</v>
      </c>
      <c r="P148" s="5">
        <f t="shared" si="20"/>
        <v>-6.2995576168198911E-2</v>
      </c>
      <c r="Q148" s="3"/>
    </row>
    <row r="149" spans="1:17" x14ac:dyDescent="0.25">
      <c r="A149" s="3">
        <v>9082</v>
      </c>
      <c r="D149" s="21">
        <f t="shared" si="14"/>
        <v>0.91377402153134113</v>
      </c>
      <c r="F149" s="5">
        <f t="shared" si="15"/>
        <v>913.77402153134108</v>
      </c>
      <c r="H149" s="5">
        <f t="shared" si="16"/>
        <v>914</v>
      </c>
      <c r="J149" s="5">
        <f t="shared" si="17"/>
        <v>1</v>
      </c>
      <c r="L149" s="5">
        <f t="shared" si="18"/>
        <v>5.0000000000000001E-3</v>
      </c>
      <c r="N149" s="5">
        <f t="shared" si="19"/>
        <v>-5.2983173665480363</v>
      </c>
      <c r="P149" s="5">
        <f t="shared" si="20"/>
        <v>-2.6491586832740183E-2</v>
      </c>
      <c r="Q149" s="3"/>
    </row>
    <row r="150" spans="1:17" x14ac:dyDescent="0.25">
      <c r="A150" s="3">
        <v>9241</v>
      </c>
      <c r="D150" s="21">
        <f t="shared" si="14"/>
        <v>0.92977160680148907</v>
      </c>
      <c r="F150" s="5">
        <f t="shared" si="15"/>
        <v>929.77160680148904</v>
      </c>
      <c r="H150" s="5">
        <f t="shared" si="16"/>
        <v>930</v>
      </c>
      <c r="J150" s="5">
        <f t="shared" si="17"/>
        <v>2</v>
      </c>
      <c r="L150" s="5">
        <f t="shared" si="18"/>
        <v>0.01</v>
      </c>
      <c r="N150" s="5">
        <f t="shared" si="19"/>
        <v>-4.6051701859880909</v>
      </c>
      <c r="P150" s="5">
        <f t="shared" si="20"/>
        <v>-4.605170185988091E-2</v>
      </c>
      <c r="Q150" s="3"/>
    </row>
    <row r="151" spans="1:17" x14ac:dyDescent="0.25">
      <c r="A151" s="3">
        <v>9314.6</v>
      </c>
      <c r="D151" s="21">
        <f t="shared" si="14"/>
        <v>0.93717677834792235</v>
      </c>
      <c r="F151" s="5">
        <f t="shared" si="15"/>
        <v>937.17677834792232</v>
      </c>
      <c r="H151" s="5">
        <f t="shared" si="16"/>
        <v>937</v>
      </c>
      <c r="J151" s="5">
        <f t="shared" si="17"/>
        <v>11</v>
      </c>
      <c r="L151" s="5">
        <f t="shared" si="18"/>
        <v>5.5E-2</v>
      </c>
      <c r="N151" s="5">
        <f t="shared" si="19"/>
        <v>-2.9004220937496661</v>
      </c>
      <c r="P151" s="5">
        <f t="shared" si="20"/>
        <v>-0.15952321515623163</v>
      </c>
      <c r="Q151" s="3"/>
    </row>
    <row r="152" spans="1:17" x14ac:dyDescent="0.25">
      <c r="A152" s="3">
        <v>9293.7000000000007</v>
      </c>
      <c r="D152" s="21">
        <f t="shared" si="14"/>
        <v>0.93507395110172054</v>
      </c>
      <c r="F152" s="5">
        <f t="shared" si="15"/>
        <v>935.07395110172058</v>
      </c>
      <c r="H152" s="5">
        <f t="shared" si="16"/>
        <v>935</v>
      </c>
      <c r="J152" s="5">
        <f t="shared" si="17"/>
        <v>5</v>
      </c>
      <c r="L152" s="5">
        <f t="shared" si="18"/>
        <v>2.5000000000000001E-2</v>
      </c>
      <c r="N152" s="5">
        <f t="shared" si="19"/>
        <v>-3.6888794541139363</v>
      </c>
      <c r="P152" s="5">
        <f t="shared" si="20"/>
        <v>-9.2221986352848409E-2</v>
      </c>
      <c r="Q152" s="3"/>
    </row>
    <row r="153" spans="1:17" x14ac:dyDescent="0.25">
      <c r="A153" s="3">
        <v>9290.2999999999993</v>
      </c>
      <c r="D153" s="21">
        <f t="shared" si="14"/>
        <v>0.93473186437267319</v>
      </c>
      <c r="F153" s="5">
        <f t="shared" si="15"/>
        <v>934.73186437267316</v>
      </c>
      <c r="H153" s="5">
        <f t="shared" si="16"/>
        <v>935</v>
      </c>
      <c r="J153" s="5">
        <f t="shared" si="17"/>
        <v>5</v>
      </c>
      <c r="L153" s="5">
        <f t="shared" si="18"/>
        <v>2.5000000000000001E-2</v>
      </c>
      <c r="N153" s="5">
        <f t="shared" si="19"/>
        <v>-3.6888794541139363</v>
      </c>
      <c r="P153" s="5">
        <f t="shared" si="20"/>
        <v>-9.2221986352848409E-2</v>
      </c>
      <c r="Q153" s="3"/>
    </row>
    <row r="154" spans="1:17" x14ac:dyDescent="0.25">
      <c r="A154" s="3">
        <v>9406.4</v>
      </c>
      <c r="D154" s="21">
        <f t="shared" si="14"/>
        <v>0.94641312003219635</v>
      </c>
      <c r="F154" s="5">
        <f t="shared" si="15"/>
        <v>946.41312003219639</v>
      </c>
      <c r="H154" s="5">
        <f t="shared" si="16"/>
        <v>946</v>
      </c>
      <c r="J154" s="5">
        <f t="shared" si="17"/>
        <v>2</v>
      </c>
      <c r="L154" s="5">
        <f t="shared" si="18"/>
        <v>0.01</v>
      </c>
      <c r="N154" s="5">
        <f t="shared" si="19"/>
        <v>-4.6051701859880909</v>
      </c>
      <c r="P154" s="5">
        <f t="shared" si="20"/>
        <v>-4.605170185988091E-2</v>
      </c>
      <c r="Q154" s="3"/>
    </row>
    <row r="155" spans="1:17" x14ac:dyDescent="0.25">
      <c r="A155" s="3">
        <v>9415.6</v>
      </c>
      <c r="D155" s="21">
        <f t="shared" si="14"/>
        <v>0.94733876647550064</v>
      </c>
      <c r="F155" s="5">
        <f t="shared" si="15"/>
        <v>947.33876647550062</v>
      </c>
      <c r="H155" s="5">
        <f t="shared" si="16"/>
        <v>947</v>
      </c>
      <c r="J155" s="5">
        <f t="shared" si="17"/>
        <v>3</v>
      </c>
      <c r="L155" s="5">
        <f t="shared" si="18"/>
        <v>1.4999999999999999E-2</v>
      </c>
      <c r="N155" s="5">
        <f t="shared" si="19"/>
        <v>-4.1997050778799272</v>
      </c>
      <c r="P155" s="5">
        <f t="shared" si="20"/>
        <v>-6.2995576168198911E-2</v>
      </c>
      <c r="Q155" s="3"/>
    </row>
    <row r="156" spans="1:17" x14ac:dyDescent="0.25">
      <c r="A156" s="3">
        <v>9450.9</v>
      </c>
      <c r="D156" s="21">
        <f t="shared" si="14"/>
        <v>0.95089043163296105</v>
      </c>
      <c r="F156" s="5">
        <f t="shared" si="15"/>
        <v>950.89043163296105</v>
      </c>
      <c r="H156" s="5">
        <f t="shared" si="16"/>
        <v>951</v>
      </c>
      <c r="J156" s="5">
        <f t="shared" si="17"/>
        <v>6</v>
      </c>
      <c r="L156" s="5">
        <f t="shared" si="18"/>
        <v>0.03</v>
      </c>
      <c r="N156" s="5">
        <f t="shared" si="19"/>
        <v>-3.5065578973199818</v>
      </c>
      <c r="P156" s="5">
        <f t="shared" si="20"/>
        <v>-0.10519673691959945</v>
      </c>
      <c r="Q156" s="3"/>
    </row>
    <row r="157" spans="1:17" x14ac:dyDescent="0.25">
      <c r="A157" s="3">
        <v>9494.7999999999993</v>
      </c>
      <c r="D157" s="21">
        <f t="shared" si="14"/>
        <v>0.95530737498742324</v>
      </c>
      <c r="F157" s="5">
        <f t="shared" si="15"/>
        <v>955.30737498742326</v>
      </c>
      <c r="H157" s="5">
        <f t="shared" si="16"/>
        <v>955</v>
      </c>
      <c r="J157" s="5">
        <f t="shared" si="17"/>
        <v>3</v>
      </c>
      <c r="L157" s="5">
        <f t="shared" si="18"/>
        <v>1.4999999999999999E-2</v>
      </c>
      <c r="N157" s="5">
        <f t="shared" si="19"/>
        <v>-4.1997050778799272</v>
      </c>
      <c r="P157" s="5">
        <f t="shared" si="20"/>
        <v>-6.2995576168198911E-2</v>
      </c>
      <c r="Q157" s="3"/>
    </row>
    <row r="158" spans="1:17" x14ac:dyDescent="0.25">
      <c r="A158" s="3">
        <v>9421.9</v>
      </c>
      <c r="D158" s="21">
        <f t="shared" si="14"/>
        <v>0.94797263306167623</v>
      </c>
      <c r="F158" s="5">
        <f t="shared" si="15"/>
        <v>947.97263306167622</v>
      </c>
      <c r="H158" s="5">
        <f t="shared" si="16"/>
        <v>948</v>
      </c>
      <c r="J158" s="5">
        <f t="shared" si="17"/>
        <v>4</v>
      </c>
      <c r="L158" s="5">
        <f t="shared" si="18"/>
        <v>0.02</v>
      </c>
      <c r="N158" s="5">
        <f t="shared" si="19"/>
        <v>-3.912023005428146</v>
      </c>
      <c r="P158" s="5">
        <f t="shared" si="20"/>
        <v>-7.824046010856292E-2</v>
      </c>
      <c r="Q158" s="3"/>
    </row>
    <row r="159" spans="1:17" x14ac:dyDescent="0.25">
      <c r="A159" s="3">
        <v>9378.5</v>
      </c>
      <c r="D159" s="21">
        <f t="shared" si="14"/>
        <v>0.94360599657913269</v>
      </c>
      <c r="F159" s="5">
        <f t="shared" si="15"/>
        <v>943.60599657913269</v>
      </c>
      <c r="H159" s="5">
        <f t="shared" si="16"/>
        <v>944</v>
      </c>
      <c r="J159" s="5">
        <f t="shared" si="17"/>
        <v>2</v>
      </c>
      <c r="L159" s="5">
        <f t="shared" si="18"/>
        <v>0.01</v>
      </c>
      <c r="N159" s="5">
        <f t="shared" si="19"/>
        <v>-4.6051701859880909</v>
      </c>
      <c r="P159" s="5">
        <f t="shared" si="20"/>
        <v>-4.605170185988091E-2</v>
      </c>
      <c r="Q159" s="3"/>
    </row>
    <row r="160" spans="1:17" x14ac:dyDescent="0.25">
      <c r="A160" s="3">
        <v>9362.9</v>
      </c>
      <c r="D160" s="21">
        <f t="shared" si="14"/>
        <v>0.94203642217526906</v>
      </c>
      <c r="F160" s="5">
        <f t="shared" si="15"/>
        <v>942.03642217526908</v>
      </c>
      <c r="H160" s="5">
        <f t="shared" si="16"/>
        <v>942</v>
      </c>
      <c r="J160" s="5">
        <f t="shared" si="17"/>
        <v>7</v>
      </c>
      <c r="L160" s="5">
        <f t="shared" si="18"/>
        <v>3.5000000000000003E-2</v>
      </c>
      <c r="N160" s="5">
        <f t="shared" si="19"/>
        <v>-3.3524072174927233</v>
      </c>
      <c r="P160" s="5">
        <f t="shared" si="20"/>
        <v>-0.11733425261224532</v>
      </c>
      <c r="Q160" s="3"/>
    </row>
    <row r="161" spans="1:17" x14ac:dyDescent="0.25">
      <c r="A161" s="3">
        <v>9310</v>
      </c>
      <c r="D161" s="21">
        <f t="shared" si="14"/>
        <v>0.9367139551262702</v>
      </c>
      <c r="F161" s="5">
        <f t="shared" si="15"/>
        <v>936.71395512627021</v>
      </c>
      <c r="H161" s="5">
        <f t="shared" si="16"/>
        <v>937</v>
      </c>
      <c r="J161" s="5">
        <f t="shared" si="17"/>
        <v>11</v>
      </c>
      <c r="L161" s="5">
        <f t="shared" si="18"/>
        <v>5.5E-2</v>
      </c>
      <c r="N161" s="5">
        <f t="shared" si="19"/>
        <v>-2.9004220937496661</v>
      </c>
      <c r="P161" s="5">
        <f t="shared" si="20"/>
        <v>-0.15952321515623163</v>
      </c>
      <c r="Q161" s="3"/>
    </row>
    <row r="162" spans="1:17" x14ac:dyDescent="0.25">
      <c r="A162" s="3">
        <v>9278.7000000000007</v>
      </c>
      <c r="D162" s="21">
        <f t="shared" si="14"/>
        <v>0.93356474494415942</v>
      </c>
      <c r="F162" s="5">
        <f t="shared" si="15"/>
        <v>933.56474494415943</v>
      </c>
      <c r="H162" s="5">
        <f t="shared" si="16"/>
        <v>934</v>
      </c>
      <c r="J162" s="5">
        <f t="shared" si="17"/>
        <v>6</v>
      </c>
      <c r="L162" s="5">
        <f t="shared" si="18"/>
        <v>0.03</v>
      </c>
      <c r="N162" s="5">
        <f t="shared" si="19"/>
        <v>-3.5065578973199818</v>
      </c>
      <c r="P162" s="5">
        <f t="shared" si="20"/>
        <v>-0.10519673691959945</v>
      </c>
      <c r="Q162" s="3"/>
    </row>
    <row r="163" spans="1:17" x14ac:dyDescent="0.25">
      <c r="A163" s="3">
        <v>9237.7000000000007</v>
      </c>
      <c r="D163" s="21">
        <f t="shared" si="14"/>
        <v>0.9294395814468257</v>
      </c>
      <c r="F163" s="5">
        <f t="shared" si="15"/>
        <v>929.43958144682574</v>
      </c>
      <c r="H163" s="5">
        <f t="shared" si="16"/>
        <v>929</v>
      </c>
      <c r="J163" s="5">
        <f t="shared" si="17"/>
        <v>7</v>
      </c>
      <c r="L163" s="5">
        <f t="shared" si="18"/>
        <v>3.5000000000000003E-2</v>
      </c>
      <c r="N163" s="5">
        <f t="shared" si="19"/>
        <v>-3.3524072174927233</v>
      </c>
      <c r="P163" s="5">
        <f t="shared" si="20"/>
        <v>-0.11733425261224532</v>
      </c>
      <c r="Q163" s="3"/>
    </row>
    <row r="164" spans="1:17" x14ac:dyDescent="0.25">
      <c r="A164" s="3">
        <v>9312.2999999999993</v>
      </c>
      <c r="D164" s="21">
        <f t="shared" si="14"/>
        <v>0.93694536673709616</v>
      </c>
      <c r="F164" s="5">
        <f t="shared" si="15"/>
        <v>936.94536673709615</v>
      </c>
      <c r="H164" s="5">
        <f t="shared" si="16"/>
        <v>937</v>
      </c>
      <c r="J164" s="5">
        <f t="shared" si="17"/>
        <v>11</v>
      </c>
      <c r="L164" s="5">
        <f t="shared" si="18"/>
        <v>5.5E-2</v>
      </c>
      <c r="N164" s="5">
        <f t="shared" si="19"/>
        <v>-2.9004220937496661</v>
      </c>
      <c r="P164" s="5">
        <f t="shared" si="20"/>
        <v>-0.15952321515623163</v>
      </c>
      <c r="Q164" s="3"/>
    </row>
    <row r="165" spans="1:17" x14ac:dyDescent="0.25">
      <c r="A165" s="3">
        <v>9254.6</v>
      </c>
      <c r="D165" s="21">
        <f t="shared" si="14"/>
        <v>0.93113995371767788</v>
      </c>
      <c r="F165" s="5">
        <f t="shared" si="15"/>
        <v>931.13995371767783</v>
      </c>
      <c r="H165" s="5">
        <f t="shared" si="16"/>
        <v>931</v>
      </c>
      <c r="J165" s="5">
        <f t="shared" si="17"/>
        <v>5</v>
      </c>
      <c r="L165" s="5">
        <f t="shared" si="18"/>
        <v>2.5000000000000001E-2</v>
      </c>
      <c r="N165" s="5">
        <f t="shared" si="19"/>
        <v>-3.6888794541139363</v>
      </c>
      <c r="P165" s="5">
        <f t="shared" si="20"/>
        <v>-9.2221986352848409E-2</v>
      </c>
      <c r="Q165" s="3"/>
    </row>
    <row r="166" spans="1:17" x14ac:dyDescent="0.25">
      <c r="A166" s="3">
        <v>9183.2000000000007</v>
      </c>
      <c r="D166" s="21">
        <f t="shared" si="14"/>
        <v>0.92395613240768693</v>
      </c>
      <c r="F166" s="5">
        <f t="shared" si="15"/>
        <v>923.95613240768694</v>
      </c>
      <c r="H166" s="5">
        <f t="shared" si="16"/>
        <v>924</v>
      </c>
      <c r="J166" s="5">
        <f t="shared" si="17"/>
        <v>4</v>
      </c>
      <c r="L166" s="5">
        <f t="shared" si="18"/>
        <v>0.02</v>
      </c>
      <c r="N166" s="5">
        <f t="shared" si="19"/>
        <v>-3.912023005428146</v>
      </c>
      <c r="P166" s="5">
        <f t="shared" si="20"/>
        <v>-7.824046010856292E-2</v>
      </c>
      <c r="Q166" s="3"/>
    </row>
    <row r="167" spans="1:17" x14ac:dyDescent="0.25">
      <c r="A167" s="3">
        <v>9157.4</v>
      </c>
      <c r="D167" s="21">
        <f t="shared" si="14"/>
        <v>0.92136029781668172</v>
      </c>
      <c r="F167" s="5">
        <f t="shared" si="15"/>
        <v>921.36029781668174</v>
      </c>
      <c r="H167" s="5">
        <f t="shared" si="16"/>
        <v>921</v>
      </c>
      <c r="J167" s="5">
        <f t="shared" si="17"/>
        <v>3</v>
      </c>
      <c r="L167" s="5">
        <f t="shared" si="18"/>
        <v>1.4999999999999999E-2</v>
      </c>
      <c r="N167" s="5">
        <f t="shared" si="19"/>
        <v>-4.1997050778799272</v>
      </c>
      <c r="P167" s="5">
        <f t="shared" si="20"/>
        <v>-6.2995576168198911E-2</v>
      </c>
      <c r="Q167" s="3"/>
    </row>
    <row r="168" spans="1:17" x14ac:dyDescent="0.25">
      <c r="A168" s="3">
        <v>9232.5</v>
      </c>
      <c r="D168" s="21">
        <f t="shared" si="14"/>
        <v>0.92891638997887116</v>
      </c>
      <c r="F168" s="5">
        <f t="shared" si="15"/>
        <v>928.91638997887117</v>
      </c>
      <c r="H168" s="5">
        <f t="shared" si="16"/>
        <v>929</v>
      </c>
      <c r="J168" s="5">
        <f t="shared" si="17"/>
        <v>7</v>
      </c>
      <c r="L168" s="5">
        <f t="shared" si="18"/>
        <v>3.5000000000000003E-2</v>
      </c>
      <c r="N168" s="5">
        <f t="shared" si="19"/>
        <v>-3.3524072174927233</v>
      </c>
      <c r="P168" s="5">
        <f t="shared" si="20"/>
        <v>-0.11733425261224532</v>
      </c>
      <c r="Q168" s="3"/>
    </row>
    <row r="169" spans="1:17" x14ac:dyDescent="0.25">
      <c r="A169" s="3">
        <v>9207.1</v>
      </c>
      <c r="D169" s="21">
        <f t="shared" si="14"/>
        <v>0.92636080088540096</v>
      </c>
      <c r="F169" s="5">
        <f t="shared" si="15"/>
        <v>926.36080088540098</v>
      </c>
      <c r="H169" s="5">
        <f t="shared" si="16"/>
        <v>926</v>
      </c>
      <c r="J169" s="5">
        <f t="shared" si="17"/>
        <v>3</v>
      </c>
      <c r="L169" s="5">
        <f t="shared" si="18"/>
        <v>1.4999999999999999E-2</v>
      </c>
      <c r="N169" s="5">
        <f t="shared" si="19"/>
        <v>-4.1997050778799272</v>
      </c>
      <c r="P169" s="5">
        <f t="shared" si="20"/>
        <v>-6.2995576168198911E-2</v>
      </c>
      <c r="Q169" s="3"/>
    </row>
    <row r="170" spans="1:17" x14ac:dyDescent="0.25">
      <c r="A170" s="3">
        <v>9070.7000000000007</v>
      </c>
      <c r="D170" s="21">
        <f t="shared" si="14"/>
        <v>0.9126370862259785</v>
      </c>
      <c r="F170" s="5">
        <f t="shared" si="15"/>
        <v>912.63708622597846</v>
      </c>
      <c r="H170" s="5">
        <f t="shared" si="16"/>
        <v>913</v>
      </c>
      <c r="J170" s="5">
        <f t="shared" si="17"/>
        <v>3</v>
      </c>
      <c r="L170" s="5">
        <f t="shared" si="18"/>
        <v>1.4999999999999999E-2</v>
      </c>
      <c r="N170" s="5">
        <f t="shared" si="19"/>
        <v>-4.1997050778799272</v>
      </c>
      <c r="P170" s="5">
        <f t="shared" si="20"/>
        <v>-6.2995576168198911E-2</v>
      </c>
      <c r="Q170" s="3"/>
    </row>
    <row r="171" spans="1:17" x14ac:dyDescent="0.25">
      <c r="A171" s="3">
        <v>8944.2999999999993</v>
      </c>
      <c r="D171" s="21">
        <f t="shared" si="14"/>
        <v>0.89991950900493001</v>
      </c>
      <c r="F171" s="5">
        <f t="shared" si="15"/>
        <v>899.91950900492998</v>
      </c>
      <c r="H171" s="5">
        <f t="shared" si="16"/>
        <v>900</v>
      </c>
      <c r="J171" s="5">
        <f t="shared" si="17"/>
        <v>1</v>
      </c>
      <c r="L171" s="5">
        <f t="shared" si="18"/>
        <v>5.0000000000000001E-3</v>
      </c>
      <c r="N171" s="5">
        <f t="shared" si="19"/>
        <v>-5.2983173665480363</v>
      </c>
      <c r="P171" s="5">
        <f t="shared" si="20"/>
        <v>-2.6491586832740183E-2</v>
      </c>
      <c r="Q171" s="3"/>
    </row>
    <row r="172" spans="1:17" x14ac:dyDescent="0.25">
      <c r="A172" s="3">
        <v>8906.1</v>
      </c>
      <c r="D172" s="21">
        <f t="shared" si="14"/>
        <v>0.89607606399034112</v>
      </c>
      <c r="F172" s="5">
        <f t="shared" si="15"/>
        <v>896.07606399034114</v>
      </c>
      <c r="H172" s="5">
        <f t="shared" si="16"/>
        <v>896</v>
      </c>
      <c r="J172" s="5">
        <f t="shared" si="17"/>
        <v>1</v>
      </c>
      <c r="L172" s="5">
        <f t="shared" si="18"/>
        <v>5.0000000000000001E-3</v>
      </c>
      <c r="N172" s="5">
        <f t="shared" si="19"/>
        <v>-5.2983173665480363</v>
      </c>
      <c r="P172" s="5">
        <f t="shared" si="20"/>
        <v>-2.6491586832740183E-2</v>
      </c>
      <c r="Q172" s="3"/>
    </row>
    <row r="173" spans="1:17" x14ac:dyDescent="0.25">
      <c r="A173" s="3">
        <v>8792.5</v>
      </c>
      <c r="D173" s="21">
        <f t="shared" si="14"/>
        <v>0.88464634269041154</v>
      </c>
      <c r="F173" s="5">
        <f t="shared" si="15"/>
        <v>884.64634269041153</v>
      </c>
      <c r="H173" s="5">
        <f t="shared" si="16"/>
        <v>885</v>
      </c>
      <c r="J173" s="5">
        <f t="shared" si="17"/>
        <v>1</v>
      </c>
      <c r="L173" s="5">
        <f t="shared" si="18"/>
        <v>5.0000000000000001E-3</v>
      </c>
      <c r="N173" s="5">
        <f t="shared" si="19"/>
        <v>-5.2983173665480363</v>
      </c>
      <c r="P173" s="5">
        <f t="shared" si="20"/>
        <v>-2.6491586832740183E-2</v>
      </c>
      <c r="Q173" s="3"/>
    </row>
    <row r="174" spans="1:17" x14ac:dyDescent="0.25">
      <c r="A174" s="3">
        <v>8970</v>
      </c>
      <c r="D174" s="21">
        <f t="shared" si="14"/>
        <v>0.90250528222155146</v>
      </c>
      <c r="F174" s="5">
        <f t="shared" si="15"/>
        <v>902.50528222155151</v>
      </c>
      <c r="H174" s="5">
        <f t="shared" si="16"/>
        <v>903</v>
      </c>
      <c r="J174" s="5">
        <f t="shared" si="17"/>
        <v>2</v>
      </c>
      <c r="L174" s="5">
        <f t="shared" si="18"/>
        <v>0.01</v>
      </c>
      <c r="N174" s="5">
        <f t="shared" si="19"/>
        <v>-4.6051701859880909</v>
      </c>
      <c r="P174" s="5">
        <f t="shared" si="20"/>
        <v>-4.605170185988091E-2</v>
      </c>
      <c r="Q174" s="3"/>
    </row>
    <row r="175" spans="1:17" x14ac:dyDescent="0.25">
      <c r="A175" s="3">
        <v>9009.2999999999993</v>
      </c>
      <c r="D175" s="21">
        <f t="shared" si="14"/>
        <v>0.90645940235436151</v>
      </c>
      <c r="F175" s="5">
        <f t="shared" si="15"/>
        <v>906.45940235436149</v>
      </c>
      <c r="H175" s="5">
        <f t="shared" si="16"/>
        <v>906</v>
      </c>
      <c r="J175" s="5">
        <f t="shared" si="17"/>
        <v>1</v>
      </c>
      <c r="L175" s="5">
        <f t="shared" si="18"/>
        <v>5.0000000000000001E-3</v>
      </c>
      <c r="N175" s="5">
        <f t="shared" si="19"/>
        <v>-5.2983173665480363</v>
      </c>
      <c r="P175" s="5">
        <f t="shared" si="20"/>
        <v>-2.6491586832740183E-2</v>
      </c>
      <c r="Q175" s="3"/>
    </row>
    <row r="176" spans="1:17" x14ac:dyDescent="0.25">
      <c r="A176" s="3">
        <v>9049.4</v>
      </c>
      <c r="D176" s="21">
        <f t="shared" si="14"/>
        <v>0.91049401348224168</v>
      </c>
      <c r="F176" s="5">
        <f t="shared" si="15"/>
        <v>910.49401348224171</v>
      </c>
      <c r="H176" s="5">
        <f t="shared" si="16"/>
        <v>910</v>
      </c>
      <c r="J176" s="5">
        <f t="shared" si="17"/>
        <v>2</v>
      </c>
      <c r="L176" s="5">
        <f t="shared" si="18"/>
        <v>0.01</v>
      </c>
      <c r="N176" s="5">
        <f t="shared" si="19"/>
        <v>-4.6051701859880909</v>
      </c>
      <c r="P176" s="5">
        <f t="shared" si="20"/>
        <v>-4.605170185988091E-2</v>
      </c>
      <c r="Q176" s="3"/>
    </row>
    <row r="177" spans="1:17" x14ac:dyDescent="0.25">
      <c r="A177" s="3">
        <v>8833.1</v>
      </c>
      <c r="D177" s="21">
        <f t="shared" si="14"/>
        <v>0.88873126069021036</v>
      </c>
      <c r="F177" s="5">
        <f t="shared" si="15"/>
        <v>888.73126069021032</v>
      </c>
      <c r="H177" s="5">
        <f t="shared" si="16"/>
        <v>889</v>
      </c>
      <c r="J177" s="5">
        <f t="shared" si="17"/>
        <v>1</v>
      </c>
      <c r="L177" s="5">
        <f t="shared" si="18"/>
        <v>5.0000000000000001E-3</v>
      </c>
      <c r="N177" s="5">
        <f t="shared" si="19"/>
        <v>-5.2983173665480363</v>
      </c>
      <c r="P177" s="5">
        <f t="shared" si="20"/>
        <v>-2.6491586832740183E-2</v>
      </c>
      <c r="Q177" s="3"/>
    </row>
    <row r="178" spans="1:17" x14ac:dyDescent="0.25">
      <c r="A178" s="3">
        <v>8719.2999999999993</v>
      </c>
      <c r="D178" s="21">
        <f t="shared" si="14"/>
        <v>0.87728141664151316</v>
      </c>
      <c r="F178" s="5">
        <f t="shared" si="15"/>
        <v>877.28141664151315</v>
      </c>
      <c r="H178" s="5">
        <f t="shared" si="16"/>
        <v>877</v>
      </c>
      <c r="J178" s="5">
        <f t="shared" si="17"/>
        <v>1</v>
      </c>
      <c r="L178" s="5">
        <f t="shared" si="18"/>
        <v>5.0000000000000001E-3</v>
      </c>
      <c r="N178" s="5">
        <f t="shared" si="19"/>
        <v>-5.2983173665480363</v>
      </c>
      <c r="P178" s="5">
        <f t="shared" si="20"/>
        <v>-2.6491586832740183E-2</v>
      </c>
      <c r="Q178" s="3"/>
    </row>
    <row r="179" spans="1:17" x14ac:dyDescent="0.25">
      <c r="A179" s="3">
        <v>8890.2000000000007</v>
      </c>
      <c r="D179" s="21">
        <f t="shared" si="14"/>
        <v>0.89447630546332635</v>
      </c>
      <c r="F179" s="5">
        <f t="shared" si="15"/>
        <v>894.4763054633263</v>
      </c>
      <c r="H179" s="5">
        <f t="shared" si="16"/>
        <v>894</v>
      </c>
      <c r="J179" s="5">
        <f t="shared" si="17"/>
        <v>1</v>
      </c>
      <c r="L179" s="5">
        <f t="shared" si="18"/>
        <v>5.0000000000000001E-3</v>
      </c>
      <c r="N179" s="5">
        <f t="shared" si="19"/>
        <v>-5.2983173665480363</v>
      </c>
      <c r="P179" s="5">
        <f t="shared" si="20"/>
        <v>-2.6491586832740183E-2</v>
      </c>
      <c r="Q179" s="3"/>
    </row>
    <row r="180" spans="1:17" x14ac:dyDescent="0.25">
      <c r="A180" s="3">
        <v>8759.1</v>
      </c>
      <c r="D180" s="21">
        <f t="shared" si="14"/>
        <v>0.88128584364624207</v>
      </c>
      <c r="F180" s="5">
        <f t="shared" si="15"/>
        <v>881.28584364624203</v>
      </c>
      <c r="H180" s="5">
        <f t="shared" si="16"/>
        <v>881</v>
      </c>
      <c r="J180" s="5">
        <f t="shared" si="17"/>
        <v>1</v>
      </c>
      <c r="L180" s="5">
        <f t="shared" si="18"/>
        <v>5.0000000000000001E-3</v>
      </c>
      <c r="N180" s="5">
        <f t="shared" si="19"/>
        <v>-5.2983173665480363</v>
      </c>
      <c r="P180" s="5">
        <f t="shared" si="20"/>
        <v>-2.6491586832740183E-2</v>
      </c>
      <c r="Q180" s="3"/>
    </row>
    <row r="181" spans="1:17" x14ac:dyDescent="0.25">
      <c r="A181" s="3">
        <v>9159</v>
      </c>
      <c r="D181" s="21">
        <f t="shared" si="14"/>
        <v>0.92152127980682164</v>
      </c>
      <c r="F181" s="5">
        <f t="shared" si="15"/>
        <v>921.52127980682167</v>
      </c>
      <c r="H181" s="5">
        <f t="shared" si="16"/>
        <v>922</v>
      </c>
      <c r="J181" s="5">
        <f t="shared" si="17"/>
        <v>6</v>
      </c>
      <c r="L181" s="5">
        <f t="shared" si="18"/>
        <v>0.03</v>
      </c>
      <c r="N181" s="5">
        <f t="shared" si="19"/>
        <v>-3.5065578973199818</v>
      </c>
      <c r="P181" s="5">
        <f t="shared" si="20"/>
        <v>-0.10519673691959945</v>
      </c>
      <c r="Q181" s="3"/>
    </row>
    <row r="182" spans="1:17" x14ac:dyDescent="0.25">
      <c r="A182" s="3">
        <v>8958.9</v>
      </c>
      <c r="D182" s="21">
        <f t="shared" si="14"/>
        <v>0.90138846966495623</v>
      </c>
      <c r="F182" s="5">
        <f t="shared" si="15"/>
        <v>901.38846966495623</v>
      </c>
      <c r="H182" s="5">
        <f t="shared" si="16"/>
        <v>901</v>
      </c>
      <c r="J182" s="5">
        <f t="shared" si="17"/>
        <v>1</v>
      </c>
      <c r="L182" s="5">
        <f t="shared" si="18"/>
        <v>5.0000000000000001E-3</v>
      </c>
      <c r="N182" s="5">
        <f t="shared" si="19"/>
        <v>-5.2983173665480363</v>
      </c>
      <c r="P182" s="5">
        <f t="shared" si="20"/>
        <v>-2.6491586832740183E-2</v>
      </c>
      <c r="Q182" s="3"/>
    </row>
    <row r="183" spans="1:17" x14ac:dyDescent="0.25">
      <c r="A183" s="3">
        <v>9285</v>
      </c>
      <c r="D183" s="21">
        <f t="shared" si="14"/>
        <v>0.93419861153033501</v>
      </c>
      <c r="F183" s="5">
        <f t="shared" si="15"/>
        <v>934.19861153033503</v>
      </c>
      <c r="H183" s="5">
        <f t="shared" si="16"/>
        <v>934</v>
      </c>
      <c r="J183" s="5">
        <f t="shared" si="17"/>
        <v>6</v>
      </c>
      <c r="L183" s="5">
        <f t="shared" si="18"/>
        <v>0.03</v>
      </c>
      <c r="N183" s="5">
        <f t="shared" si="19"/>
        <v>-3.5065578973199818</v>
      </c>
      <c r="P183" s="5">
        <f t="shared" si="20"/>
        <v>-0.10519673691959945</v>
      </c>
      <c r="Q183" s="3"/>
    </row>
    <row r="184" spans="1:17" x14ac:dyDescent="0.25">
      <c r="A184" s="3">
        <v>9423.2000000000007</v>
      </c>
      <c r="D184" s="21">
        <f t="shared" si="14"/>
        <v>0.94810343092866489</v>
      </c>
      <c r="F184" s="5">
        <f t="shared" si="15"/>
        <v>948.10343092866492</v>
      </c>
      <c r="H184" s="5">
        <f t="shared" si="16"/>
        <v>948</v>
      </c>
      <c r="J184" s="5">
        <f t="shared" si="17"/>
        <v>4</v>
      </c>
      <c r="L184" s="5">
        <f t="shared" si="18"/>
        <v>0.02</v>
      </c>
      <c r="N184" s="5">
        <f t="shared" si="19"/>
        <v>-3.912023005428146</v>
      </c>
      <c r="P184" s="5">
        <f t="shared" si="20"/>
        <v>-7.824046010856292E-2</v>
      </c>
      <c r="Q184" s="3"/>
    </row>
    <row r="185" spans="1:17" x14ac:dyDescent="0.25">
      <c r="A185" s="3">
        <v>9466.1</v>
      </c>
      <c r="D185" s="21">
        <f t="shared" si="14"/>
        <v>0.95241976053928967</v>
      </c>
      <c r="F185" s="5">
        <f t="shared" si="15"/>
        <v>952.41976053928965</v>
      </c>
      <c r="H185" s="5">
        <f t="shared" si="16"/>
        <v>952</v>
      </c>
      <c r="J185" s="5">
        <f t="shared" si="17"/>
        <v>3</v>
      </c>
      <c r="L185" s="5">
        <f t="shared" si="18"/>
        <v>1.4999999999999999E-2</v>
      </c>
      <c r="N185" s="5">
        <f t="shared" si="19"/>
        <v>-4.1997050778799272</v>
      </c>
      <c r="P185" s="5">
        <f t="shared" si="20"/>
        <v>-6.2995576168198911E-2</v>
      </c>
      <c r="Q185" s="3"/>
    </row>
    <row r="186" spans="1:17" x14ac:dyDescent="0.25">
      <c r="A186" s="3">
        <v>9411.1</v>
      </c>
      <c r="D186" s="21">
        <f t="shared" si="14"/>
        <v>0.94688600462823225</v>
      </c>
      <c r="F186" s="5">
        <f t="shared" si="15"/>
        <v>946.88600462823229</v>
      </c>
      <c r="H186" s="5">
        <f t="shared" si="16"/>
        <v>947</v>
      </c>
      <c r="J186" s="5">
        <f t="shared" si="17"/>
        <v>3</v>
      </c>
      <c r="L186" s="5">
        <f t="shared" si="18"/>
        <v>1.4999999999999999E-2</v>
      </c>
      <c r="N186" s="5">
        <f t="shared" si="19"/>
        <v>-4.1997050778799272</v>
      </c>
      <c r="P186" s="5">
        <f t="shared" si="20"/>
        <v>-6.2995576168198911E-2</v>
      </c>
      <c r="Q186" s="3"/>
    </row>
    <row r="187" spans="1:17" x14ac:dyDescent="0.25">
      <c r="A187" s="3">
        <v>9511</v>
      </c>
      <c r="D187" s="21">
        <f t="shared" si="14"/>
        <v>0.95693731763758927</v>
      </c>
      <c r="F187" s="5">
        <f t="shared" si="15"/>
        <v>956.93731763758922</v>
      </c>
      <c r="H187" s="5">
        <f t="shared" si="16"/>
        <v>957</v>
      </c>
      <c r="J187" s="5">
        <f t="shared" si="17"/>
        <v>2</v>
      </c>
      <c r="L187" s="5">
        <f t="shared" si="18"/>
        <v>0.01</v>
      </c>
      <c r="N187" s="5">
        <f t="shared" si="19"/>
        <v>-4.6051701859880909</v>
      </c>
      <c r="P187" s="5">
        <f t="shared" si="20"/>
        <v>-4.605170185988091E-2</v>
      </c>
      <c r="Q187" s="3"/>
    </row>
    <row r="188" spans="1:17" x14ac:dyDescent="0.25">
      <c r="A188" s="3">
        <v>9464.2000000000007</v>
      </c>
      <c r="D188" s="21">
        <f t="shared" si="14"/>
        <v>0.95222859442599872</v>
      </c>
      <c r="F188" s="5">
        <f t="shared" si="15"/>
        <v>952.22859442599872</v>
      </c>
      <c r="H188" s="5">
        <f t="shared" si="16"/>
        <v>952</v>
      </c>
      <c r="J188" s="5">
        <f t="shared" si="17"/>
        <v>3</v>
      </c>
      <c r="L188" s="5">
        <f t="shared" si="18"/>
        <v>1.4999999999999999E-2</v>
      </c>
      <c r="N188" s="5">
        <f t="shared" si="19"/>
        <v>-4.1997050778799272</v>
      </c>
      <c r="P188" s="5">
        <f t="shared" si="20"/>
        <v>-6.2995576168198911E-2</v>
      </c>
      <c r="Q188" s="3"/>
    </row>
    <row r="189" spans="1:17" x14ac:dyDescent="0.25">
      <c r="A189" s="3">
        <v>9327.2999999999993</v>
      </c>
      <c r="D189" s="21">
        <f t="shared" si="14"/>
        <v>0.93845457289465739</v>
      </c>
      <c r="F189" s="5">
        <f t="shared" si="15"/>
        <v>938.45457289465742</v>
      </c>
      <c r="H189" s="5">
        <f t="shared" si="16"/>
        <v>938</v>
      </c>
      <c r="J189" s="5">
        <f t="shared" si="17"/>
        <v>5</v>
      </c>
      <c r="L189" s="5">
        <f t="shared" si="18"/>
        <v>2.5000000000000001E-2</v>
      </c>
      <c r="N189" s="5">
        <f t="shared" si="19"/>
        <v>-3.6888794541139363</v>
      </c>
      <c r="P189" s="5">
        <f t="shared" si="20"/>
        <v>-9.2221986352848409E-2</v>
      </c>
      <c r="Q189" s="3"/>
    </row>
    <row r="190" spans="1:17" x14ac:dyDescent="0.25">
      <c r="A190" s="3">
        <v>9322.9</v>
      </c>
      <c r="D190" s="21">
        <f t="shared" si="14"/>
        <v>0.93801187242177275</v>
      </c>
      <c r="F190" s="5">
        <f t="shared" si="15"/>
        <v>938.01187242177275</v>
      </c>
      <c r="H190" s="5">
        <f t="shared" si="16"/>
        <v>938</v>
      </c>
      <c r="J190" s="5">
        <f t="shared" si="17"/>
        <v>5</v>
      </c>
      <c r="L190" s="5">
        <f t="shared" si="18"/>
        <v>2.5000000000000001E-2</v>
      </c>
      <c r="N190" s="5">
        <f t="shared" si="19"/>
        <v>-3.6888794541139363</v>
      </c>
      <c r="P190" s="5">
        <f t="shared" si="20"/>
        <v>-9.2221986352848409E-2</v>
      </c>
      <c r="Q190" s="3"/>
    </row>
    <row r="191" spans="1:17" x14ac:dyDescent="0.25">
      <c r="A191" s="3">
        <v>9394.6</v>
      </c>
      <c r="D191" s="21">
        <f t="shared" si="14"/>
        <v>0.94522587785491496</v>
      </c>
      <c r="F191" s="5">
        <f t="shared" si="15"/>
        <v>945.22587785491498</v>
      </c>
      <c r="H191" s="5">
        <f t="shared" si="16"/>
        <v>945</v>
      </c>
      <c r="J191" s="5">
        <f t="shared" si="17"/>
        <v>3</v>
      </c>
      <c r="L191" s="5">
        <f t="shared" si="18"/>
        <v>1.4999999999999999E-2</v>
      </c>
      <c r="N191" s="5">
        <f t="shared" si="19"/>
        <v>-4.1997050778799272</v>
      </c>
      <c r="P191" s="5">
        <f t="shared" si="20"/>
        <v>-6.2995576168198911E-2</v>
      </c>
      <c r="Q191" s="3"/>
    </row>
    <row r="192" spans="1:17" x14ac:dyDescent="0.25">
      <c r="A192" s="3">
        <v>9314.2999999999993</v>
      </c>
      <c r="D192" s="21">
        <f t="shared" si="14"/>
        <v>0.93714659422477098</v>
      </c>
      <c r="F192" s="5">
        <f t="shared" si="15"/>
        <v>937.14659422477098</v>
      </c>
      <c r="H192" s="5">
        <f t="shared" si="16"/>
        <v>937</v>
      </c>
      <c r="J192" s="5">
        <f t="shared" si="17"/>
        <v>11</v>
      </c>
      <c r="L192" s="5">
        <f t="shared" si="18"/>
        <v>5.5E-2</v>
      </c>
      <c r="N192" s="5">
        <f t="shared" si="19"/>
        <v>-2.9004220937496661</v>
      </c>
      <c r="P192" s="5">
        <f t="shared" si="20"/>
        <v>-0.15952321515623163</v>
      </c>
      <c r="Q192" s="3"/>
    </row>
    <row r="193" spans="1:17" x14ac:dyDescent="0.25">
      <c r="A193" s="3">
        <v>9201.5</v>
      </c>
      <c r="D193" s="21">
        <f t="shared" si="14"/>
        <v>0.92579736391991141</v>
      </c>
      <c r="F193" s="5">
        <f t="shared" si="15"/>
        <v>925.79736391991139</v>
      </c>
      <c r="H193" s="5">
        <f t="shared" si="16"/>
        <v>926</v>
      </c>
      <c r="J193" s="5">
        <f t="shared" si="17"/>
        <v>3</v>
      </c>
      <c r="L193" s="5">
        <f t="shared" si="18"/>
        <v>1.4999999999999999E-2</v>
      </c>
      <c r="N193" s="5">
        <f t="shared" si="19"/>
        <v>-4.1997050778799272</v>
      </c>
      <c r="P193" s="5">
        <f t="shared" si="20"/>
        <v>-6.2995576168198911E-2</v>
      </c>
      <c r="Q193" s="3"/>
    </row>
    <row r="194" spans="1:17" x14ac:dyDescent="0.25">
      <c r="A194" s="3">
        <v>9231.6</v>
      </c>
      <c r="D194" s="21">
        <f t="shared" ref="D194:D200" si="21">A194/MAX($A$1:$A$240)</f>
        <v>0.9288258376094175</v>
      </c>
      <c r="F194" s="5">
        <f t="shared" ref="F194:F200" si="22">D194*1000</f>
        <v>928.82583760941748</v>
      </c>
      <c r="H194" s="5">
        <f t="shared" ref="H194:H200" si="23">ROUND(F194,0)</f>
        <v>929</v>
      </c>
      <c r="J194" s="5">
        <f t="shared" ref="J194:J200" si="24">COUNTIF(H:H,H194)</f>
        <v>7</v>
      </c>
      <c r="L194" s="5">
        <f t="shared" ref="L194:L200" si="25">J194/$C$7</f>
        <v>3.5000000000000003E-2</v>
      </c>
      <c r="N194" s="5">
        <f t="shared" ref="N194:N200" si="26">LN(L194)</f>
        <v>-3.3524072174927233</v>
      </c>
      <c r="P194" s="5">
        <f t="shared" ref="P194:P200" si="27">L194*N194</f>
        <v>-0.11733425261224532</v>
      </c>
      <c r="Q194" s="3"/>
    </row>
    <row r="195" spans="1:17" x14ac:dyDescent="0.25">
      <c r="A195" s="3">
        <v>9172.7000000000007</v>
      </c>
      <c r="D195" s="21">
        <f t="shared" si="21"/>
        <v>0.9228996880973942</v>
      </c>
      <c r="F195" s="5">
        <f t="shared" si="22"/>
        <v>922.89968809739423</v>
      </c>
      <c r="H195" s="5">
        <f t="shared" si="23"/>
        <v>923</v>
      </c>
      <c r="J195" s="5">
        <f t="shared" si="24"/>
        <v>1</v>
      </c>
      <c r="L195" s="5">
        <f t="shared" si="25"/>
        <v>5.0000000000000001E-3</v>
      </c>
      <c r="N195" s="5">
        <f t="shared" si="26"/>
        <v>-5.2983173665480363</v>
      </c>
      <c r="P195" s="5">
        <f t="shared" si="27"/>
        <v>-2.6491586832740183E-2</v>
      </c>
      <c r="Q195" s="3"/>
    </row>
    <row r="196" spans="1:17" x14ac:dyDescent="0.25">
      <c r="A196" s="3">
        <v>9252.1</v>
      </c>
      <c r="D196" s="21">
        <f t="shared" si="21"/>
        <v>0.93088841935808431</v>
      </c>
      <c r="F196" s="5">
        <f t="shared" si="22"/>
        <v>930.88841935808432</v>
      </c>
      <c r="H196" s="5">
        <f t="shared" si="23"/>
        <v>931</v>
      </c>
      <c r="J196" s="5">
        <f t="shared" si="24"/>
        <v>5</v>
      </c>
      <c r="L196" s="5">
        <f t="shared" si="25"/>
        <v>2.5000000000000001E-2</v>
      </c>
      <c r="N196" s="5">
        <f t="shared" si="26"/>
        <v>-3.6888794541139363</v>
      </c>
      <c r="P196" s="5">
        <f t="shared" si="27"/>
        <v>-9.2221986352848409E-2</v>
      </c>
      <c r="Q196" s="3"/>
    </row>
    <row r="197" spans="1:17" x14ac:dyDescent="0.25">
      <c r="A197" s="3">
        <v>9281.2999999999993</v>
      </c>
      <c r="D197" s="21">
        <f t="shared" si="21"/>
        <v>0.93382634067813652</v>
      </c>
      <c r="F197" s="5">
        <f t="shared" si="22"/>
        <v>933.82634067813649</v>
      </c>
      <c r="H197" s="5">
        <f t="shared" si="23"/>
        <v>934</v>
      </c>
      <c r="J197" s="5">
        <f t="shared" si="24"/>
        <v>6</v>
      </c>
      <c r="L197" s="5">
        <f t="shared" si="25"/>
        <v>0.03</v>
      </c>
      <c r="N197" s="5">
        <f t="shared" si="26"/>
        <v>-3.5065578973199818</v>
      </c>
      <c r="P197" s="5">
        <f t="shared" si="27"/>
        <v>-0.10519673691959945</v>
      </c>
      <c r="Q197" s="3"/>
    </row>
    <row r="198" spans="1:17" x14ac:dyDescent="0.25">
      <c r="A198" s="3">
        <v>9333</v>
      </c>
      <c r="D198" s="21">
        <f t="shared" si="21"/>
        <v>0.93902807123453069</v>
      </c>
      <c r="F198" s="5">
        <f t="shared" si="22"/>
        <v>939.02807123453067</v>
      </c>
      <c r="H198" s="5">
        <f t="shared" si="23"/>
        <v>939</v>
      </c>
      <c r="J198" s="5">
        <f t="shared" si="24"/>
        <v>6</v>
      </c>
      <c r="L198" s="5">
        <f t="shared" si="25"/>
        <v>0.03</v>
      </c>
      <c r="N198" s="5">
        <f t="shared" si="26"/>
        <v>-3.5065578973199818</v>
      </c>
      <c r="P198" s="5">
        <f t="shared" si="27"/>
        <v>-0.10519673691959945</v>
      </c>
      <c r="Q198" s="3"/>
    </row>
    <row r="199" spans="1:17" x14ac:dyDescent="0.25">
      <c r="A199" s="3">
        <v>9327.2999999999993</v>
      </c>
      <c r="D199" s="21">
        <f t="shared" si="21"/>
        <v>0.93845457289465739</v>
      </c>
      <c r="F199" s="5">
        <f t="shared" si="22"/>
        <v>938.45457289465742</v>
      </c>
      <c r="H199" s="5">
        <f t="shared" si="23"/>
        <v>938</v>
      </c>
      <c r="J199" s="5">
        <f t="shared" si="24"/>
        <v>5</v>
      </c>
      <c r="L199" s="5">
        <f t="shared" si="25"/>
        <v>2.5000000000000001E-2</v>
      </c>
      <c r="N199" s="5">
        <f t="shared" si="26"/>
        <v>-3.6888794541139363</v>
      </c>
      <c r="P199" s="5">
        <f t="shared" si="27"/>
        <v>-9.2221986352848409E-2</v>
      </c>
      <c r="Q199" s="3"/>
    </row>
    <row r="200" spans="1:17" x14ac:dyDescent="0.25">
      <c r="A200" s="3">
        <v>9294.7999999999993</v>
      </c>
      <c r="D200" s="21">
        <f t="shared" si="21"/>
        <v>0.93518462621994158</v>
      </c>
      <c r="F200" s="5">
        <f t="shared" si="22"/>
        <v>935.18462621994161</v>
      </c>
      <c r="H200" s="5">
        <f t="shared" si="23"/>
        <v>935</v>
      </c>
      <c r="J200" s="5">
        <f t="shared" si="24"/>
        <v>5</v>
      </c>
      <c r="L200" s="5">
        <f t="shared" si="25"/>
        <v>2.5000000000000001E-2</v>
      </c>
      <c r="N200" s="5">
        <f t="shared" si="26"/>
        <v>-3.6888794541139363</v>
      </c>
      <c r="P200" s="5">
        <f t="shared" si="27"/>
        <v>-9.2221986352848409E-2</v>
      </c>
      <c r="Q200" s="3"/>
    </row>
    <row r="201" spans="1:17" x14ac:dyDescent="0.25">
      <c r="Q201" s="3"/>
    </row>
    <row r="202" spans="1:17" x14ac:dyDescent="0.25">
      <c r="Q202" s="3"/>
    </row>
    <row r="203" spans="1:17" x14ac:dyDescent="0.25">
      <c r="Q203" s="3"/>
    </row>
    <row r="204" spans="1:17" x14ac:dyDescent="0.25">
      <c r="Q204" s="3"/>
    </row>
    <row r="205" spans="1:17" x14ac:dyDescent="0.25">
      <c r="Q205" s="3"/>
    </row>
    <row r="206" spans="1:17" x14ac:dyDescent="0.25">
      <c r="Q206" s="3"/>
    </row>
    <row r="207" spans="1:17" x14ac:dyDescent="0.25">
      <c r="Q207" s="3"/>
    </row>
    <row r="208" spans="1:17" x14ac:dyDescent="0.25">
      <c r="Q208" s="3"/>
    </row>
    <row r="209" spans="17:17" x14ac:dyDescent="0.25">
      <c r="Q209" s="3"/>
    </row>
    <row r="210" spans="17:17" x14ac:dyDescent="0.25">
      <c r="Q210" s="3"/>
    </row>
    <row r="211" spans="17:17" x14ac:dyDescent="0.25">
      <c r="Q211" s="3"/>
    </row>
    <row r="212" spans="17:17" x14ac:dyDescent="0.25">
      <c r="Q212" s="3"/>
    </row>
    <row r="213" spans="17:17" x14ac:dyDescent="0.25">
      <c r="Q213" s="3"/>
    </row>
    <row r="214" spans="17:17" x14ac:dyDescent="0.25">
      <c r="Q214" s="3"/>
    </row>
    <row r="215" spans="17:17" x14ac:dyDescent="0.25">
      <c r="Q215" s="3"/>
    </row>
    <row r="216" spans="17:17" x14ac:dyDescent="0.25">
      <c r="Q216" s="3"/>
    </row>
    <row r="217" spans="17:17" x14ac:dyDescent="0.25">
      <c r="Q217" s="3"/>
    </row>
    <row r="218" spans="17:17" x14ac:dyDescent="0.25">
      <c r="Q218" s="3"/>
    </row>
    <row r="219" spans="17:17" x14ac:dyDescent="0.25">
      <c r="Q219" s="3"/>
    </row>
    <row r="220" spans="17:17" x14ac:dyDescent="0.25">
      <c r="Q220" s="3"/>
    </row>
    <row r="221" spans="17:17" x14ac:dyDescent="0.25">
      <c r="Q221" s="3"/>
    </row>
    <row r="222" spans="17:17" x14ac:dyDescent="0.25">
      <c r="Q222" s="3"/>
    </row>
    <row r="223" spans="17:17" x14ac:dyDescent="0.25">
      <c r="Q223" s="3"/>
    </row>
    <row r="224" spans="17:17" x14ac:dyDescent="0.25">
      <c r="Q224" s="3"/>
    </row>
    <row r="225" spans="17:17" x14ac:dyDescent="0.25">
      <c r="Q225" s="3"/>
    </row>
    <row r="226" spans="17:17" x14ac:dyDescent="0.25">
      <c r="Q226" s="3"/>
    </row>
    <row r="227" spans="17:17" x14ac:dyDescent="0.25">
      <c r="Q227" s="3"/>
    </row>
    <row r="228" spans="17:17" x14ac:dyDescent="0.25">
      <c r="Q228" s="3"/>
    </row>
    <row r="229" spans="17:17" x14ac:dyDescent="0.25">
      <c r="Q229" s="3"/>
    </row>
    <row r="230" spans="17:17" x14ac:dyDescent="0.25">
      <c r="Q230" s="3"/>
    </row>
    <row r="231" spans="17:17" x14ac:dyDescent="0.25">
      <c r="Q231" s="3"/>
    </row>
    <row r="232" spans="17:17" x14ac:dyDescent="0.25">
      <c r="Q232" s="3"/>
    </row>
    <row r="233" spans="17:17" x14ac:dyDescent="0.25">
      <c r="Q233" s="3"/>
    </row>
    <row r="234" spans="17:17" x14ac:dyDescent="0.25">
      <c r="Q234" s="3"/>
    </row>
    <row r="235" spans="17:17" x14ac:dyDescent="0.25">
      <c r="Q235" s="3"/>
    </row>
    <row r="236" spans="17:17" x14ac:dyDescent="0.25">
      <c r="Q236" s="3"/>
    </row>
    <row r="237" spans="17:17" x14ac:dyDescent="0.25">
      <c r="Q237" s="3"/>
    </row>
    <row r="238" spans="17:17" x14ac:dyDescent="0.25">
      <c r="Q238" s="3"/>
    </row>
    <row r="239" spans="17:17" x14ac:dyDescent="0.25">
      <c r="Q239" s="3"/>
    </row>
    <row r="240" spans="17:17" x14ac:dyDescent="0.25">
      <c r="Q240" s="3"/>
    </row>
    <row r="241" spans="5:17" x14ac:dyDescent="0.25">
      <c r="E241" s="3"/>
      <c r="F241" s="3"/>
      <c r="H241" s="3"/>
      <c r="J241" s="3"/>
      <c r="L241" s="3"/>
      <c r="N241" s="3"/>
      <c r="P241" s="3"/>
      <c r="Q2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P11" sqref="P1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0.97763671875000002</v>
      </c>
      <c r="C3" s="3">
        <v>0</v>
      </c>
      <c r="D3" s="15">
        <f t="shared" ref="D3:D66" si="0">IF(C3=0,0,B3)</f>
        <v>0</v>
      </c>
      <c r="E3" s="3">
        <f>SUM(C3:C27)</f>
        <v>18</v>
      </c>
      <c r="G3" s="7">
        <f>E3/MAX($E$3:$E$10)</f>
        <v>0.75</v>
      </c>
      <c r="H3" s="7">
        <v>0</v>
      </c>
      <c r="I3" s="7">
        <f>AVERAGE(D3:D27)</f>
        <v>0.69441601562499999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-5.2734374999999778E-3</v>
      </c>
      <c r="B4" s="5">
        <f>Sheet1!E2</f>
        <v>0.97236328125000004</v>
      </c>
      <c r="C4" s="3">
        <f t="shared" ref="C4:C67" si="1">IF(ISTEXT(B3),0,IF(OR(B4&lt;(B3-$C$2),B4&gt;(B3+$C$2)),1,0))</f>
        <v>1</v>
      </c>
      <c r="D4" s="15">
        <f t="shared" si="0"/>
        <v>0.97236328125000004</v>
      </c>
      <c r="E4" s="3">
        <f>SUM(C28:C52)</f>
        <v>21</v>
      </c>
      <c r="G4" s="7">
        <f>E4/MAX($E$3:$E$10)</f>
        <v>0.875</v>
      </c>
      <c r="H4" s="7">
        <f>G4-G3</f>
        <v>0.125</v>
      </c>
      <c r="I4" s="7">
        <f>AVERAGE(D28:D52)</f>
        <v>0.77535156249999981</v>
      </c>
      <c r="J4" s="7">
        <f>I4-I3</f>
        <v>8.093554687499982E-2</v>
      </c>
      <c r="K4" s="26">
        <f t="shared" ref="K4:K10" si="2">G4*J4</f>
        <v>7.0818603515624842E-2</v>
      </c>
      <c r="L4" s="7">
        <v>0</v>
      </c>
      <c r="M4" s="7">
        <f t="shared" ref="M4:M10" si="3">-G4*K4*K4</f>
        <v>-4.3883652784153619E-3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3.8574218749999334E-3</v>
      </c>
      <c r="B5" s="5">
        <f>Sheet1!E3</f>
        <v>0.97622070312499998</v>
      </c>
      <c r="C5" s="3">
        <f t="shared" si="1"/>
        <v>1</v>
      </c>
      <c r="D5" s="15">
        <f t="shared" si="0"/>
        <v>0.97622070312499998</v>
      </c>
      <c r="E5" s="3">
        <f>SUM(C53:C77)</f>
        <v>15</v>
      </c>
      <c r="G5" s="7">
        <f t="shared" ref="G5:G9" si="5">E5/MAX($E$3:$E$10)</f>
        <v>0.625</v>
      </c>
      <c r="H5" s="7">
        <f t="shared" ref="H5:H10" si="6">G5-G4</f>
        <v>-0.25</v>
      </c>
      <c r="I5" s="7">
        <f>AVERAGE(D53:D77)</f>
        <v>0.56127734374999994</v>
      </c>
      <c r="J5" s="7">
        <f t="shared" ref="J5:J11" si="7">I5-I4</f>
        <v>-0.21407421874999988</v>
      </c>
      <c r="K5" s="26">
        <f t="shared" si="2"/>
        <v>-0.13379638671874994</v>
      </c>
      <c r="L5" s="7">
        <f>K5-K4</f>
        <v>-0.20461499023437479</v>
      </c>
      <c r="M5" s="7">
        <f t="shared" si="3"/>
        <v>-1.1188420686870803E-2</v>
      </c>
      <c r="N5" s="7">
        <f>M5-M4</f>
        <v>-6.8000554084554406E-3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-1.0546874999999956E-2</v>
      </c>
      <c r="B6" s="5">
        <f>Sheet1!E4</f>
        <v>0.96567382812500002</v>
      </c>
      <c r="C6" s="3">
        <f t="shared" si="1"/>
        <v>1</v>
      </c>
      <c r="D6" s="15">
        <f t="shared" si="0"/>
        <v>0.96567382812500002</v>
      </c>
      <c r="E6" s="3">
        <f>SUM(C78:C102)</f>
        <v>16</v>
      </c>
      <c r="G6" s="7">
        <f t="shared" si="5"/>
        <v>0.66666666666666663</v>
      </c>
      <c r="H6" s="7">
        <f t="shared" si="6"/>
        <v>4.166666666666663E-2</v>
      </c>
      <c r="I6" s="7">
        <f>AVERAGE(D78:D102)</f>
        <v>0.60798632812499998</v>
      </c>
      <c r="J6" s="7">
        <f t="shared" si="7"/>
        <v>4.670898437500004E-2</v>
      </c>
      <c r="K6" s="26">
        <f t="shared" si="2"/>
        <v>3.1139322916666691E-2</v>
      </c>
      <c r="L6" s="7">
        <f t="shared" ref="L6:L10" si="8">K6-K5</f>
        <v>0.16493570963541662</v>
      </c>
      <c r="M6" s="7">
        <f t="shared" si="3"/>
        <v>-6.4643828780562888E-4</v>
      </c>
      <c r="N6" s="7">
        <f t="shared" ref="N6:N10" si="9">M6-M5</f>
        <v>1.0541982399065173E-2</v>
      </c>
      <c r="O6" s="7">
        <f>(0)+K6*(L6/J6)+(1/G6)*((N6/J6)-(M6/G6)*(H6/J6))</f>
        <v>0.44979705279464943</v>
      </c>
      <c r="P6" s="7">
        <f>((K7-K6)+K6*(L6/J6)+(1/G6)*((N6/J6)-(M6/G6)*(H6/J6)))*G6/(((2*(J5*K6-(J5+J4)*K5+J4*K4)/(J5*J4*(J5+J4)))))</f>
        <v>-1.826475264857054E-2</v>
      </c>
      <c r="Q6" s="7">
        <f>O6*G6/((2*(J5*K6-(J5+J4)*K5+J4*K4)/(J5*J4*(J5+J4))))</f>
        <v>-1.8448098593074717E-2</v>
      </c>
    </row>
    <row r="7" spans="1:20" ht="14.45" x14ac:dyDescent="0.35">
      <c r="A7" s="3">
        <f t="shared" si="4"/>
        <v>1.9042968749999334E-3</v>
      </c>
      <c r="B7" s="5">
        <f>Sheet1!E5</f>
        <v>0.96757812499999996</v>
      </c>
      <c r="C7" s="3">
        <f t="shared" si="1"/>
        <v>0</v>
      </c>
      <c r="D7" s="15">
        <f t="shared" si="0"/>
        <v>0</v>
      </c>
      <c r="E7" s="3">
        <f>SUM(C103:C127)</f>
        <v>17</v>
      </c>
      <c r="G7" s="7">
        <f t="shared" si="5"/>
        <v>0.70833333333333337</v>
      </c>
      <c r="H7" s="7">
        <f t="shared" si="6"/>
        <v>4.1666666666666741E-2</v>
      </c>
      <c r="I7" s="7">
        <f>AVERAGE(D103:D127)</f>
        <v>0.64563671875000006</v>
      </c>
      <c r="J7" s="7">
        <f t="shared" si="7"/>
        <v>3.7650390625000085E-2</v>
      </c>
      <c r="K7" s="26">
        <f t="shared" si="2"/>
        <v>2.6669026692708396E-2</v>
      </c>
      <c r="L7" s="7">
        <f t="shared" si="8"/>
        <v>-4.470296223958295E-3</v>
      </c>
      <c r="M7" s="7">
        <f t="shared" si="3"/>
        <v>-5.0379286418827831E-4</v>
      </c>
      <c r="N7" s="7">
        <f t="shared" si="9"/>
        <v>1.4264542361735056E-4</v>
      </c>
      <c r="O7" s="7">
        <f t="shared" ref="O7:O10" si="10">(0)+K7*(L7/J7)+(1/G7)*((N7/J7)-(M7/G7)*(H7/J7))</f>
        <v>3.2934796380464128E-3</v>
      </c>
      <c r="P7" s="7">
        <f>((K8-K7)+K7*(L7/J7)+(1/G7)*((N7/J7)-(M7/G7)*(H7/J7)))*G7/(((2*(J6*K7-(J6+J5)*K6+J5*K5)/(J6*J5*(J6+J5)))))</f>
        <v>8.8724860454485546E-4</v>
      </c>
      <c r="Q7" s="7">
        <f>O7*G7/((2*(J6*K7-(J6+J5)*K6+J5*K5)/(J6*J5*(J6+J5))))</f>
        <v>5.5614693665280841E-5</v>
      </c>
    </row>
    <row r="8" spans="1:20" ht="14.45" x14ac:dyDescent="0.35">
      <c r="A8" s="3">
        <f t="shared" si="4"/>
        <v>1.1230468750000888E-3</v>
      </c>
      <c r="B8" s="5">
        <f>Sheet1!E6</f>
        <v>0.96870117187500004</v>
      </c>
      <c r="C8" s="3">
        <f t="shared" si="1"/>
        <v>0</v>
      </c>
      <c r="D8" s="15">
        <f t="shared" si="0"/>
        <v>0</v>
      </c>
      <c r="E8" s="3">
        <f>SUM(C128:C152)</f>
        <v>19</v>
      </c>
      <c r="G8" s="7">
        <f t="shared" si="5"/>
        <v>0.79166666666666663</v>
      </c>
      <c r="H8" s="7">
        <f t="shared" si="6"/>
        <v>8.3333333333333259E-2</v>
      </c>
      <c r="I8" s="7">
        <f>AVERAGE(D128:D152)</f>
        <v>0.74153320312499982</v>
      </c>
      <c r="J8" s="7">
        <f t="shared" si="7"/>
        <v>9.5896484374999758E-2</v>
      </c>
      <c r="K8" s="26">
        <f t="shared" si="2"/>
        <v>7.5918050130208137E-2</v>
      </c>
      <c r="L8" s="7">
        <f t="shared" si="8"/>
        <v>4.9249023437499741E-2</v>
      </c>
      <c r="M8" s="7">
        <f t="shared" si="3"/>
        <v>-4.5628106823284633E-3</v>
      </c>
      <c r="N8" s="7">
        <f t="shared" si="9"/>
        <v>-4.0590178181401848E-3</v>
      </c>
      <c r="O8" s="7">
        <f t="shared" si="10"/>
        <v>-8.1504662840954784E-3</v>
      </c>
      <c r="P8" s="7">
        <f>((K9-K8)+K8*(L8/J8)+(1/G8)*((N8/J8)-(M8/G8)*(H8/J8)))*G8/(((2*(J7*K8-(J7+J6)*K7+J6*K6)/(J7*J6*(J7+J6)))))</f>
        <v>3.0176963442749773E-3</v>
      </c>
      <c r="Q8" s="7">
        <f>O8*G8/((2*(J7*K8-(J7+J6)*K7+J6*K6)/(J7*J6*(J7+J6))))</f>
        <v>-2.3200041260742962E-4</v>
      </c>
    </row>
    <row r="9" spans="1:20" ht="14.45" x14ac:dyDescent="0.35">
      <c r="A9" s="3">
        <f t="shared" si="4"/>
        <v>-1.1621093750000089E-2</v>
      </c>
      <c r="B9" s="5">
        <f>Sheet1!E7</f>
        <v>0.95708007812499996</v>
      </c>
      <c r="C9" s="3">
        <f t="shared" si="1"/>
        <v>1</v>
      </c>
      <c r="D9" s="15">
        <f t="shared" si="0"/>
        <v>0.95708007812499996</v>
      </c>
      <c r="E9" s="3">
        <f>SUM(C153:C177)</f>
        <v>24</v>
      </c>
      <c r="G9" s="7">
        <f t="shared" si="5"/>
        <v>1</v>
      </c>
      <c r="H9" s="7">
        <f t="shared" si="6"/>
        <v>0.20833333333333337</v>
      </c>
      <c r="I9" s="7">
        <f>AVERAGE(D153:D177)</f>
        <v>0.93161718750000022</v>
      </c>
      <c r="J9" s="7">
        <f t="shared" si="7"/>
        <v>0.1900839843750004</v>
      </c>
      <c r="K9" s="26">
        <f t="shared" si="2"/>
        <v>0.1900839843750004</v>
      </c>
      <c r="L9" s="7">
        <f t="shared" si="8"/>
        <v>0.11416593424479227</v>
      </c>
      <c r="M9" s="7">
        <f t="shared" si="3"/>
        <v>-3.6131921115875397E-2</v>
      </c>
      <c r="N9" s="7">
        <f t="shared" si="9"/>
        <v>-3.1569110433546932E-2</v>
      </c>
      <c r="O9" s="7">
        <f t="shared" si="10"/>
        <v>-1.2313037388661546E-2</v>
      </c>
      <c r="P9" s="7">
        <f>((K10-K9)+K9*(L9/J9)+(1/G9)*((N9/J9)-(M9/G9)*(H9/J9)))*G9/(((2*(J8*K9-(J8+J7)*K8+J7*K7)/(J8*J7*(J8+J7)))))</f>
        <v>-1.0496369315635121E-2</v>
      </c>
      <c r="Q9" s="7">
        <f>O9*G9/((2*(J8*K9-(J8+J7)*K8+J7*K7)/(J8*J7*(J8+J7))))</f>
        <v>-3.2643184383561924E-4</v>
      </c>
    </row>
    <row r="10" spans="1:20" ht="14.45" x14ac:dyDescent="0.35">
      <c r="A10" s="3">
        <f t="shared" si="4"/>
        <v>8.300781250000222E-4</v>
      </c>
      <c r="B10" s="5">
        <f>Sheet1!E8</f>
        <v>0.95791015624999998</v>
      </c>
      <c r="C10" s="3">
        <f t="shared" si="1"/>
        <v>0</v>
      </c>
      <c r="D10" s="15">
        <f t="shared" si="0"/>
        <v>0</v>
      </c>
      <c r="E10" s="3">
        <f>SUM(C178:C202)</f>
        <v>19</v>
      </c>
      <c r="G10" s="7">
        <f>E10/MAX($E$3:$E$10)</f>
        <v>0.79166666666666663</v>
      </c>
      <c r="H10" s="7">
        <f t="shared" si="6"/>
        <v>-0.20833333333333337</v>
      </c>
      <c r="I10" s="19">
        <f>AVERAGE(D178:D202)</f>
        <v>0.68716210937500022</v>
      </c>
      <c r="J10" s="7">
        <f t="shared" si="7"/>
        <v>-0.244455078125</v>
      </c>
      <c r="K10" s="27">
        <f t="shared" si="2"/>
        <v>-0.19352693684895833</v>
      </c>
      <c r="L10" s="7">
        <f t="shared" si="8"/>
        <v>-0.38361092122395873</v>
      </c>
      <c r="M10" s="7">
        <f t="shared" si="3"/>
        <v>-2.9650034601528059E-2</v>
      </c>
      <c r="N10" s="7">
        <f t="shared" si="9"/>
        <v>6.4818865143473382E-3</v>
      </c>
      <c r="O10" s="7">
        <f t="shared" si="10"/>
        <v>-0.29686732640503438</v>
      </c>
      <c r="P10" s="20">
        <f>Q10+GRÁFICAS_Y_DATOS!U25</f>
        <v>9.3041776734578766E-3</v>
      </c>
      <c r="Q10" s="20">
        <f>O10*G10/((2*(J9*K10-(J9+J8)*K9+J8*K8)/(J9*J8*(J9+J8))))</f>
        <v>7.3041776734578774E-3</v>
      </c>
    </row>
    <row r="11" spans="1:20" ht="14.45" x14ac:dyDescent="0.35">
      <c r="A11" s="3">
        <f t="shared" si="4"/>
        <v>-7.9589843749999778E-3</v>
      </c>
      <c r="B11" s="5">
        <f>Sheet1!E9</f>
        <v>0.949951171875</v>
      </c>
      <c r="C11" s="3">
        <f t="shared" si="1"/>
        <v>1</v>
      </c>
      <c r="D11" s="15">
        <f t="shared" si="0"/>
        <v>0.949951171875</v>
      </c>
      <c r="G11" s="8">
        <f>K11/J11</f>
        <v>-1.1442572176191026</v>
      </c>
      <c r="I11" s="8">
        <f>Sheet1!F212</f>
        <v>0.9273300781249999</v>
      </c>
      <c r="J11" s="8">
        <f t="shared" si="7"/>
        <v>0.24016796874999968</v>
      </c>
      <c r="K11" s="4">
        <f>K10-K10*(L10/J10)-(1/G10)*((N10/J10)-(M10/G10)*(H10/J10))+(P10/G10)*((2*(J9*K10-(J9+J8)*K9+J8*K8)/(J9*J8*(J9+J8))))</f>
        <v>-0.27481393168310619</v>
      </c>
    </row>
    <row r="12" spans="1:20" ht="14.45" x14ac:dyDescent="0.35">
      <c r="A12" s="3">
        <f t="shared" si="4"/>
        <v>-6.2988281250000444E-3</v>
      </c>
      <c r="B12" s="5">
        <f>Sheet1!E10</f>
        <v>0.94365234374999996</v>
      </c>
      <c r="C12" s="3">
        <f t="shared" si="1"/>
        <v>1</v>
      </c>
      <c r="D12" s="15">
        <f t="shared" si="0"/>
        <v>0.94365234374999996</v>
      </c>
      <c r="E12" s="18">
        <f>SUM(E3:E10)</f>
        <v>149</v>
      </c>
      <c r="F12" s="17"/>
    </row>
    <row r="13" spans="1:20" ht="14.45" x14ac:dyDescent="0.35">
      <c r="A13" s="3">
        <f t="shared" si="4"/>
        <v>1.5429687500000067E-2</v>
      </c>
      <c r="B13" s="5">
        <f>Sheet1!E11</f>
        <v>0.95908203125000002</v>
      </c>
      <c r="C13" s="3">
        <f t="shared" si="1"/>
        <v>1</v>
      </c>
      <c r="D13" s="15">
        <f t="shared" si="0"/>
        <v>0.95908203125000002</v>
      </c>
    </row>
    <row r="14" spans="1:20" ht="14.45" x14ac:dyDescent="0.35">
      <c r="A14" s="3">
        <f t="shared" si="4"/>
        <v>-6.2011718750000222E-3</v>
      </c>
      <c r="B14" s="5">
        <f>Sheet1!E12</f>
        <v>0.952880859375</v>
      </c>
      <c r="C14" s="3">
        <f t="shared" si="1"/>
        <v>1</v>
      </c>
      <c r="D14" s="15">
        <f t="shared" si="0"/>
        <v>0.952880859375</v>
      </c>
    </row>
    <row r="15" spans="1:20" ht="14.45" x14ac:dyDescent="0.35">
      <c r="A15" s="3">
        <f t="shared" si="4"/>
        <v>7.4707031249999778E-3</v>
      </c>
      <c r="B15" s="5">
        <f>Sheet1!E13</f>
        <v>0.96035156249999998</v>
      </c>
      <c r="C15" s="3">
        <f t="shared" si="1"/>
        <v>1</v>
      </c>
      <c r="D15" s="15">
        <f t="shared" si="0"/>
        <v>0.96035156249999998</v>
      </c>
    </row>
    <row r="16" spans="1:20" ht="14.45" x14ac:dyDescent="0.35">
      <c r="A16" s="3">
        <f t="shared" si="4"/>
        <v>7.2265624999999778E-3</v>
      </c>
      <c r="B16" s="5">
        <f>Sheet1!E14</f>
        <v>0.96757812499999996</v>
      </c>
      <c r="C16" s="3">
        <f t="shared" si="1"/>
        <v>1</v>
      </c>
      <c r="D16" s="15">
        <f t="shared" si="0"/>
        <v>0.96757812499999996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4.8339843750000444E-3</v>
      </c>
      <c r="B17" s="5">
        <f>Sheet1!E15</f>
        <v>0.972412109375</v>
      </c>
      <c r="C17" s="3">
        <f t="shared" si="1"/>
        <v>1</v>
      </c>
      <c r="D17" s="15">
        <f t="shared" si="0"/>
        <v>0.972412109375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-2.8808593750000444E-3</v>
      </c>
      <c r="B18" s="5">
        <f>Sheet1!E16</f>
        <v>0.96953124999999996</v>
      </c>
      <c r="C18" s="3">
        <f t="shared" si="1"/>
        <v>1</v>
      </c>
      <c r="D18" s="15">
        <f t="shared" si="0"/>
        <v>0.96953124999999996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-3.3203124999999778E-3</v>
      </c>
      <c r="B19" s="5">
        <f>Sheet1!E17</f>
        <v>0.96621093749999998</v>
      </c>
      <c r="C19" s="3">
        <f t="shared" si="1"/>
        <v>1</v>
      </c>
      <c r="D19" s="15">
        <f t="shared" si="0"/>
        <v>0.96621093749999998</v>
      </c>
      <c r="E19" s="17"/>
      <c r="F19" s="17"/>
      <c r="G19" s="17"/>
      <c r="L19" s="7">
        <f>K4</f>
        <v>7.0818603515624842E-2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3.1250000000000444E-3</v>
      </c>
      <c r="B20" s="5">
        <f>Sheet1!E18</f>
        <v>0.96933593750000002</v>
      </c>
      <c r="C20" s="3">
        <f t="shared" si="1"/>
        <v>1</v>
      </c>
      <c r="D20" s="15">
        <f t="shared" si="0"/>
        <v>0.96933593750000002</v>
      </c>
      <c r="L20" s="7">
        <f t="shared" ref="L20:L24" si="11">K5</f>
        <v>-0.13379638671874994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5.37109375E-3</v>
      </c>
      <c r="B21" s="5">
        <f>Sheet1!E19</f>
        <v>0.97470703125000002</v>
      </c>
      <c r="C21" s="3">
        <f t="shared" si="1"/>
        <v>1</v>
      </c>
      <c r="D21" s="15">
        <f t="shared" si="0"/>
        <v>0.97470703125000002</v>
      </c>
      <c r="L21" s="7">
        <f t="shared" si="11"/>
        <v>3.1139322916666691E-2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-3.7109375000000666E-3</v>
      </c>
      <c r="B22" s="5">
        <f>Sheet1!E20</f>
        <v>0.97099609374999996</v>
      </c>
      <c r="C22" s="3">
        <f t="shared" si="1"/>
        <v>1</v>
      </c>
      <c r="D22" s="15">
        <f t="shared" si="0"/>
        <v>0.97099609374999996</v>
      </c>
      <c r="L22" s="7">
        <f t="shared" si="11"/>
        <v>2.6669026692708396E-2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-6.8359374999993339E-4</v>
      </c>
      <c r="B23" s="5">
        <f>Sheet1!E21</f>
        <v>0.97031250000000002</v>
      </c>
      <c r="C23" s="3">
        <f t="shared" si="1"/>
        <v>0</v>
      </c>
      <c r="D23" s="15">
        <f t="shared" si="0"/>
        <v>0</v>
      </c>
      <c r="L23" s="7">
        <f t="shared" si="11"/>
        <v>7.5918050130208137E-2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-1.5136718750000666E-3</v>
      </c>
      <c r="B24" s="5">
        <f>Sheet1!E22</f>
        <v>0.96879882812499996</v>
      </c>
      <c r="C24" s="3">
        <f t="shared" si="1"/>
        <v>0</v>
      </c>
      <c r="D24" s="15">
        <f t="shared" si="0"/>
        <v>0</v>
      </c>
      <c r="L24" s="7">
        <f t="shared" si="11"/>
        <v>0.1900839843750004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-4.4433593749999556E-3</v>
      </c>
      <c r="B25" s="5">
        <f>Sheet1!E23</f>
        <v>0.96435546875</v>
      </c>
      <c r="C25" s="3">
        <f t="shared" si="1"/>
        <v>1</v>
      </c>
      <c r="D25" s="15">
        <f t="shared" si="0"/>
        <v>0.96435546875</v>
      </c>
      <c r="L25" s="7">
        <f>K10</f>
        <v>-0.19352693684895833</v>
      </c>
      <c r="M25" s="7">
        <f>K10</f>
        <v>-0.19352693684895833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6.347656249999778E-4</v>
      </c>
      <c r="B26" s="5">
        <f>Sheet1!E24</f>
        <v>0.96499023437499998</v>
      </c>
      <c r="C26" s="3">
        <f t="shared" si="1"/>
        <v>0</v>
      </c>
      <c r="D26" s="15">
        <f t="shared" si="0"/>
        <v>0</v>
      </c>
      <c r="M26" s="4">
        <f>K11</f>
        <v>-0.27481393168310619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3.0273437500000222E-3</v>
      </c>
      <c r="B27" s="5">
        <f>Sheet1!E25</f>
        <v>0.968017578125</v>
      </c>
      <c r="C27" s="3">
        <f t="shared" si="1"/>
        <v>1</v>
      </c>
      <c r="D27" s="15">
        <f t="shared" si="0"/>
        <v>0.968017578125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-6.8847656249999556E-3</v>
      </c>
      <c r="B28" s="5">
        <f>Sheet1!E26</f>
        <v>0.96113281250000004</v>
      </c>
      <c r="C28" s="3">
        <f t="shared" si="1"/>
        <v>1</v>
      </c>
      <c r="D28" s="10">
        <f t="shared" si="0"/>
        <v>0.96113281250000004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-6.3964843750000666E-3</v>
      </c>
      <c r="B29" s="5">
        <f>Sheet1!E27</f>
        <v>0.95473632812499998</v>
      </c>
      <c r="C29" s="3">
        <f t="shared" si="1"/>
        <v>1</v>
      </c>
      <c r="D29" s="10">
        <f t="shared" si="0"/>
        <v>0.95473632812499998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-1.5917968749999956E-2</v>
      </c>
      <c r="B30" s="5">
        <f>Sheet1!E28</f>
        <v>0.93881835937500002</v>
      </c>
      <c r="C30" s="3">
        <f t="shared" si="1"/>
        <v>1</v>
      </c>
      <c r="D30" s="10">
        <f t="shared" si="0"/>
        <v>0.93881835937500002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-7.8125000000006661E-4</v>
      </c>
      <c r="B31" s="5">
        <f>Sheet1!E29</f>
        <v>0.93803710937499996</v>
      </c>
      <c r="C31" s="3">
        <f t="shared" si="1"/>
        <v>0</v>
      </c>
      <c r="D31" s="10">
        <f t="shared" si="0"/>
        <v>0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3.0761718750000888E-3</v>
      </c>
      <c r="B32" s="5">
        <f>Sheet1!E30</f>
        <v>0.94111328125000004</v>
      </c>
      <c r="C32" s="3">
        <f t="shared" si="1"/>
        <v>1</v>
      </c>
      <c r="D32" s="10">
        <f t="shared" si="0"/>
        <v>0.94111328125000004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-2.8369140625000067E-2</v>
      </c>
      <c r="B33" s="5">
        <f>Sheet1!E31</f>
        <v>0.91274414062499998</v>
      </c>
      <c r="C33" s="3">
        <f t="shared" si="1"/>
        <v>1</v>
      </c>
      <c r="D33" s="10">
        <f t="shared" si="0"/>
        <v>0.91274414062499998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1.708984375E-3</v>
      </c>
      <c r="B34" s="5">
        <f>Sheet1!E32</f>
        <v>0.91445312499999998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-5.7617187499999778E-3</v>
      </c>
      <c r="B35" s="5">
        <f>Sheet1!E33</f>
        <v>0.90869140625</v>
      </c>
      <c r="C35" s="3">
        <f t="shared" si="1"/>
        <v>1</v>
      </c>
      <c r="D35" s="10">
        <f t="shared" si="0"/>
        <v>0.90869140625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-5.615234375E-3</v>
      </c>
      <c r="B36" s="5">
        <f>Sheet1!E34</f>
        <v>0.903076171875</v>
      </c>
      <c r="C36" s="3">
        <f t="shared" si="1"/>
        <v>1</v>
      </c>
      <c r="D36" s="10">
        <f t="shared" si="0"/>
        <v>0.903076171875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-9.4238281249999778E-3</v>
      </c>
      <c r="B37" s="5">
        <f>Sheet1!E35</f>
        <v>0.89365234375000002</v>
      </c>
      <c r="C37" s="3">
        <f t="shared" si="1"/>
        <v>1</v>
      </c>
      <c r="D37" s="10">
        <f t="shared" si="0"/>
        <v>0.89365234375000002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-6.6406250000000666E-3</v>
      </c>
      <c r="B38" s="5">
        <f>Sheet1!E36</f>
        <v>0.88701171874999996</v>
      </c>
      <c r="C38" s="3">
        <f t="shared" si="1"/>
        <v>1</v>
      </c>
      <c r="D38" s="10">
        <f t="shared" si="0"/>
        <v>0.88701171874999996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9.2773437500004441E-4</v>
      </c>
      <c r="B39" s="5">
        <f>Sheet1!E37</f>
        <v>0.887939453125</v>
      </c>
      <c r="C39" s="3">
        <f t="shared" si="1"/>
        <v>0</v>
      </c>
      <c r="D39" s="10">
        <f t="shared" si="0"/>
        <v>0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2.9785156249999556E-3</v>
      </c>
      <c r="B40" s="5">
        <f>Sheet1!E38</f>
        <v>0.89091796874999996</v>
      </c>
      <c r="C40" s="3">
        <f t="shared" si="1"/>
        <v>1</v>
      </c>
      <c r="D40" s="10">
        <f t="shared" si="0"/>
        <v>0.89091796874999996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2.6367187500000444E-3</v>
      </c>
      <c r="B41" s="5">
        <f>Sheet1!E39</f>
        <v>0.8935546875</v>
      </c>
      <c r="C41" s="3">
        <f t="shared" si="1"/>
        <v>1</v>
      </c>
      <c r="D41" s="10">
        <f t="shared" si="0"/>
        <v>0.8935546875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8.8378906249999556E-3</v>
      </c>
      <c r="B42" s="5">
        <f>Sheet1!E40</f>
        <v>0.90239257812499996</v>
      </c>
      <c r="C42" s="3">
        <f t="shared" si="1"/>
        <v>1</v>
      </c>
      <c r="D42" s="10">
        <f t="shared" si="0"/>
        <v>0.90239257812499996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6.0058593750000888E-3</v>
      </c>
      <c r="B43" s="5">
        <f>Sheet1!E41</f>
        <v>0.90839843750000004</v>
      </c>
      <c r="C43" s="3">
        <f t="shared" si="1"/>
        <v>1</v>
      </c>
      <c r="D43" s="10">
        <f t="shared" si="0"/>
        <v>0.90839843750000004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5.4687499999999112E-3</v>
      </c>
      <c r="B44" s="5">
        <f>Sheet1!E42</f>
        <v>0.91386718749999996</v>
      </c>
      <c r="C44" s="3">
        <f t="shared" si="1"/>
        <v>1</v>
      </c>
      <c r="D44" s="10">
        <f t="shared" si="0"/>
        <v>0.91386718749999996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1.4062500000000089E-2</v>
      </c>
      <c r="B45" s="5">
        <f>Sheet1!E43</f>
        <v>0.92792968750000004</v>
      </c>
      <c r="C45" s="3">
        <f t="shared" si="1"/>
        <v>1</v>
      </c>
      <c r="D45" s="10">
        <f t="shared" si="0"/>
        <v>0.92792968750000004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7.9101562499999112E-3</v>
      </c>
      <c r="B46" s="5">
        <f>Sheet1!E44</f>
        <v>0.93583984374999996</v>
      </c>
      <c r="C46" s="3">
        <f t="shared" si="1"/>
        <v>1</v>
      </c>
      <c r="D46" s="10">
        <f t="shared" si="0"/>
        <v>0.93583984374999996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4.2968750000000888E-3</v>
      </c>
      <c r="B47" s="5">
        <f>Sheet1!E45</f>
        <v>0.94013671875000004</v>
      </c>
      <c r="C47" s="3">
        <f t="shared" si="1"/>
        <v>1</v>
      </c>
      <c r="D47" s="10">
        <f t="shared" si="0"/>
        <v>0.94013671875000004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-3.0273437500000222E-3</v>
      </c>
      <c r="B48" s="5">
        <f>Sheet1!E46</f>
        <v>0.93710937500000002</v>
      </c>
      <c r="C48" s="3">
        <f t="shared" si="1"/>
        <v>1</v>
      </c>
      <c r="D48" s="10">
        <f t="shared" si="0"/>
        <v>0.93710937500000002</v>
      </c>
    </row>
    <row r="49" spans="1:4" x14ac:dyDescent="0.25">
      <c r="A49" s="3">
        <f t="shared" si="4"/>
        <v>1.2890624999999933E-2</v>
      </c>
      <c r="B49" s="5">
        <f>Sheet1!E47</f>
        <v>0.95</v>
      </c>
      <c r="C49" s="3">
        <f t="shared" si="1"/>
        <v>1</v>
      </c>
      <c r="D49" s="10">
        <f t="shared" si="0"/>
        <v>0.95</v>
      </c>
    </row>
    <row r="50" spans="1:4" x14ac:dyDescent="0.25">
      <c r="A50" s="3">
        <f t="shared" si="4"/>
        <v>-6.6406249999999556E-3</v>
      </c>
      <c r="B50" s="5">
        <f>Sheet1!E48</f>
        <v>0.943359375</v>
      </c>
      <c r="C50" s="3">
        <f t="shared" si="1"/>
        <v>1</v>
      </c>
      <c r="D50" s="10">
        <f t="shared" si="0"/>
        <v>0.943359375</v>
      </c>
    </row>
    <row r="51" spans="1:4" x14ac:dyDescent="0.25">
      <c r="A51" s="3">
        <f t="shared" si="4"/>
        <v>-2.44140625E-4</v>
      </c>
      <c r="B51" s="5">
        <f>Sheet1!E49</f>
        <v>0.943115234375</v>
      </c>
      <c r="C51" s="3">
        <f t="shared" si="1"/>
        <v>0</v>
      </c>
      <c r="D51" s="10">
        <f t="shared" si="0"/>
        <v>0</v>
      </c>
    </row>
    <row r="52" spans="1:4" x14ac:dyDescent="0.25">
      <c r="A52" s="3">
        <f t="shared" si="4"/>
        <v>-3.8085937499999778E-3</v>
      </c>
      <c r="B52" s="5">
        <f>Sheet1!E50</f>
        <v>0.93930664062500002</v>
      </c>
      <c r="C52" s="3">
        <f t="shared" si="1"/>
        <v>1</v>
      </c>
      <c r="D52" s="10">
        <f t="shared" si="0"/>
        <v>0.93930664062500002</v>
      </c>
    </row>
    <row r="53" spans="1:4" x14ac:dyDescent="0.25">
      <c r="A53" s="3">
        <f t="shared" si="4"/>
        <v>-6.6894531250000222E-3</v>
      </c>
      <c r="B53" s="5">
        <f>Sheet1!E51</f>
        <v>0.9326171875</v>
      </c>
      <c r="C53" s="3">
        <f t="shared" si="1"/>
        <v>1</v>
      </c>
      <c r="D53" s="8">
        <f t="shared" si="0"/>
        <v>0.9326171875</v>
      </c>
    </row>
    <row r="54" spans="1:4" x14ac:dyDescent="0.25">
      <c r="A54" s="3">
        <f t="shared" si="4"/>
        <v>-4.3945312500004441E-4</v>
      </c>
      <c r="B54" s="5">
        <f>Sheet1!E52</f>
        <v>0.93217773437499996</v>
      </c>
      <c r="C54" s="3">
        <f t="shared" si="1"/>
        <v>0</v>
      </c>
      <c r="D54" s="8">
        <f t="shared" si="0"/>
        <v>0</v>
      </c>
    </row>
    <row r="55" spans="1:4" x14ac:dyDescent="0.25">
      <c r="A55" s="3">
        <f t="shared" si="4"/>
        <v>1.0742187500000222E-3</v>
      </c>
      <c r="B55" s="5">
        <f>Sheet1!E53</f>
        <v>0.93325195312499998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5.859375E-3</v>
      </c>
      <c r="B56" s="5">
        <f>Sheet1!E54</f>
        <v>0.93911132812499998</v>
      </c>
      <c r="C56" s="3">
        <f t="shared" si="1"/>
        <v>1</v>
      </c>
      <c r="D56" s="8">
        <f t="shared" si="0"/>
        <v>0.93911132812499998</v>
      </c>
    </row>
    <row r="57" spans="1:4" x14ac:dyDescent="0.25">
      <c r="A57" s="3">
        <f t="shared" si="4"/>
        <v>-2.3925781249999334E-3</v>
      </c>
      <c r="B57" s="5">
        <f>Sheet1!E55</f>
        <v>0.93671875000000004</v>
      </c>
      <c r="C57" s="3">
        <f t="shared" si="1"/>
        <v>1</v>
      </c>
      <c r="D57" s="8">
        <f t="shared" si="0"/>
        <v>0.93671875000000004</v>
      </c>
    </row>
    <row r="58" spans="1:4" x14ac:dyDescent="0.25">
      <c r="A58" s="3">
        <f t="shared" si="4"/>
        <v>-4.3945312500004441E-4</v>
      </c>
      <c r="B58" s="5">
        <f>Sheet1!E56</f>
        <v>0.936279296875</v>
      </c>
      <c r="C58" s="3">
        <f t="shared" si="1"/>
        <v>0</v>
      </c>
      <c r="D58" s="8">
        <f t="shared" si="0"/>
        <v>0</v>
      </c>
    </row>
    <row r="59" spans="1:4" x14ac:dyDescent="0.25">
      <c r="A59" s="3">
        <f t="shared" si="4"/>
        <v>2.9296874999995559E-4</v>
      </c>
      <c r="B59" s="5">
        <f>Sheet1!E57</f>
        <v>0.93657226562499996</v>
      </c>
      <c r="C59" s="3">
        <f t="shared" si="1"/>
        <v>0</v>
      </c>
      <c r="D59" s="8">
        <f t="shared" si="0"/>
        <v>0</v>
      </c>
    </row>
    <row r="60" spans="1:4" x14ac:dyDescent="0.25">
      <c r="A60" s="3">
        <f t="shared" si="4"/>
        <v>3.9550781250000666E-3</v>
      </c>
      <c r="B60" s="5">
        <f>Sheet1!E58</f>
        <v>0.94052734375000002</v>
      </c>
      <c r="C60" s="3">
        <f t="shared" si="1"/>
        <v>1</v>
      </c>
      <c r="D60" s="8">
        <f t="shared" si="0"/>
        <v>0.94052734375000002</v>
      </c>
    </row>
    <row r="61" spans="1:4" x14ac:dyDescent="0.25">
      <c r="A61" s="3">
        <f t="shared" si="4"/>
        <v>6.6406249999999556E-3</v>
      </c>
      <c r="B61" s="5">
        <f>Sheet1!E59</f>
        <v>0.94716796874999998</v>
      </c>
      <c r="C61" s="3">
        <f t="shared" si="1"/>
        <v>1</v>
      </c>
      <c r="D61" s="8">
        <f t="shared" si="0"/>
        <v>0.94716796874999998</v>
      </c>
    </row>
    <row r="62" spans="1:4" x14ac:dyDescent="0.25">
      <c r="A62" s="3">
        <f t="shared" si="4"/>
        <v>-7.8124999999995559E-4</v>
      </c>
      <c r="B62" s="5">
        <f>Sheet1!E60</f>
        <v>0.94638671875000002</v>
      </c>
      <c r="C62" s="3">
        <f t="shared" si="1"/>
        <v>0</v>
      </c>
      <c r="D62" s="8">
        <f t="shared" si="0"/>
        <v>0</v>
      </c>
    </row>
    <row r="63" spans="1:4" x14ac:dyDescent="0.25">
      <c r="A63" s="3">
        <f t="shared" si="4"/>
        <v>2.9785156249999556E-3</v>
      </c>
      <c r="B63" s="5">
        <f>Sheet1!E61</f>
        <v>0.94936523437499998</v>
      </c>
      <c r="C63" s="3">
        <f t="shared" si="1"/>
        <v>1</v>
      </c>
      <c r="D63" s="8">
        <f t="shared" si="0"/>
        <v>0.94936523437499998</v>
      </c>
    </row>
    <row r="64" spans="1:4" x14ac:dyDescent="0.25">
      <c r="A64" s="3">
        <f t="shared" si="4"/>
        <v>-3.8085937499999778E-3</v>
      </c>
      <c r="B64" s="5">
        <f>Sheet1!E62</f>
        <v>0.945556640625</v>
      </c>
      <c r="C64" s="3">
        <f t="shared" si="1"/>
        <v>1</v>
      </c>
      <c r="D64" s="8">
        <f t="shared" si="0"/>
        <v>0.945556640625</v>
      </c>
    </row>
    <row r="65" spans="1:4" x14ac:dyDescent="0.25">
      <c r="A65" s="3">
        <f t="shared" si="4"/>
        <v>-9.0820312499999556E-3</v>
      </c>
      <c r="B65" s="5">
        <f>Sheet1!E63</f>
        <v>0.93647460937500004</v>
      </c>
      <c r="C65" s="3">
        <f t="shared" si="1"/>
        <v>1</v>
      </c>
      <c r="D65" s="8">
        <f t="shared" si="0"/>
        <v>0.93647460937500004</v>
      </c>
    </row>
    <row r="66" spans="1:4" x14ac:dyDescent="0.25">
      <c r="A66" s="3">
        <f t="shared" si="4"/>
        <v>-3.3203125000000888E-3</v>
      </c>
      <c r="B66" s="5">
        <f>Sheet1!E64</f>
        <v>0.93315429687499996</v>
      </c>
      <c r="C66" s="3">
        <f t="shared" si="1"/>
        <v>1</v>
      </c>
      <c r="D66" s="8">
        <f t="shared" si="0"/>
        <v>0.93315429687499996</v>
      </c>
    </row>
    <row r="67" spans="1:4" x14ac:dyDescent="0.25">
      <c r="A67" s="3">
        <f t="shared" si="4"/>
        <v>3.4667968750000666E-3</v>
      </c>
      <c r="B67" s="5">
        <f>Sheet1!E65</f>
        <v>0.93662109375000002</v>
      </c>
      <c r="C67" s="3">
        <f t="shared" si="1"/>
        <v>1</v>
      </c>
      <c r="D67" s="8">
        <f t="shared" ref="D67:D130" si="12">IF(C67=0,0,B67)</f>
        <v>0.93662109375000002</v>
      </c>
    </row>
    <row r="68" spans="1:4" x14ac:dyDescent="0.25">
      <c r="A68" s="3">
        <f t="shared" si="4"/>
        <v>1.464843749999778E-4</v>
      </c>
      <c r="B68" s="5">
        <f>Sheet1!E66</f>
        <v>0.936767578125</v>
      </c>
      <c r="C68" s="3">
        <f t="shared" ref="C68:C131" si="13">IF(ISTEXT(B67),0,IF(OR(B68&lt;(B67-$C$2),B68&gt;(B67+$C$2)),1,0))</f>
        <v>0</v>
      </c>
      <c r="D68" s="8">
        <f t="shared" si="12"/>
        <v>0</v>
      </c>
    </row>
    <row r="69" spans="1:4" x14ac:dyDescent="0.25">
      <c r="A69" s="3">
        <f t="shared" ref="A69:A132" si="14">B69-B68</f>
        <v>-1.0791015624999956E-2</v>
      </c>
      <c r="B69" s="5">
        <f>Sheet1!E67</f>
        <v>0.92597656250000004</v>
      </c>
      <c r="C69" s="3">
        <f t="shared" si="13"/>
        <v>1</v>
      </c>
      <c r="D69" s="8">
        <f t="shared" si="12"/>
        <v>0.92597656250000004</v>
      </c>
    </row>
    <row r="70" spans="1:4" x14ac:dyDescent="0.25">
      <c r="A70" s="3">
        <f t="shared" si="14"/>
        <v>-1.5136718750000666E-3</v>
      </c>
      <c r="B70" s="5">
        <f>Sheet1!E68</f>
        <v>0.92446289062499998</v>
      </c>
      <c r="C70" s="3">
        <f t="shared" si="13"/>
        <v>0</v>
      </c>
      <c r="D70" s="8">
        <f t="shared" si="12"/>
        <v>0</v>
      </c>
    </row>
    <row r="71" spans="1:4" x14ac:dyDescent="0.25">
      <c r="A71" s="3">
        <f t="shared" si="14"/>
        <v>-3.5156250000000222E-3</v>
      </c>
      <c r="B71" s="5">
        <f>Sheet1!E69</f>
        <v>0.92094726562499996</v>
      </c>
      <c r="C71" s="3">
        <f t="shared" si="13"/>
        <v>1</v>
      </c>
      <c r="D71" s="8">
        <f t="shared" si="12"/>
        <v>0.92094726562499996</v>
      </c>
    </row>
    <row r="72" spans="1:4" x14ac:dyDescent="0.25">
      <c r="A72" s="3">
        <f t="shared" si="14"/>
        <v>-9.765625E-4</v>
      </c>
      <c r="B72" s="5">
        <f>Sheet1!E70</f>
        <v>0.91997070312499996</v>
      </c>
      <c r="C72" s="3">
        <f t="shared" si="13"/>
        <v>0</v>
      </c>
      <c r="D72" s="8">
        <f t="shared" si="12"/>
        <v>0</v>
      </c>
    </row>
    <row r="73" spans="1:4" x14ac:dyDescent="0.25">
      <c r="A73" s="3">
        <f t="shared" si="14"/>
        <v>5.859375E-3</v>
      </c>
      <c r="B73" s="5">
        <f>Sheet1!E71</f>
        <v>0.92583007812499996</v>
      </c>
      <c r="C73" s="3">
        <f t="shared" si="13"/>
        <v>1</v>
      </c>
      <c r="D73" s="8">
        <f t="shared" si="12"/>
        <v>0.92583007812499996</v>
      </c>
    </row>
    <row r="74" spans="1:4" x14ac:dyDescent="0.25">
      <c r="A74" s="3">
        <f t="shared" si="14"/>
        <v>3.1250000000000444E-3</v>
      </c>
      <c r="B74" s="5">
        <f>Sheet1!E72</f>
        <v>0.928955078125</v>
      </c>
      <c r="C74" s="3">
        <f t="shared" si="13"/>
        <v>1</v>
      </c>
      <c r="D74" s="8">
        <f t="shared" si="12"/>
        <v>0.928955078125</v>
      </c>
    </row>
    <row r="75" spans="1:4" x14ac:dyDescent="0.25">
      <c r="A75" s="3">
        <f t="shared" si="14"/>
        <v>3.9550781249999556E-3</v>
      </c>
      <c r="B75" s="5">
        <f>Sheet1!E73</f>
        <v>0.93291015624999996</v>
      </c>
      <c r="C75" s="3">
        <f t="shared" si="13"/>
        <v>1</v>
      </c>
      <c r="D75" s="8">
        <f t="shared" si="12"/>
        <v>0.93291015624999996</v>
      </c>
    </row>
    <row r="76" spans="1:4" x14ac:dyDescent="0.25">
      <c r="A76" s="3">
        <f t="shared" si="14"/>
        <v>1.1230468750000888E-3</v>
      </c>
      <c r="B76" s="5">
        <f>Sheet1!E74</f>
        <v>0.93403320312500004</v>
      </c>
      <c r="C76" s="3">
        <f t="shared" si="13"/>
        <v>0</v>
      </c>
      <c r="D76" s="8">
        <f t="shared" si="12"/>
        <v>0</v>
      </c>
    </row>
    <row r="77" spans="1:4" x14ac:dyDescent="0.25">
      <c r="A77" s="3">
        <f t="shared" si="14"/>
        <v>7.32421875E-4</v>
      </c>
      <c r="B77" s="5">
        <f>Sheet1!E75</f>
        <v>0.93476562500000004</v>
      </c>
      <c r="C77" s="3">
        <f t="shared" si="13"/>
        <v>0</v>
      </c>
      <c r="D77" s="8">
        <f t="shared" si="12"/>
        <v>0</v>
      </c>
    </row>
    <row r="78" spans="1:4" x14ac:dyDescent="0.25">
      <c r="A78" s="3">
        <f t="shared" si="14"/>
        <v>4.8828125E-4</v>
      </c>
      <c r="B78" s="5">
        <f>Sheet1!E76</f>
        <v>0.93525390625000004</v>
      </c>
      <c r="C78" s="3">
        <f t="shared" si="13"/>
        <v>0</v>
      </c>
      <c r="D78" s="11">
        <f t="shared" si="12"/>
        <v>0</v>
      </c>
    </row>
    <row r="79" spans="1:4" x14ac:dyDescent="0.25">
      <c r="A79" s="3">
        <f t="shared" si="14"/>
        <v>4.2480468749999112E-3</v>
      </c>
      <c r="B79" s="5">
        <f>Sheet1!E77</f>
        <v>0.93950195312499996</v>
      </c>
      <c r="C79" s="3">
        <f t="shared" si="13"/>
        <v>1</v>
      </c>
      <c r="D79" s="11">
        <f t="shared" si="12"/>
        <v>0.93950195312499996</v>
      </c>
    </row>
    <row r="80" spans="1:4" x14ac:dyDescent="0.25">
      <c r="A80" s="3">
        <f t="shared" si="14"/>
        <v>4.5898437500000444E-3</v>
      </c>
      <c r="B80" s="5">
        <f>Sheet1!E78</f>
        <v>0.944091796875</v>
      </c>
      <c r="C80" s="3">
        <f t="shared" si="13"/>
        <v>1</v>
      </c>
      <c r="D80" s="11">
        <f t="shared" si="12"/>
        <v>0.944091796875</v>
      </c>
    </row>
    <row r="81" spans="1:4" x14ac:dyDescent="0.25">
      <c r="A81" s="3">
        <f t="shared" si="14"/>
        <v>2.9785156249999556E-3</v>
      </c>
      <c r="B81" s="5">
        <f>Sheet1!E79</f>
        <v>0.94707031249999996</v>
      </c>
      <c r="C81" s="3">
        <f t="shared" si="13"/>
        <v>1</v>
      </c>
      <c r="D81" s="11">
        <f t="shared" si="12"/>
        <v>0.94707031249999996</v>
      </c>
    </row>
    <row r="82" spans="1:4" x14ac:dyDescent="0.25">
      <c r="A82" s="3">
        <f t="shared" si="14"/>
        <v>-3.7109374999999556E-3</v>
      </c>
      <c r="B82" s="5">
        <f>Sheet1!E80</f>
        <v>0.943359375</v>
      </c>
      <c r="C82" s="3">
        <f t="shared" si="13"/>
        <v>1</v>
      </c>
      <c r="D82" s="11">
        <f t="shared" si="12"/>
        <v>0.943359375</v>
      </c>
    </row>
    <row r="83" spans="1:4" x14ac:dyDescent="0.25">
      <c r="A83" s="3">
        <f t="shared" si="14"/>
        <v>2.6367187500000444E-3</v>
      </c>
      <c r="B83" s="5">
        <f>Sheet1!E81</f>
        <v>0.94599609375000004</v>
      </c>
      <c r="C83" s="3">
        <f t="shared" si="13"/>
        <v>1</v>
      </c>
      <c r="D83" s="11">
        <f t="shared" si="12"/>
        <v>0.94599609375000004</v>
      </c>
    </row>
    <row r="84" spans="1:4" x14ac:dyDescent="0.25">
      <c r="A84" s="3">
        <f t="shared" si="14"/>
        <v>1.6113281249999778E-3</v>
      </c>
      <c r="B84" s="5">
        <f>Sheet1!E82</f>
        <v>0.94760742187500002</v>
      </c>
      <c r="C84" s="3">
        <f t="shared" si="13"/>
        <v>0</v>
      </c>
      <c r="D84" s="11">
        <f t="shared" si="12"/>
        <v>0</v>
      </c>
    </row>
    <row r="85" spans="1:4" x14ac:dyDescent="0.25">
      <c r="A85" s="3">
        <f t="shared" si="14"/>
        <v>1.4550781249999978E-2</v>
      </c>
      <c r="B85" s="5">
        <f>Sheet1!E83</f>
        <v>0.962158203125</v>
      </c>
      <c r="C85" s="3">
        <f t="shared" si="13"/>
        <v>1</v>
      </c>
      <c r="D85" s="11">
        <f t="shared" si="12"/>
        <v>0.962158203125</v>
      </c>
    </row>
    <row r="86" spans="1:4" x14ac:dyDescent="0.25">
      <c r="A86" s="3">
        <f t="shared" si="14"/>
        <v>-4.9316406249999556E-3</v>
      </c>
      <c r="B86" s="5">
        <f>Sheet1!E84</f>
        <v>0.95722656250000004</v>
      </c>
      <c r="C86" s="3">
        <f t="shared" si="13"/>
        <v>1</v>
      </c>
      <c r="D86" s="11">
        <f t="shared" si="12"/>
        <v>0.95722656250000004</v>
      </c>
    </row>
    <row r="87" spans="1:4" x14ac:dyDescent="0.25">
      <c r="A87" s="3">
        <f t="shared" si="14"/>
        <v>-7.32421875E-3</v>
      </c>
      <c r="B87" s="5">
        <f>Sheet1!E85</f>
        <v>0.94990234375000004</v>
      </c>
      <c r="C87" s="3">
        <f t="shared" si="13"/>
        <v>1</v>
      </c>
      <c r="D87" s="11">
        <f t="shared" si="12"/>
        <v>0.94990234375000004</v>
      </c>
    </row>
    <row r="88" spans="1:4" x14ac:dyDescent="0.25">
      <c r="A88" s="3">
        <f t="shared" si="14"/>
        <v>1.1474609375E-2</v>
      </c>
      <c r="B88" s="5">
        <f>Sheet1!E86</f>
        <v>0.96137695312500004</v>
      </c>
      <c r="C88" s="3">
        <f t="shared" si="13"/>
        <v>1</v>
      </c>
      <c r="D88" s="11">
        <f t="shared" si="12"/>
        <v>0.96137695312500004</v>
      </c>
    </row>
    <row r="89" spans="1:4" x14ac:dyDescent="0.25">
      <c r="A89" s="3">
        <f t="shared" si="14"/>
        <v>-3.3203125000000888E-3</v>
      </c>
      <c r="B89" s="5">
        <f>Sheet1!E87</f>
        <v>0.95805664062499996</v>
      </c>
      <c r="C89" s="3">
        <f t="shared" si="13"/>
        <v>1</v>
      </c>
      <c r="D89" s="11">
        <f t="shared" si="12"/>
        <v>0.95805664062499996</v>
      </c>
    </row>
    <row r="90" spans="1:4" x14ac:dyDescent="0.25">
      <c r="A90" s="3">
        <f t="shared" si="14"/>
        <v>-8.789062499999778E-4</v>
      </c>
      <c r="B90" s="5">
        <f>Sheet1!E88</f>
        <v>0.95717773437499998</v>
      </c>
      <c r="C90" s="3">
        <f t="shared" si="13"/>
        <v>0</v>
      </c>
      <c r="D90" s="11">
        <f t="shared" si="12"/>
        <v>0</v>
      </c>
    </row>
    <row r="91" spans="1:4" x14ac:dyDescent="0.25">
      <c r="A91" s="3">
        <f t="shared" si="14"/>
        <v>1.953125E-3</v>
      </c>
      <c r="B91" s="5">
        <f>Sheet1!E89</f>
        <v>0.95913085937499998</v>
      </c>
      <c r="C91" s="3">
        <f t="shared" si="13"/>
        <v>0</v>
      </c>
      <c r="D91" s="11">
        <f t="shared" si="12"/>
        <v>0</v>
      </c>
    </row>
    <row r="92" spans="1:4" x14ac:dyDescent="0.25">
      <c r="A92" s="3">
        <f t="shared" si="14"/>
        <v>1.953125E-3</v>
      </c>
      <c r="B92" s="5">
        <f>Sheet1!E90</f>
        <v>0.96108398437499998</v>
      </c>
      <c r="C92" s="3">
        <f t="shared" si="13"/>
        <v>0</v>
      </c>
      <c r="D92" s="11">
        <f t="shared" si="12"/>
        <v>0</v>
      </c>
    </row>
    <row r="93" spans="1:4" x14ac:dyDescent="0.25">
      <c r="A93" s="3">
        <f t="shared" si="14"/>
        <v>4.4921875000000222E-3</v>
      </c>
      <c r="B93" s="5">
        <f>Sheet1!E91</f>
        <v>0.965576171875</v>
      </c>
      <c r="C93" s="3">
        <f t="shared" si="13"/>
        <v>1</v>
      </c>
      <c r="D93" s="11">
        <f t="shared" si="12"/>
        <v>0.965576171875</v>
      </c>
    </row>
    <row r="94" spans="1:4" x14ac:dyDescent="0.25">
      <c r="A94" s="3">
        <f t="shared" si="14"/>
        <v>-1.464843749999778E-4</v>
      </c>
      <c r="B94" s="5">
        <f>Sheet1!E92</f>
        <v>0.96542968750000002</v>
      </c>
      <c r="C94" s="3">
        <f t="shared" si="13"/>
        <v>0</v>
      </c>
      <c r="D94" s="11">
        <f t="shared" si="12"/>
        <v>0</v>
      </c>
    </row>
    <row r="95" spans="1:4" x14ac:dyDescent="0.25">
      <c r="A95" s="3">
        <f t="shared" si="14"/>
        <v>-1.2109374999999978E-2</v>
      </c>
      <c r="B95" s="5">
        <f>Sheet1!E93</f>
        <v>0.95332031250000004</v>
      </c>
      <c r="C95" s="3">
        <f t="shared" si="13"/>
        <v>1</v>
      </c>
      <c r="D95" s="11">
        <f t="shared" si="12"/>
        <v>0.95332031250000004</v>
      </c>
    </row>
    <row r="96" spans="1:4" x14ac:dyDescent="0.25">
      <c r="A96" s="3">
        <f t="shared" si="14"/>
        <v>3.7597656249999112E-3</v>
      </c>
      <c r="B96" s="5">
        <f>Sheet1!E94</f>
        <v>0.95708007812499996</v>
      </c>
      <c r="C96" s="3">
        <f t="shared" si="13"/>
        <v>1</v>
      </c>
      <c r="D96" s="11">
        <f t="shared" si="12"/>
        <v>0.95708007812499996</v>
      </c>
    </row>
    <row r="97" spans="1:4" x14ac:dyDescent="0.25">
      <c r="A97" s="3">
        <f t="shared" si="14"/>
        <v>-4.3945312499993339E-4</v>
      </c>
      <c r="B97" s="5">
        <f>Sheet1!E95</f>
        <v>0.95664062500000002</v>
      </c>
      <c r="C97" s="3">
        <f t="shared" si="13"/>
        <v>0</v>
      </c>
      <c r="D97" s="11">
        <f t="shared" si="12"/>
        <v>0</v>
      </c>
    </row>
    <row r="98" spans="1:4" x14ac:dyDescent="0.25">
      <c r="A98" s="3">
        <f t="shared" si="14"/>
        <v>-1.46484375E-3</v>
      </c>
      <c r="B98" s="5">
        <f>Sheet1!E96</f>
        <v>0.95517578125000002</v>
      </c>
      <c r="C98" s="3">
        <f t="shared" si="13"/>
        <v>0</v>
      </c>
      <c r="D98" s="11">
        <f t="shared" si="12"/>
        <v>0</v>
      </c>
    </row>
    <row r="99" spans="1:4" x14ac:dyDescent="0.25">
      <c r="A99" s="3">
        <f t="shared" si="14"/>
        <v>-1.2158203125000044E-2</v>
      </c>
      <c r="B99" s="5">
        <f>Sheet1!E97</f>
        <v>0.94301757812499998</v>
      </c>
      <c r="C99" s="3">
        <f t="shared" si="13"/>
        <v>1</v>
      </c>
      <c r="D99" s="11">
        <f t="shared" si="12"/>
        <v>0.94301757812499998</v>
      </c>
    </row>
    <row r="100" spans="1:4" x14ac:dyDescent="0.25">
      <c r="A100" s="3">
        <f t="shared" si="14"/>
        <v>-3.0761718749999778E-3</v>
      </c>
      <c r="B100" s="5">
        <f>Sheet1!E98</f>
        <v>0.93994140625</v>
      </c>
      <c r="C100" s="3">
        <f t="shared" si="13"/>
        <v>1</v>
      </c>
      <c r="D100" s="11">
        <f t="shared" si="12"/>
        <v>0.93994140625</v>
      </c>
    </row>
    <row r="101" spans="1:4" x14ac:dyDescent="0.25">
      <c r="A101" s="3">
        <f t="shared" si="14"/>
        <v>5.859375000000222E-4</v>
      </c>
      <c r="B101" s="5">
        <f>Sheet1!E99</f>
        <v>0.94052734375000002</v>
      </c>
      <c r="C101" s="3">
        <f t="shared" si="13"/>
        <v>0</v>
      </c>
      <c r="D101" s="11">
        <f t="shared" si="12"/>
        <v>0</v>
      </c>
    </row>
    <row r="102" spans="1:4" x14ac:dyDescent="0.25">
      <c r="A102" s="3">
        <f t="shared" si="14"/>
        <v>-8.544921875E-3</v>
      </c>
      <c r="B102" s="5">
        <f>Sheet1!E100</f>
        <v>0.93198242187500002</v>
      </c>
      <c r="C102" s="3">
        <f t="shared" si="13"/>
        <v>1</v>
      </c>
      <c r="D102" s="11">
        <f t="shared" si="12"/>
        <v>0.93198242187500002</v>
      </c>
    </row>
    <row r="103" spans="1:4" x14ac:dyDescent="0.25">
      <c r="A103" s="3">
        <f t="shared" si="14"/>
        <v>5.3222656249999334E-3</v>
      </c>
      <c r="B103" s="5">
        <f>Sheet1!E101</f>
        <v>0.93730468749999996</v>
      </c>
      <c r="C103" s="3">
        <f t="shared" si="13"/>
        <v>1</v>
      </c>
      <c r="D103" s="12">
        <f t="shared" si="12"/>
        <v>0.93730468749999996</v>
      </c>
    </row>
    <row r="104" spans="1:4" x14ac:dyDescent="0.25">
      <c r="A104" s="3">
        <f t="shared" si="14"/>
        <v>1.0253906250000666E-3</v>
      </c>
      <c r="B104" s="5">
        <f>Sheet1!E102</f>
        <v>0.93833007812500002</v>
      </c>
      <c r="C104" s="3">
        <f t="shared" si="13"/>
        <v>0</v>
      </c>
      <c r="D104" s="12">
        <f t="shared" si="12"/>
        <v>0</v>
      </c>
    </row>
    <row r="105" spans="1:4" x14ac:dyDescent="0.25">
      <c r="A105" s="3">
        <f t="shared" si="14"/>
        <v>-2.9296875000006661E-4</v>
      </c>
      <c r="B105" s="5">
        <f>Sheet1!E103</f>
        <v>0.93803710937499996</v>
      </c>
      <c r="C105" s="3">
        <f t="shared" si="13"/>
        <v>0</v>
      </c>
      <c r="D105" s="12">
        <f t="shared" si="12"/>
        <v>0</v>
      </c>
    </row>
    <row r="106" spans="1:4" x14ac:dyDescent="0.25">
      <c r="A106" s="3">
        <f t="shared" si="14"/>
        <v>-5.8105468749999334E-3</v>
      </c>
      <c r="B106" s="5">
        <f>Sheet1!E104</f>
        <v>0.93222656250000002</v>
      </c>
      <c r="C106" s="3">
        <f t="shared" si="13"/>
        <v>1</v>
      </c>
      <c r="D106" s="12">
        <f t="shared" si="12"/>
        <v>0.93222656250000002</v>
      </c>
    </row>
    <row r="107" spans="1:4" x14ac:dyDescent="0.25">
      <c r="A107" s="3">
        <f t="shared" si="14"/>
        <v>1.5136718749999556E-3</v>
      </c>
      <c r="B107" s="5">
        <f>Sheet1!E105</f>
        <v>0.93374023437499998</v>
      </c>
      <c r="C107" s="3">
        <f t="shared" si="13"/>
        <v>0</v>
      </c>
      <c r="D107" s="12">
        <f t="shared" si="12"/>
        <v>0</v>
      </c>
    </row>
    <row r="108" spans="1:4" x14ac:dyDescent="0.25">
      <c r="A108" s="3">
        <f t="shared" si="14"/>
        <v>8.300781250000222E-4</v>
      </c>
      <c r="B108" s="5">
        <f>Sheet1!E106</f>
        <v>0.9345703125</v>
      </c>
      <c r="C108" s="3">
        <f t="shared" si="13"/>
        <v>0</v>
      </c>
      <c r="D108" s="12">
        <f t="shared" si="12"/>
        <v>0</v>
      </c>
    </row>
    <row r="109" spans="1:4" x14ac:dyDescent="0.25">
      <c r="A109" s="3">
        <f t="shared" si="14"/>
        <v>4.7363281250000222E-3</v>
      </c>
      <c r="B109" s="5">
        <f>Sheet1!E107</f>
        <v>0.93930664062500002</v>
      </c>
      <c r="C109" s="3">
        <f t="shared" si="13"/>
        <v>1</v>
      </c>
      <c r="D109" s="12">
        <f t="shared" si="12"/>
        <v>0.93930664062500002</v>
      </c>
    </row>
    <row r="110" spans="1:4" x14ac:dyDescent="0.25">
      <c r="A110" s="3">
        <f t="shared" si="14"/>
        <v>-2.2460937500000666E-3</v>
      </c>
      <c r="B110" s="5">
        <f>Sheet1!E108</f>
        <v>0.93706054687499996</v>
      </c>
      <c r="C110" s="3">
        <f t="shared" si="13"/>
        <v>1</v>
      </c>
      <c r="D110" s="12">
        <f t="shared" si="12"/>
        <v>0.93706054687499996</v>
      </c>
    </row>
    <row r="111" spans="1:4" x14ac:dyDescent="0.25">
      <c r="A111" s="3">
        <f t="shared" si="14"/>
        <v>-3.1249999999999334E-3</v>
      </c>
      <c r="B111" s="5">
        <f>Sheet1!E109</f>
        <v>0.93393554687500002</v>
      </c>
      <c r="C111" s="3">
        <f t="shared" si="13"/>
        <v>1</v>
      </c>
      <c r="D111" s="12">
        <f t="shared" si="12"/>
        <v>0.93393554687500002</v>
      </c>
    </row>
    <row r="112" spans="1:4" x14ac:dyDescent="0.25">
      <c r="A112" s="3">
        <f t="shared" si="14"/>
        <v>1.0058593749999956E-2</v>
      </c>
      <c r="B112" s="5">
        <f>Sheet1!E110</f>
        <v>0.94399414062499998</v>
      </c>
      <c r="C112" s="3">
        <f t="shared" si="13"/>
        <v>1</v>
      </c>
      <c r="D112" s="12">
        <f t="shared" si="12"/>
        <v>0.94399414062499998</v>
      </c>
    </row>
    <row r="113" spans="1:4" x14ac:dyDescent="0.25">
      <c r="A113" s="3">
        <f t="shared" si="14"/>
        <v>1.0742187500000222E-3</v>
      </c>
      <c r="B113" s="5">
        <f>Sheet1!E111</f>
        <v>0.945068359375</v>
      </c>
      <c r="C113" s="3">
        <f t="shared" si="13"/>
        <v>0</v>
      </c>
      <c r="D113" s="12">
        <f t="shared" si="12"/>
        <v>0</v>
      </c>
    </row>
    <row r="114" spans="1:4" x14ac:dyDescent="0.25">
      <c r="A114" s="3">
        <f t="shared" si="14"/>
        <v>1.1181640625000044E-2</v>
      </c>
      <c r="B114" s="5">
        <f>Sheet1!E112</f>
        <v>0.95625000000000004</v>
      </c>
      <c r="C114" s="3">
        <f t="shared" si="13"/>
        <v>1</v>
      </c>
      <c r="D114" s="12">
        <f t="shared" si="12"/>
        <v>0.95625000000000004</v>
      </c>
    </row>
    <row r="115" spans="1:4" x14ac:dyDescent="0.25">
      <c r="A115" s="3">
        <f t="shared" si="14"/>
        <v>-2.9296875000006661E-4</v>
      </c>
      <c r="B115" s="5">
        <f>Sheet1!E113</f>
        <v>0.95595703124999998</v>
      </c>
      <c r="C115" s="3">
        <f t="shared" si="13"/>
        <v>0</v>
      </c>
      <c r="D115" s="12">
        <f t="shared" si="12"/>
        <v>0</v>
      </c>
    </row>
    <row r="116" spans="1:4" x14ac:dyDescent="0.25">
      <c r="A116" s="3">
        <f t="shared" si="14"/>
        <v>-1.220703125E-3</v>
      </c>
      <c r="B116" s="5">
        <f>Sheet1!E114</f>
        <v>0.95473632812499998</v>
      </c>
      <c r="C116" s="3">
        <f t="shared" si="13"/>
        <v>0</v>
      </c>
      <c r="D116" s="12">
        <f t="shared" si="12"/>
        <v>0</v>
      </c>
    </row>
    <row r="117" spans="1:4" x14ac:dyDescent="0.25">
      <c r="A117" s="3">
        <f t="shared" si="14"/>
        <v>-5.2246093750000222E-3</v>
      </c>
      <c r="B117" s="5">
        <f>Sheet1!E115</f>
        <v>0.94951171874999996</v>
      </c>
      <c r="C117" s="3">
        <f t="shared" si="13"/>
        <v>1</v>
      </c>
      <c r="D117" s="12">
        <f t="shared" si="12"/>
        <v>0.94951171874999996</v>
      </c>
    </row>
    <row r="118" spans="1:4" x14ac:dyDescent="0.25">
      <c r="A118" s="3">
        <f t="shared" si="14"/>
        <v>5.2246093750000222E-3</v>
      </c>
      <c r="B118" s="5">
        <f>Sheet1!E116</f>
        <v>0.95473632812499998</v>
      </c>
      <c r="C118" s="3">
        <f t="shared" si="13"/>
        <v>1</v>
      </c>
      <c r="D118" s="12">
        <f t="shared" si="12"/>
        <v>0.95473632812499998</v>
      </c>
    </row>
    <row r="119" spans="1:4" x14ac:dyDescent="0.25">
      <c r="A119" s="3">
        <f t="shared" si="14"/>
        <v>3.3691406250000444E-3</v>
      </c>
      <c r="B119" s="5">
        <f>Sheet1!E117</f>
        <v>0.95810546875000002</v>
      </c>
      <c r="C119" s="3">
        <f t="shared" si="13"/>
        <v>1</v>
      </c>
      <c r="D119" s="12">
        <f t="shared" si="12"/>
        <v>0.95810546875000002</v>
      </c>
    </row>
    <row r="120" spans="1:4" x14ac:dyDescent="0.25">
      <c r="A120" s="3">
        <f t="shared" si="14"/>
        <v>6.8359374999993339E-4</v>
      </c>
      <c r="B120" s="5">
        <f>Sheet1!E118</f>
        <v>0.95878906249999996</v>
      </c>
      <c r="C120" s="3">
        <f t="shared" si="13"/>
        <v>0</v>
      </c>
      <c r="D120" s="12">
        <f t="shared" si="12"/>
        <v>0</v>
      </c>
    </row>
    <row r="121" spans="1:4" x14ac:dyDescent="0.25">
      <c r="A121" s="3">
        <f t="shared" si="14"/>
        <v>-1.0205078124999933E-2</v>
      </c>
      <c r="B121" s="5">
        <f>Sheet1!E119</f>
        <v>0.94858398437500002</v>
      </c>
      <c r="C121" s="3">
        <f t="shared" si="13"/>
        <v>1</v>
      </c>
      <c r="D121" s="12">
        <f t="shared" si="12"/>
        <v>0.94858398437500002</v>
      </c>
    </row>
    <row r="122" spans="1:4" x14ac:dyDescent="0.25">
      <c r="A122" s="3">
        <f t="shared" si="14"/>
        <v>1.1132812499999978E-2</v>
      </c>
      <c r="B122" s="5">
        <f>Sheet1!E120</f>
        <v>0.959716796875</v>
      </c>
      <c r="C122" s="3">
        <f t="shared" si="13"/>
        <v>1</v>
      </c>
      <c r="D122" s="12">
        <f t="shared" si="12"/>
        <v>0.959716796875</v>
      </c>
    </row>
    <row r="123" spans="1:4" x14ac:dyDescent="0.25">
      <c r="A123" s="3">
        <f t="shared" si="14"/>
        <v>-3.662109375E-3</v>
      </c>
      <c r="B123" s="5">
        <f>Sheet1!E121</f>
        <v>0.9560546875</v>
      </c>
      <c r="C123" s="3">
        <f t="shared" si="13"/>
        <v>1</v>
      </c>
      <c r="D123" s="12">
        <f t="shared" si="12"/>
        <v>0.9560546875</v>
      </c>
    </row>
    <row r="124" spans="1:4" x14ac:dyDescent="0.25">
      <c r="A124" s="3">
        <f t="shared" si="14"/>
        <v>-2.7343749999999556E-3</v>
      </c>
      <c r="B124" s="5">
        <f>Sheet1!E122</f>
        <v>0.95332031250000004</v>
      </c>
      <c r="C124" s="3">
        <f t="shared" si="13"/>
        <v>1</v>
      </c>
      <c r="D124" s="12">
        <f t="shared" si="12"/>
        <v>0.95332031250000004</v>
      </c>
    </row>
    <row r="125" spans="1:4" x14ac:dyDescent="0.25">
      <c r="A125" s="3">
        <f t="shared" si="14"/>
        <v>1.2499999999999956E-2</v>
      </c>
      <c r="B125" s="5">
        <f>Sheet1!E123</f>
        <v>0.9658203125</v>
      </c>
      <c r="C125" s="3">
        <f t="shared" si="13"/>
        <v>1</v>
      </c>
      <c r="D125" s="12">
        <f t="shared" si="12"/>
        <v>0.9658203125</v>
      </c>
    </row>
    <row r="126" spans="1:4" x14ac:dyDescent="0.25">
      <c r="A126" s="3">
        <f t="shared" si="14"/>
        <v>-6.8847656249999556E-3</v>
      </c>
      <c r="B126" s="5">
        <f>Sheet1!E124</f>
        <v>0.95893554687500004</v>
      </c>
      <c r="C126" s="3">
        <f t="shared" si="13"/>
        <v>1</v>
      </c>
      <c r="D126" s="12">
        <f t="shared" si="12"/>
        <v>0.95893554687500004</v>
      </c>
    </row>
    <row r="127" spans="1:4" x14ac:dyDescent="0.25">
      <c r="A127" s="3">
        <f t="shared" si="14"/>
        <v>-2.8808593750000444E-3</v>
      </c>
      <c r="B127" s="5">
        <f>Sheet1!E125</f>
        <v>0.9560546875</v>
      </c>
      <c r="C127" s="3">
        <f t="shared" si="13"/>
        <v>1</v>
      </c>
      <c r="D127" s="12">
        <f t="shared" si="12"/>
        <v>0.9560546875</v>
      </c>
    </row>
    <row r="128" spans="1:4" x14ac:dyDescent="0.25">
      <c r="A128" s="3">
        <f t="shared" si="14"/>
        <v>-6.7871093750000444E-3</v>
      </c>
      <c r="B128" s="5">
        <f>Sheet1!E126</f>
        <v>0.94926757812499996</v>
      </c>
      <c r="C128" s="3">
        <f t="shared" si="13"/>
        <v>1</v>
      </c>
      <c r="D128" s="13">
        <f t="shared" si="12"/>
        <v>0.94926757812499996</v>
      </c>
    </row>
    <row r="129" spans="1:4" x14ac:dyDescent="0.25">
      <c r="A129" s="3">
        <f t="shared" si="14"/>
        <v>-4.8828125E-4</v>
      </c>
      <c r="B129" s="5">
        <f>Sheet1!E127</f>
        <v>0.94877929687499996</v>
      </c>
      <c r="C129" s="3">
        <f t="shared" si="13"/>
        <v>0</v>
      </c>
      <c r="D129" s="13">
        <f t="shared" si="12"/>
        <v>0</v>
      </c>
    </row>
    <row r="130" spans="1:4" x14ac:dyDescent="0.25">
      <c r="A130" s="3">
        <f t="shared" si="14"/>
        <v>9.6191406250000222E-3</v>
      </c>
      <c r="B130" s="5">
        <f>Sheet1!E128</f>
        <v>0.95839843749999998</v>
      </c>
      <c r="C130" s="3">
        <f t="shared" si="13"/>
        <v>1</v>
      </c>
      <c r="D130" s="13">
        <f t="shared" si="12"/>
        <v>0.95839843749999998</v>
      </c>
    </row>
    <row r="131" spans="1:4" x14ac:dyDescent="0.25">
      <c r="A131" s="3">
        <f t="shared" si="14"/>
        <v>4.6875000000000666E-3</v>
      </c>
      <c r="B131" s="5">
        <f>Sheet1!E129</f>
        <v>0.96308593750000004</v>
      </c>
      <c r="C131" s="3">
        <f t="shared" si="13"/>
        <v>1</v>
      </c>
      <c r="D131" s="13">
        <f t="shared" ref="D131:D194" si="15">IF(C131=0,0,B131)</f>
        <v>0.96308593750000004</v>
      </c>
    </row>
    <row r="132" spans="1:4" x14ac:dyDescent="0.25">
      <c r="A132" s="3">
        <f t="shared" si="14"/>
        <v>1.1718749999999334E-3</v>
      </c>
      <c r="B132" s="5">
        <f>Sheet1!E130</f>
        <v>0.96425781249999998</v>
      </c>
      <c r="C132" s="3">
        <f t="shared" ref="C132:C195" si="16">IF(ISTEXT(B131),0,IF(OR(B132&lt;(B131-$C$2),B132&gt;(B131+$C$2)),1,0))</f>
        <v>0</v>
      </c>
      <c r="D132" s="13">
        <f t="shared" si="15"/>
        <v>0</v>
      </c>
    </row>
    <row r="133" spans="1:4" x14ac:dyDescent="0.25">
      <c r="A133" s="3">
        <f t="shared" ref="A133:A196" si="17">B133-B132</f>
        <v>1.9042968750000444E-3</v>
      </c>
      <c r="B133" s="5">
        <f>Sheet1!E131</f>
        <v>0.96616210937500002</v>
      </c>
      <c r="C133" s="3">
        <f t="shared" si="16"/>
        <v>0</v>
      </c>
      <c r="D133" s="13">
        <f t="shared" si="15"/>
        <v>0</v>
      </c>
    </row>
    <row r="134" spans="1:4" x14ac:dyDescent="0.25">
      <c r="A134" s="3">
        <f t="shared" si="17"/>
        <v>-1.0839843750000022E-2</v>
      </c>
      <c r="B134" s="5">
        <f>Sheet1!E132</f>
        <v>0.955322265625</v>
      </c>
      <c r="C134" s="3">
        <f t="shared" si="16"/>
        <v>1</v>
      </c>
      <c r="D134" s="13">
        <f t="shared" si="15"/>
        <v>0.955322265625</v>
      </c>
    </row>
    <row r="135" spans="1:4" x14ac:dyDescent="0.25">
      <c r="A135" s="3">
        <f t="shared" si="17"/>
        <v>1.1816406250000022E-2</v>
      </c>
      <c r="B135" s="5">
        <f>Sheet1!E133</f>
        <v>0.96713867187500002</v>
      </c>
      <c r="C135" s="3">
        <f t="shared" si="16"/>
        <v>1</v>
      </c>
      <c r="D135" s="13">
        <f t="shared" si="15"/>
        <v>0.96713867187500002</v>
      </c>
    </row>
    <row r="136" spans="1:4" x14ac:dyDescent="0.25">
      <c r="A136" s="3">
        <f t="shared" si="17"/>
        <v>3.7597656250000222E-3</v>
      </c>
      <c r="B136" s="5">
        <f>Sheet1!E134</f>
        <v>0.97089843750000004</v>
      </c>
      <c r="C136" s="3">
        <f t="shared" si="16"/>
        <v>1</v>
      </c>
      <c r="D136" s="13">
        <f t="shared" si="15"/>
        <v>0.97089843750000004</v>
      </c>
    </row>
    <row r="137" spans="1:4" x14ac:dyDescent="0.25">
      <c r="A137" s="3">
        <f t="shared" si="17"/>
        <v>1.4453124999999956E-2</v>
      </c>
      <c r="B137" s="5">
        <f>Sheet1!E135</f>
        <v>0.9853515625</v>
      </c>
      <c r="C137" s="3">
        <f t="shared" si="16"/>
        <v>1</v>
      </c>
      <c r="D137" s="13">
        <f t="shared" si="15"/>
        <v>0.9853515625</v>
      </c>
    </row>
    <row r="138" spans="1:4" x14ac:dyDescent="0.25">
      <c r="A138" s="3">
        <f t="shared" si="17"/>
        <v>-1.708984375E-3</v>
      </c>
      <c r="B138" s="5">
        <f>Sheet1!E136</f>
        <v>0.983642578125</v>
      </c>
      <c r="C138" s="3">
        <f t="shared" si="16"/>
        <v>0</v>
      </c>
      <c r="D138" s="13">
        <f t="shared" si="15"/>
        <v>0</v>
      </c>
    </row>
    <row r="139" spans="1:4" x14ac:dyDescent="0.25">
      <c r="A139" s="3">
        <f t="shared" si="17"/>
        <v>9.7656250000022204E-5</v>
      </c>
      <c r="B139" s="5">
        <f>Sheet1!E137</f>
        <v>0.98374023437500002</v>
      </c>
      <c r="C139" s="3">
        <f t="shared" si="16"/>
        <v>0</v>
      </c>
      <c r="D139" s="13">
        <f t="shared" si="15"/>
        <v>0</v>
      </c>
    </row>
    <row r="140" spans="1:4" x14ac:dyDescent="0.25">
      <c r="A140" s="3">
        <f t="shared" si="17"/>
        <v>7.7148437499999778E-3</v>
      </c>
      <c r="B140" s="5">
        <f>Sheet1!E138</f>
        <v>0.991455078125</v>
      </c>
      <c r="C140" s="3">
        <f t="shared" si="16"/>
        <v>1</v>
      </c>
      <c r="D140" s="13">
        <f t="shared" si="15"/>
        <v>0.991455078125</v>
      </c>
    </row>
    <row r="141" spans="1:4" x14ac:dyDescent="0.25">
      <c r="A141" s="3">
        <f t="shared" si="17"/>
        <v>2.7832031250000222E-3</v>
      </c>
      <c r="B141" s="5">
        <f>Sheet1!E139</f>
        <v>0.99423828125000002</v>
      </c>
      <c r="C141" s="3">
        <f t="shared" si="16"/>
        <v>1</v>
      </c>
      <c r="D141" s="13">
        <f t="shared" si="15"/>
        <v>0.99423828125000002</v>
      </c>
    </row>
    <row r="142" spans="1:4" x14ac:dyDescent="0.25">
      <c r="A142" s="3">
        <f t="shared" si="17"/>
        <v>-4.8339843750000444E-3</v>
      </c>
      <c r="B142" s="5">
        <f>Sheet1!E140</f>
        <v>0.98940429687499998</v>
      </c>
      <c r="C142" s="3">
        <f t="shared" si="16"/>
        <v>1</v>
      </c>
      <c r="D142" s="13">
        <f t="shared" si="15"/>
        <v>0.98940429687499998</v>
      </c>
    </row>
    <row r="143" spans="1:4" x14ac:dyDescent="0.25">
      <c r="A143" s="3">
        <f t="shared" si="17"/>
        <v>-4.3457031249999334E-3</v>
      </c>
      <c r="B143" s="5">
        <f>Sheet1!E141</f>
        <v>0.98505859375000004</v>
      </c>
      <c r="C143" s="3">
        <f t="shared" si="16"/>
        <v>1</v>
      </c>
      <c r="D143" s="13">
        <f t="shared" si="15"/>
        <v>0.98505859375000004</v>
      </c>
    </row>
    <row r="144" spans="1:4" x14ac:dyDescent="0.25">
      <c r="A144" s="3">
        <f t="shared" si="17"/>
        <v>1.4941406249999956E-2</v>
      </c>
      <c r="B144" s="5">
        <f>Sheet1!E142</f>
        <v>1</v>
      </c>
      <c r="C144" s="3">
        <f t="shared" si="16"/>
        <v>1</v>
      </c>
      <c r="D144" s="13">
        <f t="shared" si="15"/>
        <v>1</v>
      </c>
    </row>
    <row r="145" spans="1:4" x14ac:dyDescent="0.25">
      <c r="A145" s="3">
        <f t="shared" si="17"/>
        <v>-9.4726562500000444E-3</v>
      </c>
      <c r="B145" s="5">
        <f>Sheet1!E143</f>
        <v>0.99052734374999996</v>
      </c>
      <c r="C145" s="3">
        <f t="shared" si="16"/>
        <v>1</v>
      </c>
      <c r="D145" s="13">
        <f t="shared" si="15"/>
        <v>0.99052734374999996</v>
      </c>
    </row>
    <row r="146" spans="1:4" x14ac:dyDescent="0.25">
      <c r="A146" s="3">
        <f t="shared" si="17"/>
        <v>-6.9824218749999778E-3</v>
      </c>
      <c r="B146" s="5">
        <f>Sheet1!E144</f>
        <v>0.98354492187499998</v>
      </c>
      <c r="C146" s="3">
        <f t="shared" si="16"/>
        <v>1</v>
      </c>
      <c r="D146" s="13">
        <f t="shared" si="15"/>
        <v>0.98354492187499998</v>
      </c>
    </row>
    <row r="147" spans="1:4" x14ac:dyDescent="0.25">
      <c r="A147" s="3">
        <f t="shared" si="17"/>
        <v>-1.5087890624999933E-2</v>
      </c>
      <c r="B147" s="5">
        <f>Sheet1!E145</f>
        <v>0.96845703125000004</v>
      </c>
      <c r="C147" s="3">
        <f t="shared" si="16"/>
        <v>1</v>
      </c>
      <c r="D147" s="13">
        <f t="shared" si="15"/>
        <v>0.96845703125000004</v>
      </c>
    </row>
    <row r="148" spans="1:4" x14ac:dyDescent="0.25">
      <c r="A148" s="3">
        <f t="shared" si="17"/>
        <v>3.2714843749999112E-3</v>
      </c>
      <c r="B148" s="5">
        <f>Sheet1!E146</f>
        <v>0.97172851562499996</v>
      </c>
      <c r="C148" s="3">
        <f t="shared" si="16"/>
        <v>1</v>
      </c>
      <c r="D148" s="13">
        <f t="shared" si="15"/>
        <v>0.97172851562499996</v>
      </c>
    </row>
    <row r="149" spans="1:4" x14ac:dyDescent="0.25">
      <c r="A149" s="3">
        <f t="shared" si="17"/>
        <v>-9.7656249999911182E-5</v>
      </c>
      <c r="B149" s="5">
        <f>Sheet1!E147</f>
        <v>0.97163085937500004</v>
      </c>
      <c r="C149" s="3">
        <f t="shared" si="16"/>
        <v>0</v>
      </c>
      <c r="D149" s="13">
        <f t="shared" si="15"/>
        <v>0</v>
      </c>
    </row>
    <row r="150" spans="1:4" x14ac:dyDescent="0.25">
      <c r="A150" s="3">
        <f t="shared" si="17"/>
        <v>-2.0507812500000222E-3</v>
      </c>
      <c r="B150" s="5">
        <f>Sheet1!E148</f>
        <v>0.96958007812500002</v>
      </c>
      <c r="C150" s="3">
        <f t="shared" si="16"/>
        <v>1</v>
      </c>
      <c r="D150" s="13">
        <f t="shared" si="15"/>
        <v>0.96958007812500002</v>
      </c>
    </row>
    <row r="151" spans="1:4" x14ac:dyDescent="0.25">
      <c r="A151" s="3">
        <f t="shared" si="17"/>
        <v>4.0527343749999778E-3</v>
      </c>
      <c r="B151" s="5">
        <f>Sheet1!E149</f>
        <v>0.9736328125</v>
      </c>
      <c r="C151" s="3">
        <f t="shared" si="16"/>
        <v>1</v>
      </c>
      <c r="D151" s="13">
        <f t="shared" si="15"/>
        <v>0.9736328125</v>
      </c>
    </row>
    <row r="152" spans="1:4" x14ac:dyDescent="0.25">
      <c r="A152" s="3">
        <f t="shared" si="17"/>
        <v>-2.3925781250000444E-3</v>
      </c>
      <c r="B152" s="5">
        <f>Sheet1!E150</f>
        <v>0.97124023437499996</v>
      </c>
      <c r="C152" s="3">
        <f t="shared" si="16"/>
        <v>1</v>
      </c>
      <c r="D152" s="13">
        <f t="shared" si="15"/>
        <v>0.97124023437499996</v>
      </c>
    </row>
    <row r="153" spans="1:4" x14ac:dyDescent="0.25">
      <c r="A153" s="3">
        <f t="shared" si="17"/>
        <v>-4.6874999999999556E-3</v>
      </c>
      <c r="B153" s="5">
        <f>Sheet1!E151</f>
        <v>0.966552734375</v>
      </c>
      <c r="C153" s="3">
        <f t="shared" si="16"/>
        <v>1</v>
      </c>
      <c r="D153" s="14">
        <f t="shared" si="15"/>
        <v>0.966552734375</v>
      </c>
    </row>
    <row r="154" spans="1:4" x14ac:dyDescent="0.25">
      <c r="A154" s="3">
        <f t="shared" si="17"/>
        <v>1.3720703124999956E-2</v>
      </c>
      <c r="B154" s="5">
        <f>Sheet1!E152</f>
        <v>0.98027343749999996</v>
      </c>
      <c r="C154" s="3">
        <f t="shared" si="16"/>
        <v>1</v>
      </c>
      <c r="D154" s="14">
        <f t="shared" si="15"/>
        <v>0.98027343749999996</v>
      </c>
    </row>
    <row r="155" spans="1:4" x14ac:dyDescent="0.25">
      <c r="A155" s="3">
        <f t="shared" si="17"/>
        <v>-6.0546874999999334E-3</v>
      </c>
      <c r="B155" s="5">
        <f>Sheet1!E153</f>
        <v>0.97421875000000002</v>
      </c>
      <c r="C155" s="3">
        <f t="shared" si="16"/>
        <v>1</v>
      </c>
      <c r="D155" s="14">
        <f t="shared" si="15"/>
        <v>0.97421875000000002</v>
      </c>
    </row>
    <row r="156" spans="1:4" x14ac:dyDescent="0.25">
      <c r="A156" s="3">
        <f t="shared" si="17"/>
        <v>5.9570312500000222E-3</v>
      </c>
      <c r="B156" s="5">
        <f>Sheet1!E154</f>
        <v>0.98017578125000004</v>
      </c>
      <c r="C156" s="3">
        <f t="shared" si="16"/>
        <v>1</v>
      </c>
      <c r="D156" s="14">
        <f t="shared" si="15"/>
        <v>0.98017578125000004</v>
      </c>
    </row>
    <row r="157" spans="1:4" x14ac:dyDescent="0.25">
      <c r="A157" s="3">
        <f t="shared" si="17"/>
        <v>-6.4453125000000222E-3</v>
      </c>
      <c r="B157" s="5">
        <f>Sheet1!E155</f>
        <v>0.97373046875000002</v>
      </c>
      <c r="C157" s="3">
        <f t="shared" si="16"/>
        <v>1</v>
      </c>
      <c r="D157" s="14">
        <f t="shared" si="15"/>
        <v>0.97373046875000002</v>
      </c>
    </row>
    <row r="158" spans="1:4" x14ac:dyDescent="0.25">
      <c r="A158" s="3">
        <f t="shared" si="17"/>
        <v>3.90625E-3</v>
      </c>
      <c r="B158" s="5">
        <f>Sheet1!E156</f>
        <v>0.97763671875000002</v>
      </c>
      <c r="C158" s="3">
        <f t="shared" si="16"/>
        <v>1</v>
      </c>
      <c r="D158" s="14">
        <f t="shared" si="15"/>
        <v>0.97763671875000002</v>
      </c>
    </row>
    <row r="159" spans="1:4" x14ac:dyDescent="0.25">
      <c r="A159" s="3">
        <f t="shared" si="17"/>
        <v>1.9091796874999956E-2</v>
      </c>
      <c r="B159" s="5">
        <f>Sheet1!E157</f>
        <v>0.99672851562499998</v>
      </c>
      <c r="C159" s="3">
        <f t="shared" si="16"/>
        <v>1</v>
      </c>
      <c r="D159" s="14">
        <f t="shared" si="15"/>
        <v>0.99672851562499998</v>
      </c>
    </row>
    <row r="160" spans="1:4" x14ac:dyDescent="0.25">
      <c r="A160" s="3">
        <f t="shared" si="17"/>
        <v>-1.4843749999999933E-2</v>
      </c>
      <c r="B160" s="5">
        <f>Sheet1!E158</f>
        <v>0.98188476562500004</v>
      </c>
      <c r="C160" s="3">
        <f t="shared" si="16"/>
        <v>1</v>
      </c>
      <c r="D160" s="14">
        <f t="shared" si="15"/>
        <v>0.98188476562500004</v>
      </c>
    </row>
    <row r="161" spans="1:4" x14ac:dyDescent="0.25">
      <c r="A161" s="3">
        <f t="shared" si="17"/>
        <v>-2.9785156250000666E-3</v>
      </c>
      <c r="B161" s="5">
        <f>Sheet1!E159</f>
        <v>0.97890624999999998</v>
      </c>
      <c r="C161" s="3">
        <f t="shared" si="16"/>
        <v>1</v>
      </c>
      <c r="D161" s="14">
        <f t="shared" si="15"/>
        <v>0.97890624999999998</v>
      </c>
    </row>
    <row r="162" spans="1:4" x14ac:dyDescent="0.25">
      <c r="A162" s="3">
        <f t="shared" si="17"/>
        <v>-7.6660156250000222E-3</v>
      </c>
      <c r="B162" s="5">
        <f>Sheet1!E160</f>
        <v>0.97124023437499996</v>
      </c>
      <c r="C162" s="3">
        <f t="shared" si="16"/>
        <v>1</v>
      </c>
      <c r="D162" s="14">
        <f t="shared" si="15"/>
        <v>0.97124023437499996</v>
      </c>
    </row>
    <row r="163" spans="1:4" x14ac:dyDescent="0.25">
      <c r="A163" s="3">
        <f t="shared" si="17"/>
        <v>1.1132812500000089E-2</v>
      </c>
      <c r="B163" s="5">
        <f>Sheet1!E161</f>
        <v>0.98237304687500004</v>
      </c>
      <c r="C163" s="3">
        <f t="shared" si="16"/>
        <v>1</v>
      </c>
      <c r="D163" s="14">
        <f t="shared" si="15"/>
        <v>0.98237304687500004</v>
      </c>
    </row>
    <row r="164" spans="1:4" x14ac:dyDescent="0.25">
      <c r="A164" s="3">
        <f t="shared" si="17"/>
        <v>4.39453125E-3</v>
      </c>
      <c r="B164" s="5">
        <f>Sheet1!E162</f>
        <v>0.98676757812500004</v>
      </c>
      <c r="C164" s="3">
        <f t="shared" si="16"/>
        <v>1</v>
      </c>
      <c r="D164" s="14">
        <f t="shared" si="15"/>
        <v>0.98676757812500004</v>
      </c>
    </row>
    <row r="165" spans="1:4" x14ac:dyDescent="0.25">
      <c r="A165" s="3">
        <f t="shared" si="17"/>
        <v>6.347656249999778E-4</v>
      </c>
      <c r="B165" s="5">
        <f>Sheet1!E163</f>
        <v>0.98740234375000002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-1.8701171874999978E-2</v>
      </c>
      <c r="B166" s="5">
        <f>Sheet1!E164</f>
        <v>0.96870117187500004</v>
      </c>
      <c r="C166" s="3">
        <f t="shared" si="16"/>
        <v>1</v>
      </c>
      <c r="D166" s="14">
        <f t="shared" si="15"/>
        <v>0.96870117187500004</v>
      </c>
    </row>
    <row r="167" spans="1:4" x14ac:dyDescent="0.25">
      <c r="A167" s="3">
        <f t="shared" si="17"/>
        <v>-7.2753906250000444E-3</v>
      </c>
      <c r="B167" s="5">
        <f>Sheet1!E165</f>
        <v>0.96142578125</v>
      </c>
      <c r="C167" s="3">
        <f t="shared" si="16"/>
        <v>1</v>
      </c>
      <c r="D167" s="14">
        <f t="shared" si="15"/>
        <v>0.96142578125</v>
      </c>
    </row>
    <row r="168" spans="1:4" x14ac:dyDescent="0.25">
      <c r="A168" s="3">
        <f t="shared" si="17"/>
        <v>5.5175781249999778E-3</v>
      </c>
      <c r="B168" s="5">
        <f>Sheet1!E166</f>
        <v>0.96694335937499998</v>
      </c>
      <c r="C168" s="3">
        <f t="shared" si="16"/>
        <v>1</v>
      </c>
      <c r="D168" s="14">
        <f t="shared" si="15"/>
        <v>0.96694335937499998</v>
      </c>
    </row>
    <row r="169" spans="1:4" x14ac:dyDescent="0.25">
      <c r="A169" s="3">
        <f t="shared" si="17"/>
        <v>-6.9335937500000222E-3</v>
      </c>
      <c r="B169" s="5">
        <f>Sheet1!E167</f>
        <v>0.96000976562499996</v>
      </c>
      <c r="C169" s="3">
        <f t="shared" si="16"/>
        <v>1</v>
      </c>
      <c r="D169" s="14">
        <f t="shared" si="15"/>
        <v>0.96000976562499996</v>
      </c>
    </row>
    <row r="170" spans="1:4" x14ac:dyDescent="0.25">
      <c r="A170" s="3">
        <f t="shared" si="17"/>
        <v>3.0761718750000888E-3</v>
      </c>
      <c r="B170" s="5">
        <f>Sheet1!E168</f>
        <v>0.96308593750000004</v>
      </c>
      <c r="C170" s="3">
        <f t="shared" si="16"/>
        <v>1</v>
      </c>
      <c r="D170" s="14">
        <f t="shared" si="15"/>
        <v>0.96308593750000004</v>
      </c>
    </row>
    <row r="171" spans="1:4" x14ac:dyDescent="0.25">
      <c r="A171" s="3">
        <f t="shared" si="17"/>
        <v>-9.765625E-3</v>
      </c>
      <c r="B171" s="5">
        <f>Sheet1!E169</f>
        <v>0.95332031250000004</v>
      </c>
      <c r="C171" s="3">
        <f t="shared" si="16"/>
        <v>1</v>
      </c>
      <c r="D171" s="14">
        <f t="shared" si="15"/>
        <v>0.95332031250000004</v>
      </c>
    </row>
    <row r="172" spans="1:4" x14ac:dyDescent="0.25">
      <c r="A172" s="3">
        <f t="shared" si="17"/>
        <v>1.4501953124999911E-2</v>
      </c>
      <c r="B172" s="5">
        <f>Sheet1!E170</f>
        <v>0.96782226562499996</v>
      </c>
      <c r="C172" s="3">
        <f t="shared" si="16"/>
        <v>1</v>
      </c>
      <c r="D172" s="14">
        <f t="shared" si="15"/>
        <v>0.96782226562499996</v>
      </c>
    </row>
    <row r="173" spans="1:4" x14ac:dyDescent="0.25">
      <c r="A173" s="3">
        <f t="shared" si="17"/>
        <v>5.7128906250000222E-3</v>
      </c>
      <c r="B173" s="5">
        <f>Sheet1!E171</f>
        <v>0.97353515624999998</v>
      </c>
      <c r="C173" s="3">
        <f t="shared" si="16"/>
        <v>1</v>
      </c>
      <c r="D173" s="14">
        <f t="shared" si="15"/>
        <v>0.97353515624999998</v>
      </c>
    </row>
    <row r="174" spans="1:4" x14ac:dyDescent="0.25">
      <c r="A174" s="3">
        <f t="shared" si="17"/>
        <v>-2.294921875E-2</v>
      </c>
      <c r="B174" s="5">
        <f>Sheet1!E172</f>
        <v>0.95058593749999998</v>
      </c>
      <c r="C174" s="3">
        <f t="shared" si="16"/>
        <v>1</v>
      </c>
      <c r="D174" s="14">
        <f t="shared" si="15"/>
        <v>0.95058593749999998</v>
      </c>
    </row>
    <row r="175" spans="1:4" x14ac:dyDescent="0.25">
      <c r="A175" s="3">
        <f t="shared" si="17"/>
        <v>-4.2968749999999778E-3</v>
      </c>
      <c r="B175" s="5">
        <f>Sheet1!E173</f>
        <v>0.9462890625</v>
      </c>
      <c r="C175" s="3">
        <f t="shared" si="16"/>
        <v>1</v>
      </c>
      <c r="D175" s="14">
        <f t="shared" si="15"/>
        <v>0.9462890625</v>
      </c>
    </row>
    <row r="176" spans="1:4" x14ac:dyDescent="0.25">
      <c r="A176" s="3">
        <f t="shared" si="17"/>
        <v>2.0117187500000022E-2</v>
      </c>
      <c r="B176" s="5">
        <f>Sheet1!E174</f>
        <v>0.96640625000000002</v>
      </c>
      <c r="C176" s="3">
        <f t="shared" si="16"/>
        <v>1</v>
      </c>
      <c r="D176" s="14">
        <f t="shared" si="15"/>
        <v>0.96640625000000002</v>
      </c>
    </row>
    <row r="177" spans="1:4" x14ac:dyDescent="0.25">
      <c r="A177" s="3">
        <f t="shared" si="17"/>
        <v>-4.5898437500000444E-3</v>
      </c>
      <c r="B177" s="5">
        <f>Sheet1!E175</f>
        <v>0.96181640624999998</v>
      </c>
      <c r="C177" s="3">
        <f t="shared" si="16"/>
        <v>1</v>
      </c>
      <c r="D177" s="14">
        <f t="shared" si="15"/>
        <v>0.96181640624999998</v>
      </c>
    </row>
    <row r="178" spans="1:4" x14ac:dyDescent="0.25">
      <c r="A178" s="3">
        <f t="shared" si="17"/>
        <v>-2.4804687499999978E-2</v>
      </c>
      <c r="B178" s="5">
        <f>Sheet1!E176</f>
        <v>0.93701171875</v>
      </c>
      <c r="C178" s="3">
        <f t="shared" si="16"/>
        <v>1</v>
      </c>
      <c r="D178" s="15">
        <f t="shared" si="15"/>
        <v>0.93701171875</v>
      </c>
    </row>
    <row r="179" spans="1:4" x14ac:dyDescent="0.25">
      <c r="A179" s="3">
        <f t="shared" si="17"/>
        <v>3.7109374999999556E-3</v>
      </c>
      <c r="B179" s="5">
        <f>Sheet1!E177</f>
        <v>0.94072265624999996</v>
      </c>
      <c r="C179" s="3">
        <f t="shared" si="16"/>
        <v>1</v>
      </c>
      <c r="D179" s="15">
        <f t="shared" si="15"/>
        <v>0.94072265624999996</v>
      </c>
    </row>
    <row r="180" spans="1:4" x14ac:dyDescent="0.25">
      <c r="A180" s="3">
        <f t="shared" si="17"/>
        <v>-9.9609374999999334E-3</v>
      </c>
      <c r="B180" s="5">
        <f>Sheet1!E178</f>
        <v>0.93076171875000002</v>
      </c>
      <c r="C180" s="3">
        <f t="shared" si="16"/>
        <v>1</v>
      </c>
      <c r="D180" s="15">
        <f t="shared" si="15"/>
        <v>0.93076171875000002</v>
      </c>
    </row>
    <row r="181" spans="1:4" x14ac:dyDescent="0.25">
      <c r="A181" s="3">
        <f t="shared" si="17"/>
        <v>2.685546875E-3</v>
      </c>
      <c r="B181" s="5">
        <f>Sheet1!E179</f>
        <v>0.93344726562500002</v>
      </c>
      <c r="C181" s="3">
        <f t="shared" si="16"/>
        <v>1</v>
      </c>
      <c r="D181" s="15">
        <f t="shared" si="15"/>
        <v>0.93344726562500002</v>
      </c>
    </row>
    <row r="182" spans="1:4" x14ac:dyDescent="0.25">
      <c r="A182" s="3">
        <f t="shared" si="17"/>
        <v>-2.4267578125000022E-2</v>
      </c>
      <c r="B182" s="5">
        <f>Sheet1!E180</f>
        <v>0.9091796875</v>
      </c>
      <c r="C182" s="3">
        <f t="shared" si="16"/>
        <v>1</v>
      </c>
      <c r="D182" s="15">
        <f t="shared" si="15"/>
        <v>0.9091796875</v>
      </c>
    </row>
    <row r="183" spans="1:4" x14ac:dyDescent="0.25">
      <c r="A183" s="3">
        <f t="shared" si="17"/>
        <v>-1.5966796875000022E-2</v>
      </c>
      <c r="B183" s="5">
        <f>Sheet1!E181</f>
        <v>0.89321289062499998</v>
      </c>
      <c r="C183" s="3">
        <f t="shared" si="16"/>
        <v>1</v>
      </c>
      <c r="D183" s="15">
        <f t="shared" si="15"/>
        <v>0.89321289062499998</v>
      </c>
    </row>
    <row r="184" spans="1:4" x14ac:dyDescent="0.25">
      <c r="A184" s="3">
        <f t="shared" si="17"/>
        <v>-8.1054687499999556E-3</v>
      </c>
      <c r="B184" s="5">
        <f>Sheet1!E182</f>
        <v>0.88510742187500002</v>
      </c>
      <c r="C184" s="3">
        <f t="shared" si="16"/>
        <v>1</v>
      </c>
      <c r="D184" s="15">
        <f t="shared" si="15"/>
        <v>0.88510742187500002</v>
      </c>
    </row>
    <row r="185" spans="1:4" x14ac:dyDescent="0.25">
      <c r="A185" s="3">
        <f t="shared" si="17"/>
        <v>5.859375000000222E-4</v>
      </c>
      <c r="B185" s="5">
        <f>Sheet1!E183</f>
        <v>0.88569335937500004</v>
      </c>
      <c r="C185" s="3">
        <f t="shared" si="16"/>
        <v>0</v>
      </c>
      <c r="D185" s="15">
        <f t="shared" si="15"/>
        <v>0</v>
      </c>
    </row>
    <row r="186" spans="1:4" x14ac:dyDescent="0.25">
      <c r="A186" s="3">
        <f t="shared" si="17"/>
        <v>1.66015625E-2</v>
      </c>
      <c r="B186" s="5">
        <f>Sheet1!E184</f>
        <v>0.90229492187500004</v>
      </c>
      <c r="C186" s="3">
        <f t="shared" si="16"/>
        <v>1</v>
      </c>
      <c r="D186" s="15">
        <f t="shared" si="15"/>
        <v>0.90229492187500004</v>
      </c>
    </row>
    <row r="187" spans="1:4" x14ac:dyDescent="0.25">
      <c r="A187" s="3">
        <f t="shared" si="17"/>
        <v>-9.7656250000022204E-5</v>
      </c>
      <c r="B187" s="5">
        <f>Sheet1!E185</f>
        <v>0.90219726562500002</v>
      </c>
      <c r="C187" s="3">
        <f t="shared" si="16"/>
        <v>0</v>
      </c>
      <c r="D187" s="15">
        <f t="shared" si="15"/>
        <v>0</v>
      </c>
    </row>
    <row r="188" spans="1:4" x14ac:dyDescent="0.25">
      <c r="A188" s="3">
        <f t="shared" si="17"/>
        <v>-6.9335937500000222E-3</v>
      </c>
      <c r="B188" s="5">
        <f>Sheet1!E186</f>
        <v>0.895263671875</v>
      </c>
      <c r="C188" s="3">
        <f t="shared" si="16"/>
        <v>1</v>
      </c>
      <c r="D188" s="15">
        <f t="shared" si="15"/>
        <v>0.895263671875</v>
      </c>
    </row>
    <row r="189" spans="1:4" x14ac:dyDescent="0.25">
      <c r="A189" s="3">
        <f t="shared" si="17"/>
        <v>2.0507812500000222E-3</v>
      </c>
      <c r="B189" s="5">
        <f>Sheet1!E187</f>
        <v>0.89731445312500002</v>
      </c>
      <c r="C189" s="3">
        <f t="shared" si="16"/>
        <v>1</v>
      </c>
      <c r="D189" s="15">
        <f t="shared" si="15"/>
        <v>0.89731445312500002</v>
      </c>
    </row>
    <row r="190" spans="1:4" x14ac:dyDescent="0.25">
      <c r="A190" s="3">
        <f t="shared" si="17"/>
        <v>-4.2968749999999778E-3</v>
      </c>
      <c r="B190" s="5">
        <f>Sheet1!E188</f>
        <v>0.89301757812500004</v>
      </c>
      <c r="C190" s="3">
        <f t="shared" si="16"/>
        <v>1</v>
      </c>
      <c r="D190" s="15">
        <f t="shared" si="15"/>
        <v>0.89301757812500004</v>
      </c>
    </row>
    <row r="191" spans="1:4" x14ac:dyDescent="0.25">
      <c r="A191" s="3">
        <f t="shared" si="17"/>
        <v>-5.8105468750000444E-3</v>
      </c>
      <c r="B191" s="5">
        <f>Sheet1!E189</f>
        <v>0.88720703125</v>
      </c>
      <c r="C191" s="3">
        <f t="shared" si="16"/>
        <v>1</v>
      </c>
      <c r="D191" s="15">
        <f t="shared" si="15"/>
        <v>0.88720703125</v>
      </c>
    </row>
    <row r="192" spans="1:4" x14ac:dyDescent="0.25">
      <c r="A192" s="3">
        <f t="shared" si="17"/>
        <v>-4.0039062500000222E-3</v>
      </c>
      <c r="B192" s="5">
        <f>Sheet1!E190</f>
        <v>0.88320312499999998</v>
      </c>
      <c r="C192" s="3">
        <f t="shared" si="16"/>
        <v>1</v>
      </c>
      <c r="D192" s="15">
        <f t="shared" si="15"/>
        <v>0.88320312499999998</v>
      </c>
    </row>
    <row r="193" spans="1:4" x14ac:dyDescent="0.25">
      <c r="A193" s="3">
        <f t="shared" si="17"/>
        <v>4.4921875000000222E-3</v>
      </c>
      <c r="B193" s="5">
        <f>Sheet1!E191</f>
        <v>0.8876953125</v>
      </c>
      <c r="C193" s="3">
        <f t="shared" si="16"/>
        <v>1</v>
      </c>
      <c r="D193" s="15">
        <f t="shared" si="15"/>
        <v>0.8876953125</v>
      </c>
    </row>
    <row r="194" spans="1:4" x14ac:dyDescent="0.25">
      <c r="A194" s="3">
        <f t="shared" si="17"/>
        <v>6.8359375E-3</v>
      </c>
      <c r="B194" s="5">
        <f>Sheet1!E192</f>
        <v>0.89453125</v>
      </c>
      <c r="C194" s="3">
        <f t="shared" si="16"/>
        <v>1</v>
      </c>
      <c r="D194" s="15">
        <f t="shared" si="15"/>
        <v>0.89453125</v>
      </c>
    </row>
    <row r="195" spans="1:4" x14ac:dyDescent="0.25">
      <c r="A195" s="3">
        <f t="shared" si="17"/>
        <v>4.8828125E-4</v>
      </c>
      <c r="B195" s="5">
        <f>Sheet1!E193</f>
        <v>0.89501953125</v>
      </c>
      <c r="C195" s="3">
        <f t="shared" si="16"/>
        <v>0</v>
      </c>
      <c r="D195" s="15">
        <f t="shared" ref="D195:D202" si="18">IF(C195=0,0,B195)</f>
        <v>0</v>
      </c>
    </row>
    <row r="196" spans="1:4" x14ac:dyDescent="0.25">
      <c r="A196" s="3">
        <f t="shared" si="17"/>
        <v>3.6132812500000444E-3</v>
      </c>
      <c r="B196" s="5">
        <f>Sheet1!E194</f>
        <v>0.89863281250000004</v>
      </c>
      <c r="C196" s="3">
        <f t="shared" ref="C196:C202" si="19">IF(ISTEXT(B195),0,IF(OR(B196&lt;(B195-$C$2),B196&gt;(B195+$C$2)),1,0))</f>
        <v>1</v>
      </c>
      <c r="D196" s="15">
        <f t="shared" si="18"/>
        <v>0.89863281250000004</v>
      </c>
    </row>
    <row r="197" spans="1:4" x14ac:dyDescent="0.25">
      <c r="A197" s="3">
        <f t="shared" ref="A197:A203" si="20">B197-B196</f>
        <v>7.8124999999995559E-4</v>
      </c>
      <c r="B197" s="5">
        <f>Sheet1!E195</f>
        <v>0.8994140625</v>
      </c>
      <c r="C197" s="3">
        <f t="shared" si="19"/>
        <v>0</v>
      </c>
      <c r="D197" s="15">
        <f t="shared" si="18"/>
        <v>0</v>
      </c>
    </row>
    <row r="198" spans="1:4" x14ac:dyDescent="0.25">
      <c r="A198" s="3">
        <f t="shared" si="20"/>
        <v>-3.8085937499999778E-3</v>
      </c>
      <c r="B198" s="5">
        <f>Sheet1!E196</f>
        <v>0.89560546875000002</v>
      </c>
      <c r="C198" s="3">
        <f t="shared" si="19"/>
        <v>1</v>
      </c>
      <c r="D198" s="15">
        <f t="shared" si="18"/>
        <v>0.89560546875000002</v>
      </c>
    </row>
    <row r="199" spans="1:4" x14ac:dyDescent="0.25">
      <c r="A199" s="3">
        <f t="shared" si="20"/>
        <v>9.6679687499999778E-3</v>
      </c>
      <c r="B199" s="5">
        <f>Sheet1!E197</f>
        <v>0.9052734375</v>
      </c>
      <c r="C199" s="3">
        <f t="shared" si="19"/>
        <v>1</v>
      </c>
      <c r="D199" s="15">
        <f t="shared" si="18"/>
        <v>0.9052734375</v>
      </c>
    </row>
    <row r="200" spans="1:4" x14ac:dyDescent="0.25">
      <c r="A200" s="3">
        <f t="shared" si="20"/>
        <v>-1.0253906249999556E-3</v>
      </c>
      <c r="B200" s="5">
        <f>Sheet1!E198</f>
        <v>0.90424804687500004</v>
      </c>
      <c r="C200" s="3">
        <f t="shared" si="19"/>
        <v>0</v>
      </c>
      <c r="D200" s="15">
        <f t="shared" si="18"/>
        <v>0</v>
      </c>
    </row>
    <row r="201" spans="1:4" x14ac:dyDescent="0.25">
      <c r="A201" s="3">
        <f t="shared" si="20"/>
        <v>5.3222656249999334E-3</v>
      </c>
      <c r="B201" s="5">
        <f>Sheet1!E199</f>
        <v>0.90957031249999998</v>
      </c>
      <c r="C201" s="3">
        <f t="shared" si="19"/>
        <v>1</v>
      </c>
      <c r="D201" s="15">
        <f t="shared" si="18"/>
        <v>0.90957031249999998</v>
      </c>
    </row>
    <row r="202" spans="1:4" x14ac:dyDescent="0.25">
      <c r="A202" s="3">
        <f t="shared" si="20"/>
        <v>1.6601562500000444E-3</v>
      </c>
      <c r="B202" s="5">
        <f>Sheet1!E200</f>
        <v>0.91123046875000002</v>
      </c>
      <c r="C202" s="3">
        <f t="shared" si="19"/>
        <v>0</v>
      </c>
      <c r="D202" s="15">
        <f t="shared" si="18"/>
        <v>0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3"/>
  <sheetViews>
    <sheetView zoomScale="60" zoomScaleNormal="60" workbookViewId="0">
      <selection activeCell="Q21" sqref="Q21"/>
    </sheetView>
  </sheetViews>
  <sheetFormatPr defaultColWidth="9.140625" defaultRowHeight="15" x14ac:dyDescent="0.25"/>
  <cols>
    <col min="1" max="1" width="15.85546875" style="3" bestFit="1" customWidth="1"/>
    <col min="2" max="2" width="14.5703125" style="5" bestFit="1" customWidth="1"/>
    <col min="3" max="3" width="9.140625" style="3"/>
    <col min="4" max="4" width="9.140625" style="5"/>
    <col min="5" max="5" width="16.42578125" style="3" bestFit="1" customWidth="1"/>
    <col min="6" max="6" width="1.140625" style="3" customWidth="1"/>
    <col min="7" max="7" width="12.5703125" style="3" bestFit="1" customWidth="1"/>
    <col min="8" max="8" width="13.28515625" style="3" bestFit="1" customWidth="1"/>
    <col min="9" max="9" width="18" style="3" bestFit="1" customWidth="1"/>
    <col min="10" max="11" width="13.28515625" style="3" bestFit="1" customWidth="1"/>
    <col min="12" max="12" width="14.42578125" style="3" customWidth="1"/>
    <col min="13" max="13" width="13.28515625" style="3" customWidth="1"/>
    <col min="14" max="14" width="15.5703125" style="3" customWidth="1"/>
    <col min="15" max="15" width="16.7109375" style="3" customWidth="1"/>
    <col min="16" max="16" width="13.28515625" style="3" bestFit="1" customWidth="1"/>
    <col min="17" max="17" width="22.28515625" style="3" bestFit="1" customWidth="1"/>
    <col min="18" max="18" width="12.5703125" style="3" bestFit="1" customWidth="1"/>
    <col min="19" max="19" width="1.85546875" style="3" customWidth="1"/>
    <col min="20" max="20" width="9.140625" style="3" customWidth="1"/>
    <col min="21" max="22" width="9.140625" style="3"/>
    <col min="23" max="23" width="40.5703125" style="3" bestFit="1" customWidth="1"/>
    <col min="24" max="16384" width="9.140625" style="3"/>
  </cols>
  <sheetData>
    <row r="1" spans="1:20" ht="14.45" x14ac:dyDescent="0.35">
      <c r="A1" s="3" t="s">
        <v>5</v>
      </c>
      <c r="B1" s="5" t="s">
        <v>11</v>
      </c>
      <c r="D1" s="5" t="s">
        <v>2</v>
      </c>
      <c r="E1" s="3" t="s">
        <v>17</v>
      </c>
      <c r="G1" s="7" t="s">
        <v>6</v>
      </c>
      <c r="H1" s="7" t="s">
        <v>14</v>
      </c>
      <c r="I1" s="7" t="s">
        <v>12</v>
      </c>
      <c r="J1" s="7" t="s">
        <v>3</v>
      </c>
      <c r="K1" s="7" t="s">
        <v>7</v>
      </c>
      <c r="L1" s="7" t="s">
        <v>4</v>
      </c>
      <c r="M1" s="7" t="s">
        <v>8</v>
      </c>
      <c r="N1" s="7" t="s">
        <v>15</v>
      </c>
      <c r="O1" s="7" t="s">
        <v>16</v>
      </c>
      <c r="P1" s="7" t="s">
        <v>9</v>
      </c>
      <c r="Q1" s="7" t="s">
        <v>10</v>
      </c>
    </row>
    <row r="2" spans="1:20" ht="14.45" x14ac:dyDescent="0.35">
      <c r="C2" s="6">
        <v>2E-3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20" ht="14.45" x14ac:dyDescent="0.35">
      <c r="B3" s="5">
        <f>Sheet1!E1</f>
        <v>0.97763671875000002</v>
      </c>
      <c r="C3" s="3">
        <v>0</v>
      </c>
      <c r="D3" s="15">
        <f t="shared" ref="D3:D66" si="0">IF(C3=0,0,B3)</f>
        <v>0</v>
      </c>
      <c r="E3" s="3">
        <f>SUM(C3:C27)</f>
        <v>18</v>
      </c>
      <c r="G3" s="7">
        <f>E3/MAX($E$3:$E$10)</f>
        <v>0.75</v>
      </c>
      <c r="H3" s="7">
        <v>0</v>
      </c>
      <c r="I3" s="7">
        <f>AVERAGE(D3:D27)</f>
        <v>0.69441601562499999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20" ht="14.45" x14ac:dyDescent="0.35">
      <c r="A4" s="3">
        <f>B4-B3</f>
        <v>-5.2734374999999778E-3</v>
      </c>
      <c r="B4" s="5">
        <f>Sheet1!E2</f>
        <v>0.97236328125000004</v>
      </c>
      <c r="C4" s="3">
        <f t="shared" ref="C4:C67" si="1">IF(ISTEXT(B3),0,IF(OR(B4&lt;(B3-$C$2),B4&gt;(B3+$C$2)),1,0))</f>
        <v>1</v>
      </c>
      <c r="D4" s="15">
        <f t="shared" si="0"/>
        <v>0.97236328125000004</v>
      </c>
      <c r="E4" s="3">
        <f>SUM(C28:C52)</f>
        <v>21</v>
      </c>
      <c r="G4" s="7">
        <f>E4/MAX($E$3:$E$10)</f>
        <v>0.875</v>
      </c>
      <c r="H4" s="7">
        <f>G4-G3</f>
        <v>0.125</v>
      </c>
      <c r="I4" s="7">
        <f>AVERAGE(D28:D52)</f>
        <v>0.77535156249999981</v>
      </c>
      <c r="J4" s="7">
        <f>I4-I3</f>
        <v>8.093554687499982E-2</v>
      </c>
      <c r="K4" s="26">
        <f t="shared" ref="K4:K10" si="2">G4*J4</f>
        <v>7.0818603515624842E-2</v>
      </c>
      <c r="L4" s="7">
        <v>0</v>
      </c>
      <c r="M4" s="7">
        <f t="shared" ref="M4:M10" si="3">-G4*K4*K4</f>
        <v>-4.3883652784153619E-3</v>
      </c>
      <c r="N4" s="7">
        <v>0</v>
      </c>
      <c r="O4" s="7">
        <v>0</v>
      </c>
      <c r="P4" s="7">
        <v>0</v>
      </c>
      <c r="Q4" s="7">
        <v>0</v>
      </c>
    </row>
    <row r="5" spans="1:20" ht="14.45" x14ac:dyDescent="0.35">
      <c r="A5" s="3">
        <f t="shared" ref="A5:A68" si="4">B5-B4</f>
        <v>3.8574218749999334E-3</v>
      </c>
      <c r="B5" s="5">
        <f>Sheet1!E3</f>
        <v>0.97622070312499998</v>
      </c>
      <c r="C5" s="3">
        <f t="shared" si="1"/>
        <v>1</v>
      </c>
      <c r="D5" s="15">
        <f t="shared" si="0"/>
        <v>0.97622070312499998</v>
      </c>
      <c r="E5" s="3">
        <f>SUM(C53:C77)</f>
        <v>15</v>
      </c>
      <c r="G5" s="7">
        <f t="shared" ref="G5:G9" si="5">E5/MAX($E$3:$E$10)</f>
        <v>0.625</v>
      </c>
      <c r="H5" s="7">
        <f t="shared" ref="H5:H10" si="6">G5-G4</f>
        <v>-0.25</v>
      </c>
      <c r="I5" s="7">
        <f>AVERAGE(D53:D77)</f>
        <v>0.56127734374999994</v>
      </c>
      <c r="J5" s="7">
        <f t="shared" ref="J5:J11" si="7">I5-I4</f>
        <v>-0.21407421874999988</v>
      </c>
      <c r="K5" s="26">
        <f t="shared" si="2"/>
        <v>-0.13379638671874994</v>
      </c>
      <c r="L5" s="7">
        <f>K5-K4</f>
        <v>-0.20461499023437479</v>
      </c>
      <c r="M5" s="7">
        <f t="shared" si="3"/>
        <v>-1.1188420686870803E-2</v>
      </c>
      <c r="N5" s="7">
        <f>M5-M4</f>
        <v>-6.8000554084554406E-3</v>
      </c>
      <c r="O5" s="7">
        <v>0</v>
      </c>
      <c r="P5" s="7">
        <v>0</v>
      </c>
      <c r="Q5" s="7">
        <v>0</v>
      </c>
    </row>
    <row r="6" spans="1:20" ht="14.45" x14ac:dyDescent="0.35">
      <c r="A6" s="3">
        <f t="shared" si="4"/>
        <v>-1.0546874999999956E-2</v>
      </c>
      <c r="B6" s="5">
        <f>Sheet1!E4</f>
        <v>0.96567382812500002</v>
      </c>
      <c r="C6" s="3">
        <f t="shared" si="1"/>
        <v>1</v>
      </c>
      <c r="D6" s="15">
        <f t="shared" si="0"/>
        <v>0.96567382812500002</v>
      </c>
      <c r="E6" s="3">
        <f>SUM(C78:C102)</f>
        <v>16</v>
      </c>
      <c r="G6" s="7">
        <f t="shared" si="5"/>
        <v>0.66666666666666663</v>
      </c>
      <c r="H6" s="7">
        <f t="shared" si="6"/>
        <v>4.166666666666663E-2</v>
      </c>
      <c r="I6" s="7">
        <f>AVERAGE(D78:D102)</f>
        <v>0.60798632812499998</v>
      </c>
      <c r="J6" s="7">
        <f t="shared" si="7"/>
        <v>4.670898437500004E-2</v>
      </c>
      <c r="K6" s="26">
        <f t="shared" si="2"/>
        <v>3.1139322916666691E-2</v>
      </c>
      <c r="L6" s="7">
        <f t="shared" ref="L6:L10" si="8">K6-K5</f>
        <v>0.16493570963541662</v>
      </c>
      <c r="M6" s="7">
        <f t="shared" si="3"/>
        <v>-6.4643828780562888E-4</v>
      </c>
      <c r="N6" s="7">
        <f t="shared" ref="N6:N10" si="9">M6-M5</f>
        <v>1.0541982399065173E-2</v>
      </c>
      <c r="O6" s="7">
        <f>(0)+K6*(L6/J6)+(1/G6)*((N6/J6)-(M6/G6)*(H6/J6))</f>
        <v>0.44979705279464943</v>
      </c>
      <c r="P6" s="7">
        <f>((K7-K6)+K6*(L6/J6)+(1/G6)*((N6/J6)-(M6/G6)*(H6/J6)))*G6/(((2*(J5*K6-(J5+J4)*K5+J4*K4)/(J5*J4*(J5+J4)))))</f>
        <v>-1.826475264857054E-2</v>
      </c>
      <c r="Q6" s="7">
        <f>O6*G6/((2*(J5*K6-(J5+J4)*K5+J4*K4)/(J5*J4*(J5+J4))))</f>
        <v>-1.8448098593074717E-2</v>
      </c>
    </row>
    <row r="7" spans="1:20" ht="14.45" x14ac:dyDescent="0.35">
      <c r="A7" s="3">
        <f t="shared" si="4"/>
        <v>1.9042968749999334E-3</v>
      </c>
      <c r="B7" s="5">
        <f>Sheet1!E5</f>
        <v>0.96757812499999996</v>
      </c>
      <c r="C7" s="3">
        <f t="shared" si="1"/>
        <v>0</v>
      </c>
      <c r="D7" s="15">
        <f t="shared" si="0"/>
        <v>0</v>
      </c>
      <c r="E7" s="3">
        <f>SUM(C103:C127)</f>
        <v>17</v>
      </c>
      <c r="G7" s="7">
        <f t="shared" si="5"/>
        <v>0.70833333333333337</v>
      </c>
      <c r="H7" s="7">
        <f t="shared" si="6"/>
        <v>4.1666666666666741E-2</v>
      </c>
      <c r="I7" s="7">
        <f>AVERAGE(D103:D127)</f>
        <v>0.64563671875000006</v>
      </c>
      <c r="J7" s="7">
        <f t="shared" si="7"/>
        <v>3.7650390625000085E-2</v>
      </c>
      <c r="K7" s="26">
        <f t="shared" si="2"/>
        <v>2.6669026692708396E-2</v>
      </c>
      <c r="L7" s="7">
        <f t="shared" si="8"/>
        <v>-4.470296223958295E-3</v>
      </c>
      <c r="M7" s="7">
        <f t="shared" si="3"/>
        <v>-5.0379286418827831E-4</v>
      </c>
      <c r="N7" s="7">
        <f t="shared" si="9"/>
        <v>1.4264542361735056E-4</v>
      </c>
      <c r="O7" s="7">
        <f t="shared" ref="O7:O10" si="10">(0)+K7*(L7/J7)+(1/G7)*((N7/J7)-(M7/G7)*(H7/J7))</f>
        <v>3.2934796380464128E-3</v>
      </c>
      <c r="P7" s="7">
        <f>((K8-K7)+K7*(L7/J7)+(1/G7)*((N7/J7)-(M7/G7)*(H7/J7)))*G7/(((2*(J6*K7-(J6+J5)*K6+J5*K5)/(J6*J5*(J6+J5)))))</f>
        <v>8.8724860454485546E-4</v>
      </c>
      <c r="Q7" s="7">
        <f>O7*G7/((2*(J6*K7-(J6+J5)*K6+J5*K5)/(J6*J5*(J6+J5))))</f>
        <v>5.5614693665280841E-5</v>
      </c>
    </row>
    <row r="8" spans="1:20" ht="14.45" x14ac:dyDescent="0.35">
      <c r="A8" s="3">
        <f t="shared" si="4"/>
        <v>1.1230468750000888E-3</v>
      </c>
      <c r="B8" s="5">
        <f>Sheet1!E6</f>
        <v>0.96870117187500004</v>
      </c>
      <c r="C8" s="3">
        <f t="shared" si="1"/>
        <v>0</v>
      </c>
      <c r="D8" s="15">
        <f t="shared" si="0"/>
        <v>0</v>
      </c>
      <c r="E8" s="3">
        <f>SUM(C128:C152)</f>
        <v>19</v>
      </c>
      <c r="G8" s="7">
        <f t="shared" si="5"/>
        <v>0.79166666666666663</v>
      </c>
      <c r="H8" s="7">
        <f t="shared" si="6"/>
        <v>8.3333333333333259E-2</v>
      </c>
      <c r="I8" s="7">
        <f>AVERAGE(D128:D152)</f>
        <v>0.74153320312499982</v>
      </c>
      <c r="J8" s="7">
        <f t="shared" si="7"/>
        <v>9.5896484374999758E-2</v>
      </c>
      <c r="K8" s="26">
        <f t="shared" si="2"/>
        <v>7.5918050130208137E-2</v>
      </c>
      <c r="L8" s="7">
        <f t="shared" si="8"/>
        <v>4.9249023437499741E-2</v>
      </c>
      <c r="M8" s="7">
        <f t="shared" si="3"/>
        <v>-4.5628106823284633E-3</v>
      </c>
      <c r="N8" s="7">
        <f t="shared" si="9"/>
        <v>-4.0590178181401848E-3</v>
      </c>
      <c r="O8" s="7">
        <f t="shared" si="10"/>
        <v>-8.1504662840954784E-3</v>
      </c>
      <c r="P8" s="7">
        <f>((K9-K8)+K8*(L8/J8)+(1/G8)*((N8/J8)-(M8/G8)*(H8/J8)))*G8/(((2*(J7*K8-(J7+J6)*K7+J6*K6)/(J7*J6*(J7+J6)))))</f>
        <v>3.0176963442749773E-3</v>
      </c>
      <c r="Q8" s="7">
        <f>O8*G8/((2*(J7*K8-(J7+J6)*K7+J6*K6)/(J7*J6*(J7+J6))))</f>
        <v>-2.3200041260742962E-4</v>
      </c>
    </row>
    <row r="9" spans="1:20" ht="14.45" x14ac:dyDescent="0.35">
      <c r="A9" s="3">
        <f t="shared" si="4"/>
        <v>-1.1621093750000089E-2</v>
      </c>
      <c r="B9" s="5">
        <f>Sheet1!E7</f>
        <v>0.95708007812499996</v>
      </c>
      <c r="C9" s="3">
        <f t="shared" si="1"/>
        <v>1</v>
      </c>
      <c r="D9" s="15">
        <f t="shared" si="0"/>
        <v>0.95708007812499996</v>
      </c>
      <c r="E9" s="3">
        <f>SUM(C153:C177)</f>
        <v>24</v>
      </c>
      <c r="G9" s="7">
        <f t="shared" si="5"/>
        <v>1</v>
      </c>
      <c r="H9" s="7">
        <f t="shared" si="6"/>
        <v>0.20833333333333337</v>
      </c>
      <c r="I9" s="7">
        <f>AVERAGE(D153:D177)</f>
        <v>0.93161718750000022</v>
      </c>
      <c r="J9" s="7">
        <f t="shared" si="7"/>
        <v>0.1900839843750004</v>
      </c>
      <c r="K9" s="26">
        <f t="shared" si="2"/>
        <v>0.1900839843750004</v>
      </c>
      <c r="L9" s="7">
        <f t="shared" si="8"/>
        <v>0.11416593424479227</v>
      </c>
      <c r="M9" s="7">
        <f t="shared" si="3"/>
        <v>-3.6131921115875397E-2</v>
      </c>
      <c r="N9" s="7">
        <f t="shared" si="9"/>
        <v>-3.1569110433546932E-2</v>
      </c>
      <c r="O9" s="7">
        <f t="shared" si="10"/>
        <v>-1.2313037388661546E-2</v>
      </c>
      <c r="P9" s="7">
        <f>((K10-K9)+K9*(L9/J9)+(1/G9)*((N9/J9)-(M9/G9)*(H9/J9)))*G9/(((2*(J8*K9-(J8+J7)*K8+J7*K7)/(J8*J7*(J8+J7)))))</f>
        <v>-1.0496369315635121E-2</v>
      </c>
      <c r="Q9" s="7">
        <f>O9*G9/((2*(J8*K9-(J8+J7)*K8+J7*K7)/(J8*J7*(J8+J7))))</f>
        <v>-3.2643184383561924E-4</v>
      </c>
    </row>
    <row r="10" spans="1:20" ht="14.45" x14ac:dyDescent="0.35">
      <c r="A10" s="3">
        <f t="shared" si="4"/>
        <v>8.300781250000222E-4</v>
      </c>
      <c r="B10" s="5">
        <f>Sheet1!E8</f>
        <v>0.95791015624999998</v>
      </c>
      <c r="C10" s="3">
        <f t="shared" si="1"/>
        <v>0</v>
      </c>
      <c r="D10" s="15">
        <f t="shared" si="0"/>
        <v>0</v>
      </c>
      <c r="E10" s="3">
        <f>SUM(C178:C202)</f>
        <v>19</v>
      </c>
      <c r="G10" s="7">
        <f>E10/MAX($E$3:$E$10)</f>
        <v>0.79166666666666663</v>
      </c>
      <c r="H10" s="7">
        <f t="shared" si="6"/>
        <v>-0.20833333333333337</v>
      </c>
      <c r="I10" s="19">
        <f>AVERAGE(D178:D202)</f>
        <v>0.68716210937500022</v>
      </c>
      <c r="J10" s="7">
        <f t="shared" si="7"/>
        <v>-0.244455078125</v>
      </c>
      <c r="K10" s="27">
        <f t="shared" si="2"/>
        <v>-0.19352693684895833</v>
      </c>
      <c r="L10" s="7">
        <f t="shared" si="8"/>
        <v>-0.38361092122395873</v>
      </c>
      <c r="M10" s="7">
        <f t="shared" si="3"/>
        <v>-2.9650034601528059E-2</v>
      </c>
      <c r="N10" s="7">
        <f t="shared" si="9"/>
        <v>6.4818865143473382E-3</v>
      </c>
      <c r="O10" s="7">
        <f t="shared" si="10"/>
        <v>-0.29686732640503438</v>
      </c>
      <c r="P10" s="20">
        <f>Q10-GRÁFICAS_Y_DATOS!U25</f>
        <v>5.3041776734578773E-3</v>
      </c>
      <c r="Q10" s="20">
        <f>O10*G10/((2*(J9*K10-(J9+J8)*K9+J8*K8)/(J9*J8*(J9+J8))))</f>
        <v>7.3041776734578774E-3</v>
      </c>
    </row>
    <row r="11" spans="1:20" ht="14.45" x14ac:dyDescent="0.35">
      <c r="A11" s="3">
        <f t="shared" si="4"/>
        <v>-7.9589843749999778E-3</v>
      </c>
      <c r="B11" s="5">
        <f>Sheet1!E9</f>
        <v>0.949951171875</v>
      </c>
      <c r="C11" s="3">
        <f t="shared" si="1"/>
        <v>1</v>
      </c>
      <c r="D11" s="15">
        <f t="shared" si="0"/>
        <v>0.949951171875</v>
      </c>
      <c r="G11" s="8">
        <f>K11/J11</f>
        <v>-0.46733934836933</v>
      </c>
      <c r="I11" s="8">
        <f>Sheet1!F212</f>
        <v>0.9273300781249999</v>
      </c>
      <c r="J11" s="8">
        <f t="shared" si="7"/>
        <v>0.24016796874999968</v>
      </c>
      <c r="K11" s="4">
        <f>K10-K10*(L10/J10)-(1/G10)*((N10/J10)-(M10/G10)*(H10/J10))+(P10/G10)*((2*(J9*K10-(J9+J8)*K9+J8*K8)/(J9*J8*(J9+J8))))</f>
        <v>-0.11223994201481047</v>
      </c>
    </row>
    <row r="12" spans="1:20" ht="14.45" x14ac:dyDescent="0.35">
      <c r="A12" s="3">
        <f t="shared" si="4"/>
        <v>-6.2988281250000444E-3</v>
      </c>
      <c r="B12" s="5">
        <f>Sheet1!E10</f>
        <v>0.94365234374999996</v>
      </c>
      <c r="C12" s="3">
        <f t="shared" si="1"/>
        <v>1</v>
      </c>
      <c r="D12" s="15">
        <f t="shared" si="0"/>
        <v>0.94365234374999996</v>
      </c>
      <c r="E12" s="18">
        <f>SUM(E3:E10)</f>
        <v>149</v>
      </c>
      <c r="F12" s="17"/>
    </row>
    <row r="13" spans="1:20" ht="14.45" x14ac:dyDescent="0.35">
      <c r="A13" s="3">
        <f t="shared" si="4"/>
        <v>1.5429687500000067E-2</v>
      </c>
      <c r="B13" s="5">
        <f>Sheet1!E11</f>
        <v>0.95908203125000002</v>
      </c>
      <c r="C13" s="3">
        <f t="shared" si="1"/>
        <v>1</v>
      </c>
      <c r="D13" s="15">
        <f t="shared" si="0"/>
        <v>0.95908203125000002</v>
      </c>
    </row>
    <row r="14" spans="1:20" ht="14.45" x14ac:dyDescent="0.35">
      <c r="A14" s="3">
        <f t="shared" si="4"/>
        <v>-6.2011718750000222E-3</v>
      </c>
      <c r="B14" s="5">
        <f>Sheet1!E12</f>
        <v>0.952880859375</v>
      </c>
      <c r="C14" s="3">
        <f t="shared" si="1"/>
        <v>1</v>
      </c>
      <c r="D14" s="15">
        <f t="shared" si="0"/>
        <v>0.952880859375</v>
      </c>
    </row>
    <row r="15" spans="1:20" ht="14.45" x14ac:dyDescent="0.35">
      <c r="A15" s="3">
        <f t="shared" si="4"/>
        <v>7.4707031249999778E-3</v>
      </c>
      <c r="B15" s="5">
        <f>Sheet1!E13</f>
        <v>0.96035156249999998</v>
      </c>
      <c r="C15" s="3">
        <f t="shared" si="1"/>
        <v>1</v>
      </c>
      <c r="D15" s="15">
        <f t="shared" si="0"/>
        <v>0.96035156249999998</v>
      </c>
    </row>
    <row r="16" spans="1:20" ht="14.45" x14ac:dyDescent="0.35">
      <c r="A16" s="3">
        <f t="shared" si="4"/>
        <v>7.2265624999999778E-3</v>
      </c>
      <c r="B16" s="5">
        <f>Sheet1!E14</f>
        <v>0.96757812499999996</v>
      </c>
      <c r="C16" s="3">
        <f t="shared" si="1"/>
        <v>1</v>
      </c>
      <c r="D16" s="15">
        <f t="shared" si="0"/>
        <v>0.96757812499999996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1:33" ht="14.45" x14ac:dyDescent="0.35">
      <c r="A17" s="3">
        <f t="shared" si="4"/>
        <v>4.8339843750000444E-3</v>
      </c>
      <c r="B17" s="5">
        <f>Sheet1!E15</f>
        <v>0.972412109375</v>
      </c>
      <c r="C17" s="3">
        <f t="shared" si="1"/>
        <v>1</v>
      </c>
      <c r="D17" s="15">
        <f t="shared" si="0"/>
        <v>0.972412109375</v>
      </c>
      <c r="L17" s="17"/>
      <c r="M17" s="17"/>
      <c r="N17" s="17"/>
      <c r="O17" s="17"/>
      <c r="P17" s="17"/>
      <c r="Q17" s="17"/>
      <c r="R17" s="17"/>
      <c r="S17" s="17"/>
      <c r="T17" s="17"/>
    </row>
    <row r="18" spans="1:33" ht="14.45" x14ac:dyDescent="0.35">
      <c r="A18" s="3">
        <f t="shared" si="4"/>
        <v>-2.8808593750000444E-3</v>
      </c>
      <c r="B18" s="5">
        <f>Sheet1!E16</f>
        <v>0.96953124999999996</v>
      </c>
      <c r="C18" s="3">
        <f t="shared" si="1"/>
        <v>1</v>
      </c>
      <c r="D18" s="15">
        <f t="shared" si="0"/>
        <v>0.96953124999999996</v>
      </c>
      <c r="E18" s="17"/>
      <c r="F18" s="17"/>
      <c r="G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1:33" ht="14.45" x14ac:dyDescent="0.35">
      <c r="A19" s="3">
        <f t="shared" si="4"/>
        <v>-3.3203124999999778E-3</v>
      </c>
      <c r="B19" s="5">
        <f>Sheet1!E17</f>
        <v>0.96621093749999998</v>
      </c>
      <c r="C19" s="3">
        <f t="shared" si="1"/>
        <v>1</v>
      </c>
      <c r="D19" s="15">
        <f t="shared" si="0"/>
        <v>0.96621093749999998</v>
      </c>
      <c r="E19" s="17"/>
      <c r="F19" s="17"/>
      <c r="G19" s="17"/>
      <c r="L19" s="7">
        <f>K4</f>
        <v>7.0818603515624842E-2</v>
      </c>
      <c r="M19" s="17"/>
      <c r="N19" s="17"/>
      <c r="O19" s="17"/>
      <c r="P19" s="17"/>
      <c r="Q19" s="17"/>
      <c r="R19" s="17"/>
      <c r="S19" s="17"/>
      <c r="T19" s="17"/>
    </row>
    <row r="20" spans="1:33" ht="14.45" x14ac:dyDescent="0.35">
      <c r="A20" s="3">
        <f t="shared" si="4"/>
        <v>3.1250000000000444E-3</v>
      </c>
      <c r="B20" s="5">
        <f>Sheet1!E18</f>
        <v>0.96933593750000002</v>
      </c>
      <c r="C20" s="3">
        <f t="shared" si="1"/>
        <v>1</v>
      </c>
      <c r="D20" s="15">
        <f t="shared" si="0"/>
        <v>0.96933593750000002</v>
      </c>
      <c r="L20" s="7">
        <f t="shared" ref="L20:L24" si="11">K5</f>
        <v>-0.13379638671874994</v>
      </c>
      <c r="M20" s="17"/>
      <c r="N20" s="17"/>
      <c r="O20" s="17"/>
      <c r="P20" s="17"/>
      <c r="Q20" s="17"/>
      <c r="R20" s="17"/>
      <c r="S20" s="17"/>
      <c r="T20" s="17"/>
    </row>
    <row r="21" spans="1:33" ht="14.45" x14ac:dyDescent="0.35">
      <c r="A21" s="3">
        <f t="shared" si="4"/>
        <v>5.37109375E-3</v>
      </c>
      <c r="B21" s="5">
        <f>Sheet1!E19</f>
        <v>0.97470703125000002</v>
      </c>
      <c r="C21" s="3">
        <f t="shared" si="1"/>
        <v>1</v>
      </c>
      <c r="D21" s="15">
        <f t="shared" si="0"/>
        <v>0.97470703125000002</v>
      </c>
      <c r="L21" s="7">
        <f t="shared" si="11"/>
        <v>3.1139322916666691E-2</v>
      </c>
      <c r="M21" s="17"/>
      <c r="N21" s="17"/>
      <c r="O21" s="17"/>
      <c r="P21" s="17"/>
      <c r="Q21" s="17"/>
      <c r="R21" s="17"/>
      <c r="S21" s="17"/>
      <c r="T21" s="17"/>
    </row>
    <row r="22" spans="1:33" ht="14.45" x14ac:dyDescent="0.35">
      <c r="A22" s="3">
        <f t="shared" si="4"/>
        <v>-3.7109375000000666E-3</v>
      </c>
      <c r="B22" s="5">
        <f>Sheet1!E20</f>
        <v>0.97099609374999996</v>
      </c>
      <c r="C22" s="3">
        <f t="shared" si="1"/>
        <v>1</v>
      </c>
      <c r="D22" s="15">
        <f t="shared" si="0"/>
        <v>0.97099609374999996</v>
      </c>
      <c r="L22" s="7">
        <f t="shared" si="11"/>
        <v>2.6669026692708396E-2</v>
      </c>
      <c r="M22" s="17"/>
      <c r="N22" s="17"/>
      <c r="O22" s="17"/>
      <c r="P22" s="17"/>
      <c r="Q22" s="17"/>
      <c r="R22" s="17"/>
      <c r="S22" s="17"/>
      <c r="T22" s="17"/>
    </row>
    <row r="23" spans="1:33" ht="14.45" x14ac:dyDescent="0.35">
      <c r="A23" s="3">
        <f t="shared" si="4"/>
        <v>-6.8359374999993339E-4</v>
      </c>
      <c r="B23" s="5">
        <f>Sheet1!E21</f>
        <v>0.97031250000000002</v>
      </c>
      <c r="C23" s="3">
        <f t="shared" si="1"/>
        <v>0</v>
      </c>
      <c r="D23" s="15">
        <f t="shared" si="0"/>
        <v>0</v>
      </c>
      <c r="L23" s="7">
        <f t="shared" si="11"/>
        <v>7.5918050130208137E-2</v>
      </c>
      <c r="M23" s="17"/>
      <c r="N23" s="17"/>
      <c r="O23" s="17"/>
      <c r="P23" s="17"/>
      <c r="Q23" s="17"/>
      <c r="R23" s="17"/>
      <c r="S23" s="17"/>
      <c r="T23" s="17"/>
    </row>
    <row r="24" spans="1:33" ht="14.45" x14ac:dyDescent="0.35">
      <c r="A24" s="3">
        <f t="shared" si="4"/>
        <v>-1.5136718750000666E-3</v>
      </c>
      <c r="B24" s="5">
        <f>Sheet1!E22</f>
        <v>0.96879882812499996</v>
      </c>
      <c r="C24" s="3">
        <f t="shared" si="1"/>
        <v>0</v>
      </c>
      <c r="D24" s="15">
        <f t="shared" si="0"/>
        <v>0</v>
      </c>
      <c r="L24" s="7">
        <f t="shared" si="11"/>
        <v>0.1900839843750004</v>
      </c>
      <c r="M24" s="25"/>
      <c r="N24" s="17"/>
      <c r="O24" s="17"/>
      <c r="P24" s="17"/>
      <c r="Q24" s="17"/>
      <c r="R24" s="17"/>
      <c r="S24" s="17"/>
      <c r="T24" s="17"/>
    </row>
    <row r="25" spans="1:33" ht="14.45" x14ac:dyDescent="0.35">
      <c r="A25" s="3">
        <f t="shared" si="4"/>
        <v>-4.4433593749999556E-3</v>
      </c>
      <c r="B25" s="5">
        <f>Sheet1!E23</f>
        <v>0.96435546875</v>
      </c>
      <c r="C25" s="3">
        <f t="shared" si="1"/>
        <v>1</v>
      </c>
      <c r="D25" s="15">
        <f t="shared" si="0"/>
        <v>0.96435546875</v>
      </c>
      <c r="L25" s="7">
        <f>K10</f>
        <v>-0.19352693684895833</v>
      </c>
      <c r="M25" s="7">
        <f>K10</f>
        <v>-0.19352693684895833</v>
      </c>
      <c r="N25" s="17"/>
      <c r="O25" s="17"/>
      <c r="P25" s="17"/>
      <c r="Q25" s="17"/>
      <c r="R25" s="17"/>
      <c r="S25" s="17"/>
      <c r="T25" s="17"/>
    </row>
    <row r="26" spans="1:33" ht="14.45" x14ac:dyDescent="0.35">
      <c r="A26" s="3">
        <f t="shared" si="4"/>
        <v>6.347656249999778E-4</v>
      </c>
      <c r="B26" s="5">
        <f>Sheet1!E24</f>
        <v>0.96499023437499998</v>
      </c>
      <c r="C26" s="3">
        <f t="shared" si="1"/>
        <v>0</v>
      </c>
      <c r="D26" s="15">
        <f t="shared" si="0"/>
        <v>0</v>
      </c>
      <c r="M26" s="4">
        <f>K11</f>
        <v>-0.11223994201481047</v>
      </c>
      <c r="N26" s="17"/>
      <c r="O26" s="17"/>
      <c r="P26" s="17"/>
      <c r="Q26" s="17"/>
      <c r="R26" s="17"/>
      <c r="S26" s="17"/>
      <c r="T26" s="17"/>
    </row>
    <row r="27" spans="1:33" ht="14.45" x14ac:dyDescent="0.35">
      <c r="A27" s="3">
        <f t="shared" si="4"/>
        <v>3.0273437500000222E-3</v>
      </c>
      <c r="B27" s="5">
        <f>Sheet1!E25</f>
        <v>0.968017578125</v>
      </c>
      <c r="C27" s="3">
        <f t="shared" si="1"/>
        <v>1</v>
      </c>
      <c r="D27" s="15">
        <f t="shared" si="0"/>
        <v>0.968017578125</v>
      </c>
      <c r="L27" s="17"/>
      <c r="M27" s="25"/>
      <c r="N27" s="17"/>
      <c r="O27" s="17"/>
      <c r="P27" s="17"/>
      <c r="Q27" s="17"/>
      <c r="R27" s="17"/>
      <c r="S27" s="17"/>
      <c r="T27" s="17"/>
      <c r="AG27" s="9"/>
    </row>
    <row r="28" spans="1:33" ht="14.45" x14ac:dyDescent="0.35">
      <c r="A28" s="3">
        <f t="shared" si="4"/>
        <v>-6.8847656249999556E-3</v>
      </c>
      <c r="B28" s="5">
        <f>Sheet1!E26</f>
        <v>0.96113281250000004</v>
      </c>
      <c r="C28" s="3">
        <f t="shared" si="1"/>
        <v>1</v>
      </c>
      <c r="D28" s="10">
        <f t="shared" si="0"/>
        <v>0.96113281250000004</v>
      </c>
      <c r="L28" s="17"/>
      <c r="M28" s="17"/>
      <c r="N28" s="17"/>
      <c r="O28" s="17"/>
      <c r="P28" s="17"/>
      <c r="Q28" s="17"/>
      <c r="R28" s="17"/>
      <c r="S28" s="17"/>
      <c r="T28" s="17"/>
    </row>
    <row r="29" spans="1:33" ht="14.45" x14ac:dyDescent="0.35">
      <c r="A29" s="3">
        <f t="shared" si="4"/>
        <v>-6.3964843750000666E-3</v>
      </c>
      <c r="B29" s="5">
        <f>Sheet1!E27</f>
        <v>0.95473632812499998</v>
      </c>
      <c r="C29" s="3">
        <f t="shared" si="1"/>
        <v>1</v>
      </c>
      <c r="D29" s="10">
        <f t="shared" si="0"/>
        <v>0.95473632812499998</v>
      </c>
      <c r="L29" s="17"/>
      <c r="M29" s="17"/>
      <c r="N29" s="17"/>
      <c r="O29" s="17"/>
      <c r="P29" s="17"/>
      <c r="Q29" s="17"/>
      <c r="R29" s="17"/>
      <c r="S29" s="17"/>
      <c r="T29" s="17"/>
    </row>
    <row r="30" spans="1:33" ht="14.45" x14ac:dyDescent="0.35">
      <c r="A30" s="3">
        <f t="shared" si="4"/>
        <v>-1.5917968749999956E-2</v>
      </c>
      <c r="B30" s="5">
        <f>Sheet1!E28</f>
        <v>0.93881835937500002</v>
      </c>
      <c r="C30" s="3">
        <f t="shared" si="1"/>
        <v>1</v>
      </c>
      <c r="D30" s="10">
        <f t="shared" si="0"/>
        <v>0.93881835937500002</v>
      </c>
      <c r="L30" s="17"/>
      <c r="M30" s="17"/>
      <c r="N30" s="17"/>
      <c r="O30" s="17"/>
      <c r="P30" s="17"/>
      <c r="Q30" s="17"/>
      <c r="R30" s="17"/>
      <c r="S30" s="17"/>
      <c r="T30" s="17"/>
    </row>
    <row r="31" spans="1:33" ht="14.45" x14ac:dyDescent="0.35">
      <c r="A31" s="3">
        <f t="shared" si="4"/>
        <v>-7.8125000000006661E-4</v>
      </c>
      <c r="B31" s="5">
        <f>Sheet1!E29</f>
        <v>0.93803710937499996</v>
      </c>
      <c r="C31" s="3">
        <f t="shared" si="1"/>
        <v>0</v>
      </c>
      <c r="D31" s="10">
        <f t="shared" si="0"/>
        <v>0</v>
      </c>
      <c r="L31" s="17"/>
      <c r="M31" s="17"/>
      <c r="N31" s="17"/>
      <c r="O31" s="17"/>
      <c r="P31" s="17"/>
      <c r="Q31" s="17"/>
      <c r="R31" s="17"/>
      <c r="S31" s="17"/>
      <c r="T31" s="17"/>
    </row>
    <row r="32" spans="1:33" ht="14.45" x14ac:dyDescent="0.35">
      <c r="A32" s="3">
        <f t="shared" si="4"/>
        <v>3.0761718750000888E-3</v>
      </c>
      <c r="B32" s="5">
        <f>Sheet1!E30</f>
        <v>0.94111328125000004</v>
      </c>
      <c r="C32" s="3">
        <f t="shared" si="1"/>
        <v>1</v>
      </c>
      <c r="D32" s="10">
        <f t="shared" si="0"/>
        <v>0.94111328125000004</v>
      </c>
      <c r="L32" s="17"/>
      <c r="M32" s="17"/>
      <c r="N32" s="17"/>
      <c r="O32" s="17"/>
      <c r="P32" s="17"/>
      <c r="Q32" s="17"/>
      <c r="R32" s="17"/>
      <c r="S32" s="17"/>
      <c r="T32" s="17"/>
    </row>
    <row r="33" spans="1:20" ht="14.45" x14ac:dyDescent="0.35">
      <c r="A33" s="3">
        <f t="shared" si="4"/>
        <v>-2.8369140625000067E-2</v>
      </c>
      <c r="B33" s="5">
        <f>Sheet1!E31</f>
        <v>0.91274414062499998</v>
      </c>
      <c r="C33" s="3">
        <f t="shared" si="1"/>
        <v>1</v>
      </c>
      <c r="D33" s="10">
        <f t="shared" si="0"/>
        <v>0.91274414062499998</v>
      </c>
      <c r="L33" s="17"/>
      <c r="M33" s="17"/>
      <c r="N33" s="17"/>
      <c r="O33" s="17"/>
      <c r="P33" s="17"/>
      <c r="Q33" s="17"/>
      <c r="R33" s="17"/>
      <c r="S33" s="17"/>
      <c r="T33" s="17"/>
    </row>
    <row r="34" spans="1:20" ht="14.45" x14ac:dyDescent="0.35">
      <c r="A34" s="3">
        <f t="shared" si="4"/>
        <v>1.708984375E-3</v>
      </c>
      <c r="B34" s="5">
        <f>Sheet1!E32</f>
        <v>0.91445312499999998</v>
      </c>
      <c r="C34" s="3">
        <f t="shared" si="1"/>
        <v>0</v>
      </c>
      <c r="D34" s="10">
        <f t="shared" si="0"/>
        <v>0</v>
      </c>
      <c r="L34" s="17"/>
      <c r="M34" s="17"/>
      <c r="N34" s="17"/>
      <c r="O34" s="17"/>
      <c r="P34" s="17"/>
      <c r="Q34" s="17"/>
      <c r="R34" s="17"/>
      <c r="S34" s="17"/>
      <c r="T34" s="17"/>
    </row>
    <row r="35" spans="1:20" ht="14.45" x14ac:dyDescent="0.35">
      <c r="A35" s="3">
        <f t="shared" si="4"/>
        <v>-5.7617187499999778E-3</v>
      </c>
      <c r="B35" s="5">
        <f>Sheet1!E33</f>
        <v>0.90869140625</v>
      </c>
      <c r="C35" s="3">
        <f t="shared" si="1"/>
        <v>1</v>
      </c>
      <c r="D35" s="10">
        <f t="shared" si="0"/>
        <v>0.90869140625</v>
      </c>
      <c r="L35" s="17"/>
      <c r="M35" s="17"/>
      <c r="N35" s="17"/>
      <c r="O35" s="17"/>
      <c r="P35" s="17"/>
      <c r="Q35" s="17"/>
      <c r="R35" s="17"/>
      <c r="S35" s="17"/>
      <c r="T35" s="17"/>
    </row>
    <row r="36" spans="1:20" ht="14.45" x14ac:dyDescent="0.35">
      <c r="A36" s="3">
        <f t="shared" si="4"/>
        <v>-5.615234375E-3</v>
      </c>
      <c r="B36" s="5">
        <f>Sheet1!E34</f>
        <v>0.903076171875</v>
      </c>
      <c r="C36" s="3">
        <f t="shared" si="1"/>
        <v>1</v>
      </c>
      <c r="D36" s="10">
        <f t="shared" si="0"/>
        <v>0.903076171875</v>
      </c>
      <c r="L36" s="17"/>
      <c r="M36" s="17"/>
      <c r="N36" s="17"/>
      <c r="O36" s="17"/>
      <c r="P36" s="17"/>
      <c r="Q36" s="17"/>
      <c r="R36" s="17"/>
      <c r="S36" s="17"/>
      <c r="T36" s="17"/>
    </row>
    <row r="37" spans="1:20" ht="14.45" x14ac:dyDescent="0.35">
      <c r="A37" s="3">
        <f t="shared" si="4"/>
        <v>-9.4238281249999778E-3</v>
      </c>
      <c r="B37" s="5">
        <f>Sheet1!E35</f>
        <v>0.89365234375000002</v>
      </c>
      <c r="C37" s="3">
        <f t="shared" si="1"/>
        <v>1</v>
      </c>
      <c r="D37" s="10">
        <f t="shared" si="0"/>
        <v>0.89365234375000002</v>
      </c>
      <c r="L37" s="17"/>
      <c r="M37" s="17"/>
      <c r="N37" s="17"/>
      <c r="O37" s="17"/>
      <c r="P37" s="17"/>
      <c r="Q37" s="17"/>
      <c r="R37" s="17"/>
      <c r="S37" s="17"/>
      <c r="T37" s="17"/>
    </row>
    <row r="38" spans="1:20" ht="14.45" x14ac:dyDescent="0.35">
      <c r="A38" s="3">
        <f t="shared" si="4"/>
        <v>-6.6406250000000666E-3</v>
      </c>
      <c r="B38" s="5">
        <f>Sheet1!E36</f>
        <v>0.88701171874999996</v>
      </c>
      <c r="C38" s="3">
        <f t="shared" si="1"/>
        <v>1</v>
      </c>
      <c r="D38" s="10">
        <f t="shared" si="0"/>
        <v>0.88701171874999996</v>
      </c>
      <c r="L38" s="17"/>
      <c r="M38" s="17"/>
      <c r="N38" s="17"/>
      <c r="O38" s="17"/>
      <c r="P38" s="17"/>
      <c r="Q38" s="17"/>
      <c r="R38" s="17"/>
      <c r="S38" s="17"/>
      <c r="T38" s="17"/>
    </row>
    <row r="39" spans="1:20" ht="14.45" x14ac:dyDescent="0.35">
      <c r="A39" s="3">
        <f t="shared" si="4"/>
        <v>9.2773437500004441E-4</v>
      </c>
      <c r="B39" s="5">
        <f>Sheet1!E37</f>
        <v>0.887939453125</v>
      </c>
      <c r="C39" s="3">
        <f t="shared" si="1"/>
        <v>0</v>
      </c>
      <c r="D39" s="10">
        <f t="shared" si="0"/>
        <v>0</v>
      </c>
      <c r="L39" s="17"/>
      <c r="M39" s="17"/>
      <c r="N39" s="17"/>
      <c r="O39" s="17"/>
      <c r="P39" s="17"/>
      <c r="Q39" s="17"/>
      <c r="R39" s="17"/>
      <c r="S39" s="17"/>
      <c r="T39" s="17"/>
    </row>
    <row r="40" spans="1:20" ht="14.45" x14ac:dyDescent="0.35">
      <c r="A40" s="3">
        <f t="shared" si="4"/>
        <v>2.9785156249999556E-3</v>
      </c>
      <c r="B40" s="5">
        <f>Sheet1!E38</f>
        <v>0.89091796874999996</v>
      </c>
      <c r="C40" s="3">
        <f t="shared" si="1"/>
        <v>1</v>
      </c>
      <c r="D40" s="10">
        <f t="shared" si="0"/>
        <v>0.89091796874999996</v>
      </c>
      <c r="L40" s="17"/>
      <c r="M40" s="17"/>
      <c r="N40" s="17"/>
      <c r="O40" s="17"/>
      <c r="P40" s="17"/>
      <c r="Q40" s="17"/>
      <c r="R40" s="17"/>
      <c r="S40" s="17"/>
      <c r="T40" s="17"/>
    </row>
    <row r="41" spans="1:20" ht="14.45" x14ac:dyDescent="0.35">
      <c r="A41" s="3">
        <f t="shared" si="4"/>
        <v>2.6367187500000444E-3</v>
      </c>
      <c r="B41" s="5">
        <f>Sheet1!E39</f>
        <v>0.8935546875</v>
      </c>
      <c r="C41" s="3">
        <f t="shared" si="1"/>
        <v>1</v>
      </c>
      <c r="D41" s="10">
        <f t="shared" si="0"/>
        <v>0.8935546875</v>
      </c>
      <c r="L41" s="17"/>
      <c r="M41" s="17"/>
      <c r="N41" s="17"/>
      <c r="O41" s="17"/>
      <c r="P41" s="17"/>
      <c r="Q41" s="17"/>
      <c r="R41" s="17"/>
      <c r="S41" s="17"/>
      <c r="T41" s="17"/>
    </row>
    <row r="42" spans="1:20" x14ac:dyDescent="0.25">
      <c r="A42" s="3">
        <f t="shared" si="4"/>
        <v>8.8378906249999556E-3</v>
      </c>
      <c r="B42" s="5">
        <f>Sheet1!E40</f>
        <v>0.90239257812499996</v>
      </c>
      <c r="C42" s="3">
        <f t="shared" si="1"/>
        <v>1</v>
      </c>
      <c r="D42" s="10">
        <f t="shared" si="0"/>
        <v>0.90239257812499996</v>
      </c>
      <c r="L42" s="17"/>
      <c r="M42" s="17"/>
      <c r="N42" s="17"/>
      <c r="O42" s="17"/>
      <c r="P42" s="17"/>
      <c r="Q42" s="17"/>
      <c r="R42" s="17"/>
      <c r="S42" s="17"/>
      <c r="T42" s="17"/>
    </row>
    <row r="43" spans="1:20" x14ac:dyDescent="0.25">
      <c r="A43" s="3">
        <f t="shared" si="4"/>
        <v>6.0058593750000888E-3</v>
      </c>
      <c r="B43" s="5">
        <f>Sheet1!E41</f>
        <v>0.90839843750000004</v>
      </c>
      <c r="C43" s="3">
        <f t="shared" si="1"/>
        <v>1</v>
      </c>
      <c r="D43" s="10">
        <f t="shared" si="0"/>
        <v>0.90839843750000004</v>
      </c>
      <c r="L43" s="17"/>
      <c r="M43" s="17"/>
      <c r="N43" s="17"/>
      <c r="O43" s="17"/>
      <c r="P43" s="17"/>
      <c r="Q43" s="17"/>
      <c r="R43" s="17"/>
      <c r="S43" s="17"/>
      <c r="T43" s="17"/>
    </row>
    <row r="44" spans="1:20" x14ac:dyDescent="0.25">
      <c r="A44" s="3">
        <f t="shared" si="4"/>
        <v>5.4687499999999112E-3</v>
      </c>
      <c r="B44" s="5">
        <f>Sheet1!E42</f>
        <v>0.91386718749999996</v>
      </c>
      <c r="C44" s="3">
        <f t="shared" si="1"/>
        <v>1</v>
      </c>
      <c r="D44" s="10">
        <f t="shared" si="0"/>
        <v>0.91386718749999996</v>
      </c>
      <c r="L44" s="17"/>
      <c r="M44" s="17"/>
      <c r="N44" s="17"/>
      <c r="O44" s="17"/>
      <c r="P44" s="17"/>
      <c r="Q44" s="17"/>
      <c r="R44" s="17"/>
      <c r="S44" s="17"/>
      <c r="T44" s="17"/>
    </row>
    <row r="45" spans="1:20" x14ac:dyDescent="0.25">
      <c r="A45" s="3">
        <f t="shared" si="4"/>
        <v>1.4062500000000089E-2</v>
      </c>
      <c r="B45" s="5">
        <f>Sheet1!E43</f>
        <v>0.92792968750000004</v>
      </c>
      <c r="C45" s="3">
        <f t="shared" si="1"/>
        <v>1</v>
      </c>
      <c r="D45" s="10">
        <f t="shared" si="0"/>
        <v>0.92792968750000004</v>
      </c>
      <c r="L45" s="17"/>
      <c r="M45" s="17"/>
      <c r="N45" s="17"/>
      <c r="O45" s="17"/>
      <c r="P45" s="17"/>
      <c r="Q45" s="17"/>
      <c r="R45" s="17"/>
      <c r="S45" s="17"/>
      <c r="T45" s="17"/>
    </row>
    <row r="46" spans="1:20" x14ac:dyDescent="0.25">
      <c r="A46" s="3">
        <f t="shared" si="4"/>
        <v>7.9101562499999112E-3</v>
      </c>
      <c r="B46" s="5">
        <f>Sheet1!E44</f>
        <v>0.93583984374999996</v>
      </c>
      <c r="C46" s="3">
        <f t="shared" si="1"/>
        <v>1</v>
      </c>
      <c r="D46" s="10">
        <f t="shared" si="0"/>
        <v>0.93583984374999996</v>
      </c>
      <c r="L46" s="17"/>
      <c r="M46" s="17"/>
      <c r="N46" s="17"/>
      <c r="O46" s="17"/>
      <c r="P46" s="17"/>
      <c r="Q46" s="17"/>
      <c r="R46" s="17"/>
      <c r="S46" s="17"/>
      <c r="T46" s="17"/>
    </row>
    <row r="47" spans="1:20" x14ac:dyDescent="0.25">
      <c r="A47" s="3">
        <f t="shared" si="4"/>
        <v>4.2968750000000888E-3</v>
      </c>
      <c r="B47" s="5">
        <f>Sheet1!E45</f>
        <v>0.94013671875000004</v>
      </c>
      <c r="C47" s="3">
        <f t="shared" si="1"/>
        <v>1</v>
      </c>
      <c r="D47" s="10">
        <f t="shared" si="0"/>
        <v>0.94013671875000004</v>
      </c>
      <c r="L47" s="17"/>
      <c r="M47" s="17"/>
      <c r="N47" s="17"/>
      <c r="O47" s="17"/>
      <c r="P47" s="17"/>
      <c r="Q47" s="17"/>
      <c r="R47" s="17"/>
      <c r="S47" s="17"/>
      <c r="T47" s="17"/>
    </row>
    <row r="48" spans="1:20" x14ac:dyDescent="0.25">
      <c r="A48" s="3">
        <f t="shared" si="4"/>
        <v>-3.0273437500000222E-3</v>
      </c>
      <c r="B48" s="5">
        <f>Sheet1!E46</f>
        <v>0.93710937500000002</v>
      </c>
      <c r="C48" s="3">
        <f t="shared" si="1"/>
        <v>1</v>
      </c>
      <c r="D48" s="10">
        <f t="shared" si="0"/>
        <v>0.93710937500000002</v>
      </c>
    </row>
    <row r="49" spans="1:4" x14ac:dyDescent="0.25">
      <c r="A49" s="3">
        <f t="shared" si="4"/>
        <v>1.2890624999999933E-2</v>
      </c>
      <c r="B49" s="5">
        <f>Sheet1!E47</f>
        <v>0.95</v>
      </c>
      <c r="C49" s="3">
        <f t="shared" si="1"/>
        <v>1</v>
      </c>
      <c r="D49" s="10">
        <f t="shared" si="0"/>
        <v>0.95</v>
      </c>
    </row>
    <row r="50" spans="1:4" x14ac:dyDescent="0.25">
      <c r="A50" s="3">
        <f t="shared" si="4"/>
        <v>-6.6406249999999556E-3</v>
      </c>
      <c r="B50" s="5">
        <f>Sheet1!E48</f>
        <v>0.943359375</v>
      </c>
      <c r="C50" s="3">
        <f t="shared" si="1"/>
        <v>1</v>
      </c>
      <c r="D50" s="10">
        <f t="shared" si="0"/>
        <v>0.943359375</v>
      </c>
    </row>
    <row r="51" spans="1:4" x14ac:dyDescent="0.25">
      <c r="A51" s="3">
        <f t="shared" si="4"/>
        <v>-2.44140625E-4</v>
      </c>
      <c r="B51" s="5">
        <f>Sheet1!E49</f>
        <v>0.943115234375</v>
      </c>
      <c r="C51" s="3">
        <f t="shared" si="1"/>
        <v>0</v>
      </c>
      <c r="D51" s="10">
        <f t="shared" si="0"/>
        <v>0</v>
      </c>
    </row>
    <row r="52" spans="1:4" x14ac:dyDescent="0.25">
      <c r="A52" s="3">
        <f t="shared" si="4"/>
        <v>-3.8085937499999778E-3</v>
      </c>
      <c r="B52" s="5">
        <f>Sheet1!E50</f>
        <v>0.93930664062500002</v>
      </c>
      <c r="C52" s="3">
        <f t="shared" si="1"/>
        <v>1</v>
      </c>
      <c r="D52" s="10">
        <f t="shared" si="0"/>
        <v>0.93930664062500002</v>
      </c>
    </row>
    <row r="53" spans="1:4" x14ac:dyDescent="0.25">
      <c r="A53" s="3">
        <f t="shared" si="4"/>
        <v>-6.6894531250000222E-3</v>
      </c>
      <c r="B53" s="5">
        <f>Sheet1!E51</f>
        <v>0.9326171875</v>
      </c>
      <c r="C53" s="3">
        <f t="shared" si="1"/>
        <v>1</v>
      </c>
      <c r="D53" s="8">
        <f t="shared" si="0"/>
        <v>0.9326171875</v>
      </c>
    </row>
    <row r="54" spans="1:4" x14ac:dyDescent="0.25">
      <c r="A54" s="3">
        <f t="shared" si="4"/>
        <v>-4.3945312500004441E-4</v>
      </c>
      <c r="B54" s="5">
        <f>Sheet1!E52</f>
        <v>0.93217773437499996</v>
      </c>
      <c r="C54" s="3">
        <f t="shared" si="1"/>
        <v>0</v>
      </c>
      <c r="D54" s="8">
        <f t="shared" si="0"/>
        <v>0</v>
      </c>
    </row>
    <row r="55" spans="1:4" x14ac:dyDescent="0.25">
      <c r="A55" s="3">
        <f t="shared" si="4"/>
        <v>1.0742187500000222E-3</v>
      </c>
      <c r="B55" s="5">
        <f>Sheet1!E53</f>
        <v>0.93325195312499998</v>
      </c>
      <c r="C55" s="3">
        <f t="shared" si="1"/>
        <v>0</v>
      </c>
      <c r="D55" s="8">
        <f t="shared" si="0"/>
        <v>0</v>
      </c>
    </row>
    <row r="56" spans="1:4" x14ac:dyDescent="0.25">
      <c r="A56" s="3">
        <f t="shared" si="4"/>
        <v>5.859375E-3</v>
      </c>
      <c r="B56" s="5">
        <f>Sheet1!E54</f>
        <v>0.93911132812499998</v>
      </c>
      <c r="C56" s="3">
        <f t="shared" si="1"/>
        <v>1</v>
      </c>
      <c r="D56" s="8">
        <f t="shared" si="0"/>
        <v>0.93911132812499998</v>
      </c>
    </row>
    <row r="57" spans="1:4" x14ac:dyDescent="0.25">
      <c r="A57" s="3">
        <f t="shared" si="4"/>
        <v>-2.3925781249999334E-3</v>
      </c>
      <c r="B57" s="5">
        <f>Sheet1!E55</f>
        <v>0.93671875000000004</v>
      </c>
      <c r="C57" s="3">
        <f t="shared" si="1"/>
        <v>1</v>
      </c>
      <c r="D57" s="8">
        <f t="shared" si="0"/>
        <v>0.93671875000000004</v>
      </c>
    </row>
    <row r="58" spans="1:4" x14ac:dyDescent="0.25">
      <c r="A58" s="3">
        <f t="shared" si="4"/>
        <v>-4.3945312500004441E-4</v>
      </c>
      <c r="B58" s="5">
        <f>Sheet1!E56</f>
        <v>0.936279296875</v>
      </c>
      <c r="C58" s="3">
        <f t="shared" si="1"/>
        <v>0</v>
      </c>
      <c r="D58" s="8">
        <f t="shared" si="0"/>
        <v>0</v>
      </c>
    </row>
    <row r="59" spans="1:4" x14ac:dyDescent="0.25">
      <c r="A59" s="3">
        <f t="shared" si="4"/>
        <v>2.9296874999995559E-4</v>
      </c>
      <c r="B59" s="5">
        <f>Sheet1!E57</f>
        <v>0.93657226562499996</v>
      </c>
      <c r="C59" s="3">
        <f t="shared" si="1"/>
        <v>0</v>
      </c>
      <c r="D59" s="8">
        <f t="shared" si="0"/>
        <v>0</v>
      </c>
    </row>
    <row r="60" spans="1:4" x14ac:dyDescent="0.25">
      <c r="A60" s="3">
        <f t="shared" si="4"/>
        <v>3.9550781250000666E-3</v>
      </c>
      <c r="B60" s="5">
        <f>Sheet1!E58</f>
        <v>0.94052734375000002</v>
      </c>
      <c r="C60" s="3">
        <f t="shared" si="1"/>
        <v>1</v>
      </c>
      <c r="D60" s="8">
        <f t="shared" si="0"/>
        <v>0.94052734375000002</v>
      </c>
    </row>
    <row r="61" spans="1:4" x14ac:dyDescent="0.25">
      <c r="A61" s="3">
        <f t="shared" si="4"/>
        <v>6.6406249999999556E-3</v>
      </c>
      <c r="B61" s="5">
        <f>Sheet1!E59</f>
        <v>0.94716796874999998</v>
      </c>
      <c r="C61" s="3">
        <f t="shared" si="1"/>
        <v>1</v>
      </c>
      <c r="D61" s="8">
        <f t="shared" si="0"/>
        <v>0.94716796874999998</v>
      </c>
    </row>
    <row r="62" spans="1:4" x14ac:dyDescent="0.25">
      <c r="A62" s="3">
        <f t="shared" si="4"/>
        <v>-7.8124999999995559E-4</v>
      </c>
      <c r="B62" s="5">
        <f>Sheet1!E60</f>
        <v>0.94638671875000002</v>
      </c>
      <c r="C62" s="3">
        <f t="shared" si="1"/>
        <v>0</v>
      </c>
      <c r="D62" s="8">
        <f t="shared" si="0"/>
        <v>0</v>
      </c>
    </row>
    <row r="63" spans="1:4" x14ac:dyDescent="0.25">
      <c r="A63" s="3">
        <f t="shared" si="4"/>
        <v>2.9785156249999556E-3</v>
      </c>
      <c r="B63" s="5">
        <f>Sheet1!E61</f>
        <v>0.94936523437499998</v>
      </c>
      <c r="C63" s="3">
        <f t="shared" si="1"/>
        <v>1</v>
      </c>
      <c r="D63" s="8">
        <f t="shared" si="0"/>
        <v>0.94936523437499998</v>
      </c>
    </row>
    <row r="64" spans="1:4" x14ac:dyDescent="0.25">
      <c r="A64" s="3">
        <f t="shared" si="4"/>
        <v>-3.8085937499999778E-3</v>
      </c>
      <c r="B64" s="5">
        <f>Sheet1!E62</f>
        <v>0.945556640625</v>
      </c>
      <c r="C64" s="3">
        <f t="shared" si="1"/>
        <v>1</v>
      </c>
      <c r="D64" s="8">
        <f t="shared" si="0"/>
        <v>0.945556640625</v>
      </c>
    </row>
    <row r="65" spans="1:4" x14ac:dyDescent="0.25">
      <c r="A65" s="3">
        <f t="shared" si="4"/>
        <v>-9.0820312499999556E-3</v>
      </c>
      <c r="B65" s="5">
        <f>Sheet1!E63</f>
        <v>0.93647460937500004</v>
      </c>
      <c r="C65" s="3">
        <f t="shared" si="1"/>
        <v>1</v>
      </c>
      <c r="D65" s="8">
        <f t="shared" si="0"/>
        <v>0.93647460937500004</v>
      </c>
    </row>
    <row r="66" spans="1:4" x14ac:dyDescent="0.25">
      <c r="A66" s="3">
        <f t="shared" si="4"/>
        <v>-3.3203125000000888E-3</v>
      </c>
      <c r="B66" s="5">
        <f>Sheet1!E64</f>
        <v>0.93315429687499996</v>
      </c>
      <c r="C66" s="3">
        <f t="shared" si="1"/>
        <v>1</v>
      </c>
      <c r="D66" s="8">
        <f t="shared" si="0"/>
        <v>0.93315429687499996</v>
      </c>
    </row>
    <row r="67" spans="1:4" x14ac:dyDescent="0.25">
      <c r="A67" s="3">
        <f t="shared" si="4"/>
        <v>3.4667968750000666E-3</v>
      </c>
      <c r="B67" s="5">
        <f>Sheet1!E65</f>
        <v>0.93662109375000002</v>
      </c>
      <c r="C67" s="3">
        <f t="shared" si="1"/>
        <v>1</v>
      </c>
      <c r="D67" s="8">
        <f t="shared" ref="D67:D130" si="12">IF(C67=0,0,B67)</f>
        <v>0.93662109375000002</v>
      </c>
    </row>
    <row r="68" spans="1:4" x14ac:dyDescent="0.25">
      <c r="A68" s="3">
        <f t="shared" si="4"/>
        <v>1.464843749999778E-4</v>
      </c>
      <c r="B68" s="5">
        <f>Sheet1!E66</f>
        <v>0.936767578125</v>
      </c>
      <c r="C68" s="3">
        <f t="shared" ref="C68:C131" si="13">IF(ISTEXT(B67),0,IF(OR(B68&lt;(B67-$C$2),B68&gt;(B67+$C$2)),1,0))</f>
        <v>0</v>
      </c>
      <c r="D68" s="8">
        <f t="shared" si="12"/>
        <v>0</v>
      </c>
    </row>
    <row r="69" spans="1:4" x14ac:dyDescent="0.25">
      <c r="A69" s="3">
        <f t="shared" ref="A69:A132" si="14">B69-B68</f>
        <v>-1.0791015624999956E-2</v>
      </c>
      <c r="B69" s="5">
        <f>Sheet1!E67</f>
        <v>0.92597656250000004</v>
      </c>
      <c r="C69" s="3">
        <f t="shared" si="13"/>
        <v>1</v>
      </c>
      <c r="D69" s="8">
        <f t="shared" si="12"/>
        <v>0.92597656250000004</v>
      </c>
    </row>
    <row r="70" spans="1:4" x14ac:dyDescent="0.25">
      <c r="A70" s="3">
        <f t="shared" si="14"/>
        <v>-1.5136718750000666E-3</v>
      </c>
      <c r="B70" s="5">
        <f>Sheet1!E68</f>
        <v>0.92446289062499998</v>
      </c>
      <c r="C70" s="3">
        <f t="shared" si="13"/>
        <v>0</v>
      </c>
      <c r="D70" s="8">
        <f t="shared" si="12"/>
        <v>0</v>
      </c>
    </row>
    <row r="71" spans="1:4" x14ac:dyDescent="0.25">
      <c r="A71" s="3">
        <f t="shared" si="14"/>
        <v>-3.5156250000000222E-3</v>
      </c>
      <c r="B71" s="5">
        <f>Sheet1!E69</f>
        <v>0.92094726562499996</v>
      </c>
      <c r="C71" s="3">
        <f t="shared" si="13"/>
        <v>1</v>
      </c>
      <c r="D71" s="8">
        <f t="shared" si="12"/>
        <v>0.92094726562499996</v>
      </c>
    </row>
    <row r="72" spans="1:4" x14ac:dyDescent="0.25">
      <c r="A72" s="3">
        <f t="shared" si="14"/>
        <v>-9.765625E-4</v>
      </c>
      <c r="B72" s="5">
        <f>Sheet1!E70</f>
        <v>0.91997070312499996</v>
      </c>
      <c r="C72" s="3">
        <f t="shared" si="13"/>
        <v>0</v>
      </c>
      <c r="D72" s="8">
        <f t="shared" si="12"/>
        <v>0</v>
      </c>
    </row>
    <row r="73" spans="1:4" x14ac:dyDescent="0.25">
      <c r="A73" s="3">
        <f t="shared" si="14"/>
        <v>5.859375E-3</v>
      </c>
      <c r="B73" s="5">
        <f>Sheet1!E71</f>
        <v>0.92583007812499996</v>
      </c>
      <c r="C73" s="3">
        <f t="shared" si="13"/>
        <v>1</v>
      </c>
      <c r="D73" s="8">
        <f t="shared" si="12"/>
        <v>0.92583007812499996</v>
      </c>
    </row>
    <row r="74" spans="1:4" x14ac:dyDescent="0.25">
      <c r="A74" s="3">
        <f t="shared" si="14"/>
        <v>3.1250000000000444E-3</v>
      </c>
      <c r="B74" s="5">
        <f>Sheet1!E72</f>
        <v>0.928955078125</v>
      </c>
      <c r="C74" s="3">
        <f t="shared" si="13"/>
        <v>1</v>
      </c>
      <c r="D74" s="8">
        <f t="shared" si="12"/>
        <v>0.928955078125</v>
      </c>
    </row>
    <row r="75" spans="1:4" x14ac:dyDescent="0.25">
      <c r="A75" s="3">
        <f t="shared" si="14"/>
        <v>3.9550781249999556E-3</v>
      </c>
      <c r="B75" s="5">
        <f>Sheet1!E73</f>
        <v>0.93291015624999996</v>
      </c>
      <c r="C75" s="3">
        <f t="shared" si="13"/>
        <v>1</v>
      </c>
      <c r="D75" s="8">
        <f t="shared" si="12"/>
        <v>0.93291015624999996</v>
      </c>
    </row>
    <row r="76" spans="1:4" x14ac:dyDescent="0.25">
      <c r="A76" s="3">
        <f t="shared" si="14"/>
        <v>1.1230468750000888E-3</v>
      </c>
      <c r="B76" s="5">
        <f>Sheet1!E74</f>
        <v>0.93403320312500004</v>
      </c>
      <c r="C76" s="3">
        <f t="shared" si="13"/>
        <v>0</v>
      </c>
      <c r="D76" s="8">
        <f t="shared" si="12"/>
        <v>0</v>
      </c>
    </row>
    <row r="77" spans="1:4" x14ac:dyDescent="0.25">
      <c r="A77" s="3">
        <f t="shared" si="14"/>
        <v>7.32421875E-4</v>
      </c>
      <c r="B77" s="5">
        <f>Sheet1!E75</f>
        <v>0.93476562500000004</v>
      </c>
      <c r="C77" s="3">
        <f t="shared" si="13"/>
        <v>0</v>
      </c>
      <c r="D77" s="8">
        <f t="shared" si="12"/>
        <v>0</v>
      </c>
    </row>
    <row r="78" spans="1:4" x14ac:dyDescent="0.25">
      <c r="A78" s="3">
        <f t="shared" si="14"/>
        <v>4.8828125E-4</v>
      </c>
      <c r="B78" s="5">
        <f>Sheet1!E76</f>
        <v>0.93525390625000004</v>
      </c>
      <c r="C78" s="3">
        <f t="shared" si="13"/>
        <v>0</v>
      </c>
      <c r="D78" s="11">
        <f t="shared" si="12"/>
        <v>0</v>
      </c>
    </row>
    <row r="79" spans="1:4" x14ac:dyDescent="0.25">
      <c r="A79" s="3">
        <f t="shared" si="14"/>
        <v>4.2480468749999112E-3</v>
      </c>
      <c r="B79" s="5">
        <f>Sheet1!E77</f>
        <v>0.93950195312499996</v>
      </c>
      <c r="C79" s="3">
        <f t="shared" si="13"/>
        <v>1</v>
      </c>
      <c r="D79" s="11">
        <f t="shared" si="12"/>
        <v>0.93950195312499996</v>
      </c>
    </row>
    <row r="80" spans="1:4" x14ac:dyDescent="0.25">
      <c r="A80" s="3">
        <f t="shared" si="14"/>
        <v>4.5898437500000444E-3</v>
      </c>
      <c r="B80" s="5">
        <f>Sheet1!E78</f>
        <v>0.944091796875</v>
      </c>
      <c r="C80" s="3">
        <f t="shared" si="13"/>
        <v>1</v>
      </c>
      <c r="D80" s="11">
        <f t="shared" si="12"/>
        <v>0.944091796875</v>
      </c>
    </row>
    <row r="81" spans="1:4" x14ac:dyDescent="0.25">
      <c r="A81" s="3">
        <f t="shared" si="14"/>
        <v>2.9785156249999556E-3</v>
      </c>
      <c r="B81" s="5">
        <f>Sheet1!E79</f>
        <v>0.94707031249999996</v>
      </c>
      <c r="C81" s="3">
        <f t="shared" si="13"/>
        <v>1</v>
      </c>
      <c r="D81" s="11">
        <f t="shared" si="12"/>
        <v>0.94707031249999996</v>
      </c>
    </row>
    <row r="82" spans="1:4" x14ac:dyDescent="0.25">
      <c r="A82" s="3">
        <f t="shared" si="14"/>
        <v>-3.7109374999999556E-3</v>
      </c>
      <c r="B82" s="5">
        <f>Sheet1!E80</f>
        <v>0.943359375</v>
      </c>
      <c r="C82" s="3">
        <f t="shared" si="13"/>
        <v>1</v>
      </c>
      <c r="D82" s="11">
        <f t="shared" si="12"/>
        <v>0.943359375</v>
      </c>
    </row>
    <row r="83" spans="1:4" x14ac:dyDescent="0.25">
      <c r="A83" s="3">
        <f t="shared" si="14"/>
        <v>2.6367187500000444E-3</v>
      </c>
      <c r="B83" s="5">
        <f>Sheet1!E81</f>
        <v>0.94599609375000004</v>
      </c>
      <c r="C83" s="3">
        <f t="shared" si="13"/>
        <v>1</v>
      </c>
      <c r="D83" s="11">
        <f t="shared" si="12"/>
        <v>0.94599609375000004</v>
      </c>
    </row>
    <row r="84" spans="1:4" x14ac:dyDescent="0.25">
      <c r="A84" s="3">
        <f t="shared" si="14"/>
        <v>1.6113281249999778E-3</v>
      </c>
      <c r="B84" s="5">
        <f>Sheet1!E82</f>
        <v>0.94760742187500002</v>
      </c>
      <c r="C84" s="3">
        <f t="shared" si="13"/>
        <v>0</v>
      </c>
      <c r="D84" s="11">
        <f t="shared" si="12"/>
        <v>0</v>
      </c>
    </row>
    <row r="85" spans="1:4" x14ac:dyDescent="0.25">
      <c r="A85" s="3">
        <f t="shared" si="14"/>
        <v>1.4550781249999978E-2</v>
      </c>
      <c r="B85" s="5">
        <f>Sheet1!E83</f>
        <v>0.962158203125</v>
      </c>
      <c r="C85" s="3">
        <f t="shared" si="13"/>
        <v>1</v>
      </c>
      <c r="D85" s="11">
        <f t="shared" si="12"/>
        <v>0.962158203125</v>
      </c>
    </row>
    <row r="86" spans="1:4" x14ac:dyDescent="0.25">
      <c r="A86" s="3">
        <f t="shared" si="14"/>
        <v>-4.9316406249999556E-3</v>
      </c>
      <c r="B86" s="5">
        <f>Sheet1!E84</f>
        <v>0.95722656250000004</v>
      </c>
      <c r="C86" s="3">
        <f t="shared" si="13"/>
        <v>1</v>
      </c>
      <c r="D86" s="11">
        <f t="shared" si="12"/>
        <v>0.95722656250000004</v>
      </c>
    </row>
    <row r="87" spans="1:4" x14ac:dyDescent="0.25">
      <c r="A87" s="3">
        <f t="shared" si="14"/>
        <v>-7.32421875E-3</v>
      </c>
      <c r="B87" s="5">
        <f>Sheet1!E85</f>
        <v>0.94990234375000004</v>
      </c>
      <c r="C87" s="3">
        <f t="shared" si="13"/>
        <v>1</v>
      </c>
      <c r="D87" s="11">
        <f t="shared" si="12"/>
        <v>0.94990234375000004</v>
      </c>
    </row>
    <row r="88" spans="1:4" x14ac:dyDescent="0.25">
      <c r="A88" s="3">
        <f t="shared" si="14"/>
        <v>1.1474609375E-2</v>
      </c>
      <c r="B88" s="5">
        <f>Sheet1!E86</f>
        <v>0.96137695312500004</v>
      </c>
      <c r="C88" s="3">
        <f t="shared" si="13"/>
        <v>1</v>
      </c>
      <c r="D88" s="11">
        <f t="shared" si="12"/>
        <v>0.96137695312500004</v>
      </c>
    </row>
    <row r="89" spans="1:4" x14ac:dyDescent="0.25">
      <c r="A89" s="3">
        <f t="shared" si="14"/>
        <v>-3.3203125000000888E-3</v>
      </c>
      <c r="B89" s="5">
        <f>Sheet1!E87</f>
        <v>0.95805664062499996</v>
      </c>
      <c r="C89" s="3">
        <f t="shared" si="13"/>
        <v>1</v>
      </c>
      <c r="D89" s="11">
        <f t="shared" si="12"/>
        <v>0.95805664062499996</v>
      </c>
    </row>
    <row r="90" spans="1:4" x14ac:dyDescent="0.25">
      <c r="A90" s="3">
        <f t="shared" si="14"/>
        <v>-8.789062499999778E-4</v>
      </c>
      <c r="B90" s="5">
        <f>Sheet1!E88</f>
        <v>0.95717773437499998</v>
      </c>
      <c r="C90" s="3">
        <f t="shared" si="13"/>
        <v>0</v>
      </c>
      <c r="D90" s="11">
        <f t="shared" si="12"/>
        <v>0</v>
      </c>
    </row>
    <row r="91" spans="1:4" x14ac:dyDescent="0.25">
      <c r="A91" s="3">
        <f t="shared" si="14"/>
        <v>1.953125E-3</v>
      </c>
      <c r="B91" s="5">
        <f>Sheet1!E89</f>
        <v>0.95913085937499998</v>
      </c>
      <c r="C91" s="3">
        <f t="shared" si="13"/>
        <v>0</v>
      </c>
      <c r="D91" s="11">
        <f t="shared" si="12"/>
        <v>0</v>
      </c>
    </row>
    <row r="92" spans="1:4" x14ac:dyDescent="0.25">
      <c r="A92" s="3">
        <f t="shared" si="14"/>
        <v>1.953125E-3</v>
      </c>
      <c r="B92" s="5">
        <f>Sheet1!E90</f>
        <v>0.96108398437499998</v>
      </c>
      <c r="C92" s="3">
        <f t="shared" si="13"/>
        <v>0</v>
      </c>
      <c r="D92" s="11">
        <f t="shared" si="12"/>
        <v>0</v>
      </c>
    </row>
    <row r="93" spans="1:4" x14ac:dyDescent="0.25">
      <c r="A93" s="3">
        <f t="shared" si="14"/>
        <v>4.4921875000000222E-3</v>
      </c>
      <c r="B93" s="5">
        <f>Sheet1!E91</f>
        <v>0.965576171875</v>
      </c>
      <c r="C93" s="3">
        <f t="shared" si="13"/>
        <v>1</v>
      </c>
      <c r="D93" s="11">
        <f t="shared" si="12"/>
        <v>0.965576171875</v>
      </c>
    </row>
    <row r="94" spans="1:4" x14ac:dyDescent="0.25">
      <c r="A94" s="3">
        <f t="shared" si="14"/>
        <v>-1.464843749999778E-4</v>
      </c>
      <c r="B94" s="5">
        <f>Sheet1!E92</f>
        <v>0.96542968750000002</v>
      </c>
      <c r="C94" s="3">
        <f t="shared" si="13"/>
        <v>0</v>
      </c>
      <c r="D94" s="11">
        <f t="shared" si="12"/>
        <v>0</v>
      </c>
    </row>
    <row r="95" spans="1:4" x14ac:dyDescent="0.25">
      <c r="A95" s="3">
        <f t="shared" si="14"/>
        <v>-1.2109374999999978E-2</v>
      </c>
      <c r="B95" s="5">
        <f>Sheet1!E93</f>
        <v>0.95332031250000004</v>
      </c>
      <c r="C95" s="3">
        <f t="shared" si="13"/>
        <v>1</v>
      </c>
      <c r="D95" s="11">
        <f t="shared" si="12"/>
        <v>0.95332031250000004</v>
      </c>
    </row>
    <row r="96" spans="1:4" x14ac:dyDescent="0.25">
      <c r="A96" s="3">
        <f t="shared" si="14"/>
        <v>3.7597656249999112E-3</v>
      </c>
      <c r="B96" s="5">
        <f>Sheet1!E94</f>
        <v>0.95708007812499996</v>
      </c>
      <c r="C96" s="3">
        <f t="shared" si="13"/>
        <v>1</v>
      </c>
      <c r="D96" s="11">
        <f t="shared" si="12"/>
        <v>0.95708007812499996</v>
      </c>
    </row>
    <row r="97" spans="1:4" x14ac:dyDescent="0.25">
      <c r="A97" s="3">
        <f t="shared" si="14"/>
        <v>-4.3945312499993339E-4</v>
      </c>
      <c r="B97" s="5">
        <f>Sheet1!E95</f>
        <v>0.95664062500000002</v>
      </c>
      <c r="C97" s="3">
        <f t="shared" si="13"/>
        <v>0</v>
      </c>
      <c r="D97" s="11">
        <f t="shared" si="12"/>
        <v>0</v>
      </c>
    </row>
    <row r="98" spans="1:4" x14ac:dyDescent="0.25">
      <c r="A98" s="3">
        <f t="shared" si="14"/>
        <v>-1.46484375E-3</v>
      </c>
      <c r="B98" s="5">
        <f>Sheet1!E96</f>
        <v>0.95517578125000002</v>
      </c>
      <c r="C98" s="3">
        <f t="shared" si="13"/>
        <v>0</v>
      </c>
      <c r="D98" s="11">
        <f t="shared" si="12"/>
        <v>0</v>
      </c>
    </row>
    <row r="99" spans="1:4" x14ac:dyDescent="0.25">
      <c r="A99" s="3">
        <f t="shared" si="14"/>
        <v>-1.2158203125000044E-2</v>
      </c>
      <c r="B99" s="5">
        <f>Sheet1!E97</f>
        <v>0.94301757812499998</v>
      </c>
      <c r="C99" s="3">
        <f t="shared" si="13"/>
        <v>1</v>
      </c>
      <c r="D99" s="11">
        <f t="shared" si="12"/>
        <v>0.94301757812499998</v>
      </c>
    </row>
    <row r="100" spans="1:4" x14ac:dyDescent="0.25">
      <c r="A100" s="3">
        <f t="shared" si="14"/>
        <v>-3.0761718749999778E-3</v>
      </c>
      <c r="B100" s="5">
        <f>Sheet1!E98</f>
        <v>0.93994140625</v>
      </c>
      <c r="C100" s="3">
        <f t="shared" si="13"/>
        <v>1</v>
      </c>
      <c r="D100" s="11">
        <f t="shared" si="12"/>
        <v>0.93994140625</v>
      </c>
    </row>
    <row r="101" spans="1:4" x14ac:dyDescent="0.25">
      <c r="A101" s="3">
        <f t="shared" si="14"/>
        <v>5.859375000000222E-4</v>
      </c>
      <c r="B101" s="5">
        <f>Sheet1!E99</f>
        <v>0.94052734375000002</v>
      </c>
      <c r="C101" s="3">
        <f t="shared" si="13"/>
        <v>0</v>
      </c>
      <c r="D101" s="11">
        <f t="shared" si="12"/>
        <v>0</v>
      </c>
    </row>
    <row r="102" spans="1:4" x14ac:dyDescent="0.25">
      <c r="A102" s="3">
        <f t="shared" si="14"/>
        <v>-8.544921875E-3</v>
      </c>
      <c r="B102" s="5">
        <f>Sheet1!E100</f>
        <v>0.93198242187500002</v>
      </c>
      <c r="C102" s="3">
        <f t="shared" si="13"/>
        <v>1</v>
      </c>
      <c r="D102" s="11">
        <f t="shared" si="12"/>
        <v>0.93198242187500002</v>
      </c>
    </row>
    <row r="103" spans="1:4" x14ac:dyDescent="0.25">
      <c r="A103" s="3">
        <f t="shared" si="14"/>
        <v>5.3222656249999334E-3</v>
      </c>
      <c r="B103" s="5">
        <f>Sheet1!E101</f>
        <v>0.93730468749999996</v>
      </c>
      <c r="C103" s="3">
        <f t="shared" si="13"/>
        <v>1</v>
      </c>
      <c r="D103" s="12">
        <f t="shared" si="12"/>
        <v>0.93730468749999996</v>
      </c>
    </row>
    <row r="104" spans="1:4" x14ac:dyDescent="0.25">
      <c r="A104" s="3">
        <f t="shared" si="14"/>
        <v>1.0253906250000666E-3</v>
      </c>
      <c r="B104" s="5">
        <f>Sheet1!E102</f>
        <v>0.93833007812500002</v>
      </c>
      <c r="C104" s="3">
        <f t="shared" si="13"/>
        <v>0</v>
      </c>
      <c r="D104" s="12">
        <f t="shared" si="12"/>
        <v>0</v>
      </c>
    </row>
    <row r="105" spans="1:4" x14ac:dyDescent="0.25">
      <c r="A105" s="3">
        <f t="shared" si="14"/>
        <v>-2.9296875000006661E-4</v>
      </c>
      <c r="B105" s="5">
        <f>Sheet1!E103</f>
        <v>0.93803710937499996</v>
      </c>
      <c r="C105" s="3">
        <f t="shared" si="13"/>
        <v>0</v>
      </c>
      <c r="D105" s="12">
        <f t="shared" si="12"/>
        <v>0</v>
      </c>
    </row>
    <row r="106" spans="1:4" x14ac:dyDescent="0.25">
      <c r="A106" s="3">
        <f t="shared" si="14"/>
        <v>-5.8105468749999334E-3</v>
      </c>
      <c r="B106" s="5">
        <f>Sheet1!E104</f>
        <v>0.93222656250000002</v>
      </c>
      <c r="C106" s="3">
        <f t="shared" si="13"/>
        <v>1</v>
      </c>
      <c r="D106" s="12">
        <f t="shared" si="12"/>
        <v>0.93222656250000002</v>
      </c>
    </row>
    <row r="107" spans="1:4" x14ac:dyDescent="0.25">
      <c r="A107" s="3">
        <f t="shared" si="14"/>
        <v>1.5136718749999556E-3</v>
      </c>
      <c r="B107" s="5">
        <f>Sheet1!E105</f>
        <v>0.93374023437499998</v>
      </c>
      <c r="C107" s="3">
        <f t="shared" si="13"/>
        <v>0</v>
      </c>
      <c r="D107" s="12">
        <f t="shared" si="12"/>
        <v>0</v>
      </c>
    </row>
    <row r="108" spans="1:4" x14ac:dyDescent="0.25">
      <c r="A108" s="3">
        <f t="shared" si="14"/>
        <v>8.300781250000222E-4</v>
      </c>
      <c r="B108" s="5">
        <f>Sheet1!E106</f>
        <v>0.9345703125</v>
      </c>
      <c r="C108" s="3">
        <f t="shared" si="13"/>
        <v>0</v>
      </c>
      <c r="D108" s="12">
        <f t="shared" si="12"/>
        <v>0</v>
      </c>
    </row>
    <row r="109" spans="1:4" x14ac:dyDescent="0.25">
      <c r="A109" s="3">
        <f t="shared" si="14"/>
        <v>4.7363281250000222E-3</v>
      </c>
      <c r="B109" s="5">
        <f>Sheet1!E107</f>
        <v>0.93930664062500002</v>
      </c>
      <c r="C109" s="3">
        <f t="shared" si="13"/>
        <v>1</v>
      </c>
      <c r="D109" s="12">
        <f t="shared" si="12"/>
        <v>0.93930664062500002</v>
      </c>
    </row>
    <row r="110" spans="1:4" x14ac:dyDescent="0.25">
      <c r="A110" s="3">
        <f t="shared" si="14"/>
        <v>-2.2460937500000666E-3</v>
      </c>
      <c r="B110" s="5">
        <f>Sheet1!E108</f>
        <v>0.93706054687499996</v>
      </c>
      <c r="C110" s="3">
        <f t="shared" si="13"/>
        <v>1</v>
      </c>
      <c r="D110" s="12">
        <f t="shared" si="12"/>
        <v>0.93706054687499996</v>
      </c>
    </row>
    <row r="111" spans="1:4" x14ac:dyDescent="0.25">
      <c r="A111" s="3">
        <f t="shared" si="14"/>
        <v>-3.1249999999999334E-3</v>
      </c>
      <c r="B111" s="5">
        <f>Sheet1!E109</f>
        <v>0.93393554687500002</v>
      </c>
      <c r="C111" s="3">
        <f t="shared" si="13"/>
        <v>1</v>
      </c>
      <c r="D111" s="12">
        <f t="shared" si="12"/>
        <v>0.93393554687500002</v>
      </c>
    </row>
    <row r="112" spans="1:4" x14ac:dyDescent="0.25">
      <c r="A112" s="3">
        <f t="shared" si="14"/>
        <v>1.0058593749999956E-2</v>
      </c>
      <c r="B112" s="5">
        <f>Sheet1!E110</f>
        <v>0.94399414062499998</v>
      </c>
      <c r="C112" s="3">
        <f t="shared" si="13"/>
        <v>1</v>
      </c>
      <c r="D112" s="12">
        <f t="shared" si="12"/>
        <v>0.94399414062499998</v>
      </c>
    </row>
    <row r="113" spans="1:4" x14ac:dyDescent="0.25">
      <c r="A113" s="3">
        <f t="shared" si="14"/>
        <v>1.0742187500000222E-3</v>
      </c>
      <c r="B113" s="5">
        <f>Sheet1!E111</f>
        <v>0.945068359375</v>
      </c>
      <c r="C113" s="3">
        <f t="shared" si="13"/>
        <v>0</v>
      </c>
      <c r="D113" s="12">
        <f t="shared" si="12"/>
        <v>0</v>
      </c>
    </row>
    <row r="114" spans="1:4" x14ac:dyDescent="0.25">
      <c r="A114" s="3">
        <f t="shared" si="14"/>
        <v>1.1181640625000044E-2</v>
      </c>
      <c r="B114" s="5">
        <f>Sheet1!E112</f>
        <v>0.95625000000000004</v>
      </c>
      <c r="C114" s="3">
        <f t="shared" si="13"/>
        <v>1</v>
      </c>
      <c r="D114" s="12">
        <f t="shared" si="12"/>
        <v>0.95625000000000004</v>
      </c>
    </row>
    <row r="115" spans="1:4" x14ac:dyDescent="0.25">
      <c r="A115" s="3">
        <f t="shared" si="14"/>
        <v>-2.9296875000006661E-4</v>
      </c>
      <c r="B115" s="5">
        <f>Sheet1!E113</f>
        <v>0.95595703124999998</v>
      </c>
      <c r="C115" s="3">
        <f t="shared" si="13"/>
        <v>0</v>
      </c>
      <c r="D115" s="12">
        <f t="shared" si="12"/>
        <v>0</v>
      </c>
    </row>
    <row r="116" spans="1:4" x14ac:dyDescent="0.25">
      <c r="A116" s="3">
        <f t="shared" si="14"/>
        <v>-1.220703125E-3</v>
      </c>
      <c r="B116" s="5">
        <f>Sheet1!E114</f>
        <v>0.95473632812499998</v>
      </c>
      <c r="C116" s="3">
        <f t="shared" si="13"/>
        <v>0</v>
      </c>
      <c r="D116" s="12">
        <f t="shared" si="12"/>
        <v>0</v>
      </c>
    </row>
    <row r="117" spans="1:4" x14ac:dyDescent="0.25">
      <c r="A117" s="3">
        <f t="shared" si="14"/>
        <v>-5.2246093750000222E-3</v>
      </c>
      <c r="B117" s="5">
        <f>Sheet1!E115</f>
        <v>0.94951171874999996</v>
      </c>
      <c r="C117" s="3">
        <f t="shared" si="13"/>
        <v>1</v>
      </c>
      <c r="D117" s="12">
        <f t="shared" si="12"/>
        <v>0.94951171874999996</v>
      </c>
    </row>
    <row r="118" spans="1:4" x14ac:dyDescent="0.25">
      <c r="A118" s="3">
        <f t="shared" si="14"/>
        <v>5.2246093750000222E-3</v>
      </c>
      <c r="B118" s="5">
        <f>Sheet1!E116</f>
        <v>0.95473632812499998</v>
      </c>
      <c r="C118" s="3">
        <f t="shared" si="13"/>
        <v>1</v>
      </c>
      <c r="D118" s="12">
        <f t="shared" si="12"/>
        <v>0.95473632812499998</v>
      </c>
    </row>
    <row r="119" spans="1:4" x14ac:dyDescent="0.25">
      <c r="A119" s="3">
        <f t="shared" si="14"/>
        <v>3.3691406250000444E-3</v>
      </c>
      <c r="B119" s="5">
        <f>Sheet1!E117</f>
        <v>0.95810546875000002</v>
      </c>
      <c r="C119" s="3">
        <f t="shared" si="13"/>
        <v>1</v>
      </c>
      <c r="D119" s="12">
        <f t="shared" si="12"/>
        <v>0.95810546875000002</v>
      </c>
    </row>
    <row r="120" spans="1:4" x14ac:dyDescent="0.25">
      <c r="A120" s="3">
        <f t="shared" si="14"/>
        <v>6.8359374999993339E-4</v>
      </c>
      <c r="B120" s="5">
        <f>Sheet1!E118</f>
        <v>0.95878906249999996</v>
      </c>
      <c r="C120" s="3">
        <f t="shared" si="13"/>
        <v>0</v>
      </c>
      <c r="D120" s="12">
        <f t="shared" si="12"/>
        <v>0</v>
      </c>
    </row>
    <row r="121" spans="1:4" x14ac:dyDescent="0.25">
      <c r="A121" s="3">
        <f t="shared" si="14"/>
        <v>-1.0205078124999933E-2</v>
      </c>
      <c r="B121" s="5">
        <f>Sheet1!E119</f>
        <v>0.94858398437500002</v>
      </c>
      <c r="C121" s="3">
        <f t="shared" si="13"/>
        <v>1</v>
      </c>
      <c r="D121" s="12">
        <f t="shared" si="12"/>
        <v>0.94858398437500002</v>
      </c>
    </row>
    <row r="122" spans="1:4" x14ac:dyDescent="0.25">
      <c r="A122" s="3">
        <f t="shared" si="14"/>
        <v>1.1132812499999978E-2</v>
      </c>
      <c r="B122" s="5">
        <f>Sheet1!E120</f>
        <v>0.959716796875</v>
      </c>
      <c r="C122" s="3">
        <f t="shared" si="13"/>
        <v>1</v>
      </c>
      <c r="D122" s="12">
        <f t="shared" si="12"/>
        <v>0.959716796875</v>
      </c>
    </row>
    <row r="123" spans="1:4" x14ac:dyDescent="0.25">
      <c r="A123" s="3">
        <f t="shared" si="14"/>
        <v>-3.662109375E-3</v>
      </c>
      <c r="B123" s="5">
        <f>Sheet1!E121</f>
        <v>0.9560546875</v>
      </c>
      <c r="C123" s="3">
        <f t="shared" si="13"/>
        <v>1</v>
      </c>
      <c r="D123" s="12">
        <f t="shared" si="12"/>
        <v>0.9560546875</v>
      </c>
    </row>
    <row r="124" spans="1:4" x14ac:dyDescent="0.25">
      <c r="A124" s="3">
        <f t="shared" si="14"/>
        <v>-2.7343749999999556E-3</v>
      </c>
      <c r="B124" s="5">
        <f>Sheet1!E122</f>
        <v>0.95332031250000004</v>
      </c>
      <c r="C124" s="3">
        <f t="shared" si="13"/>
        <v>1</v>
      </c>
      <c r="D124" s="12">
        <f t="shared" si="12"/>
        <v>0.95332031250000004</v>
      </c>
    </row>
    <row r="125" spans="1:4" x14ac:dyDescent="0.25">
      <c r="A125" s="3">
        <f t="shared" si="14"/>
        <v>1.2499999999999956E-2</v>
      </c>
      <c r="B125" s="5">
        <f>Sheet1!E123</f>
        <v>0.9658203125</v>
      </c>
      <c r="C125" s="3">
        <f t="shared" si="13"/>
        <v>1</v>
      </c>
      <c r="D125" s="12">
        <f t="shared" si="12"/>
        <v>0.9658203125</v>
      </c>
    </row>
    <row r="126" spans="1:4" x14ac:dyDescent="0.25">
      <c r="A126" s="3">
        <f t="shared" si="14"/>
        <v>-6.8847656249999556E-3</v>
      </c>
      <c r="B126" s="5">
        <f>Sheet1!E124</f>
        <v>0.95893554687500004</v>
      </c>
      <c r="C126" s="3">
        <f t="shared" si="13"/>
        <v>1</v>
      </c>
      <c r="D126" s="12">
        <f t="shared" si="12"/>
        <v>0.95893554687500004</v>
      </c>
    </row>
    <row r="127" spans="1:4" x14ac:dyDescent="0.25">
      <c r="A127" s="3">
        <f t="shared" si="14"/>
        <v>-2.8808593750000444E-3</v>
      </c>
      <c r="B127" s="5">
        <f>Sheet1!E125</f>
        <v>0.9560546875</v>
      </c>
      <c r="C127" s="3">
        <f t="shared" si="13"/>
        <v>1</v>
      </c>
      <c r="D127" s="12">
        <f t="shared" si="12"/>
        <v>0.9560546875</v>
      </c>
    </row>
    <row r="128" spans="1:4" x14ac:dyDescent="0.25">
      <c r="A128" s="3">
        <f t="shared" si="14"/>
        <v>-6.7871093750000444E-3</v>
      </c>
      <c r="B128" s="5">
        <f>Sheet1!E126</f>
        <v>0.94926757812499996</v>
      </c>
      <c r="C128" s="3">
        <f t="shared" si="13"/>
        <v>1</v>
      </c>
      <c r="D128" s="13">
        <f t="shared" si="12"/>
        <v>0.94926757812499996</v>
      </c>
    </row>
    <row r="129" spans="1:4" x14ac:dyDescent="0.25">
      <c r="A129" s="3">
        <f t="shared" si="14"/>
        <v>-4.8828125E-4</v>
      </c>
      <c r="B129" s="5">
        <f>Sheet1!E127</f>
        <v>0.94877929687499996</v>
      </c>
      <c r="C129" s="3">
        <f t="shared" si="13"/>
        <v>0</v>
      </c>
      <c r="D129" s="13">
        <f t="shared" si="12"/>
        <v>0</v>
      </c>
    </row>
    <row r="130" spans="1:4" x14ac:dyDescent="0.25">
      <c r="A130" s="3">
        <f t="shared" si="14"/>
        <v>9.6191406250000222E-3</v>
      </c>
      <c r="B130" s="5">
        <f>Sheet1!E128</f>
        <v>0.95839843749999998</v>
      </c>
      <c r="C130" s="3">
        <f t="shared" si="13"/>
        <v>1</v>
      </c>
      <c r="D130" s="13">
        <f t="shared" si="12"/>
        <v>0.95839843749999998</v>
      </c>
    </row>
    <row r="131" spans="1:4" x14ac:dyDescent="0.25">
      <c r="A131" s="3">
        <f t="shared" si="14"/>
        <v>4.6875000000000666E-3</v>
      </c>
      <c r="B131" s="5">
        <f>Sheet1!E129</f>
        <v>0.96308593750000004</v>
      </c>
      <c r="C131" s="3">
        <f t="shared" si="13"/>
        <v>1</v>
      </c>
      <c r="D131" s="13">
        <f t="shared" ref="D131:D194" si="15">IF(C131=0,0,B131)</f>
        <v>0.96308593750000004</v>
      </c>
    </row>
    <row r="132" spans="1:4" x14ac:dyDescent="0.25">
      <c r="A132" s="3">
        <f t="shared" si="14"/>
        <v>1.1718749999999334E-3</v>
      </c>
      <c r="B132" s="5">
        <f>Sheet1!E130</f>
        <v>0.96425781249999998</v>
      </c>
      <c r="C132" s="3">
        <f t="shared" ref="C132:C195" si="16">IF(ISTEXT(B131),0,IF(OR(B132&lt;(B131-$C$2),B132&gt;(B131+$C$2)),1,0))</f>
        <v>0</v>
      </c>
      <c r="D132" s="13">
        <f t="shared" si="15"/>
        <v>0</v>
      </c>
    </row>
    <row r="133" spans="1:4" x14ac:dyDescent="0.25">
      <c r="A133" s="3">
        <f t="shared" ref="A133:A196" si="17">B133-B132</f>
        <v>1.9042968750000444E-3</v>
      </c>
      <c r="B133" s="5">
        <f>Sheet1!E131</f>
        <v>0.96616210937500002</v>
      </c>
      <c r="C133" s="3">
        <f t="shared" si="16"/>
        <v>0</v>
      </c>
      <c r="D133" s="13">
        <f t="shared" si="15"/>
        <v>0</v>
      </c>
    </row>
    <row r="134" spans="1:4" x14ac:dyDescent="0.25">
      <c r="A134" s="3">
        <f t="shared" si="17"/>
        <v>-1.0839843750000022E-2</v>
      </c>
      <c r="B134" s="5">
        <f>Sheet1!E132</f>
        <v>0.955322265625</v>
      </c>
      <c r="C134" s="3">
        <f t="shared" si="16"/>
        <v>1</v>
      </c>
      <c r="D134" s="13">
        <f t="shared" si="15"/>
        <v>0.955322265625</v>
      </c>
    </row>
    <row r="135" spans="1:4" x14ac:dyDescent="0.25">
      <c r="A135" s="3">
        <f t="shared" si="17"/>
        <v>1.1816406250000022E-2</v>
      </c>
      <c r="B135" s="5">
        <f>Sheet1!E133</f>
        <v>0.96713867187500002</v>
      </c>
      <c r="C135" s="3">
        <f t="shared" si="16"/>
        <v>1</v>
      </c>
      <c r="D135" s="13">
        <f t="shared" si="15"/>
        <v>0.96713867187500002</v>
      </c>
    </row>
    <row r="136" spans="1:4" x14ac:dyDescent="0.25">
      <c r="A136" s="3">
        <f t="shared" si="17"/>
        <v>3.7597656250000222E-3</v>
      </c>
      <c r="B136" s="5">
        <f>Sheet1!E134</f>
        <v>0.97089843750000004</v>
      </c>
      <c r="C136" s="3">
        <f t="shared" si="16"/>
        <v>1</v>
      </c>
      <c r="D136" s="13">
        <f t="shared" si="15"/>
        <v>0.97089843750000004</v>
      </c>
    </row>
    <row r="137" spans="1:4" x14ac:dyDescent="0.25">
      <c r="A137" s="3">
        <f t="shared" si="17"/>
        <v>1.4453124999999956E-2</v>
      </c>
      <c r="B137" s="5">
        <f>Sheet1!E135</f>
        <v>0.9853515625</v>
      </c>
      <c r="C137" s="3">
        <f t="shared" si="16"/>
        <v>1</v>
      </c>
      <c r="D137" s="13">
        <f t="shared" si="15"/>
        <v>0.9853515625</v>
      </c>
    </row>
    <row r="138" spans="1:4" x14ac:dyDescent="0.25">
      <c r="A138" s="3">
        <f t="shared" si="17"/>
        <v>-1.708984375E-3</v>
      </c>
      <c r="B138" s="5">
        <f>Sheet1!E136</f>
        <v>0.983642578125</v>
      </c>
      <c r="C138" s="3">
        <f t="shared" si="16"/>
        <v>0</v>
      </c>
      <c r="D138" s="13">
        <f t="shared" si="15"/>
        <v>0</v>
      </c>
    </row>
    <row r="139" spans="1:4" x14ac:dyDescent="0.25">
      <c r="A139" s="3">
        <f t="shared" si="17"/>
        <v>9.7656250000022204E-5</v>
      </c>
      <c r="B139" s="5">
        <f>Sheet1!E137</f>
        <v>0.98374023437500002</v>
      </c>
      <c r="C139" s="3">
        <f t="shared" si="16"/>
        <v>0</v>
      </c>
      <c r="D139" s="13">
        <f t="shared" si="15"/>
        <v>0</v>
      </c>
    </row>
    <row r="140" spans="1:4" x14ac:dyDescent="0.25">
      <c r="A140" s="3">
        <f t="shared" si="17"/>
        <v>7.7148437499999778E-3</v>
      </c>
      <c r="B140" s="5">
        <f>Sheet1!E138</f>
        <v>0.991455078125</v>
      </c>
      <c r="C140" s="3">
        <f t="shared" si="16"/>
        <v>1</v>
      </c>
      <c r="D140" s="13">
        <f t="shared" si="15"/>
        <v>0.991455078125</v>
      </c>
    </row>
    <row r="141" spans="1:4" x14ac:dyDescent="0.25">
      <c r="A141" s="3">
        <f t="shared" si="17"/>
        <v>2.7832031250000222E-3</v>
      </c>
      <c r="B141" s="5">
        <f>Sheet1!E139</f>
        <v>0.99423828125000002</v>
      </c>
      <c r="C141" s="3">
        <f t="shared" si="16"/>
        <v>1</v>
      </c>
      <c r="D141" s="13">
        <f t="shared" si="15"/>
        <v>0.99423828125000002</v>
      </c>
    </row>
    <row r="142" spans="1:4" x14ac:dyDescent="0.25">
      <c r="A142" s="3">
        <f t="shared" si="17"/>
        <v>-4.8339843750000444E-3</v>
      </c>
      <c r="B142" s="5">
        <f>Sheet1!E140</f>
        <v>0.98940429687499998</v>
      </c>
      <c r="C142" s="3">
        <f t="shared" si="16"/>
        <v>1</v>
      </c>
      <c r="D142" s="13">
        <f t="shared" si="15"/>
        <v>0.98940429687499998</v>
      </c>
    </row>
    <row r="143" spans="1:4" x14ac:dyDescent="0.25">
      <c r="A143" s="3">
        <f t="shared" si="17"/>
        <v>-4.3457031249999334E-3</v>
      </c>
      <c r="B143" s="5">
        <f>Sheet1!E141</f>
        <v>0.98505859375000004</v>
      </c>
      <c r="C143" s="3">
        <f t="shared" si="16"/>
        <v>1</v>
      </c>
      <c r="D143" s="13">
        <f t="shared" si="15"/>
        <v>0.98505859375000004</v>
      </c>
    </row>
    <row r="144" spans="1:4" x14ac:dyDescent="0.25">
      <c r="A144" s="3">
        <f t="shared" si="17"/>
        <v>1.4941406249999956E-2</v>
      </c>
      <c r="B144" s="5">
        <f>Sheet1!E142</f>
        <v>1</v>
      </c>
      <c r="C144" s="3">
        <f t="shared" si="16"/>
        <v>1</v>
      </c>
      <c r="D144" s="13">
        <f t="shared" si="15"/>
        <v>1</v>
      </c>
    </row>
    <row r="145" spans="1:4" x14ac:dyDescent="0.25">
      <c r="A145" s="3">
        <f t="shared" si="17"/>
        <v>-9.4726562500000444E-3</v>
      </c>
      <c r="B145" s="5">
        <f>Sheet1!E143</f>
        <v>0.99052734374999996</v>
      </c>
      <c r="C145" s="3">
        <f t="shared" si="16"/>
        <v>1</v>
      </c>
      <c r="D145" s="13">
        <f t="shared" si="15"/>
        <v>0.99052734374999996</v>
      </c>
    </row>
    <row r="146" spans="1:4" x14ac:dyDescent="0.25">
      <c r="A146" s="3">
        <f t="shared" si="17"/>
        <v>-6.9824218749999778E-3</v>
      </c>
      <c r="B146" s="5">
        <f>Sheet1!E144</f>
        <v>0.98354492187499998</v>
      </c>
      <c r="C146" s="3">
        <f t="shared" si="16"/>
        <v>1</v>
      </c>
      <c r="D146" s="13">
        <f t="shared" si="15"/>
        <v>0.98354492187499998</v>
      </c>
    </row>
    <row r="147" spans="1:4" x14ac:dyDescent="0.25">
      <c r="A147" s="3">
        <f t="shared" si="17"/>
        <v>-1.5087890624999933E-2</v>
      </c>
      <c r="B147" s="5">
        <f>Sheet1!E145</f>
        <v>0.96845703125000004</v>
      </c>
      <c r="C147" s="3">
        <f t="shared" si="16"/>
        <v>1</v>
      </c>
      <c r="D147" s="13">
        <f t="shared" si="15"/>
        <v>0.96845703125000004</v>
      </c>
    </row>
    <row r="148" spans="1:4" x14ac:dyDescent="0.25">
      <c r="A148" s="3">
        <f t="shared" si="17"/>
        <v>3.2714843749999112E-3</v>
      </c>
      <c r="B148" s="5">
        <f>Sheet1!E146</f>
        <v>0.97172851562499996</v>
      </c>
      <c r="C148" s="3">
        <f t="shared" si="16"/>
        <v>1</v>
      </c>
      <c r="D148" s="13">
        <f t="shared" si="15"/>
        <v>0.97172851562499996</v>
      </c>
    </row>
    <row r="149" spans="1:4" x14ac:dyDescent="0.25">
      <c r="A149" s="3">
        <f t="shared" si="17"/>
        <v>-9.7656249999911182E-5</v>
      </c>
      <c r="B149" s="5">
        <f>Sheet1!E147</f>
        <v>0.97163085937500004</v>
      </c>
      <c r="C149" s="3">
        <f t="shared" si="16"/>
        <v>0</v>
      </c>
      <c r="D149" s="13">
        <f t="shared" si="15"/>
        <v>0</v>
      </c>
    </row>
    <row r="150" spans="1:4" x14ac:dyDescent="0.25">
      <c r="A150" s="3">
        <f t="shared" si="17"/>
        <v>-2.0507812500000222E-3</v>
      </c>
      <c r="B150" s="5">
        <f>Sheet1!E148</f>
        <v>0.96958007812500002</v>
      </c>
      <c r="C150" s="3">
        <f t="shared" si="16"/>
        <v>1</v>
      </c>
      <c r="D150" s="13">
        <f t="shared" si="15"/>
        <v>0.96958007812500002</v>
      </c>
    </row>
    <row r="151" spans="1:4" x14ac:dyDescent="0.25">
      <c r="A151" s="3">
        <f t="shared" si="17"/>
        <v>4.0527343749999778E-3</v>
      </c>
      <c r="B151" s="5">
        <f>Sheet1!E149</f>
        <v>0.9736328125</v>
      </c>
      <c r="C151" s="3">
        <f t="shared" si="16"/>
        <v>1</v>
      </c>
      <c r="D151" s="13">
        <f t="shared" si="15"/>
        <v>0.9736328125</v>
      </c>
    </row>
    <row r="152" spans="1:4" x14ac:dyDescent="0.25">
      <c r="A152" s="3">
        <f t="shared" si="17"/>
        <v>-2.3925781250000444E-3</v>
      </c>
      <c r="B152" s="5">
        <f>Sheet1!E150</f>
        <v>0.97124023437499996</v>
      </c>
      <c r="C152" s="3">
        <f t="shared" si="16"/>
        <v>1</v>
      </c>
      <c r="D152" s="13">
        <f t="shared" si="15"/>
        <v>0.97124023437499996</v>
      </c>
    </row>
    <row r="153" spans="1:4" x14ac:dyDescent="0.25">
      <c r="A153" s="3">
        <f t="shared" si="17"/>
        <v>-4.6874999999999556E-3</v>
      </c>
      <c r="B153" s="5">
        <f>Sheet1!E151</f>
        <v>0.966552734375</v>
      </c>
      <c r="C153" s="3">
        <f t="shared" si="16"/>
        <v>1</v>
      </c>
      <c r="D153" s="14">
        <f t="shared" si="15"/>
        <v>0.966552734375</v>
      </c>
    </row>
    <row r="154" spans="1:4" x14ac:dyDescent="0.25">
      <c r="A154" s="3">
        <f t="shared" si="17"/>
        <v>1.3720703124999956E-2</v>
      </c>
      <c r="B154" s="5">
        <f>Sheet1!E152</f>
        <v>0.98027343749999996</v>
      </c>
      <c r="C154" s="3">
        <f t="shared" si="16"/>
        <v>1</v>
      </c>
      <c r="D154" s="14">
        <f t="shared" si="15"/>
        <v>0.98027343749999996</v>
      </c>
    </row>
    <row r="155" spans="1:4" x14ac:dyDescent="0.25">
      <c r="A155" s="3">
        <f t="shared" si="17"/>
        <v>-6.0546874999999334E-3</v>
      </c>
      <c r="B155" s="5">
        <f>Sheet1!E153</f>
        <v>0.97421875000000002</v>
      </c>
      <c r="C155" s="3">
        <f t="shared" si="16"/>
        <v>1</v>
      </c>
      <c r="D155" s="14">
        <f t="shared" si="15"/>
        <v>0.97421875000000002</v>
      </c>
    </row>
    <row r="156" spans="1:4" x14ac:dyDescent="0.25">
      <c r="A156" s="3">
        <f t="shared" si="17"/>
        <v>5.9570312500000222E-3</v>
      </c>
      <c r="B156" s="5">
        <f>Sheet1!E154</f>
        <v>0.98017578125000004</v>
      </c>
      <c r="C156" s="3">
        <f t="shared" si="16"/>
        <v>1</v>
      </c>
      <c r="D156" s="14">
        <f t="shared" si="15"/>
        <v>0.98017578125000004</v>
      </c>
    </row>
    <row r="157" spans="1:4" x14ac:dyDescent="0.25">
      <c r="A157" s="3">
        <f t="shared" si="17"/>
        <v>-6.4453125000000222E-3</v>
      </c>
      <c r="B157" s="5">
        <f>Sheet1!E155</f>
        <v>0.97373046875000002</v>
      </c>
      <c r="C157" s="3">
        <f t="shared" si="16"/>
        <v>1</v>
      </c>
      <c r="D157" s="14">
        <f t="shared" si="15"/>
        <v>0.97373046875000002</v>
      </c>
    </row>
    <row r="158" spans="1:4" x14ac:dyDescent="0.25">
      <c r="A158" s="3">
        <f t="shared" si="17"/>
        <v>3.90625E-3</v>
      </c>
      <c r="B158" s="5">
        <f>Sheet1!E156</f>
        <v>0.97763671875000002</v>
      </c>
      <c r="C158" s="3">
        <f t="shared" si="16"/>
        <v>1</v>
      </c>
      <c r="D158" s="14">
        <f t="shared" si="15"/>
        <v>0.97763671875000002</v>
      </c>
    </row>
    <row r="159" spans="1:4" x14ac:dyDescent="0.25">
      <c r="A159" s="3">
        <f t="shared" si="17"/>
        <v>1.9091796874999956E-2</v>
      </c>
      <c r="B159" s="5">
        <f>Sheet1!E157</f>
        <v>0.99672851562499998</v>
      </c>
      <c r="C159" s="3">
        <f t="shared" si="16"/>
        <v>1</v>
      </c>
      <c r="D159" s="14">
        <f t="shared" si="15"/>
        <v>0.99672851562499998</v>
      </c>
    </row>
    <row r="160" spans="1:4" x14ac:dyDescent="0.25">
      <c r="A160" s="3">
        <f t="shared" si="17"/>
        <v>-1.4843749999999933E-2</v>
      </c>
      <c r="B160" s="5">
        <f>Sheet1!E158</f>
        <v>0.98188476562500004</v>
      </c>
      <c r="C160" s="3">
        <f t="shared" si="16"/>
        <v>1</v>
      </c>
      <c r="D160" s="14">
        <f t="shared" si="15"/>
        <v>0.98188476562500004</v>
      </c>
    </row>
    <row r="161" spans="1:4" x14ac:dyDescent="0.25">
      <c r="A161" s="3">
        <f t="shared" si="17"/>
        <v>-2.9785156250000666E-3</v>
      </c>
      <c r="B161" s="5">
        <f>Sheet1!E159</f>
        <v>0.97890624999999998</v>
      </c>
      <c r="C161" s="3">
        <f t="shared" si="16"/>
        <v>1</v>
      </c>
      <c r="D161" s="14">
        <f t="shared" si="15"/>
        <v>0.97890624999999998</v>
      </c>
    </row>
    <row r="162" spans="1:4" x14ac:dyDescent="0.25">
      <c r="A162" s="3">
        <f t="shared" si="17"/>
        <v>-7.6660156250000222E-3</v>
      </c>
      <c r="B162" s="5">
        <f>Sheet1!E160</f>
        <v>0.97124023437499996</v>
      </c>
      <c r="C162" s="3">
        <f t="shared" si="16"/>
        <v>1</v>
      </c>
      <c r="D162" s="14">
        <f t="shared" si="15"/>
        <v>0.97124023437499996</v>
      </c>
    </row>
    <row r="163" spans="1:4" x14ac:dyDescent="0.25">
      <c r="A163" s="3">
        <f t="shared" si="17"/>
        <v>1.1132812500000089E-2</v>
      </c>
      <c r="B163" s="5">
        <f>Sheet1!E161</f>
        <v>0.98237304687500004</v>
      </c>
      <c r="C163" s="3">
        <f t="shared" si="16"/>
        <v>1</v>
      </c>
      <c r="D163" s="14">
        <f t="shared" si="15"/>
        <v>0.98237304687500004</v>
      </c>
    </row>
    <row r="164" spans="1:4" x14ac:dyDescent="0.25">
      <c r="A164" s="3">
        <f t="shared" si="17"/>
        <v>4.39453125E-3</v>
      </c>
      <c r="B164" s="5">
        <f>Sheet1!E162</f>
        <v>0.98676757812500004</v>
      </c>
      <c r="C164" s="3">
        <f t="shared" si="16"/>
        <v>1</v>
      </c>
      <c r="D164" s="14">
        <f t="shared" si="15"/>
        <v>0.98676757812500004</v>
      </c>
    </row>
    <row r="165" spans="1:4" x14ac:dyDescent="0.25">
      <c r="A165" s="3">
        <f t="shared" si="17"/>
        <v>6.347656249999778E-4</v>
      </c>
      <c r="B165" s="5">
        <f>Sheet1!E163</f>
        <v>0.98740234375000002</v>
      </c>
      <c r="C165" s="3">
        <f t="shared" si="16"/>
        <v>0</v>
      </c>
      <c r="D165" s="14">
        <f t="shared" si="15"/>
        <v>0</v>
      </c>
    </row>
    <row r="166" spans="1:4" x14ac:dyDescent="0.25">
      <c r="A166" s="3">
        <f t="shared" si="17"/>
        <v>-1.8701171874999978E-2</v>
      </c>
      <c r="B166" s="5">
        <f>Sheet1!E164</f>
        <v>0.96870117187500004</v>
      </c>
      <c r="C166" s="3">
        <f t="shared" si="16"/>
        <v>1</v>
      </c>
      <c r="D166" s="14">
        <f t="shared" si="15"/>
        <v>0.96870117187500004</v>
      </c>
    </row>
    <row r="167" spans="1:4" x14ac:dyDescent="0.25">
      <c r="A167" s="3">
        <f t="shared" si="17"/>
        <v>-7.2753906250000444E-3</v>
      </c>
      <c r="B167" s="5">
        <f>Sheet1!E165</f>
        <v>0.96142578125</v>
      </c>
      <c r="C167" s="3">
        <f t="shared" si="16"/>
        <v>1</v>
      </c>
      <c r="D167" s="14">
        <f t="shared" si="15"/>
        <v>0.96142578125</v>
      </c>
    </row>
    <row r="168" spans="1:4" x14ac:dyDescent="0.25">
      <c r="A168" s="3">
        <f t="shared" si="17"/>
        <v>5.5175781249999778E-3</v>
      </c>
      <c r="B168" s="5">
        <f>Sheet1!E166</f>
        <v>0.96694335937499998</v>
      </c>
      <c r="C168" s="3">
        <f t="shared" si="16"/>
        <v>1</v>
      </c>
      <c r="D168" s="14">
        <f t="shared" si="15"/>
        <v>0.96694335937499998</v>
      </c>
    </row>
    <row r="169" spans="1:4" x14ac:dyDescent="0.25">
      <c r="A169" s="3">
        <f t="shared" si="17"/>
        <v>-6.9335937500000222E-3</v>
      </c>
      <c r="B169" s="5">
        <f>Sheet1!E167</f>
        <v>0.96000976562499996</v>
      </c>
      <c r="C169" s="3">
        <f t="shared" si="16"/>
        <v>1</v>
      </c>
      <c r="D169" s="14">
        <f t="shared" si="15"/>
        <v>0.96000976562499996</v>
      </c>
    </row>
    <row r="170" spans="1:4" x14ac:dyDescent="0.25">
      <c r="A170" s="3">
        <f t="shared" si="17"/>
        <v>3.0761718750000888E-3</v>
      </c>
      <c r="B170" s="5">
        <f>Sheet1!E168</f>
        <v>0.96308593750000004</v>
      </c>
      <c r="C170" s="3">
        <f t="shared" si="16"/>
        <v>1</v>
      </c>
      <c r="D170" s="14">
        <f t="shared" si="15"/>
        <v>0.96308593750000004</v>
      </c>
    </row>
    <row r="171" spans="1:4" x14ac:dyDescent="0.25">
      <c r="A171" s="3">
        <f t="shared" si="17"/>
        <v>-9.765625E-3</v>
      </c>
      <c r="B171" s="5">
        <f>Sheet1!E169</f>
        <v>0.95332031250000004</v>
      </c>
      <c r="C171" s="3">
        <f t="shared" si="16"/>
        <v>1</v>
      </c>
      <c r="D171" s="14">
        <f t="shared" si="15"/>
        <v>0.95332031250000004</v>
      </c>
    </row>
    <row r="172" spans="1:4" x14ac:dyDescent="0.25">
      <c r="A172" s="3">
        <f t="shared" si="17"/>
        <v>1.4501953124999911E-2</v>
      </c>
      <c r="B172" s="5">
        <f>Sheet1!E170</f>
        <v>0.96782226562499996</v>
      </c>
      <c r="C172" s="3">
        <f t="shared" si="16"/>
        <v>1</v>
      </c>
      <c r="D172" s="14">
        <f t="shared" si="15"/>
        <v>0.96782226562499996</v>
      </c>
    </row>
    <row r="173" spans="1:4" x14ac:dyDescent="0.25">
      <c r="A173" s="3">
        <f t="shared" si="17"/>
        <v>5.7128906250000222E-3</v>
      </c>
      <c r="B173" s="5">
        <f>Sheet1!E171</f>
        <v>0.97353515624999998</v>
      </c>
      <c r="C173" s="3">
        <f t="shared" si="16"/>
        <v>1</v>
      </c>
      <c r="D173" s="14">
        <f t="shared" si="15"/>
        <v>0.97353515624999998</v>
      </c>
    </row>
    <row r="174" spans="1:4" x14ac:dyDescent="0.25">
      <c r="A174" s="3">
        <f t="shared" si="17"/>
        <v>-2.294921875E-2</v>
      </c>
      <c r="B174" s="5">
        <f>Sheet1!E172</f>
        <v>0.95058593749999998</v>
      </c>
      <c r="C174" s="3">
        <f t="shared" si="16"/>
        <v>1</v>
      </c>
      <c r="D174" s="14">
        <f t="shared" si="15"/>
        <v>0.95058593749999998</v>
      </c>
    </row>
    <row r="175" spans="1:4" x14ac:dyDescent="0.25">
      <c r="A175" s="3">
        <f t="shared" si="17"/>
        <v>-4.2968749999999778E-3</v>
      </c>
      <c r="B175" s="5">
        <f>Sheet1!E173</f>
        <v>0.9462890625</v>
      </c>
      <c r="C175" s="3">
        <f t="shared" si="16"/>
        <v>1</v>
      </c>
      <c r="D175" s="14">
        <f t="shared" si="15"/>
        <v>0.9462890625</v>
      </c>
    </row>
    <row r="176" spans="1:4" x14ac:dyDescent="0.25">
      <c r="A176" s="3">
        <f t="shared" si="17"/>
        <v>2.0117187500000022E-2</v>
      </c>
      <c r="B176" s="5">
        <f>Sheet1!E174</f>
        <v>0.96640625000000002</v>
      </c>
      <c r="C176" s="3">
        <f t="shared" si="16"/>
        <v>1</v>
      </c>
      <c r="D176" s="14">
        <f t="shared" si="15"/>
        <v>0.96640625000000002</v>
      </c>
    </row>
    <row r="177" spans="1:4" x14ac:dyDescent="0.25">
      <c r="A177" s="3">
        <f t="shared" si="17"/>
        <v>-4.5898437500000444E-3</v>
      </c>
      <c r="B177" s="5">
        <f>Sheet1!E175</f>
        <v>0.96181640624999998</v>
      </c>
      <c r="C177" s="3">
        <f t="shared" si="16"/>
        <v>1</v>
      </c>
      <c r="D177" s="14">
        <f t="shared" si="15"/>
        <v>0.96181640624999998</v>
      </c>
    </row>
    <row r="178" spans="1:4" x14ac:dyDescent="0.25">
      <c r="A178" s="3">
        <f t="shared" si="17"/>
        <v>-2.4804687499999978E-2</v>
      </c>
      <c r="B178" s="5">
        <f>Sheet1!E176</f>
        <v>0.93701171875</v>
      </c>
      <c r="C178" s="3">
        <f t="shared" si="16"/>
        <v>1</v>
      </c>
      <c r="D178" s="15">
        <f t="shared" si="15"/>
        <v>0.93701171875</v>
      </c>
    </row>
    <row r="179" spans="1:4" x14ac:dyDescent="0.25">
      <c r="A179" s="3">
        <f t="shared" si="17"/>
        <v>3.7109374999999556E-3</v>
      </c>
      <c r="B179" s="5">
        <f>Sheet1!E177</f>
        <v>0.94072265624999996</v>
      </c>
      <c r="C179" s="3">
        <f t="shared" si="16"/>
        <v>1</v>
      </c>
      <c r="D179" s="15">
        <f t="shared" si="15"/>
        <v>0.94072265624999996</v>
      </c>
    </row>
    <row r="180" spans="1:4" x14ac:dyDescent="0.25">
      <c r="A180" s="3">
        <f t="shared" si="17"/>
        <v>-9.9609374999999334E-3</v>
      </c>
      <c r="B180" s="5">
        <f>Sheet1!E178</f>
        <v>0.93076171875000002</v>
      </c>
      <c r="C180" s="3">
        <f t="shared" si="16"/>
        <v>1</v>
      </c>
      <c r="D180" s="15">
        <f t="shared" si="15"/>
        <v>0.93076171875000002</v>
      </c>
    </row>
    <row r="181" spans="1:4" x14ac:dyDescent="0.25">
      <c r="A181" s="3">
        <f t="shared" si="17"/>
        <v>2.685546875E-3</v>
      </c>
      <c r="B181" s="5">
        <f>Sheet1!E179</f>
        <v>0.93344726562500002</v>
      </c>
      <c r="C181" s="3">
        <f t="shared" si="16"/>
        <v>1</v>
      </c>
      <c r="D181" s="15">
        <f t="shared" si="15"/>
        <v>0.93344726562500002</v>
      </c>
    </row>
    <row r="182" spans="1:4" x14ac:dyDescent="0.25">
      <c r="A182" s="3">
        <f t="shared" si="17"/>
        <v>-2.4267578125000022E-2</v>
      </c>
      <c r="B182" s="5">
        <f>Sheet1!E180</f>
        <v>0.9091796875</v>
      </c>
      <c r="C182" s="3">
        <f t="shared" si="16"/>
        <v>1</v>
      </c>
      <c r="D182" s="15">
        <f t="shared" si="15"/>
        <v>0.9091796875</v>
      </c>
    </row>
    <row r="183" spans="1:4" x14ac:dyDescent="0.25">
      <c r="A183" s="3">
        <f t="shared" si="17"/>
        <v>-1.5966796875000022E-2</v>
      </c>
      <c r="B183" s="5">
        <f>Sheet1!E181</f>
        <v>0.89321289062499998</v>
      </c>
      <c r="C183" s="3">
        <f t="shared" si="16"/>
        <v>1</v>
      </c>
      <c r="D183" s="15">
        <f t="shared" si="15"/>
        <v>0.89321289062499998</v>
      </c>
    </row>
    <row r="184" spans="1:4" x14ac:dyDescent="0.25">
      <c r="A184" s="3">
        <f t="shared" si="17"/>
        <v>-8.1054687499999556E-3</v>
      </c>
      <c r="B184" s="5">
        <f>Sheet1!E182</f>
        <v>0.88510742187500002</v>
      </c>
      <c r="C184" s="3">
        <f t="shared" si="16"/>
        <v>1</v>
      </c>
      <c r="D184" s="15">
        <f t="shared" si="15"/>
        <v>0.88510742187500002</v>
      </c>
    </row>
    <row r="185" spans="1:4" x14ac:dyDescent="0.25">
      <c r="A185" s="3">
        <f t="shared" si="17"/>
        <v>5.859375000000222E-4</v>
      </c>
      <c r="B185" s="5">
        <f>Sheet1!E183</f>
        <v>0.88569335937500004</v>
      </c>
      <c r="C185" s="3">
        <f t="shared" si="16"/>
        <v>0</v>
      </c>
      <c r="D185" s="15">
        <f t="shared" si="15"/>
        <v>0</v>
      </c>
    </row>
    <row r="186" spans="1:4" x14ac:dyDescent="0.25">
      <c r="A186" s="3">
        <f t="shared" si="17"/>
        <v>1.66015625E-2</v>
      </c>
      <c r="B186" s="5">
        <f>Sheet1!E184</f>
        <v>0.90229492187500004</v>
      </c>
      <c r="C186" s="3">
        <f t="shared" si="16"/>
        <v>1</v>
      </c>
      <c r="D186" s="15">
        <f t="shared" si="15"/>
        <v>0.90229492187500004</v>
      </c>
    </row>
    <row r="187" spans="1:4" x14ac:dyDescent="0.25">
      <c r="A187" s="3">
        <f t="shared" si="17"/>
        <v>-9.7656250000022204E-5</v>
      </c>
      <c r="B187" s="5">
        <f>Sheet1!E185</f>
        <v>0.90219726562500002</v>
      </c>
      <c r="C187" s="3">
        <f t="shared" si="16"/>
        <v>0</v>
      </c>
      <c r="D187" s="15">
        <f t="shared" si="15"/>
        <v>0</v>
      </c>
    </row>
    <row r="188" spans="1:4" x14ac:dyDescent="0.25">
      <c r="A188" s="3">
        <f t="shared" si="17"/>
        <v>-6.9335937500000222E-3</v>
      </c>
      <c r="B188" s="5">
        <f>Sheet1!E186</f>
        <v>0.895263671875</v>
      </c>
      <c r="C188" s="3">
        <f t="shared" si="16"/>
        <v>1</v>
      </c>
      <c r="D188" s="15">
        <f t="shared" si="15"/>
        <v>0.895263671875</v>
      </c>
    </row>
    <row r="189" spans="1:4" x14ac:dyDescent="0.25">
      <c r="A189" s="3">
        <f t="shared" si="17"/>
        <v>2.0507812500000222E-3</v>
      </c>
      <c r="B189" s="5">
        <f>Sheet1!E187</f>
        <v>0.89731445312500002</v>
      </c>
      <c r="C189" s="3">
        <f t="shared" si="16"/>
        <v>1</v>
      </c>
      <c r="D189" s="15">
        <f t="shared" si="15"/>
        <v>0.89731445312500002</v>
      </c>
    </row>
    <row r="190" spans="1:4" x14ac:dyDescent="0.25">
      <c r="A190" s="3">
        <f t="shared" si="17"/>
        <v>-4.2968749999999778E-3</v>
      </c>
      <c r="B190" s="5">
        <f>Sheet1!E188</f>
        <v>0.89301757812500004</v>
      </c>
      <c r="C190" s="3">
        <f t="shared" si="16"/>
        <v>1</v>
      </c>
      <c r="D190" s="15">
        <f t="shared" si="15"/>
        <v>0.89301757812500004</v>
      </c>
    </row>
    <row r="191" spans="1:4" x14ac:dyDescent="0.25">
      <c r="A191" s="3">
        <f t="shared" si="17"/>
        <v>-5.8105468750000444E-3</v>
      </c>
      <c r="B191" s="5">
        <f>Sheet1!E189</f>
        <v>0.88720703125</v>
      </c>
      <c r="C191" s="3">
        <f t="shared" si="16"/>
        <v>1</v>
      </c>
      <c r="D191" s="15">
        <f t="shared" si="15"/>
        <v>0.88720703125</v>
      </c>
    </row>
    <row r="192" spans="1:4" x14ac:dyDescent="0.25">
      <c r="A192" s="3">
        <f t="shared" si="17"/>
        <v>-4.0039062500000222E-3</v>
      </c>
      <c r="B192" s="5">
        <f>Sheet1!E190</f>
        <v>0.88320312499999998</v>
      </c>
      <c r="C192" s="3">
        <f t="shared" si="16"/>
        <v>1</v>
      </c>
      <c r="D192" s="15">
        <f t="shared" si="15"/>
        <v>0.88320312499999998</v>
      </c>
    </row>
    <row r="193" spans="1:4" x14ac:dyDescent="0.25">
      <c r="A193" s="3">
        <f t="shared" si="17"/>
        <v>4.4921875000000222E-3</v>
      </c>
      <c r="B193" s="5">
        <f>Sheet1!E191</f>
        <v>0.8876953125</v>
      </c>
      <c r="C193" s="3">
        <f t="shared" si="16"/>
        <v>1</v>
      </c>
      <c r="D193" s="15">
        <f t="shared" si="15"/>
        <v>0.8876953125</v>
      </c>
    </row>
    <row r="194" spans="1:4" x14ac:dyDescent="0.25">
      <c r="A194" s="3">
        <f t="shared" si="17"/>
        <v>6.8359375E-3</v>
      </c>
      <c r="B194" s="5">
        <f>Sheet1!E192</f>
        <v>0.89453125</v>
      </c>
      <c r="C194" s="3">
        <f t="shared" si="16"/>
        <v>1</v>
      </c>
      <c r="D194" s="15">
        <f t="shared" si="15"/>
        <v>0.89453125</v>
      </c>
    </row>
    <row r="195" spans="1:4" x14ac:dyDescent="0.25">
      <c r="A195" s="3">
        <f t="shared" si="17"/>
        <v>4.8828125E-4</v>
      </c>
      <c r="B195" s="5">
        <f>Sheet1!E193</f>
        <v>0.89501953125</v>
      </c>
      <c r="C195" s="3">
        <f t="shared" si="16"/>
        <v>0</v>
      </c>
      <c r="D195" s="15">
        <f t="shared" ref="D195:D202" si="18">IF(C195=0,0,B195)</f>
        <v>0</v>
      </c>
    </row>
    <row r="196" spans="1:4" x14ac:dyDescent="0.25">
      <c r="A196" s="3">
        <f t="shared" si="17"/>
        <v>3.6132812500000444E-3</v>
      </c>
      <c r="B196" s="5">
        <f>Sheet1!E194</f>
        <v>0.89863281250000004</v>
      </c>
      <c r="C196" s="3">
        <f t="shared" ref="C196:C202" si="19">IF(ISTEXT(B195),0,IF(OR(B196&lt;(B195-$C$2),B196&gt;(B195+$C$2)),1,0))</f>
        <v>1</v>
      </c>
      <c r="D196" s="15">
        <f t="shared" si="18"/>
        <v>0.89863281250000004</v>
      </c>
    </row>
    <row r="197" spans="1:4" x14ac:dyDescent="0.25">
      <c r="A197" s="3">
        <f t="shared" ref="A197:A203" si="20">B197-B196</f>
        <v>7.8124999999995559E-4</v>
      </c>
      <c r="B197" s="5">
        <f>Sheet1!E195</f>
        <v>0.8994140625</v>
      </c>
      <c r="C197" s="3">
        <f t="shared" si="19"/>
        <v>0</v>
      </c>
      <c r="D197" s="15">
        <f t="shared" si="18"/>
        <v>0</v>
      </c>
    </row>
    <row r="198" spans="1:4" x14ac:dyDescent="0.25">
      <c r="A198" s="3">
        <f t="shared" si="20"/>
        <v>-3.8085937499999778E-3</v>
      </c>
      <c r="B198" s="5">
        <f>Sheet1!E196</f>
        <v>0.89560546875000002</v>
      </c>
      <c r="C198" s="3">
        <f t="shared" si="19"/>
        <v>1</v>
      </c>
      <c r="D198" s="15">
        <f t="shared" si="18"/>
        <v>0.89560546875000002</v>
      </c>
    </row>
    <row r="199" spans="1:4" x14ac:dyDescent="0.25">
      <c r="A199" s="3">
        <f t="shared" si="20"/>
        <v>9.6679687499999778E-3</v>
      </c>
      <c r="B199" s="5">
        <f>Sheet1!E197</f>
        <v>0.9052734375</v>
      </c>
      <c r="C199" s="3">
        <f t="shared" si="19"/>
        <v>1</v>
      </c>
      <c r="D199" s="15">
        <f t="shared" si="18"/>
        <v>0.9052734375</v>
      </c>
    </row>
    <row r="200" spans="1:4" x14ac:dyDescent="0.25">
      <c r="A200" s="3">
        <f t="shared" si="20"/>
        <v>-1.0253906249999556E-3</v>
      </c>
      <c r="B200" s="5">
        <f>Sheet1!E198</f>
        <v>0.90424804687500004</v>
      </c>
      <c r="C200" s="3">
        <f t="shared" si="19"/>
        <v>0</v>
      </c>
      <c r="D200" s="15">
        <f t="shared" si="18"/>
        <v>0</v>
      </c>
    </row>
    <row r="201" spans="1:4" x14ac:dyDescent="0.25">
      <c r="A201" s="3">
        <f t="shared" si="20"/>
        <v>5.3222656249999334E-3</v>
      </c>
      <c r="B201" s="5">
        <f>Sheet1!E199</f>
        <v>0.90957031249999998</v>
      </c>
      <c r="C201" s="3">
        <f t="shared" si="19"/>
        <v>1</v>
      </c>
      <c r="D201" s="15">
        <f t="shared" si="18"/>
        <v>0.90957031249999998</v>
      </c>
    </row>
    <row r="202" spans="1:4" x14ac:dyDescent="0.25">
      <c r="A202" s="3">
        <f t="shared" si="20"/>
        <v>1.6601562500000444E-3</v>
      </c>
      <c r="B202" s="5">
        <f>Sheet1!E200</f>
        <v>0.91123046875000002</v>
      </c>
      <c r="C202" s="3">
        <f t="shared" si="19"/>
        <v>0</v>
      </c>
      <c r="D202" s="15">
        <f t="shared" si="18"/>
        <v>0</v>
      </c>
    </row>
    <row r="203" spans="1:4" x14ac:dyDescent="0.25">
      <c r="A203" s="3" t="e">
        <f t="shared" si="20"/>
        <v>#REF!</v>
      </c>
      <c r="B203" s="5" t="e">
        <f>Sheet1!#REF!</f>
        <v>#REF!</v>
      </c>
      <c r="D20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Hoja1</vt:lpstr>
      <vt:lpstr>GRÁFICAS_Y_DATOS</vt:lpstr>
      <vt:lpstr>DIFFICULTY_INDEX_IC</vt:lpstr>
      <vt:lpstr>SHANNON</vt:lpstr>
      <vt:lpstr>PREDICCIÓN-2</vt:lpstr>
      <vt:lpstr>PREDICCIÓN-3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2023-12-01T22:36:19Z</dcterms:created>
  <dcterms:modified xsi:type="dcterms:W3CDTF">2024-01-14T10:59:49Z</dcterms:modified>
</cp:coreProperties>
</file>