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4800" yWindow="660" windowWidth="20715" windowHeight="117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9" i="1"/>
  <c r="P20" i="1"/>
  <c r="P17" i="1"/>
  <c r="P7" i="1"/>
  <c r="P8" i="1"/>
  <c r="P9" i="1"/>
  <c r="P6" i="1"/>
  <c r="X18" i="1" l="1"/>
  <c r="Y18" i="1"/>
  <c r="Z18" i="1"/>
  <c r="X19" i="1"/>
  <c r="Y19" i="1"/>
  <c r="Z19" i="1"/>
  <c r="X20" i="1"/>
  <c r="Y20" i="1"/>
  <c r="Z20" i="1"/>
  <c r="X17" i="1"/>
  <c r="Z17" i="1"/>
  <c r="Y17" i="1"/>
  <c r="O6" i="1"/>
  <c r="O7" i="1"/>
  <c r="O8" i="1"/>
  <c r="O9" i="1"/>
  <c r="O17" i="1"/>
  <c r="O18" i="1"/>
  <c r="O19" i="1"/>
  <c r="O20" i="1"/>
  <c r="X7" i="1"/>
  <c r="X8" i="1"/>
  <c r="X9" i="1"/>
  <c r="X6" i="1"/>
  <c r="Y7" i="1"/>
  <c r="Z7" i="1"/>
  <c r="Y8" i="1"/>
  <c r="Z8" i="1"/>
  <c r="Y9" i="1"/>
  <c r="Z9" i="1"/>
  <c r="Z6" i="1"/>
  <c r="Y6" i="1"/>
  <c r="AA17" i="1" l="1"/>
  <c r="AG27" i="1" s="1"/>
  <c r="AA19" i="1"/>
  <c r="AG29" i="1" s="1"/>
  <c r="AA20" i="1"/>
  <c r="AG30" i="1" s="1"/>
  <c r="AA18" i="1"/>
  <c r="AG28" i="1" s="1"/>
  <c r="AA9" i="1"/>
  <c r="AE30" i="1" s="1"/>
  <c r="AA7" i="1"/>
  <c r="AE28" i="1" s="1"/>
  <c r="AA6" i="1"/>
  <c r="AE27" i="1" s="1"/>
  <c r="AA8" i="1"/>
  <c r="AE29" i="1" s="1"/>
  <c r="Q18" i="1"/>
  <c r="Q19" i="1"/>
  <c r="Q20" i="1"/>
  <c r="Q17" i="1"/>
  <c r="R18" i="1"/>
  <c r="AF28" i="1" s="1"/>
  <c r="R19" i="1"/>
  <c r="AF29" i="1" s="1"/>
  <c r="R20" i="1"/>
  <c r="AF30" i="1" s="1"/>
  <c r="R17" i="1"/>
  <c r="AF27" i="1" s="1"/>
  <c r="Q7" i="1" l="1"/>
  <c r="Q8" i="1"/>
  <c r="Q9" i="1"/>
  <c r="Q6" i="1"/>
  <c r="R8" i="1" l="1"/>
  <c r="AD29" i="1" s="1"/>
  <c r="R9" i="1"/>
  <c r="AD30" i="1" s="1"/>
  <c r="R7" i="1"/>
  <c r="AD28" i="1" s="1"/>
  <c r="R6" i="1"/>
  <c r="AD27" i="1" s="1"/>
</calcChain>
</file>

<file path=xl/sharedStrings.xml><?xml version="1.0" encoding="utf-8"?>
<sst xmlns="http://schemas.openxmlformats.org/spreadsheetml/2006/main" count="26" uniqueCount="14">
  <si>
    <t>DENSITY</t>
  </si>
  <si>
    <t>DIF DENSITY</t>
  </si>
  <si>
    <t>DIF X</t>
  </si>
  <si>
    <t>VELOCITY</t>
  </si>
  <si>
    <t>DIF VEL</t>
  </si>
  <si>
    <t>PRESSURE</t>
  </si>
  <si>
    <t>DIF PRESSURE</t>
  </si>
  <si>
    <t>VISCOSITY</t>
  </si>
  <si>
    <t>VISCOSITY REAL X/Y</t>
  </si>
  <si>
    <t>VISCOSITY REAL Y/X</t>
  </si>
  <si>
    <t>VISCOSITY ABE X/Y</t>
  </si>
  <si>
    <t>VISCOSITY ABE Y/X</t>
  </si>
  <si>
    <t>Mass Event 1 --&gt;</t>
  </si>
  <si>
    <t>Mass Event 2 --&gt;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</si>
</sst>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Hoja1!$R$6:$R$10</c:f>
              <c:numCache>
                <c:formatCode>General</c:formatCode>
                <c:ptCount val="5"/>
                <c:pt idx="0">
                  <c:v>3.9857156197498833E-3</c:v>
                </c:pt>
                <c:pt idx="1">
                  <c:v>2.8326765978489857E-3</c:v>
                </c:pt>
                <c:pt idx="2">
                  <c:v>-4.8780745958798273E-4</c:v>
                </c:pt>
                <c:pt idx="3">
                  <c:v>3.3027894230013271E-3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28-48D9-9093-5418A0E8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55040"/>
        <c:axId val="358856576"/>
      </c:lineChart>
      <c:catAx>
        <c:axId val="3588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856576"/>
        <c:crosses val="autoZero"/>
        <c:auto val="1"/>
        <c:lblAlgn val="ctr"/>
        <c:lblOffset val="100"/>
        <c:noMultiLvlLbl val="0"/>
      </c:catAx>
      <c:valAx>
        <c:axId val="3588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8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Hoja1!$R$17:$R$21</c:f>
              <c:numCache>
                <c:formatCode>General</c:formatCode>
                <c:ptCount val="5"/>
                <c:pt idx="0">
                  <c:v>7.7785449793105974E-5</c:v>
                </c:pt>
                <c:pt idx="1">
                  <c:v>7.0611132171624205E-7</c:v>
                </c:pt>
                <c:pt idx="2">
                  <c:v>1.4310163898904867E-3</c:v>
                </c:pt>
                <c:pt idx="3">
                  <c:v>-7.5311778846193342E-4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2B-47CA-84B2-8B09EEE1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32320"/>
        <c:axId val="359033856"/>
      </c:lineChart>
      <c:catAx>
        <c:axId val="35903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33856"/>
        <c:crosses val="autoZero"/>
        <c:auto val="1"/>
        <c:lblAlgn val="ctr"/>
        <c:lblOffset val="100"/>
        <c:noMultiLvlLbl val="0"/>
      </c:catAx>
      <c:valAx>
        <c:axId val="359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Hoja1!$AA$6:$AA$9</c:f>
              <c:numCache>
                <c:formatCode>General</c:formatCode>
                <c:ptCount val="4"/>
                <c:pt idx="0">
                  <c:v>1.9922868881180857E-2</c:v>
                </c:pt>
                <c:pt idx="1">
                  <c:v>7.081271592306375E-3</c:v>
                </c:pt>
                <c:pt idx="2">
                  <c:v>-9.8958193176505466E-4</c:v>
                </c:pt>
                <c:pt idx="3">
                  <c:v>4.4649945727889022E-3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DB-4CD7-818D-9CBD0A11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68032"/>
        <c:axId val="359069568"/>
      </c:lineChart>
      <c:catAx>
        <c:axId val="3590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69568"/>
        <c:crosses val="autoZero"/>
        <c:auto val="1"/>
        <c:lblAlgn val="ctr"/>
        <c:lblOffset val="100"/>
        <c:noMultiLvlLbl val="0"/>
      </c:catAx>
      <c:valAx>
        <c:axId val="3590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5892388451445"/>
          <c:y val="2.5428331875182269E-2"/>
          <c:w val="0.86364107611548557"/>
          <c:h val="0.792244823563721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Hoja1!$R$6:$R$9</c:f>
              <c:numCache>
                <c:formatCode>General</c:formatCode>
                <c:ptCount val="4"/>
                <c:pt idx="0">
                  <c:v>3.9857156197498833E-3</c:v>
                </c:pt>
                <c:pt idx="1">
                  <c:v>2.8326765978489857E-3</c:v>
                </c:pt>
                <c:pt idx="2">
                  <c:v>-4.8780745958798273E-4</c:v>
                </c:pt>
                <c:pt idx="3">
                  <c:v>3.3027894230013271E-3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FD-46BB-9145-B115B2E90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Hoja1!$AA$6:$AA$9</c:f>
              <c:numCache>
                <c:formatCode>General</c:formatCode>
                <c:ptCount val="4"/>
                <c:pt idx="0">
                  <c:v>1.9922868881180857E-2</c:v>
                </c:pt>
                <c:pt idx="1">
                  <c:v>7.081271592306375E-3</c:v>
                </c:pt>
                <c:pt idx="2">
                  <c:v>-9.8958193176505466E-4</c:v>
                </c:pt>
                <c:pt idx="3">
                  <c:v>4.4649945727889022E-3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FD-46BB-9145-B115B2E9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30880"/>
        <c:axId val="359944960"/>
      </c:lineChart>
      <c:catAx>
        <c:axId val="3599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44960"/>
        <c:crosses val="autoZero"/>
        <c:auto val="1"/>
        <c:lblAlgn val="ctr"/>
        <c:lblOffset val="100"/>
        <c:noMultiLvlLbl val="0"/>
      </c:catAx>
      <c:valAx>
        <c:axId val="359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Hoja1!$AA$17:$AA$20</c:f>
              <c:numCache>
                <c:formatCode>General</c:formatCode>
                <c:ptCount val="4"/>
                <c:pt idx="0">
                  <c:v>-4.7629062090485267E-5</c:v>
                </c:pt>
                <c:pt idx="1">
                  <c:v>6.0484446667592613E-6</c:v>
                </c:pt>
                <c:pt idx="2">
                  <c:v>-1.1793146294002761E-3</c:v>
                </c:pt>
                <c:pt idx="3">
                  <c:v>-2.7535400698311852E-3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FB-49ED-BA64-ADECE93F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69920"/>
        <c:axId val="359971456"/>
      </c:lineChart>
      <c:catAx>
        <c:axId val="3599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71456"/>
        <c:crosses val="autoZero"/>
        <c:auto val="1"/>
        <c:lblAlgn val="ctr"/>
        <c:lblOffset val="100"/>
        <c:noMultiLvlLbl val="0"/>
      </c:catAx>
      <c:valAx>
        <c:axId val="3599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9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Hoja1!$R$17:$R$20</c:f>
              <c:numCache>
                <c:formatCode>General</c:formatCode>
                <c:ptCount val="4"/>
                <c:pt idx="0">
                  <c:v>7.7785449793105974E-5</c:v>
                </c:pt>
                <c:pt idx="1">
                  <c:v>7.0611132171624205E-7</c:v>
                </c:pt>
                <c:pt idx="2">
                  <c:v>1.4310163898904867E-3</c:v>
                </c:pt>
                <c:pt idx="3">
                  <c:v>-7.5311778846193342E-4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86-42C0-91AF-FF81A9E3E9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Hoja1!$AA$17:$AA$20</c:f>
              <c:numCache>
                <c:formatCode>General</c:formatCode>
                <c:ptCount val="4"/>
                <c:pt idx="0">
                  <c:v>-4.7629062090485267E-5</c:v>
                </c:pt>
                <c:pt idx="1">
                  <c:v>6.0484446667592613E-6</c:v>
                </c:pt>
                <c:pt idx="2">
                  <c:v>-1.1793146294002761E-3</c:v>
                </c:pt>
                <c:pt idx="3">
                  <c:v>-2.7535400698311852E-3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86-42C0-91AF-FF81A9E3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18816"/>
        <c:axId val="359620608"/>
      </c:lineChart>
      <c:catAx>
        <c:axId val="3596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620608"/>
        <c:crosses val="autoZero"/>
        <c:auto val="1"/>
        <c:lblAlgn val="ctr"/>
        <c:lblOffset val="100"/>
        <c:noMultiLvlLbl val="0"/>
      </c:catAx>
      <c:valAx>
        <c:axId val="3596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6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Hoja1!$AD$27:$AD$30</c:f>
              <c:numCache>
                <c:formatCode>General</c:formatCode>
                <c:ptCount val="4"/>
                <c:pt idx="0">
                  <c:v>3.9857156197498833E-3</c:v>
                </c:pt>
                <c:pt idx="1">
                  <c:v>2.8326765978489857E-3</c:v>
                </c:pt>
                <c:pt idx="2">
                  <c:v>-4.8780745958798273E-4</c:v>
                </c:pt>
                <c:pt idx="3">
                  <c:v>3.3027894230013271E-3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53-402B-83E3-6C1BAE9305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Hoja1!$AE$27:$AE$30</c:f>
              <c:numCache>
                <c:formatCode>General</c:formatCode>
                <c:ptCount val="4"/>
                <c:pt idx="0">
                  <c:v>1.9922868881180857E-2</c:v>
                </c:pt>
                <c:pt idx="1">
                  <c:v>7.081271592306375E-3</c:v>
                </c:pt>
                <c:pt idx="2">
                  <c:v>-9.8958193176505466E-4</c:v>
                </c:pt>
                <c:pt idx="3">
                  <c:v>4.4649945727889022E-3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53-402B-83E3-6C1BAE9305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Hoja1!$AF$27:$AF$30</c:f>
              <c:numCache>
                <c:formatCode>General</c:formatCode>
                <c:ptCount val="4"/>
                <c:pt idx="0">
                  <c:v>7.7785449793105974E-5</c:v>
                </c:pt>
                <c:pt idx="1">
                  <c:v>7.0611132171624205E-7</c:v>
                </c:pt>
                <c:pt idx="2">
                  <c:v>1.4310163898904867E-3</c:v>
                </c:pt>
                <c:pt idx="3">
                  <c:v>-7.5311778846193342E-4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53-402B-83E3-6C1BAE9305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Hoja1!$AG$27:$AG$30</c:f>
              <c:numCache>
                <c:formatCode>General</c:formatCode>
                <c:ptCount val="4"/>
                <c:pt idx="0">
                  <c:v>-4.7629062090485267E-5</c:v>
                </c:pt>
                <c:pt idx="1">
                  <c:v>6.0484446667592613E-6</c:v>
                </c:pt>
                <c:pt idx="2">
                  <c:v>-1.1793146294002761E-3</c:v>
                </c:pt>
                <c:pt idx="3">
                  <c:v>-2.7535400698311852E-3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53-402B-83E3-6C1BAE93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61568"/>
        <c:axId val="359663104"/>
      </c:lineChart>
      <c:catAx>
        <c:axId val="3596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663104"/>
        <c:crosses val="autoZero"/>
        <c:auto val="1"/>
        <c:lblAlgn val="ctr"/>
        <c:lblOffset val="100"/>
        <c:noMultiLvlLbl val="0"/>
      </c:catAx>
      <c:valAx>
        <c:axId val="359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6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77788</xdr:colOff>
      <xdr:row>21</xdr:row>
      <xdr:rowOff>170770</xdr:rowOff>
    </xdr:from>
    <xdr:to>
      <xdr:col>13</xdr:col>
      <xdr:colOff>292513</xdr:colOff>
      <xdr:row>63</xdr:row>
      <xdr:rowOff>23813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1" y="4171270"/>
          <a:ext cx="8191912" cy="7854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660174</xdr:colOff>
      <xdr:row>40</xdr:row>
      <xdr:rowOff>122463</xdr:rowOff>
    </xdr:from>
    <xdr:to>
      <xdr:col>13</xdr:col>
      <xdr:colOff>1459403</xdr:colOff>
      <xdr:row>47</xdr:row>
      <xdr:rowOff>47626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2049" y="7742463"/>
          <a:ext cx="2085104" cy="1258663"/>
        </a:xfrm>
        <a:prstGeom prst="rect">
          <a:avLst/>
        </a:prstGeom>
      </xdr:spPr>
    </xdr:pic>
    <xdr:clientData/>
  </xdr:twoCellAnchor>
  <xdr:twoCellAnchor>
    <xdr:from>
      <xdr:col>18</xdr:col>
      <xdr:colOff>81642</xdr:colOff>
      <xdr:row>0</xdr:row>
      <xdr:rowOff>145142</xdr:rowOff>
    </xdr:from>
    <xdr:to>
      <xdr:col>22</xdr:col>
      <xdr:colOff>458106</xdr:colOff>
      <xdr:row>8</xdr:row>
      <xdr:rowOff>110671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942975</xdr:colOff>
          <xdr:row>25</xdr:row>
          <xdr:rowOff>142875</xdr:rowOff>
        </xdr:from>
        <xdr:to>
          <xdr:col>18</xdr:col>
          <xdr:colOff>276225</xdr:colOff>
          <xdr:row>34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18</xdr:col>
      <xdr:colOff>190500</xdr:colOff>
      <xdr:row>12</xdr:row>
      <xdr:rowOff>152400</xdr:rowOff>
    </xdr:from>
    <xdr:to>
      <xdr:col>22</xdr:col>
      <xdr:colOff>444500</xdr:colOff>
      <xdr:row>20</xdr:row>
      <xdr:rowOff>63500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71438</xdr:colOff>
      <xdr:row>0</xdr:row>
      <xdr:rowOff>73025</xdr:rowOff>
    </xdr:from>
    <xdr:to>
      <xdr:col>32</xdr:col>
      <xdr:colOff>423334</xdr:colOff>
      <xdr:row>9</xdr:row>
      <xdr:rowOff>169333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31750</xdr:colOff>
      <xdr:row>0</xdr:row>
      <xdr:rowOff>88900</xdr:rowOff>
    </xdr:from>
    <xdr:to>
      <xdr:col>38</xdr:col>
      <xdr:colOff>359834</xdr:colOff>
      <xdr:row>10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95250</xdr:colOff>
      <xdr:row>11</xdr:row>
      <xdr:rowOff>12700</xdr:rowOff>
    </xdr:from>
    <xdr:to>
      <xdr:col>32</xdr:col>
      <xdr:colOff>393700</xdr:colOff>
      <xdr:row>20</xdr:row>
      <xdr:rowOff>152400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603250</xdr:colOff>
      <xdr:row>11</xdr:row>
      <xdr:rowOff>12700</xdr:rowOff>
    </xdr:from>
    <xdr:to>
      <xdr:col>38</xdr:col>
      <xdr:colOff>381000</xdr:colOff>
      <xdr:row>20</xdr:row>
      <xdr:rowOff>177800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19050</xdr:colOff>
      <xdr:row>3</xdr:row>
      <xdr:rowOff>165100</xdr:rowOff>
    </xdr:from>
    <xdr:to>
      <xdr:col>46</xdr:col>
      <xdr:colOff>323850</xdr:colOff>
      <xdr:row>18</xdr:row>
      <xdr:rowOff>50800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35719</xdr:colOff>
      <xdr:row>17</xdr:row>
      <xdr:rowOff>107156</xdr:rowOff>
    </xdr:from>
    <xdr:to>
      <xdr:col>36</xdr:col>
      <xdr:colOff>476250</xdr:colOff>
      <xdr:row>18</xdr:row>
      <xdr:rowOff>178593</xdr:rowOff>
    </xdr:to>
    <xdr:sp macro="" textlink="">
      <xdr:nvSpPr>
        <xdr:cNvPr id="5" name="TextBox 4"/>
        <xdr:cNvSpPr txBox="1"/>
      </xdr:nvSpPr>
      <xdr:spPr>
        <a:xfrm>
          <a:off x="29908500" y="3345656"/>
          <a:ext cx="440531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ABE</a:t>
          </a:r>
        </a:p>
      </xdr:txBody>
    </xdr:sp>
    <xdr:clientData/>
  </xdr:twoCellAnchor>
  <xdr:twoCellAnchor>
    <xdr:from>
      <xdr:col>34</xdr:col>
      <xdr:colOff>366712</xdr:colOff>
      <xdr:row>1</xdr:row>
      <xdr:rowOff>104775</xdr:rowOff>
    </xdr:from>
    <xdr:to>
      <xdr:col>35</xdr:col>
      <xdr:colOff>223837</xdr:colOff>
      <xdr:row>2</xdr:row>
      <xdr:rowOff>176212</xdr:rowOff>
    </xdr:to>
    <xdr:sp macro="" textlink="">
      <xdr:nvSpPr>
        <xdr:cNvPr id="14" name="TextBox 13"/>
        <xdr:cNvSpPr txBox="1"/>
      </xdr:nvSpPr>
      <xdr:spPr>
        <a:xfrm>
          <a:off x="29072681" y="295275"/>
          <a:ext cx="440531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ABE</a:t>
          </a:r>
        </a:p>
      </xdr:txBody>
    </xdr:sp>
    <xdr:clientData/>
  </xdr:twoCellAnchor>
  <xdr:twoCellAnchor>
    <xdr:from>
      <xdr:col>34</xdr:col>
      <xdr:colOff>292894</xdr:colOff>
      <xdr:row>6</xdr:row>
      <xdr:rowOff>54769</xdr:rowOff>
    </xdr:from>
    <xdr:to>
      <xdr:col>35</xdr:col>
      <xdr:colOff>238126</xdr:colOff>
      <xdr:row>7</xdr:row>
      <xdr:rowOff>47625</xdr:rowOff>
    </xdr:to>
    <xdr:sp macro="" textlink="">
      <xdr:nvSpPr>
        <xdr:cNvPr id="15" name="TextBox 14"/>
        <xdr:cNvSpPr txBox="1"/>
      </xdr:nvSpPr>
      <xdr:spPr>
        <a:xfrm>
          <a:off x="28998863" y="1197769"/>
          <a:ext cx="528638" cy="183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REAL</a:t>
          </a:r>
        </a:p>
      </xdr:txBody>
    </xdr:sp>
    <xdr:clientData/>
  </xdr:twoCellAnchor>
  <xdr:twoCellAnchor>
    <xdr:from>
      <xdr:col>35</xdr:col>
      <xdr:colOff>207169</xdr:colOff>
      <xdr:row>12</xdr:row>
      <xdr:rowOff>64294</xdr:rowOff>
    </xdr:from>
    <xdr:to>
      <xdr:col>36</xdr:col>
      <xdr:colOff>152401</xdr:colOff>
      <xdr:row>13</xdr:row>
      <xdr:rowOff>57150</xdr:rowOff>
    </xdr:to>
    <xdr:sp macro="" textlink="">
      <xdr:nvSpPr>
        <xdr:cNvPr id="16" name="TextBox 15"/>
        <xdr:cNvSpPr txBox="1"/>
      </xdr:nvSpPr>
      <xdr:spPr>
        <a:xfrm>
          <a:off x="29496544" y="2350294"/>
          <a:ext cx="528638" cy="183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1:AG39"/>
  <sheetViews>
    <sheetView showGridLines="0" tabSelected="1" topLeftCell="S1" zoomScale="80" zoomScaleNormal="80" workbookViewId="0">
      <selection activeCell="AL29" sqref="AL29"/>
    </sheetView>
  </sheetViews>
  <sheetFormatPr defaultColWidth="8.7109375" defaultRowHeight="15" x14ac:dyDescent="0.25"/>
  <cols>
    <col min="1" max="1" width="3.28515625" style="1" customWidth="1"/>
    <col min="2" max="2" width="2.140625" style="1" customWidth="1"/>
    <col min="3" max="3" width="2.5703125" style="1" customWidth="1"/>
    <col min="4" max="4" width="2.42578125" style="1" customWidth="1"/>
    <col min="5" max="5" width="2.5703125" style="1" customWidth="1"/>
    <col min="6" max="6" width="11.42578125" style="1" bestFit="1" customWidth="1"/>
    <col min="7" max="7" width="15.5703125" style="1" bestFit="1" customWidth="1"/>
    <col min="8" max="8" width="16.5703125" style="1" bestFit="1" customWidth="1"/>
    <col min="9" max="9" width="8.7109375" style="1"/>
    <col min="10" max="10" width="12.85546875" style="1" bestFit="1" customWidth="1"/>
    <col min="11" max="12" width="16.42578125" style="1" bestFit="1" customWidth="1"/>
    <col min="13" max="13" width="19.42578125" style="1" bestFit="1" customWidth="1"/>
    <col min="14" max="14" width="62.42578125" style="1" bestFit="1" customWidth="1"/>
    <col min="15" max="15" width="8.7109375" style="1"/>
    <col min="16" max="16" width="19" style="1" bestFit="1" customWidth="1"/>
    <col min="17" max="17" width="8.7109375" style="1"/>
    <col min="18" max="18" width="26.5703125" style="1" bestFit="1" customWidth="1"/>
    <col min="19" max="23" width="8.7109375" style="1"/>
    <col min="24" max="24" width="26" style="1" bestFit="1" customWidth="1"/>
    <col min="25" max="26" width="8.7109375" style="1"/>
    <col min="27" max="27" width="26" style="1" bestFit="1" customWidth="1"/>
    <col min="28" max="16384" width="8.7109375" style="1"/>
  </cols>
  <sheetData>
    <row r="1" spans="7:27" x14ac:dyDescent="0.25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1">
        <v>1</v>
      </c>
      <c r="P1" s="1">
        <v>2</v>
      </c>
      <c r="Q1" s="1">
        <v>3</v>
      </c>
      <c r="R1" s="3" t="s">
        <v>8</v>
      </c>
      <c r="AA1" s="3" t="s">
        <v>10</v>
      </c>
    </row>
    <row r="2" spans="7:27" x14ac:dyDescent="0.25">
      <c r="G2" s="2"/>
      <c r="H2" s="2"/>
      <c r="I2" s="2"/>
      <c r="J2" s="2"/>
      <c r="K2" s="2"/>
      <c r="L2" s="2"/>
      <c r="M2" s="2"/>
      <c r="N2" s="2"/>
      <c r="R2" s="3"/>
      <c r="AA2" s="3"/>
    </row>
    <row r="3" spans="7:27" x14ac:dyDescent="0.25">
      <c r="G3" s="2">
        <v>0.95652173913043481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R3" s="3"/>
      <c r="AA3" s="3"/>
    </row>
    <row r="4" spans="7:27" x14ac:dyDescent="0.25">
      <c r="G4" s="2">
        <v>0.91304347826086951</v>
      </c>
      <c r="H4" s="2">
        <v>-4.3478260869565299E-2</v>
      </c>
      <c r="I4" s="2">
        <v>-4.6954545454545471E-2</v>
      </c>
      <c r="J4" s="2">
        <v>-4.28715415019763E-2</v>
      </c>
      <c r="K4" s="2">
        <v>0</v>
      </c>
      <c r="L4" s="2">
        <v>-1.6781456732986608E-3</v>
      </c>
      <c r="M4" s="2">
        <v>0</v>
      </c>
      <c r="N4" s="2">
        <v>0</v>
      </c>
      <c r="R4" s="3"/>
      <c r="AA4" s="3"/>
    </row>
    <row r="5" spans="7:27" x14ac:dyDescent="0.25">
      <c r="G5" s="2">
        <v>0.91304347826086951</v>
      </c>
      <c r="H5" s="2">
        <v>0</v>
      </c>
      <c r="I5" s="2">
        <v>2.4318181818181683E-2</v>
      </c>
      <c r="J5" s="2">
        <v>2.220355731225284E-2</v>
      </c>
      <c r="K5" s="2">
        <v>6.507509881422914E-2</v>
      </c>
      <c r="L5" s="2">
        <v>-4.5012856972558382E-4</v>
      </c>
      <c r="M5" s="2">
        <v>1.2280171035730768E-3</v>
      </c>
      <c r="N5" s="2">
        <v>0</v>
      </c>
      <c r="R5" s="3" t="s">
        <v>8</v>
      </c>
      <c r="AA5" s="3" t="s">
        <v>10</v>
      </c>
    </row>
    <row r="6" spans="7:27" x14ac:dyDescent="0.25">
      <c r="G6" s="2">
        <v>0.86956521739130432</v>
      </c>
      <c r="H6" s="2">
        <v>-4.3478260869565188E-2</v>
      </c>
      <c r="I6" s="2">
        <v>-2.4090909090908941E-2</v>
      </c>
      <c r="J6" s="2">
        <v>-2.0948616600790382E-2</v>
      </c>
      <c r="K6" s="2">
        <v>-4.3152173913043226E-2</v>
      </c>
      <c r="L6" s="2">
        <v>-3.8160394564079164E-4</v>
      </c>
      <c r="M6" s="2">
        <v>6.8524624084792183E-5</v>
      </c>
      <c r="N6" s="2">
        <v>3.838206469654975E-4</v>
      </c>
      <c r="O6" s="1">
        <f>J7-J6+J6*(K6/I6)+J17*(K6/I17)</f>
        <v>4.2111416623704323E-2</v>
      </c>
      <c r="P6" s="1">
        <f>($U$38/G6)*((M6/I6)-(L6/G6)*(H6/I6))</f>
        <v>-7.9251199568988371E-4</v>
      </c>
      <c r="Q6" s="1">
        <f>(N6/G6)*(((2*(I5*J6-(I5+I4)*J5+I4*J4)/(I5*I4*(I5+I4)))))</f>
        <v>6.8519260871186635E-2</v>
      </c>
      <c r="R6" s="3">
        <f>((O6+P6-Q6)*G6)/((((2*(I16*J6-(I16+I15)*J5+I15*J4)/(I16*I4*(I16+I15))))))</f>
        <v>3.9857156197498833E-3</v>
      </c>
      <c r="X6" s="1">
        <f>0+J6*(K6/I6)+J17*(K6/I17)</f>
        <v>-6.6291745431631618E-2</v>
      </c>
      <c r="Y6" s="1">
        <f>(0.488/G6)*((M6/I6)-(L6/G6)*(H6/I6))</f>
        <v>-1.1518125869386957E-3</v>
      </c>
      <c r="Z6" s="1">
        <f>(N6/G6)*(((2*(I5*J6-(I5+I4)*J5+I4*J4)/(I5*I4*(I5+I4)))))</f>
        <v>6.8519260871186635E-2</v>
      </c>
      <c r="AA6" s="3">
        <f>((X6+Y6-Z6)*G6)/((((2*(I16*J6-(I16+I15)*J5+I15*J4)/(I16*I4*(I16+I15))))))</f>
        <v>1.9922868881180857E-2</v>
      </c>
    </row>
    <row r="7" spans="7:27" x14ac:dyDescent="0.25">
      <c r="G7" s="2">
        <v>1</v>
      </c>
      <c r="H7" s="2">
        <v>0.13043478260869568</v>
      </c>
      <c r="I7" s="2">
        <v>8.7454545454545562E-2</v>
      </c>
      <c r="J7" s="2">
        <v>8.7454545454545562E-2</v>
      </c>
      <c r="K7" s="2">
        <v>0.10840316205533594</v>
      </c>
      <c r="L7" s="2">
        <v>-7.6482975206611757E-3</v>
      </c>
      <c r="M7" s="2">
        <v>-7.266693575020384E-3</v>
      </c>
      <c r="N7" s="2">
        <v>-6.8516877449360726E-6</v>
      </c>
      <c r="O7" s="1">
        <f t="shared" ref="O7:O9" si="0">J8-J7+J7*(K7/I7)+J18*(K7/I18)</f>
        <v>-1.2305335968379766E-2</v>
      </c>
      <c r="P7" s="1">
        <f t="shared" ref="P7:P9" si="1">($U$38/G7)*((M7/I7)-(L7/G7)*(H7/I7))</f>
        <v>-2.4069437060575745E-2</v>
      </c>
      <c r="Q7" s="1">
        <f>(N7/G7)*(((2*(I6*J7-(I6+I5)*J6+I5*J5)/(I6*I5*(I6+I5)))))</f>
        <v>-0.1607748852410647</v>
      </c>
      <c r="R7" s="3">
        <f>((O7+P7-Q7)*G7)/((((2*(I17*J7-(I17+I16)*J6+I16*J5)/(I17*I5*(I17+I16))))))</f>
        <v>2.8326765978489857E-3</v>
      </c>
      <c r="X7" s="1">
        <f t="shared" ref="X7:X9" si="2">0+J7*(K7/I7)+J18*(K7/I18)</f>
        <v>0.18518873517786558</v>
      </c>
      <c r="Y7" s="1">
        <f t="shared" ref="Y7:Y9" si="3">(0.488/G7)*((M7/I7)-(L7/G7)*(H7/I7))</f>
        <v>-3.4981780361275791E-2</v>
      </c>
      <c r="Z7" s="1">
        <f t="shared" ref="Z7:Z9" si="4">(N7/G7)*(((2*(I6*J7-(I6+I5)*J6+I5*J5)/(I6*I5*(I6+I5)))))</f>
        <v>-0.1607748852410647</v>
      </c>
      <c r="AA7" s="3">
        <f>((X7+Y7-Z7)*G7)/((((2*(I17*J7-(I17+I16)*J6+I16*J5)/(I17*I5*(I17+I16))))))</f>
        <v>7.081271592306375E-3</v>
      </c>
    </row>
    <row r="8" spans="7:27" x14ac:dyDescent="0.25">
      <c r="G8" s="2">
        <v>0.86956521739130432</v>
      </c>
      <c r="H8" s="2">
        <v>-0.13043478260869568</v>
      </c>
      <c r="I8" s="2">
        <v>-0.12654545454545474</v>
      </c>
      <c r="J8" s="2">
        <v>-0.11003952569169977</v>
      </c>
      <c r="K8" s="2">
        <v>-0.19749407114624534</v>
      </c>
      <c r="L8" s="2">
        <v>-1.0529301925612394E-2</v>
      </c>
      <c r="M8" s="2">
        <v>-2.8810044049512179E-3</v>
      </c>
      <c r="N8" s="2">
        <v>2.5137839189190084E-4</v>
      </c>
      <c r="O8" s="1">
        <f t="shared" si="0"/>
        <v>-0.13339174829581285</v>
      </c>
      <c r="P8" s="1">
        <f t="shared" si="1"/>
        <v>1.3610338103953309E-2</v>
      </c>
      <c r="Q8" s="1">
        <f>(N8/G8)*(((2*(I7*J8-(I7+I6)*J7+I6*J6)/(I7*I6*(I7+I6)))))</f>
        <v>6.349224777433421E-2</v>
      </c>
      <c r="R8" s="3">
        <f>((O8+P8-Q8)*G8)/((((2*(I18*J8-(I18+I17)*J7+I17*J6)/(I18*I6*(I18+I17))))))</f>
        <v>-4.8780745958798273E-4</v>
      </c>
      <c r="X8" s="1">
        <f t="shared" si="2"/>
        <v>-0.3280834479005561</v>
      </c>
      <c r="Y8" s="1">
        <f t="shared" si="3"/>
        <v>1.9780847262732316E-2</v>
      </c>
      <c r="Z8" s="1">
        <f t="shared" si="4"/>
        <v>6.349224777433421E-2</v>
      </c>
      <c r="AA8" s="3">
        <f>((X8+Y8-Z8)*G8)/((((2*(I18*J8-(I18+I17)*J7+I17*J6)/(I18*I6*(I18+I17))))))</f>
        <v>-9.8958193176505466E-4</v>
      </c>
    </row>
    <row r="9" spans="7:27" x14ac:dyDescent="0.25">
      <c r="G9" s="2">
        <v>0.95652173913043481</v>
      </c>
      <c r="H9" s="2">
        <v>8.6956521739130488E-2</v>
      </c>
      <c r="I9" s="2">
        <v>8.8500000000000023E-2</v>
      </c>
      <c r="J9" s="2">
        <v>8.4652173913043499E-2</v>
      </c>
      <c r="K9" s="2">
        <v>0.19469169960474325</v>
      </c>
      <c r="L9" s="2">
        <v>-6.8544257417605036E-3</v>
      </c>
      <c r="M9" s="2">
        <v>3.67487618385189E-3</v>
      </c>
      <c r="N9" s="2">
        <v>-5.283466399193029E-3</v>
      </c>
      <c r="O9" s="1">
        <f t="shared" si="0"/>
        <v>0.33200549922667133</v>
      </c>
      <c r="P9" s="1">
        <f t="shared" si="1"/>
        <v>1.7047972171230778E-2</v>
      </c>
      <c r="Q9" s="1">
        <f>(N9/G9)*(((2*(I8*J9-(I8+I7)*J8+I7*J7)/(I8*I7*(I8+I7)))))</f>
        <v>0.18808633856645907</v>
      </c>
      <c r="R9" s="3">
        <f>((O9+P9-Q9)*G9)/((((2*(I19*J9-(I19+I18)*J8+I18*J7)/(I19*I7*(I19+I18))))))</f>
        <v>3.3027894230013271E-3</v>
      </c>
      <c r="X9" s="1">
        <f t="shared" si="2"/>
        <v>0.38091854270493242</v>
      </c>
      <c r="Y9" s="1">
        <f t="shared" si="3"/>
        <v>2.4776999004931105E-2</v>
      </c>
      <c r="Z9" s="1">
        <f t="shared" si="4"/>
        <v>0.18808633856645907</v>
      </c>
      <c r="AA9" s="3">
        <f>((X9+Y9-Z9)*G9)/((((2*(I19*J9-(I19+I18)*J8+I18*J7)/(I19*I7*(I19+I18))))))</f>
        <v>4.4649945727889022E-3</v>
      </c>
    </row>
    <row r="10" spans="7:27" x14ac:dyDescent="0.25">
      <c r="G10" s="2">
        <v>0.95652173913043481</v>
      </c>
      <c r="H10" s="2">
        <v>0</v>
      </c>
      <c r="I10" s="2">
        <v>3.7363636363636155E-2</v>
      </c>
      <c r="J10" s="2">
        <v>3.5739130434782412E-2</v>
      </c>
      <c r="K10" s="2">
        <v>-4.8913043478261087E-2</v>
      </c>
      <c r="L10" s="2">
        <v>-1.221751294485069E-3</v>
      </c>
      <c r="M10" s="2">
        <v>5.6326744472754344E-3</v>
      </c>
      <c r="N10" s="2">
        <v>-9.8258254203998827E-4</v>
      </c>
      <c r="R10" s="3"/>
      <c r="AA10" s="3"/>
    </row>
    <row r="12" spans="7:27" x14ac:dyDescent="0.25"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R12" s="3" t="s">
        <v>9</v>
      </c>
      <c r="AA12" s="3" t="s">
        <v>11</v>
      </c>
    </row>
    <row r="13" spans="7:27" x14ac:dyDescent="0.25">
      <c r="G13" s="2"/>
      <c r="H13" s="2"/>
      <c r="I13" s="2"/>
      <c r="J13" s="2"/>
      <c r="K13" s="2"/>
      <c r="L13" s="2"/>
      <c r="M13" s="2"/>
      <c r="N13" s="2"/>
      <c r="R13" s="3"/>
      <c r="AA13" s="3"/>
    </row>
    <row r="14" spans="7:27" x14ac:dyDescent="0.25">
      <c r="G14" s="2">
        <v>0.75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R14" s="3"/>
      <c r="AA14" s="3"/>
    </row>
    <row r="15" spans="7:27" x14ac:dyDescent="0.25">
      <c r="G15" s="2">
        <v>0.875</v>
      </c>
      <c r="H15" s="2">
        <v>0.125</v>
      </c>
      <c r="I15" s="2">
        <v>8.093554687499982E-2</v>
      </c>
      <c r="J15" s="2">
        <v>7.0818603515624842E-2</v>
      </c>
      <c r="K15" s="2">
        <v>0</v>
      </c>
      <c r="L15" s="2">
        <v>-4.3883652784153619E-3</v>
      </c>
      <c r="M15" s="2">
        <v>0</v>
      </c>
      <c r="N15" s="2">
        <v>0</v>
      </c>
      <c r="R15" s="3"/>
      <c r="AA15" s="3"/>
    </row>
    <row r="16" spans="7:27" x14ac:dyDescent="0.25">
      <c r="G16" s="2">
        <v>0.625</v>
      </c>
      <c r="H16" s="2">
        <v>-0.25</v>
      </c>
      <c r="I16" s="2">
        <v>-0.21407421874999988</v>
      </c>
      <c r="J16" s="2">
        <v>-0.13379638671874994</v>
      </c>
      <c r="K16" s="2">
        <v>-0.20461499023437479</v>
      </c>
      <c r="L16" s="2">
        <v>-1.1188420686870803E-2</v>
      </c>
      <c r="M16" s="2">
        <v>-6.8000554084554406E-3</v>
      </c>
      <c r="N16" s="2">
        <v>0</v>
      </c>
      <c r="R16" s="3" t="s">
        <v>9</v>
      </c>
      <c r="AA16" s="3" t="s">
        <v>11</v>
      </c>
    </row>
    <row r="17" spans="7:33" x14ac:dyDescent="0.25">
      <c r="G17" s="2">
        <v>0.66666666666666663</v>
      </c>
      <c r="H17" s="2">
        <v>4.166666666666663E-2</v>
      </c>
      <c r="I17" s="2">
        <v>4.670898437500004E-2</v>
      </c>
      <c r="J17" s="2">
        <v>3.1139322916666691E-2</v>
      </c>
      <c r="K17" s="2">
        <v>0.16493570963541662</v>
      </c>
      <c r="L17" s="2">
        <v>-6.4643828780562888E-4</v>
      </c>
      <c r="M17" s="2">
        <v>1.0541982399065173E-2</v>
      </c>
      <c r="N17" s="2">
        <v>-1.826475264857054E-2</v>
      </c>
      <c r="O17" s="1">
        <f>J18-J17+J6*(K17/I6)+J17*(K17/I17)</f>
        <v>0.24890919973769618</v>
      </c>
      <c r="P17" s="1">
        <f>($U$39/G17)*((M17/I17)-(L17/G17)*(H17/I17))</f>
        <v>0.22573135158739482</v>
      </c>
      <c r="Q17" s="1">
        <f>(N17/G17)*(((2*(I16*J17-(I16+I15)*J16+I15*J15)/(I16*I15*(I16+I15)))))</f>
        <v>0.44532675657069121</v>
      </c>
      <c r="R17" s="3">
        <f>((O17+P17-Q17))*G17/(((((2*(I5*J17-(I5+I4)*J16+I4*J15)/(I5*I15*(I5+I4)))))))</f>
        <v>7.7785449793105974E-5</v>
      </c>
      <c r="X17" s="1">
        <f>0+J6*(K17/I6)+J17*(K17/I17)</f>
        <v>0.25337949596165449</v>
      </c>
      <c r="Y17" s="1">
        <f>(0.512/G17)*((M17/I17)-(L17/G17)*(H17/I17))</f>
        <v>0.17399803547530499</v>
      </c>
      <c r="Z17" s="1">
        <f>(N17/G17)*(((2*(I16*J17-(I16+I15)*J16+I15*J15)/(I16*I15*(I16+I15)))))</f>
        <v>0.44532675657069121</v>
      </c>
      <c r="AA17" s="3">
        <f>((X17+Y17-Z17))*G17/(((((2*(I5*J17-(I5+I4)*J16+I4*J15)/(I5*I15*(I5+I4)))))))</f>
        <v>-4.7629062090485267E-5</v>
      </c>
    </row>
    <row r="18" spans="7:33" x14ac:dyDescent="0.25">
      <c r="G18" s="2">
        <v>0.70833333333333337</v>
      </c>
      <c r="H18" s="2">
        <v>4.1666666666666741E-2</v>
      </c>
      <c r="I18" s="2">
        <v>3.7650390625000085E-2</v>
      </c>
      <c r="J18" s="2">
        <v>2.6669026692708396E-2</v>
      </c>
      <c r="K18" s="2">
        <v>-4.470296223958295E-3</v>
      </c>
      <c r="L18" s="2">
        <v>-5.0379286418827831E-4</v>
      </c>
      <c r="M18" s="2">
        <v>1.4264542361735056E-4</v>
      </c>
      <c r="N18" s="2">
        <v>8.8724860454485546E-4</v>
      </c>
      <c r="O18" s="1">
        <f t="shared" ref="O18:O20" si="5">J19-J18+J7*(K18/I7)+J18*(K18/I18)</f>
        <v>4.1612267388237652E-2</v>
      </c>
      <c r="P18" s="1">
        <f t="shared" ref="P18:P20" si="6">($U$39/G18)*((M18/I18)-(L18/G18)*(H18/I18))</f>
        <v>4.290875822090397E-3</v>
      </c>
      <c r="Q18" s="1">
        <f t="shared" ref="Q18:Q20" si="7">(N18/G18)*(((2*(I17*J18-(I17+I16)*J17+I16*J16)/(I17*I16*(I17+I16)))))</f>
        <v>5.254250307554615E-2</v>
      </c>
      <c r="R18" s="3">
        <f t="shared" ref="R18:R20" si="8">((O18+P18-Q18))*G18/(((((2*(I6*J18-(I6+I5)*J17+I5*J16)/(I6*I16*(I6+I5)))))))</f>
        <v>7.0611132171624205E-7</v>
      </c>
      <c r="X18" s="1">
        <f t="shared" ref="X18:X20" si="9">0+J7*(K18/I7)+J18*(K18/I18)</f>
        <v>-7.6367560492620872E-3</v>
      </c>
      <c r="Y18" s="1">
        <f t="shared" ref="Y18:Y20" si="10">(0.512/G18)*((M18/I18)-(L18/G18)*(H18/I18))</f>
        <v>3.3074890052353051E-3</v>
      </c>
      <c r="Z18" s="1">
        <f t="shared" ref="Z18:Z20" si="11">(N18/G18)*(((2*(I17*J18-(I17+I16)*J17+I16*J16)/(I17*I16*(I17+I16)))))</f>
        <v>5.254250307554615E-2</v>
      </c>
      <c r="AA18" s="3">
        <f t="shared" ref="AA18:AA20" si="12">((X18+Y18-Z18))*G18/(((((2*(I6*J18-(I6+I5)*J17+I5*J16)/(I6*I16*(I6+I5)))))))</f>
        <v>6.0484446667592613E-6</v>
      </c>
    </row>
    <row r="19" spans="7:33" x14ac:dyDescent="0.25">
      <c r="G19" s="2">
        <v>0.79166666666666663</v>
      </c>
      <c r="H19" s="2">
        <v>8.3333333333333259E-2</v>
      </c>
      <c r="I19" s="2">
        <v>9.5896484374999758E-2</v>
      </c>
      <c r="J19" s="2">
        <v>7.5918050130208137E-2</v>
      </c>
      <c r="K19" s="2">
        <v>4.9249023437499741E-2</v>
      </c>
      <c r="L19" s="2">
        <v>-4.5628106823284633E-3</v>
      </c>
      <c r="M19" s="2">
        <v>-4.0590178181401848E-3</v>
      </c>
      <c r="N19" s="2">
        <v>3.0176963442749773E-3</v>
      </c>
      <c r="O19" s="1">
        <f t="shared" si="5"/>
        <v>0.19597998223788513</v>
      </c>
      <c r="P19" s="1">
        <f t="shared" si="6"/>
        <v>-3.131125035700686E-2</v>
      </c>
      <c r="Q19" s="1">
        <f t="shared" si="7"/>
        <v>0.10601546796069676</v>
      </c>
      <c r="R19" s="3">
        <f t="shared" si="8"/>
        <v>1.4310163898904867E-3</v>
      </c>
      <c r="X19" s="1">
        <f t="shared" si="9"/>
        <v>8.1814047993092859E-2</v>
      </c>
      <c r="Y19" s="1">
        <f t="shared" si="10"/>
        <v>-2.4135309570790107E-2</v>
      </c>
      <c r="Z19" s="1">
        <f t="shared" si="11"/>
        <v>0.10601546796069676</v>
      </c>
      <c r="AA19" s="3">
        <f t="shared" si="12"/>
        <v>-1.1793146294002761E-3</v>
      </c>
    </row>
    <row r="20" spans="7:33" x14ac:dyDescent="0.25">
      <c r="G20" s="2">
        <v>1</v>
      </c>
      <c r="H20" s="2">
        <v>0.20833333333333337</v>
      </c>
      <c r="I20" s="2">
        <v>0.1900839843750004</v>
      </c>
      <c r="J20" s="2">
        <v>0.1900839843750004</v>
      </c>
      <c r="K20" s="2">
        <v>0.11416593424479227</v>
      </c>
      <c r="L20" s="2">
        <v>-3.6131921115875397E-2</v>
      </c>
      <c r="M20" s="2">
        <v>-3.1569110433546932E-2</v>
      </c>
      <c r="N20" s="2">
        <v>-1.0496369315635121E-2</v>
      </c>
      <c r="O20" s="1">
        <f t="shared" si="5"/>
        <v>-0.1602427890058869</v>
      </c>
      <c r="P20" s="1">
        <f t="shared" si="6"/>
        <v>-8.4010936087532656E-2</v>
      </c>
      <c r="Q20" s="1">
        <f t="shared" si="7"/>
        <v>-0.39592395861262031</v>
      </c>
      <c r="R20" s="3">
        <f t="shared" si="8"/>
        <v>-7.5311778846193342E-4</v>
      </c>
      <c r="X20" s="1">
        <f t="shared" si="9"/>
        <v>0.22336813221807184</v>
      </c>
      <c r="Y20" s="1">
        <f t="shared" si="10"/>
        <v>-6.4757233476328349E-2</v>
      </c>
      <c r="Z20" s="1">
        <f t="shared" si="11"/>
        <v>-0.39592395861262031</v>
      </c>
      <c r="AA20" s="3">
        <f t="shared" si="12"/>
        <v>-2.7535400698311852E-3</v>
      </c>
    </row>
    <row r="21" spans="7:33" x14ac:dyDescent="0.25">
      <c r="G21" s="2">
        <v>0.79166666666666663</v>
      </c>
      <c r="H21" s="2">
        <v>-0.20833333333333337</v>
      </c>
      <c r="I21" s="2">
        <v>-0.244455078125</v>
      </c>
      <c r="J21" s="2">
        <v>-0.19352693684895833</v>
      </c>
      <c r="K21" s="2">
        <v>-0.38361092122395873</v>
      </c>
      <c r="L21" s="2">
        <v>-2.9650034601528059E-2</v>
      </c>
      <c r="M21" s="2">
        <v>6.4818865143473382E-3</v>
      </c>
      <c r="N21" s="2">
        <v>2.0335284657482793E-2</v>
      </c>
      <c r="R21" s="3"/>
      <c r="AA21" s="3"/>
    </row>
    <row r="24" spans="7:33" ht="14.45" x14ac:dyDescent="0.35"/>
    <row r="25" spans="7:33" ht="14.45" x14ac:dyDescent="0.35"/>
    <row r="27" spans="7:33" ht="14.45" x14ac:dyDescent="0.35">
      <c r="AD27" s="1">
        <f>R6</f>
        <v>3.9857156197498833E-3</v>
      </c>
      <c r="AE27" s="1">
        <f>AA6</f>
        <v>1.9922868881180857E-2</v>
      </c>
      <c r="AF27" s="1">
        <f>R17</f>
        <v>7.7785449793105974E-5</v>
      </c>
      <c r="AG27" s="1">
        <f>AA17</f>
        <v>-4.7629062090485267E-5</v>
      </c>
    </row>
    <row r="28" spans="7:33" ht="14.45" x14ac:dyDescent="0.35">
      <c r="AD28" s="1">
        <f t="shared" ref="AD28:AD30" si="13">R7</f>
        <v>2.8326765978489857E-3</v>
      </c>
      <c r="AE28" s="1">
        <f t="shared" ref="AE28:AE30" si="14">AA7</f>
        <v>7.081271592306375E-3</v>
      </c>
      <c r="AF28" s="1">
        <f t="shared" ref="AF28:AF30" si="15">R18</f>
        <v>7.0611132171624205E-7</v>
      </c>
      <c r="AG28" s="1">
        <f t="shared" ref="AG28:AG30" si="16">AA18</f>
        <v>6.0484446667592613E-6</v>
      </c>
    </row>
    <row r="29" spans="7:33" ht="14.45" x14ac:dyDescent="0.35">
      <c r="AD29" s="1">
        <f t="shared" si="13"/>
        <v>-4.8780745958798273E-4</v>
      </c>
      <c r="AE29" s="1">
        <f t="shared" si="14"/>
        <v>-9.8958193176505466E-4</v>
      </c>
      <c r="AF29" s="1">
        <f t="shared" si="15"/>
        <v>1.4310163898904867E-3</v>
      </c>
      <c r="AG29" s="1">
        <f t="shared" si="16"/>
        <v>-1.1793146294002761E-3</v>
      </c>
    </row>
    <row r="30" spans="7:33" ht="14.45" x14ac:dyDescent="0.35">
      <c r="AD30" s="1">
        <f t="shared" si="13"/>
        <v>3.3027894230013271E-3</v>
      </c>
      <c r="AE30" s="1">
        <f t="shared" si="14"/>
        <v>4.4649945727889022E-3</v>
      </c>
      <c r="AF30" s="1">
        <f t="shared" si="15"/>
        <v>-7.5311778846193342E-4</v>
      </c>
      <c r="AG30" s="1">
        <f t="shared" si="16"/>
        <v>-2.7535400698311852E-3</v>
      </c>
    </row>
    <row r="31" spans="7:33" ht="14.45" x14ac:dyDescent="0.35"/>
    <row r="32" spans="7:33" ht="14.45" x14ac:dyDescent="0.35"/>
    <row r="38" spans="20:21" x14ac:dyDescent="0.25">
      <c r="T38" s="1" t="s">
        <v>12</v>
      </c>
      <c r="U38" s="1">
        <v>0.33577151203440314</v>
      </c>
    </row>
    <row r="39" spans="20:21" x14ac:dyDescent="0.25">
      <c r="T39" s="1" t="s">
        <v>13</v>
      </c>
      <c r="U39" s="1">
        <v>0.66422848796559697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13</xdr:col>
                <xdr:colOff>942975</xdr:colOff>
                <xdr:row>25</xdr:row>
                <xdr:rowOff>142875</xdr:rowOff>
              </from>
              <to>
                <xdr:col>18</xdr:col>
                <xdr:colOff>276225</xdr:colOff>
                <xdr:row>34</xdr:row>
                <xdr:rowOff>57150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2024-01-14T11:43:17Z</dcterms:modified>
</cp:coreProperties>
</file>