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205AC460-7F12-43F4-AE83-0616F46291ED}" xr6:coauthVersionLast="47" xr6:coauthVersionMax="47" xr10:uidLastSave="{00000000-0000-0000-0000-000000000000}"/>
  <bookViews>
    <workbookView xWindow="-193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O6" i="1"/>
  <c r="P6" i="1"/>
  <c r="Q6" i="1"/>
  <c r="P18" i="1"/>
  <c r="P19" i="1"/>
  <c r="P20" i="1"/>
  <c r="P17" i="1"/>
  <c r="P7" i="1"/>
  <c r="P8" i="1"/>
  <c r="P9" i="1"/>
  <c r="X18" i="1" l="1"/>
  <c r="Y18" i="1"/>
  <c r="Z18" i="1"/>
  <c r="X19" i="1"/>
  <c r="Y19" i="1"/>
  <c r="Z19" i="1"/>
  <c r="X20" i="1"/>
  <c r="Y20" i="1"/>
  <c r="Z20" i="1"/>
  <c r="X17" i="1"/>
  <c r="Z17" i="1"/>
  <c r="Y17" i="1"/>
  <c r="O7" i="1"/>
  <c r="O8" i="1"/>
  <c r="O9" i="1"/>
  <c r="O17" i="1"/>
  <c r="O18" i="1"/>
  <c r="O19" i="1"/>
  <c r="O20" i="1"/>
  <c r="X7" i="1"/>
  <c r="X8" i="1"/>
  <c r="X9" i="1"/>
  <c r="X6" i="1"/>
  <c r="Y7" i="1"/>
  <c r="Z7" i="1"/>
  <c r="Y8" i="1"/>
  <c r="Z8" i="1"/>
  <c r="Y9" i="1"/>
  <c r="Z9" i="1"/>
  <c r="Z6" i="1"/>
  <c r="Y6" i="1"/>
  <c r="AA17" i="1" l="1"/>
  <c r="AG27" i="1" s="1"/>
  <c r="AA19" i="1"/>
  <c r="AG29" i="1" s="1"/>
  <c r="AA20" i="1"/>
  <c r="AG30" i="1" s="1"/>
  <c r="AA18" i="1"/>
  <c r="AG28" i="1" s="1"/>
  <c r="AA9" i="1"/>
  <c r="AE30" i="1" s="1"/>
  <c r="AA7" i="1"/>
  <c r="AE28" i="1" s="1"/>
  <c r="AA6" i="1"/>
  <c r="AE27" i="1" s="1"/>
  <c r="AA8" i="1"/>
  <c r="AE29" i="1" s="1"/>
  <c r="Q18" i="1"/>
  <c r="R18" i="1" s="1"/>
  <c r="AF28" i="1" s="1"/>
  <c r="Q19" i="1"/>
  <c r="R19" i="1" s="1"/>
  <c r="AF29" i="1" s="1"/>
  <c r="Q20" i="1"/>
  <c r="R20" i="1" s="1"/>
  <c r="AF30" i="1" s="1"/>
  <c r="Q17" i="1"/>
  <c r="R17" i="1" s="1"/>
  <c r="AF27" i="1" s="1"/>
  <c r="Q7" i="1" l="1"/>
  <c r="Q8" i="1"/>
  <c r="Q9" i="1"/>
  <c r="R8" i="1" l="1"/>
  <c r="AD29" i="1" s="1"/>
  <c r="R9" i="1"/>
  <c r="AD30" i="1" s="1"/>
  <c r="R7" i="1"/>
  <c r="AD28" i="1" s="1"/>
  <c r="AD27" i="1"/>
</calcChain>
</file>

<file path=xl/sharedStrings.xml><?xml version="1.0" encoding="utf-8"?>
<sst xmlns="http://schemas.openxmlformats.org/spreadsheetml/2006/main" count="27" uniqueCount="15">
  <si>
    <t>DENSITY</t>
  </si>
  <si>
    <t>DIF DENSITY</t>
  </si>
  <si>
    <t>DIF X</t>
  </si>
  <si>
    <t>VELOCITY</t>
  </si>
  <si>
    <t>DIF VEL</t>
  </si>
  <si>
    <t>PRESSURE</t>
  </si>
  <si>
    <t>DIF PRESSURE</t>
  </si>
  <si>
    <t>VISCOSITY</t>
  </si>
  <si>
    <t>VISCOSITY REAL X/Y</t>
  </si>
  <si>
    <t>VISCOSITY REAL Y/X</t>
  </si>
  <si>
    <t>VISCOSITY ABE X/Y</t>
  </si>
  <si>
    <t>VISCOSITY ABE Y/X</t>
  </si>
  <si>
    <t>Mass Event 1 --&gt;</t>
  </si>
  <si>
    <t>Mass Event 2 --&gt;</t>
  </si>
  <si>
    <t>Pendiente prediccion usando esta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</si>
</sst>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Hoja1!$R$6:$R$10</c:f>
              <c:numCache>
                <c:formatCode>General</c:formatCode>
                <c:ptCount val="5"/>
                <c:pt idx="0">
                  <c:v>2.3958600889739207E-4</c:v>
                </c:pt>
                <c:pt idx="1">
                  <c:v>3.9974946126920574E-4</c:v>
                </c:pt>
                <c:pt idx="2">
                  <c:v>-2.0166213257716376E-4</c:v>
                </c:pt>
                <c:pt idx="3">
                  <c:v>5.08538160736951E-5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28-48D9-9093-5418A0E8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93376"/>
        <c:axId val="369894912"/>
      </c:lineChart>
      <c:catAx>
        <c:axId val="36989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894912"/>
        <c:crosses val="autoZero"/>
        <c:auto val="1"/>
        <c:lblAlgn val="ctr"/>
        <c:lblOffset val="100"/>
        <c:noMultiLvlLbl val="0"/>
      </c:catAx>
      <c:valAx>
        <c:axId val="3698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8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Hoja1!$R$17:$R$21</c:f>
              <c:numCache>
                <c:formatCode>General</c:formatCode>
                <c:ptCount val="5"/>
                <c:pt idx="0">
                  <c:v>1.0212202408144364E-4</c:v>
                </c:pt>
                <c:pt idx="1">
                  <c:v>-4.9160469209120648E-4</c:v>
                </c:pt>
                <c:pt idx="2">
                  <c:v>6.5656377075556993E-6</c:v>
                </c:pt>
                <c:pt idx="3">
                  <c:v>1.5621253319784711E-3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2B-47CA-84B2-8B09EEE1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43680"/>
        <c:axId val="369945216"/>
      </c:lineChart>
      <c:catAx>
        <c:axId val="3699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945216"/>
        <c:crosses val="autoZero"/>
        <c:auto val="1"/>
        <c:lblAlgn val="ctr"/>
        <c:lblOffset val="100"/>
        <c:noMultiLvlLbl val="0"/>
      </c:catAx>
      <c:valAx>
        <c:axId val="369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99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Hoja1!$AA$6:$AA$9</c:f>
              <c:numCache>
                <c:formatCode>General</c:formatCode>
                <c:ptCount val="4"/>
                <c:pt idx="0">
                  <c:v>2.8844091504370573E-4</c:v>
                </c:pt>
                <c:pt idx="1">
                  <c:v>1.2974517293774353E-2</c:v>
                </c:pt>
                <c:pt idx="2">
                  <c:v>-1.1602814964383962E-3</c:v>
                </c:pt>
                <c:pt idx="3">
                  <c:v>9.6551346068667475E-5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DB-4CD7-818D-9CBD0A11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59936"/>
        <c:axId val="370765824"/>
      </c:lineChart>
      <c:catAx>
        <c:axId val="3707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65824"/>
        <c:crosses val="autoZero"/>
        <c:auto val="1"/>
        <c:lblAlgn val="ctr"/>
        <c:lblOffset val="100"/>
        <c:noMultiLvlLbl val="0"/>
      </c:catAx>
      <c:valAx>
        <c:axId val="3707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35892388451445"/>
          <c:y val="2.5428331875182269E-2"/>
          <c:w val="0.86364107611548557"/>
          <c:h val="0.792244823563721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Hoja1!$R$6:$R$9</c:f>
              <c:numCache>
                <c:formatCode>General</c:formatCode>
                <c:ptCount val="4"/>
                <c:pt idx="0">
                  <c:v>2.3958600889739207E-4</c:v>
                </c:pt>
                <c:pt idx="1">
                  <c:v>3.9974946126920574E-4</c:v>
                </c:pt>
                <c:pt idx="2">
                  <c:v>-2.0166213257716376E-4</c:v>
                </c:pt>
                <c:pt idx="3">
                  <c:v>5.08538160736951E-5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FD-46BB-9145-B115B2E90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Hoja1!$AA$6:$AA$9</c:f>
              <c:numCache>
                <c:formatCode>General</c:formatCode>
                <c:ptCount val="4"/>
                <c:pt idx="0">
                  <c:v>2.8844091504370573E-4</c:v>
                </c:pt>
                <c:pt idx="1">
                  <c:v>1.2974517293774353E-2</c:v>
                </c:pt>
                <c:pt idx="2">
                  <c:v>-1.1602814964383962E-3</c:v>
                </c:pt>
                <c:pt idx="3">
                  <c:v>9.6551346068667475E-5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FD-46BB-9145-B115B2E9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88992"/>
        <c:axId val="370790784"/>
      </c:lineChart>
      <c:catAx>
        <c:axId val="37078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90784"/>
        <c:crosses val="autoZero"/>
        <c:auto val="1"/>
        <c:lblAlgn val="ctr"/>
        <c:lblOffset val="100"/>
        <c:noMultiLvlLbl val="0"/>
      </c:catAx>
      <c:valAx>
        <c:axId val="370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7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Hoja1!$AA$17:$AA$20</c:f>
              <c:numCache>
                <c:formatCode>General</c:formatCode>
                <c:ptCount val="4"/>
                <c:pt idx="0">
                  <c:v>2.5164649463038652E-4</c:v>
                </c:pt>
                <c:pt idx="1">
                  <c:v>-8.1905983811035176E-4</c:v>
                </c:pt>
                <c:pt idx="2">
                  <c:v>-6.1360785441507673E-5</c:v>
                </c:pt>
                <c:pt idx="3">
                  <c:v>3.6325747167888253E-3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FB-49ED-BA64-ADECE93F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88064"/>
        <c:axId val="370489600"/>
      </c:lineChart>
      <c:catAx>
        <c:axId val="37048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489600"/>
        <c:crosses val="autoZero"/>
        <c:auto val="1"/>
        <c:lblAlgn val="ctr"/>
        <c:lblOffset val="100"/>
        <c:noMultiLvlLbl val="0"/>
      </c:catAx>
      <c:valAx>
        <c:axId val="370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48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Hoja1!$R$17:$R$20</c:f>
              <c:numCache>
                <c:formatCode>General</c:formatCode>
                <c:ptCount val="4"/>
                <c:pt idx="0">
                  <c:v>1.0212202408144364E-4</c:v>
                </c:pt>
                <c:pt idx="1">
                  <c:v>-4.9160469209120648E-4</c:v>
                </c:pt>
                <c:pt idx="2">
                  <c:v>6.5656377075556993E-6</c:v>
                </c:pt>
                <c:pt idx="3">
                  <c:v>1.5621253319784711E-3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86-42C0-91AF-FF81A9E3E9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Hoja1!$AA$17:$AA$20</c:f>
              <c:numCache>
                <c:formatCode>General</c:formatCode>
                <c:ptCount val="4"/>
                <c:pt idx="0">
                  <c:v>2.5164649463038652E-4</c:v>
                </c:pt>
                <c:pt idx="1">
                  <c:v>-8.1905983811035176E-4</c:v>
                </c:pt>
                <c:pt idx="2">
                  <c:v>-6.1360785441507673E-5</c:v>
                </c:pt>
                <c:pt idx="3">
                  <c:v>3.6325747167888253E-3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86-42C0-91AF-FF81A9E3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31712"/>
        <c:axId val="370533504"/>
      </c:lineChart>
      <c:catAx>
        <c:axId val="370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533504"/>
        <c:crosses val="autoZero"/>
        <c:auto val="1"/>
        <c:lblAlgn val="ctr"/>
        <c:lblOffset val="100"/>
        <c:noMultiLvlLbl val="0"/>
      </c:catAx>
      <c:valAx>
        <c:axId val="3705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5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Hoja1!$AD$27:$AD$30</c:f>
              <c:numCache>
                <c:formatCode>General</c:formatCode>
                <c:ptCount val="4"/>
                <c:pt idx="0">
                  <c:v>2.3958600889739207E-4</c:v>
                </c:pt>
                <c:pt idx="1">
                  <c:v>3.9974946126920574E-4</c:v>
                </c:pt>
                <c:pt idx="2">
                  <c:v>-2.0166213257716376E-4</c:v>
                </c:pt>
                <c:pt idx="3">
                  <c:v>5.08538160736951E-5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53-402B-83E3-6C1BAE9305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Hoja1!$AE$27:$AE$30</c:f>
              <c:numCache>
                <c:formatCode>General</c:formatCode>
                <c:ptCount val="4"/>
                <c:pt idx="0">
                  <c:v>2.8844091504370573E-4</c:v>
                </c:pt>
                <c:pt idx="1">
                  <c:v>1.2974517293774353E-2</c:v>
                </c:pt>
                <c:pt idx="2">
                  <c:v>-1.1602814964383962E-3</c:v>
                </c:pt>
                <c:pt idx="3">
                  <c:v>9.6551346068667475E-5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53-402B-83E3-6C1BAE9305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Hoja1!$AF$27:$AF$30</c:f>
              <c:numCache>
                <c:formatCode>General</c:formatCode>
                <c:ptCount val="4"/>
                <c:pt idx="0">
                  <c:v>1.0212202408144364E-4</c:v>
                </c:pt>
                <c:pt idx="1">
                  <c:v>-4.9160469209120648E-4</c:v>
                </c:pt>
                <c:pt idx="2">
                  <c:v>6.5656377075556993E-6</c:v>
                </c:pt>
                <c:pt idx="3">
                  <c:v>1.5621253319784711E-3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53-402B-83E3-6C1BAE9305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Hoja1!$AG$27:$AG$30</c:f>
              <c:numCache>
                <c:formatCode>General</c:formatCode>
                <c:ptCount val="4"/>
                <c:pt idx="0">
                  <c:v>2.5164649463038652E-4</c:v>
                </c:pt>
                <c:pt idx="1">
                  <c:v>-8.1905983811035176E-4</c:v>
                </c:pt>
                <c:pt idx="2">
                  <c:v>-6.1360785441507673E-5</c:v>
                </c:pt>
                <c:pt idx="3">
                  <c:v>3.6325747167888253E-3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53-402B-83E3-6C1BAE93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64096"/>
        <c:axId val="370574080"/>
      </c:lineChart>
      <c:catAx>
        <c:axId val="37056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574080"/>
        <c:crosses val="autoZero"/>
        <c:auto val="1"/>
        <c:lblAlgn val="ctr"/>
        <c:lblOffset val="100"/>
        <c:noMultiLvlLbl val="0"/>
      </c:catAx>
      <c:valAx>
        <c:axId val="370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56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image" Target="../media/image4.png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406401</xdr:colOff>
      <xdr:row>21</xdr:row>
      <xdr:rowOff>86633</xdr:rowOff>
    </xdr:from>
    <xdr:to>
      <xdr:col>13</xdr:col>
      <xdr:colOff>811626</xdr:colOff>
      <xdr:row>62</xdr:row>
      <xdr:rowOff>146051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464" y="4087133"/>
          <a:ext cx="8233187" cy="7863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445861</xdr:colOff>
      <xdr:row>40</xdr:row>
      <xdr:rowOff>106588</xdr:rowOff>
    </xdr:from>
    <xdr:to>
      <xdr:col>13</xdr:col>
      <xdr:colOff>2605578</xdr:colOff>
      <xdr:row>47</xdr:row>
      <xdr:rowOff>34926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6049" y="7409088"/>
          <a:ext cx="2156542" cy="1203101"/>
        </a:xfrm>
        <a:prstGeom prst="rect">
          <a:avLst/>
        </a:prstGeom>
      </xdr:spPr>
    </xdr:pic>
    <xdr:clientData/>
  </xdr:twoCellAnchor>
  <xdr:twoCellAnchor>
    <xdr:from>
      <xdr:col>18</xdr:col>
      <xdr:colOff>81642</xdr:colOff>
      <xdr:row>0</xdr:row>
      <xdr:rowOff>145142</xdr:rowOff>
    </xdr:from>
    <xdr:to>
      <xdr:col>22</xdr:col>
      <xdr:colOff>458106</xdr:colOff>
      <xdr:row>8</xdr:row>
      <xdr:rowOff>110671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552450</xdr:colOff>
          <xdr:row>25</xdr:row>
          <xdr:rowOff>161925</xdr:rowOff>
        </xdr:from>
        <xdr:to>
          <xdr:col>17</xdr:col>
          <xdr:colOff>1673225</xdr:colOff>
          <xdr:row>34</xdr:row>
          <xdr:rowOff>76200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190500</xdr:colOff>
      <xdr:row>12</xdr:row>
      <xdr:rowOff>152400</xdr:rowOff>
    </xdr:from>
    <xdr:to>
      <xdr:col>22</xdr:col>
      <xdr:colOff>444500</xdr:colOff>
      <xdr:row>20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71438</xdr:colOff>
      <xdr:row>0</xdr:row>
      <xdr:rowOff>73025</xdr:rowOff>
    </xdr:from>
    <xdr:to>
      <xdr:col>32</xdr:col>
      <xdr:colOff>423334</xdr:colOff>
      <xdr:row>9</xdr:row>
      <xdr:rowOff>169333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31750</xdr:colOff>
      <xdr:row>0</xdr:row>
      <xdr:rowOff>88900</xdr:rowOff>
    </xdr:from>
    <xdr:to>
      <xdr:col>38</xdr:col>
      <xdr:colOff>359834</xdr:colOff>
      <xdr:row>10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95250</xdr:colOff>
      <xdr:row>11</xdr:row>
      <xdr:rowOff>12700</xdr:rowOff>
    </xdr:from>
    <xdr:to>
      <xdr:col>32</xdr:col>
      <xdr:colOff>393700</xdr:colOff>
      <xdr:row>20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603250</xdr:colOff>
      <xdr:row>11</xdr:row>
      <xdr:rowOff>12700</xdr:rowOff>
    </xdr:from>
    <xdr:to>
      <xdr:col>38</xdr:col>
      <xdr:colOff>381000</xdr:colOff>
      <xdr:row>20</xdr:row>
      <xdr:rowOff>177800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19050</xdr:colOff>
      <xdr:row>3</xdr:row>
      <xdr:rowOff>165100</xdr:rowOff>
    </xdr:from>
    <xdr:to>
      <xdr:col>46</xdr:col>
      <xdr:colOff>323850</xdr:colOff>
      <xdr:row>18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571500</xdr:colOff>
      <xdr:row>1</xdr:row>
      <xdr:rowOff>71437</xdr:rowOff>
    </xdr:from>
    <xdr:to>
      <xdr:col>36</xdr:col>
      <xdr:colOff>428625</xdr:colOff>
      <xdr:row>2</xdr:row>
      <xdr:rowOff>130968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9860875" y="261937"/>
          <a:ext cx="440531" cy="250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ABE</a:t>
          </a:r>
        </a:p>
      </xdr:txBody>
    </xdr:sp>
    <xdr:clientData/>
  </xdr:twoCellAnchor>
  <xdr:twoCellAnchor>
    <xdr:from>
      <xdr:col>36</xdr:col>
      <xdr:colOff>497682</xdr:colOff>
      <xdr:row>11</xdr:row>
      <xdr:rowOff>152399</xdr:rowOff>
    </xdr:from>
    <xdr:to>
      <xdr:col>37</xdr:col>
      <xdr:colOff>354806</xdr:colOff>
      <xdr:row>13</xdr:row>
      <xdr:rowOff>21430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30370463" y="2247899"/>
          <a:ext cx="440531" cy="250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ABE</a:t>
          </a:r>
        </a:p>
      </xdr:txBody>
    </xdr:sp>
    <xdr:clientData/>
  </xdr:twoCellAnchor>
  <xdr:twoCellAnchor>
    <xdr:from>
      <xdr:col>35</xdr:col>
      <xdr:colOff>71438</xdr:colOff>
      <xdr:row>4</xdr:row>
      <xdr:rowOff>130969</xdr:rowOff>
    </xdr:from>
    <xdr:to>
      <xdr:col>35</xdr:col>
      <xdr:colOff>559594</xdr:colOff>
      <xdr:row>6</xdr:row>
      <xdr:rowOff>59531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9360813" y="892969"/>
          <a:ext cx="488156" cy="309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REAL</a:t>
          </a:r>
        </a:p>
      </xdr:txBody>
    </xdr:sp>
    <xdr:clientData/>
  </xdr:twoCellAnchor>
  <xdr:twoCellAnchor>
    <xdr:from>
      <xdr:col>37</xdr:col>
      <xdr:colOff>283369</xdr:colOff>
      <xdr:row>15</xdr:row>
      <xdr:rowOff>104775</xdr:rowOff>
    </xdr:from>
    <xdr:to>
      <xdr:col>38</xdr:col>
      <xdr:colOff>188119</xdr:colOff>
      <xdr:row>17</xdr:row>
      <xdr:rowOff>33337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0739557" y="2962275"/>
          <a:ext cx="488156" cy="309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REAL</a:t>
          </a:r>
        </a:p>
      </xdr:txBody>
    </xdr:sp>
    <xdr:clientData/>
  </xdr:twoCellAnchor>
  <xdr:twoCellAnchor editAs="oneCell">
    <xdr:from>
      <xdr:col>12</xdr:col>
      <xdr:colOff>396876</xdr:colOff>
      <xdr:row>42</xdr:row>
      <xdr:rowOff>15875</xdr:rowOff>
    </xdr:from>
    <xdr:to>
      <xdr:col>13</xdr:col>
      <xdr:colOff>112768</xdr:colOff>
      <xdr:row>46</xdr:row>
      <xdr:rowOff>174671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9751" y="7683500"/>
          <a:ext cx="1073205" cy="889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6FBA13-4AB9-49F2-8FD1-AC47BF54B5C8}">
  <we:reference id="wa200005502" version="1.0.0.11" store="es-ES" storeType="OMEX"/>
  <we:alternateReferences>
    <we:reference id="wa200005502" version="1.0.0.11" store="" storeType="OMEX"/>
  </we:alternateReferences>
  <we:properties>
    <we:property name="docId" value="&quot;q_fqsGy4FAQQI9R8qDGn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U47"/>
  <sheetViews>
    <sheetView showGridLines="0" tabSelected="1" topLeftCell="A16" zoomScale="80" zoomScaleNormal="80" workbookViewId="0">
      <selection activeCell="N40" sqref="N40"/>
    </sheetView>
  </sheetViews>
  <sheetFormatPr defaultColWidth="8.7109375" defaultRowHeight="15" x14ac:dyDescent="0.25"/>
  <cols>
    <col min="1" max="1" width="3.28515625" style="1" customWidth="1"/>
    <col min="2" max="2" width="2.140625" style="1" customWidth="1"/>
    <col min="3" max="3" width="2.5703125" style="1" customWidth="1"/>
    <col min="4" max="4" width="2.42578125" style="1" customWidth="1"/>
    <col min="5" max="5" width="2.5703125" style="1" customWidth="1"/>
    <col min="6" max="6" width="11.42578125" style="1" bestFit="1" customWidth="1"/>
    <col min="7" max="7" width="15.5703125" style="1" bestFit="1" customWidth="1"/>
    <col min="8" max="8" width="16.5703125" style="1" bestFit="1" customWidth="1"/>
    <col min="9" max="9" width="8.7109375" style="1"/>
    <col min="10" max="10" width="12.85546875" style="1" bestFit="1" customWidth="1"/>
    <col min="11" max="12" width="16.42578125" style="1" bestFit="1" customWidth="1"/>
    <col min="13" max="13" width="19.42578125" style="1" bestFit="1" customWidth="1"/>
    <col min="14" max="14" width="62.42578125" style="1" bestFit="1" customWidth="1"/>
    <col min="15" max="15" width="10" style="1" bestFit="1" customWidth="1"/>
    <col min="16" max="16" width="19" style="1" bestFit="1" customWidth="1"/>
    <col min="17" max="17" width="8.7109375" style="1"/>
    <col min="18" max="18" width="26.5703125" style="1" bestFit="1" customWidth="1"/>
    <col min="19" max="23" width="8.7109375" style="1"/>
    <col min="24" max="24" width="26" style="1" bestFit="1" customWidth="1"/>
    <col min="25" max="26" width="8.7109375" style="1"/>
    <col min="27" max="27" width="26" style="1" bestFit="1" customWidth="1"/>
    <col min="28" max="16384" width="8.7109375" style="1"/>
  </cols>
  <sheetData>
    <row r="1" spans="7:47" x14ac:dyDescent="0.25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1">
        <v>1</v>
      </c>
      <c r="P1" s="1">
        <v>2</v>
      </c>
      <c r="Q1" s="1">
        <v>3</v>
      </c>
      <c r="R1" s="3" t="s">
        <v>8</v>
      </c>
      <c r="AA1" s="3" t="s">
        <v>10</v>
      </c>
    </row>
    <row r="2" spans="7:47" x14ac:dyDescent="0.25">
      <c r="G2" s="2"/>
      <c r="H2" s="2"/>
      <c r="I2" s="2"/>
      <c r="J2" s="2"/>
      <c r="K2" s="2"/>
      <c r="L2" s="2"/>
      <c r="M2" s="2"/>
      <c r="N2" s="2"/>
      <c r="R2" s="3"/>
      <c r="AA2" s="3"/>
    </row>
    <row r="3" spans="7:47" x14ac:dyDescent="0.25">
      <c r="G3" s="2">
        <v>0.73913043478260865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R3" s="3"/>
      <c r="AA3" s="3"/>
      <c r="AN3" s="4"/>
      <c r="AO3" s="4"/>
      <c r="AP3" s="4"/>
      <c r="AQ3" s="4"/>
      <c r="AR3" s="4"/>
      <c r="AS3" s="4"/>
      <c r="AT3" s="4"/>
      <c r="AU3" s="4"/>
    </row>
    <row r="4" spans="7:47" x14ac:dyDescent="0.25">
      <c r="G4" s="2">
        <v>0.91304347826086951</v>
      </c>
      <c r="H4" s="2">
        <v>0.17391304347826086</v>
      </c>
      <c r="I4" s="2">
        <v>0.14692866485561917</v>
      </c>
      <c r="J4" s="2">
        <v>0.1341522592160001</v>
      </c>
      <c r="K4" s="2">
        <v>0</v>
      </c>
      <c r="L4" s="2">
        <v>-1.6431887030778025E-2</v>
      </c>
      <c r="M4" s="2">
        <v>0</v>
      </c>
      <c r="N4" s="2">
        <v>0</v>
      </c>
      <c r="R4" s="3"/>
      <c r="AA4" s="3"/>
      <c r="AN4" s="4"/>
      <c r="AO4" s="4"/>
      <c r="AP4" s="4"/>
      <c r="AQ4" s="4"/>
      <c r="AR4" s="4"/>
      <c r="AS4" s="4"/>
      <c r="AT4" s="4"/>
      <c r="AU4" s="4"/>
    </row>
    <row r="5" spans="7:47" x14ac:dyDescent="0.25">
      <c r="G5" s="2">
        <v>0.73913043478260865</v>
      </c>
      <c r="H5" s="2">
        <v>-0.17391304347826086</v>
      </c>
      <c r="I5" s="2">
        <v>-0.1419635778247309</v>
      </c>
      <c r="J5" s="2">
        <v>-0.10492960100088805</v>
      </c>
      <c r="K5" s="2">
        <v>-0.23908186021688815</v>
      </c>
      <c r="L5" s="2">
        <v>-8.1379895576302007E-3</v>
      </c>
      <c r="M5" s="2">
        <v>8.2938974731478245E-3</v>
      </c>
      <c r="N5" s="2">
        <v>0</v>
      </c>
      <c r="R5" s="3" t="s">
        <v>8</v>
      </c>
      <c r="AA5" s="3" t="s">
        <v>10</v>
      </c>
      <c r="AN5" s="4"/>
      <c r="AO5" s="4"/>
      <c r="AP5" s="4"/>
      <c r="AQ5" s="4"/>
      <c r="AR5" s="4"/>
      <c r="AS5" s="4"/>
      <c r="AT5" s="4"/>
      <c r="AU5" s="4"/>
    </row>
    <row r="6" spans="7:47" x14ac:dyDescent="0.25">
      <c r="G6" s="2">
        <v>0.82608695652173914</v>
      </c>
      <c r="H6" s="2">
        <v>8.6956521739130488E-2</v>
      </c>
      <c r="I6" s="2">
        <v>7.806741120837124E-2</v>
      </c>
      <c r="J6" s="2">
        <v>6.4490470128654498E-2</v>
      </c>
      <c r="K6" s="2">
        <v>0.16942007112954255</v>
      </c>
      <c r="L6" s="2">
        <v>-3.4357127830818559E-3</v>
      </c>
      <c r="M6" s="2">
        <v>4.7022767745483448E-3</v>
      </c>
      <c r="N6" s="2">
        <v>-5.8467137810747603E-4</v>
      </c>
      <c r="O6" s="1">
        <f>J7-J6+J6*(K6/I6)+J17*(K6/I17)</f>
        <v>0.23523259995614093</v>
      </c>
      <c r="P6" s="1">
        <f>($U$38/G6)*((M6/I6)-(L6/G6)*(H6/I6))</f>
        <v>7.3349885249522517E-2</v>
      </c>
      <c r="Q6" s="1">
        <f>(N6/G6)*(((2*(I5*J6-(I5+I4)*J5+I4*J4)/(I5*I4*(I5+I4)))))</f>
        <v>0.15139385439123909</v>
      </c>
      <c r="R6" s="3">
        <f>((O6+P6-Q6)*G6)/((((2*(I16*J6-(I16+I15)*J5+I15*J4)/(I16*I4*(I16+I15))))))</f>
        <v>2.3958600889739207E-4</v>
      </c>
      <c r="X6" s="1">
        <f>0+J6*(K6/I6)+J17*(K6/I17)</f>
        <v>0.30231661243224528</v>
      </c>
      <c r="Y6" s="1">
        <f>(0.488/G6)*((M6/I6)-(L6/G6)*(H6/I6))</f>
        <v>3.8318812095910634E-2</v>
      </c>
      <c r="Z6" s="1">
        <f>(N6/G6)*(((2*(I5*J6-(I5+I4)*J5+I4*J4)/(I5*I4*(I5+I4)))))</f>
        <v>0.15139385439123909</v>
      </c>
      <c r="AA6" s="3">
        <f>((X6+Y6-Z6)*G6)/((((2*(I16*J6-(I16+I15)*J5+I15*J4)/(I16*I4*(I16+I15))))))</f>
        <v>2.8844091504370573E-4</v>
      </c>
      <c r="AN6" s="4"/>
      <c r="AO6" s="4"/>
      <c r="AP6" s="4"/>
      <c r="AQ6" s="4"/>
      <c r="AR6" s="4"/>
      <c r="AS6" s="4"/>
      <c r="AT6" s="4"/>
      <c r="AU6" s="4"/>
    </row>
    <row r="7" spans="7:47" x14ac:dyDescent="0.25">
      <c r="G7" s="2">
        <v>0.82608695652173914</v>
      </c>
      <c r="H7" s="2">
        <v>0</v>
      </c>
      <c r="I7" s="2">
        <v>-3.1395512627024891E-3</v>
      </c>
      <c r="J7" s="2">
        <v>-2.5935423474498821E-3</v>
      </c>
      <c r="K7" s="2">
        <v>-6.7084012476104377E-2</v>
      </c>
      <c r="L7" s="2">
        <v>-5.5566424457522203E-6</v>
      </c>
      <c r="M7" s="2">
        <v>3.4301561406361036E-3</v>
      </c>
      <c r="N7" s="2">
        <v>-2.2047202160602235E-2</v>
      </c>
      <c r="O7" s="1">
        <f t="shared" ref="O7:O9" si="0">J8-J7+J7*(K7/I7)+J18*(K7/I18)</f>
        <v>-0.16267298345997572</v>
      </c>
      <c r="P7" s="1">
        <f t="shared" ref="P7:P9" si="1">($U$38/G7)*((M7/I7)-(L7/G7)*(H7/I7))</f>
        <v>-1.2354573843453589</v>
      </c>
      <c r="Q7" s="1">
        <f>(N7/G7)*(((2*(I6*J7-(I6+I5)*J6+I5*J5)/(I6*I5*(I6+I5)))))</f>
        <v>-1.4181646921818798</v>
      </c>
      <c r="R7" s="3">
        <f>((O7+P7-Q7)*G7)/((((2*(I17*J7-(I17+I16)*J6+I16*J5)/(I17*I5*(I17+I16))))))</f>
        <v>3.9974946126920574E-4</v>
      </c>
      <c r="X7" s="1">
        <f t="shared" ref="X7:X9" si="2">0+J7*(K7/I7)+J18*(K7/I18)</f>
        <v>-0.12250124017375581</v>
      </c>
      <c r="Y7" s="1">
        <f t="shared" ref="Y7:Y9" si="3">(0.488/G7)*((M7/I7)-(L7/G7)*(H7/I7))</f>
        <v>-0.64541695194462811</v>
      </c>
      <c r="Z7" s="1">
        <f t="shared" ref="Z7:Z9" si="4">(N7/G7)*(((2*(I6*J7-(I6+I5)*J6+I5*J5)/(I6*I5*(I6+I5)))))</f>
        <v>-1.4181646921818798</v>
      </c>
      <c r="AA7" s="3">
        <f>((X7+Y7-Z7)*G7)/((((2*(I17*J7-(I17+I16)*J6+I16*J5)/(I17*I5*(I17+I16))))))</f>
        <v>1.2974517293774353E-2</v>
      </c>
      <c r="AN7" s="4"/>
      <c r="AO7" s="4"/>
      <c r="AP7" s="4"/>
      <c r="AQ7" s="4"/>
      <c r="AR7" s="4"/>
      <c r="AS7" s="4"/>
      <c r="AT7" s="4"/>
      <c r="AU7" s="4"/>
    </row>
    <row r="8" spans="7:47" x14ac:dyDescent="0.25">
      <c r="G8" s="2">
        <v>0.78260869565217395</v>
      </c>
      <c r="H8" s="2">
        <v>-4.3478260869565188E-2</v>
      </c>
      <c r="I8" s="2">
        <v>-5.464453164302252E-2</v>
      </c>
      <c r="J8" s="2">
        <v>-4.2765285633669797E-2</v>
      </c>
      <c r="K8" s="2">
        <v>-4.0171743286219919E-2</v>
      </c>
      <c r="L8" s="2">
        <v>-1.4312892954751546E-3</v>
      </c>
      <c r="M8" s="2">
        <v>-1.4257326530294023E-3</v>
      </c>
      <c r="N8" s="2">
        <v>-2.5463087134758587E-4</v>
      </c>
      <c r="O8" s="1">
        <f t="shared" si="0"/>
        <v>0.114667886204144</v>
      </c>
      <c r="P8" s="1">
        <f t="shared" si="1"/>
        <v>3.2879417468967241E-2</v>
      </c>
      <c r="Q8" s="1">
        <f>(N8/G8)*(((2*(I7*J8-(I7+I6)*J7+I6*J6)/(I7*I6*(I7+I6)))))</f>
        <v>0.19003754066285794</v>
      </c>
      <c r="R8" s="3">
        <f>((O8+P8-Q8)*G8)/((((2*(I18*J8-(I18+I17)*J7+I17*J6)/(I18*I6*(I18+I17))))))</f>
        <v>-2.0166213257716376E-4</v>
      </c>
      <c r="X8" s="1">
        <f t="shared" si="2"/>
        <v>-7.1610498901522462E-2</v>
      </c>
      <c r="Y8" s="1">
        <f t="shared" si="3"/>
        <v>1.717658065217708E-2</v>
      </c>
      <c r="Z8" s="1">
        <f t="shared" si="4"/>
        <v>0.19003754066285794</v>
      </c>
      <c r="AA8" s="3">
        <f>((X8+Y8-Z8)*G8)/((((2*(I18*J8-(I18+I17)*J7+I17*J6)/(I18*I6*(I18+I17))))))</f>
        <v>-1.1602814964383962E-3</v>
      </c>
      <c r="AN8" s="4"/>
      <c r="AO8" s="4"/>
      <c r="AP8" s="4"/>
      <c r="AQ8" s="4"/>
      <c r="AR8" s="4"/>
      <c r="AS8" s="4"/>
      <c r="AT8" s="4"/>
      <c r="AU8" s="4"/>
    </row>
    <row r="9" spans="7:47" x14ac:dyDescent="0.25">
      <c r="G9" s="2">
        <v>0.95652173913043481</v>
      </c>
      <c r="H9" s="2">
        <v>0.17391304347826086</v>
      </c>
      <c r="I9" s="2">
        <v>0.15003642217526925</v>
      </c>
      <c r="J9" s="2">
        <v>0.14351309947199667</v>
      </c>
      <c r="K9" s="2">
        <v>0.18627838510566647</v>
      </c>
      <c r="L9" s="2">
        <v>-1.9700531036578376E-2</v>
      </c>
      <c r="M9" s="2">
        <v>-1.8269241741103222E-2</v>
      </c>
      <c r="N9" s="2">
        <v>-1.4275813513340176E-5</v>
      </c>
      <c r="O9" s="1">
        <f t="shared" si="0"/>
        <v>0.23430575261457878</v>
      </c>
      <c r="P9" s="1">
        <f t="shared" si="1"/>
        <v>-9.5600121409248229E-2</v>
      </c>
      <c r="Q9" s="1">
        <f>(N9/G9)*(((2*(I8*J9-(I8+I7)*J8+I7*J7)/(I8*I7*(I8+I7)))))</f>
        <v>-3.1029202919347951E-2</v>
      </c>
      <c r="R9" s="3">
        <f>((O9+P9-Q9)*G9)/((((2*(I19*J9-(I19+I18)*J8+I18*J7)/(I19*I7*(I19+I18))))))</f>
        <v>5.08538160736951E-5</v>
      </c>
      <c r="X9" s="1">
        <f t="shared" si="2"/>
        <v>0.34117291185113913</v>
      </c>
      <c r="Y9" s="1">
        <f t="shared" si="3"/>
        <v>-4.9942587860436677E-2</v>
      </c>
      <c r="Z9" s="1">
        <f t="shared" si="4"/>
        <v>-3.1029202919347951E-2</v>
      </c>
      <c r="AA9" s="3">
        <f>((X9+Y9-Z9)*G9)/((((2*(I19*J9-(I19+I18)*J8+I18*J7)/(I19*I7*(I19+I18))))))</f>
        <v>9.6551346068667475E-5</v>
      </c>
      <c r="AN9" s="4"/>
      <c r="AO9" s="4"/>
      <c r="AP9" s="4"/>
      <c r="AQ9" s="4"/>
      <c r="AR9" s="4"/>
      <c r="AS9" s="4"/>
      <c r="AT9" s="4"/>
      <c r="AU9" s="4"/>
    </row>
    <row r="10" spans="7:47" x14ac:dyDescent="0.25">
      <c r="G10" s="2">
        <v>1</v>
      </c>
      <c r="H10" s="2">
        <v>4.3478260869565188E-2</v>
      </c>
      <c r="I10" s="2">
        <v>3.6645940235436325E-2</v>
      </c>
      <c r="J10" s="2">
        <v>3.6645940235436325E-2</v>
      </c>
      <c r="K10" s="2">
        <v>-0.10686715923656034</v>
      </c>
      <c r="L10" s="2">
        <v>-1.3429249357391709E-3</v>
      </c>
      <c r="M10" s="2">
        <v>1.8357606100839204E-2</v>
      </c>
      <c r="N10" s="2">
        <v>2.6159053895372035E-2</v>
      </c>
      <c r="R10" s="3"/>
      <c r="AA10" s="3"/>
      <c r="AN10" s="4"/>
      <c r="AO10" s="4"/>
      <c r="AP10" s="4"/>
      <c r="AQ10" s="4"/>
      <c r="AR10" s="4"/>
      <c r="AS10" s="4"/>
      <c r="AT10" s="4"/>
      <c r="AU10" s="4"/>
    </row>
    <row r="11" spans="7:47" x14ac:dyDescent="0.25">
      <c r="AN11" s="4"/>
      <c r="AO11" s="4"/>
      <c r="AP11" s="4"/>
      <c r="AQ11" s="4"/>
      <c r="AR11" s="4"/>
      <c r="AS11" s="4"/>
      <c r="AT11" s="4"/>
      <c r="AU11" s="4"/>
    </row>
    <row r="12" spans="7:47" x14ac:dyDescent="0.25">
      <c r="G12" s="2" t="s">
        <v>0</v>
      </c>
      <c r="H12" s="2" t="s">
        <v>1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R12" s="3" t="s">
        <v>9</v>
      </c>
      <c r="AA12" s="3" t="s">
        <v>11</v>
      </c>
      <c r="AN12" s="4"/>
      <c r="AO12" s="4"/>
      <c r="AP12" s="4"/>
      <c r="AQ12" s="4"/>
      <c r="AR12" s="4"/>
      <c r="AS12" s="4"/>
      <c r="AT12" s="4"/>
      <c r="AU12" s="4"/>
    </row>
    <row r="13" spans="7:47" x14ac:dyDescent="0.25">
      <c r="G13" s="2"/>
      <c r="H13" s="2"/>
      <c r="I13" s="2"/>
      <c r="J13" s="2"/>
      <c r="K13" s="2"/>
      <c r="L13" s="2"/>
      <c r="M13" s="2"/>
      <c r="N13" s="2"/>
      <c r="R13" s="3"/>
      <c r="AA13" s="3"/>
      <c r="AN13" s="4"/>
      <c r="AO13" s="4"/>
      <c r="AP13" s="4"/>
      <c r="AQ13" s="4"/>
      <c r="AR13" s="4"/>
      <c r="AS13" s="4"/>
      <c r="AT13" s="4"/>
      <c r="AU13" s="4"/>
    </row>
    <row r="14" spans="7:47" x14ac:dyDescent="0.25">
      <c r="G14" s="2">
        <v>0.875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R14" s="3"/>
      <c r="AA14" s="3"/>
      <c r="AN14" s="4"/>
      <c r="AO14" s="4"/>
      <c r="AP14" s="4"/>
      <c r="AQ14" s="4"/>
      <c r="AR14" s="4"/>
      <c r="AS14" s="4"/>
      <c r="AT14" s="4"/>
      <c r="AU14" s="4"/>
    </row>
    <row r="15" spans="7:47" x14ac:dyDescent="0.25">
      <c r="G15" s="2">
        <v>0.83333333333333337</v>
      </c>
      <c r="H15" s="2">
        <v>-4.166666666666663E-2</v>
      </c>
      <c r="I15" s="2">
        <v>1.5279129984463791E-2</v>
      </c>
      <c r="J15" s="2">
        <v>1.2732608320386493E-2</v>
      </c>
      <c r="K15" s="2">
        <v>0</v>
      </c>
      <c r="L15" s="2">
        <v>-1.3509942886697946E-4</v>
      </c>
      <c r="M15" s="2">
        <v>0</v>
      </c>
      <c r="N15" s="2">
        <v>0</v>
      </c>
      <c r="R15" s="3"/>
      <c r="AA15" s="3"/>
      <c r="AN15" s="4"/>
      <c r="AO15" s="4"/>
      <c r="AP15" s="4"/>
      <c r="AQ15" s="4"/>
      <c r="AR15" s="4"/>
      <c r="AS15" s="4"/>
      <c r="AT15" s="4"/>
      <c r="AU15" s="4"/>
    </row>
    <row r="16" spans="7:47" x14ac:dyDescent="0.25">
      <c r="G16" s="2">
        <v>0.875</v>
      </c>
      <c r="H16" s="2">
        <v>4.166666666666663E-2</v>
      </c>
      <c r="I16" s="2">
        <v>5.5390989124808332E-3</v>
      </c>
      <c r="J16" s="2">
        <v>4.846711548420729E-3</v>
      </c>
      <c r="K16" s="2">
        <v>-7.8858967719657638E-3</v>
      </c>
      <c r="L16" s="2">
        <v>-2.0554286229395505E-5</v>
      </c>
      <c r="M16" s="2">
        <v>1.1454514263758395E-4</v>
      </c>
      <c r="N16" s="2">
        <v>0</v>
      </c>
      <c r="R16" s="3" t="s">
        <v>9</v>
      </c>
      <c r="AA16" s="3" t="s">
        <v>11</v>
      </c>
      <c r="AN16" s="4"/>
      <c r="AO16" s="4"/>
      <c r="AP16" s="4"/>
      <c r="AQ16" s="4"/>
      <c r="AR16" s="4"/>
      <c r="AS16" s="4"/>
      <c r="AT16" s="4"/>
      <c r="AU16" s="4"/>
    </row>
    <row r="17" spans="7:47" x14ac:dyDescent="0.25">
      <c r="G17" s="2">
        <v>0.95833333333333337</v>
      </c>
      <c r="H17" s="2">
        <v>8.333333333333337E-2</v>
      </c>
      <c r="I17" s="2">
        <v>2.8495080269290485E-2</v>
      </c>
      <c r="J17" s="2">
        <v>2.7307785258070049E-2</v>
      </c>
      <c r="K17" s="2">
        <v>2.246107370964932E-2</v>
      </c>
      <c r="L17" s="2">
        <v>-7.1464367171333171E-4</v>
      </c>
      <c r="M17" s="2">
        <v>-6.9408938548393617E-4</v>
      </c>
      <c r="N17" s="2">
        <v>-2.439257397381648E-4</v>
      </c>
      <c r="O17" s="1">
        <f>J18-J17+J6*(K17/I6)+J17*(K17/I17)</f>
        <v>-2.9063108086471525E-2</v>
      </c>
      <c r="P17" s="1">
        <f>($U$39/G17)*((M17/I17)-(L17/G17)*(H17/I17))</f>
        <v>-1.5243434694731841E-3</v>
      </c>
      <c r="Q17" s="1">
        <f>(N17/G17)*(((2*(I16*J17-(I16+I15)*J16+I15*J15)/(I16*I15*(I16+I15)))))</f>
        <v>-7.0759530598534223E-2</v>
      </c>
      <c r="R17" s="3">
        <f>((O17+P17-Q17))*G17/(((((2*(I5*J17-(I5+I4)*J16+I4*J15)/(I5*I15*(I5+I4)))))))</f>
        <v>1.0212202408144364E-4</v>
      </c>
      <c r="X17" s="1">
        <f>0+J6*(K17/I6)+J17*(K17/I17)</f>
        <v>4.0079995659428588E-2</v>
      </c>
      <c r="Y17" s="1">
        <f>(0.512/G17)*((M17/I17)-(L17/G17)*(H17/I17))</f>
        <v>-1.1848510715416594E-2</v>
      </c>
      <c r="Z17" s="1">
        <f>(N17/G17)*(((2*(I16*J17-(I16+I15)*J16+I15*J15)/(I16*I15*(I16+I15)))))</f>
        <v>-7.0759530598534223E-2</v>
      </c>
      <c r="AA17" s="3">
        <f>((X17+Y17-Z17))*G17/(((((2*(I5*J17-(I5+I4)*J16+I4*J15)/(I5*I15*(I5+I4)))))))</f>
        <v>2.5164649463038652E-4</v>
      </c>
      <c r="AN17" s="4"/>
      <c r="AO17" s="4"/>
      <c r="AP17" s="4"/>
      <c r="AQ17" s="4"/>
      <c r="AR17" s="4"/>
      <c r="AS17" s="4"/>
      <c r="AT17" s="4"/>
      <c r="AU17" s="4"/>
    </row>
    <row r="18" spans="7:47" x14ac:dyDescent="0.25">
      <c r="G18" s="2">
        <v>1</v>
      </c>
      <c r="H18" s="2">
        <v>4.166666666666663E-2</v>
      </c>
      <c r="I18" s="2">
        <v>-4.1835318487830064E-2</v>
      </c>
      <c r="J18" s="2">
        <v>-4.1835318487830064E-2</v>
      </c>
      <c r="K18" s="2">
        <v>-6.9143103745900117E-2</v>
      </c>
      <c r="L18" s="2">
        <v>-1.750193872978176E-3</v>
      </c>
      <c r="M18" s="2">
        <v>-1.0355502012648443E-3</v>
      </c>
      <c r="N18" s="2">
        <v>-2.1151773643225178E-5</v>
      </c>
      <c r="O18" s="1">
        <f t="shared" ref="O18:O20" si="5">J19-J18+J7*(K18/I7)+J18*(K18/I18)</f>
        <v>-6.3632630085785555E-2</v>
      </c>
      <c r="P18" s="1">
        <f t="shared" ref="P18:P20" si="6">($U$39/G18)*((M18/I18)-(L18/G18)*(H18/I18))</f>
        <v>1.5156652468485718E-3</v>
      </c>
      <c r="Q18" s="1">
        <f t="shared" ref="Q18:Q20" si="7">(N18/G18)*(((2*(I17*J18-(I17+I16)*J17+I16*J16)/(I17*I16*(I17+I16)))))</f>
        <v>1.6495461233014059E-2</v>
      </c>
      <c r="R18" s="3">
        <f t="shared" ref="R18:R20" si="8">((O18+P18-Q18))*G18/(((((2*(I6*J18-(I6+I5)*J17+I5*J16)/(I6*I16*(I6+I5)))))))</f>
        <v>-4.9160469209120648E-4</v>
      </c>
      <c r="X18" s="1">
        <f t="shared" ref="X18:X20" si="9">0+J7*(K18/I7)+J18*(K18/I18)</f>
        <v>-0.12626131988381761</v>
      </c>
      <c r="Y18" s="1">
        <f t="shared" ref="Y18:Y20" si="10">(0.512/G18)*((M18/I18)-(L18/G18)*(H18/I18))</f>
        <v>1.1781056092611651E-2</v>
      </c>
      <c r="Z18" s="1">
        <f t="shared" ref="Z18:Z20" si="11">(N18/G18)*(((2*(I17*J18-(I17+I16)*J17+I16*J16)/(I17*I16*(I17+I16)))))</f>
        <v>1.6495461233014059E-2</v>
      </c>
      <c r="AA18" s="3">
        <f t="shared" ref="AA18:AA20" si="12">((X18+Y18-Z18))*G18/(((((2*(I6*J18-(I6+I5)*J17+I5*J16)/(I6*I16*(I6+I5)))))))</f>
        <v>-8.1905983811035176E-4</v>
      </c>
      <c r="AN18" s="4"/>
      <c r="AO18" s="4"/>
      <c r="AP18" s="4"/>
      <c r="AQ18" s="4"/>
      <c r="AR18" s="4"/>
      <c r="AS18" s="4"/>
      <c r="AT18" s="4"/>
      <c r="AU18" s="4"/>
    </row>
    <row r="19" spans="7:47" x14ac:dyDescent="0.25">
      <c r="G19" s="2">
        <v>1</v>
      </c>
      <c r="H19" s="2">
        <v>0</v>
      </c>
      <c r="I19" s="2">
        <v>2.079337131020198E-2</v>
      </c>
      <c r="J19" s="2">
        <v>2.079337131020198E-2</v>
      </c>
      <c r="K19" s="2">
        <v>6.2628689798032045E-2</v>
      </c>
      <c r="L19" s="2">
        <v>-4.3236429044393081E-4</v>
      </c>
      <c r="M19" s="2">
        <v>1.3178295825342452E-3</v>
      </c>
      <c r="N19" s="2">
        <v>-5.979418661222908E-4</v>
      </c>
      <c r="O19" s="1">
        <f t="shared" si="5"/>
        <v>3.4504694571409013E-2</v>
      </c>
      <c r="P19" s="1">
        <f t="shared" si="6"/>
        <v>4.1746817493064897E-3</v>
      </c>
      <c r="Q19" s="1">
        <f t="shared" si="7"/>
        <v>4.8868326356736623E-2</v>
      </c>
      <c r="R19" s="3">
        <f t="shared" si="8"/>
        <v>6.5656377075556993E-6</v>
      </c>
      <c r="X19" s="1">
        <f t="shared" si="9"/>
        <v>0.11164244703127452</v>
      </c>
      <c r="Y19" s="1">
        <f t="shared" si="10"/>
        <v>3.2449223177507883E-2</v>
      </c>
      <c r="Z19" s="1">
        <f t="shared" si="11"/>
        <v>4.8868326356736623E-2</v>
      </c>
      <c r="AA19" s="3">
        <f t="shared" si="12"/>
        <v>-6.1360785441507673E-5</v>
      </c>
      <c r="AN19" s="4"/>
      <c r="AO19" s="4"/>
      <c r="AP19" s="4"/>
      <c r="AQ19" s="4"/>
      <c r="AR19" s="4"/>
      <c r="AS19" s="4"/>
      <c r="AT19" s="4"/>
      <c r="AU19" s="4"/>
    </row>
    <row r="20" spans="7:47" x14ac:dyDescent="0.25">
      <c r="G20" s="2">
        <v>0.875</v>
      </c>
      <c r="H20" s="2">
        <v>-0.125</v>
      </c>
      <c r="I20" s="2">
        <v>-6.4393578456758305E-2</v>
      </c>
      <c r="J20" s="2">
        <v>-5.6344381149663517E-2</v>
      </c>
      <c r="K20" s="2">
        <v>-7.7137752459865497E-2</v>
      </c>
      <c r="L20" s="2">
        <v>-2.7778531262462377E-3</v>
      </c>
      <c r="M20" s="2">
        <v>-2.3454888358023069E-3</v>
      </c>
      <c r="N20" s="2">
        <v>1.2683763994993161E-3</v>
      </c>
      <c r="O20" s="1">
        <f t="shared" si="5"/>
        <v>3.8486971719991742E-2</v>
      </c>
      <c r="P20" s="1">
        <f t="shared" si="6"/>
        <v>3.2059543858663883E-3</v>
      </c>
      <c r="Q20" s="1">
        <f t="shared" si="7"/>
        <v>0.16094168916651708</v>
      </c>
      <c r="R20" s="3">
        <f t="shared" si="8"/>
        <v>1.5621253319784711E-3</v>
      </c>
      <c r="X20" s="1">
        <f t="shared" si="9"/>
        <v>-0.14127947053790582</v>
      </c>
      <c r="Y20" s="1">
        <f t="shared" si="10"/>
        <v>2.4919439519232946E-2</v>
      </c>
      <c r="Z20" s="1">
        <f t="shared" si="11"/>
        <v>0.16094168916651708</v>
      </c>
      <c r="AA20" s="3">
        <f t="shared" si="12"/>
        <v>3.6325747167888253E-3</v>
      </c>
      <c r="AN20" s="4"/>
      <c r="AO20" s="4"/>
      <c r="AP20" s="4"/>
      <c r="AQ20" s="4"/>
      <c r="AR20" s="4"/>
      <c r="AS20" s="4"/>
      <c r="AT20" s="4"/>
      <c r="AU20" s="4"/>
    </row>
    <row r="21" spans="7:47" x14ac:dyDescent="0.25">
      <c r="G21" s="2">
        <v>1</v>
      </c>
      <c r="H21" s="2">
        <v>0.125</v>
      </c>
      <c r="I21" s="2">
        <v>0.12342206110823406</v>
      </c>
      <c r="J21" s="2">
        <v>0.12342206110823406</v>
      </c>
      <c r="K21" s="2">
        <v>0.17976644225789756</v>
      </c>
      <c r="L21" s="2">
        <v>-1.5233005168204663E-2</v>
      </c>
      <c r="M21" s="2">
        <v>-1.2455152041958425E-2</v>
      </c>
      <c r="N21" s="2">
        <v>-2.5331023017048817E-3</v>
      </c>
      <c r="R21" s="3"/>
      <c r="AA21" s="3"/>
    </row>
    <row r="26" spans="7:47" x14ac:dyDescent="0.25">
      <c r="N26" s="5" t="s">
        <v>14</v>
      </c>
      <c r="O26" s="5"/>
      <c r="P26" s="5"/>
      <c r="Q26" s="5"/>
      <c r="R26" s="5"/>
      <c r="S26" s="5"/>
    </row>
    <row r="27" spans="7:47" x14ac:dyDescent="0.25">
      <c r="N27" s="4"/>
      <c r="O27" s="4"/>
      <c r="P27" s="4"/>
      <c r="Q27" s="4"/>
      <c r="R27" s="4"/>
      <c r="S27" s="4"/>
      <c r="AD27" s="1">
        <f>R6</f>
        <v>2.3958600889739207E-4</v>
      </c>
      <c r="AE27" s="1">
        <f>AA6</f>
        <v>2.8844091504370573E-4</v>
      </c>
      <c r="AF27" s="1">
        <f>R17</f>
        <v>1.0212202408144364E-4</v>
      </c>
      <c r="AG27" s="1">
        <f>AA17</f>
        <v>2.5164649463038652E-4</v>
      </c>
    </row>
    <row r="28" spans="7:47" x14ac:dyDescent="0.25">
      <c r="N28" s="4"/>
      <c r="O28" s="4"/>
      <c r="P28" s="4"/>
      <c r="Q28" s="4"/>
      <c r="R28" s="4"/>
      <c r="S28" s="4"/>
      <c r="AD28" s="1">
        <f t="shared" ref="AD28:AD30" si="13">R7</f>
        <v>3.9974946126920574E-4</v>
      </c>
      <c r="AE28" s="1">
        <f t="shared" ref="AE28:AE30" si="14">AA7</f>
        <v>1.2974517293774353E-2</v>
      </c>
      <c r="AF28" s="1">
        <f t="shared" ref="AF28:AF30" si="15">R18</f>
        <v>-4.9160469209120648E-4</v>
      </c>
      <c r="AG28" s="1">
        <f t="shared" ref="AG28:AG30" si="16">AA18</f>
        <v>-8.1905983811035176E-4</v>
      </c>
    </row>
    <row r="29" spans="7:47" x14ac:dyDescent="0.25">
      <c r="N29" s="4"/>
      <c r="O29" s="4"/>
      <c r="P29" s="4"/>
      <c r="Q29" s="4"/>
      <c r="R29" s="4"/>
      <c r="S29" s="4"/>
      <c r="AD29" s="1">
        <f t="shared" si="13"/>
        <v>-2.0166213257716376E-4</v>
      </c>
      <c r="AE29" s="1">
        <f t="shared" si="14"/>
        <v>-1.1602814964383962E-3</v>
      </c>
      <c r="AF29" s="1">
        <f t="shared" si="15"/>
        <v>6.5656377075556993E-6</v>
      </c>
      <c r="AG29" s="1">
        <f t="shared" si="16"/>
        <v>-6.1360785441507673E-5</v>
      </c>
    </row>
    <row r="30" spans="7:47" x14ac:dyDescent="0.25">
      <c r="N30" s="4"/>
      <c r="O30" s="4"/>
      <c r="P30" s="4"/>
      <c r="Q30" s="4"/>
      <c r="R30" s="4"/>
      <c r="S30" s="4"/>
      <c r="AD30" s="1">
        <f t="shared" si="13"/>
        <v>5.08538160736951E-5</v>
      </c>
      <c r="AE30" s="1">
        <f t="shared" si="14"/>
        <v>9.6551346068667475E-5</v>
      </c>
      <c r="AF30" s="1">
        <f t="shared" si="15"/>
        <v>1.5621253319784711E-3</v>
      </c>
      <c r="AG30" s="1">
        <f t="shared" si="16"/>
        <v>3.6325747167888253E-3</v>
      </c>
    </row>
    <row r="31" spans="7:47" x14ac:dyDescent="0.25">
      <c r="N31" s="4"/>
      <c r="O31" s="4"/>
      <c r="P31" s="4"/>
      <c r="Q31" s="4"/>
      <c r="R31" s="4"/>
      <c r="S31" s="4"/>
    </row>
    <row r="32" spans="7:47" x14ac:dyDescent="0.25">
      <c r="N32" s="4"/>
      <c r="O32" s="4"/>
      <c r="P32" s="4"/>
      <c r="Q32" s="4"/>
      <c r="R32" s="4"/>
      <c r="S32" s="4"/>
    </row>
    <row r="33" spans="13:21" x14ac:dyDescent="0.25">
      <c r="N33" s="4"/>
      <c r="O33" s="4"/>
      <c r="P33" s="4"/>
      <c r="Q33" s="4"/>
      <c r="R33" s="4"/>
      <c r="S33" s="4"/>
    </row>
    <row r="34" spans="13:21" x14ac:dyDescent="0.25">
      <c r="N34" s="4"/>
      <c r="O34" s="4"/>
      <c r="P34" s="4"/>
      <c r="Q34" s="4"/>
      <c r="R34" s="4"/>
      <c r="S34" s="4"/>
    </row>
    <row r="38" spans="13:21" x14ac:dyDescent="0.25">
      <c r="T38" s="1" t="s">
        <v>12</v>
      </c>
      <c r="U38" s="1">
        <v>0.93412979275490071</v>
      </c>
    </row>
    <row r="39" spans="13:21" x14ac:dyDescent="0.25">
      <c r="T39" s="1" t="s">
        <v>13</v>
      </c>
      <c r="U39" s="1">
        <v>6.587020724509926E-2</v>
      </c>
    </row>
    <row r="43" spans="13:21" x14ac:dyDescent="0.25">
      <c r="M43" s="4"/>
      <c r="N43" s="4"/>
    </row>
    <row r="44" spans="13:21" x14ac:dyDescent="0.25">
      <c r="M44" s="4"/>
      <c r="N44" s="4"/>
    </row>
    <row r="45" spans="13:21" x14ac:dyDescent="0.25">
      <c r="M45" s="4"/>
      <c r="N45" s="4"/>
    </row>
    <row r="46" spans="13:21" x14ac:dyDescent="0.25">
      <c r="M46" s="4"/>
      <c r="N46" s="4"/>
    </row>
    <row r="47" spans="13:21" x14ac:dyDescent="0.25">
      <c r="M47" s="4"/>
      <c r="N47" s="4"/>
    </row>
  </sheetData>
  <mergeCells count="1">
    <mergeCell ref="N26:S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13</xdr:col>
                <xdr:colOff>552450</xdr:colOff>
                <xdr:row>25</xdr:row>
                <xdr:rowOff>161925</xdr:rowOff>
              </from>
              <to>
                <xdr:col>17</xdr:col>
                <xdr:colOff>1657350</xdr:colOff>
                <xdr:row>34</xdr:row>
                <xdr:rowOff>76200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2024-04-09T20:40:29Z</dcterms:modified>
</cp:coreProperties>
</file>