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evices" r:id="rId3" sheetId="1"/>
  </sheets>
</workbook>
</file>

<file path=xl/sharedStrings.xml><?xml version="1.0" encoding="utf-8"?>
<sst xmlns="http://schemas.openxmlformats.org/spreadsheetml/2006/main" count="213" uniqueCount="76">
  <si>
    <t>Category</t>
  </si>
  <si>
    <t>Site Name</t>
  </si>
  <si>
    <t>Timezone</t>
  </si>
  <si>
    <t>GPS Latitude</t>
  </si>
  <si>
    <t>GPS Longitude</t>
  </si>
  <si>
    <t>Address Line 1</t>
  </si>
  <si>
    <t>Address Line 2</t>
  </si>
  <si>
    <t>City</t>
  </si>
  <si>
    <t>Zip/Postal Code</t>
  </si>
  <si>
    <t>State</t>
  </si>
  <si>
    <t>Country</t>
  </si>
  <si>
    <t>BU #102 Student Health Services</t>
  </si>
  <si>
    <t>America/New_York</t>
  </si>
  <si>
    <t>881 Commonwealth Avenue</t>
  </si>
  <si>
    <t/>
  </si>
  <si>
    <t>Boston</t>
  </si>
  <si>
    <t>02215</t>
  </si>
  <si>
    <t>MA</t>
  </si>
  <si>
    <t>US</t>
  </si>
  <si>
    <t>BU #105 Kilachand Hall</t>
  </si>
  <si>
    <t>91 Bay State Rd</t>
  </si>
  <si>
    <t>BU #108 Agganis Arena</t>
  </si>
  <si>
    <t>925 Commonwealth Avenue</t>
  </si>
  <si>
    <t>BU #18 - Warren Hall</t>
  </si>
  <si>
    <t>14 Buswell St</t>
  </si>
  <si>
    <t>BU #2 Student Village</t>
  </si>
  <si>
    <t>10 Buick St</t>
  </si>
  <si>
    <t>BU #35 22 Babbit</t>
  </si>
  <si>
    <t>22 Babbitt St</t>
  </si>
  <si>
    <t>BU #38 Life Sciences</t>
  </si>
  <si>
    <t>24 Cummington Mall</t>
  </si>
  <si>
    <t>BU #4 Yawkey</t>
  </si>
  <si>
    <t>100 Bay State Rd</t>
  </si>
  <si>
    <t>BU #43 West Loading Dock</t>
  </si>
  <si>
    <t>275 Babcock St</t>
  </si>
  <si>
    <t>West Campus</t>
  </si>
  <si>
    <t>BU #46 30 Bay State</t>
  </si>
  <si>
    <t>30 Bay State Rd</t>
  </si>
  <si>
    <t>BU #48 Student Village #2</t>
  </si>
  <si>
    <t>33 Harry Agganis Way</t>
  </si>
  <si>
    <t>BU #69 - Graduate Apartments</t>
  </si>
  <si>
    <t>580 Commonwealth Avenue</t>
  </si>
  <si>
    <t>BU #72 Rafik B Hariri</t>
  </si>
  <si>
    <t>595 Commonwealth Avenue</t>
  </si>
  <si>
    <t>BU #82 Warren Towers 35</t>
  </si>
  <si>
    <t>700 Commonwealth Avenue</t>
  </si>
  <si>
    <t>BU #87 College of Engineering</t>
  </si>
  <si>
    <t>730 Commonwealth Avenue</t>
  </si>
  <si>
    <t>Brookline</t>
  </si>
  <si>
    <t>02446</t>
  </si>
  <si>
    <t>BU #90 - School of Law</t>
  </si>
  <si>
    <t>765 Commonwealth Avenue</t>
  </si>
  <si>
    <t>BU #93 George Sherman Union</t>
  </si>
  <si>
    <t>775 Commonwealth Avenue</t>
  </si>
  <si>
    <t>BU #96 808 Commonwealth</t>
  </si>
  <si>
    <t>808 Commonwealth Avenue</t>
  </si>
  <si>
    <t>BU 140 Bay State Rd</t>
  </si>
  <si>
    <t>140 Bay State Rd</t>
  </si>
  <si>
    <t>Boston University</t>
  </si>
  <si>
    <t>BU 685 Comm Ave</t>
  </si>
  <si>
    <t>685 Commonwealth Avenue</t>
  </si>
  <si>
    <t>BU Fenway</t>
  </si>
  <si>
    <t>200 Riverway</t>
  </si>
  <si>
    <t>BU MED - 15 Stoughton</t>
  </si>
  <si>
    <t>15 Stoughton St</t>
  </si>
  <si>
    <t>02125</t>
  </si>
  <si>
    <t>BU Med #815 Albany</t>
  </si>
  <si>
    <t>815 Albany St</t>
  </si>
  <si>
    <t>02119</t>
  </si>
  <si>
    <t>BU Med 700</t>
  </si>
  <si>
    <t>700 Albany St</t>
  </si>
  <si>
    <t>02118</t>
  </si>
  <si>
    <t>Boston University - 120 ASHFORD</t>
  </si>
  <si>
    <t>120 Ashford St</t>
  </si>
  <si>
    <t>Boston University - Warehouse</t>
  </si>
  <si>
    <t>UTC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</si>
</sst>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24.0"/>
      <b val="true"/>
    </font>
    <font>
      <name val="Calibri"/>
      <sz val="14.0"/>
    </font>
    <font>
      <name val="Calibri"/>
      <sz val="14.0"/>
    </font>
    <font>
      <name val="Calibri"/>
      <sz val="14.0"/>
      <b val="true"/>
    </font>
    <font>
      <name val="Calibri"/>
      <sz val="14.0"/>
      <b val="true"/>
      <u val="single"/>
    </font>
    <font>
      <name val="Calibri"/>
      <sz val="14.0"/>
      <b val="true"/>
      <u val="single"/>
    </font>
    <font>
      <name val="Calibri"/>
      <sz val="14.0"/>
      <color rgb="0000FF"/>
    </font>
    <font>
      <name val="Calibri"/>
      <sz val="14.0"/>
      <color rgb="FF8C00"/>
    </font>
    <font>
      <name val="Calibri"/>
      <sz val="14.0"/>
      <color rgb="00B300"/>
    </font>
    <font>
      <name val="Calibri"/>
      <sz val="14.0"/>
      <color rgb="404040"/>
    </font>
    <font>
      <name val="Calibri"/>
      <sz val="14.0"/>
      <color rgb="404040"/>
    </font>
    <font>
      <name val="Calibri"/>
      <sz val="14.0"/>
      <color rgb="EB219D"/>
    </font>
  </fonts>
  <fills count="2">
    <fill>
      <patternFill patternType="none"/>
    </fill>
    <fill>
      <patternFill patternType="darkGray"/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xfId="0"/>
    <xf numFmtId="0" fontId="1" fillId="0" borderId="4" xfId="0" applyFont="true" applyBorder="true"/>
    <xf numFmtId="0" fontId="2" fillId="0" borderId="4" xfId="0" applyFont="true" applyBorder="true"/>
    <xf numFmtId="0" fontId="3" fillId="0" borderId="4" xfId="0" applyFont="true" applyBorder="true">
      <alignment wrapText="true"/>
    </xf>
    <xf numFmtId="0" fontId="4" fillId="0" borderId="4" xfId="0" applyFont="true" applyBorder="true"/>
    <xf numFmtId="0" fontId="5" fillId="0" borderId="4" xfId="0" applyFont="true" applyBorder="true"/>
    <xf numFmtId="0" fontId="6" fillId="0" borderId="4" xfId="0" applyFont="true" applyBorder="true">
      <alignment horizontal="center"/>
    </xf>
    <xf numFmtId="0" fontId="7" fillId="0" borderId="4" xfId="0" applyFont="true" applyBorder="true">
      <alignment horizontal="right"/>
    </xf>
    <xf numFmtId="0" fontId="8" fillId="0" borderId="4" xfId="0" applyFont="true" applyBorder="true">
      <alignment horizontal="right"/>
    </xf>
    <xf numFmtId="0" fontId="9" fillId="0" borderId="4" xfId="0" applyFont="true" applyBorder="true">
      <alignment horizontal="right"/>
    </xf>
    <xf numFmtId="0" fontId="10" fillId="0" borderId="4" xfId="0" applyFont="true" applyBorder="true">
      <alignment horizontal="right"/>
    </xf>
    <xf numFmtId="0" fontId="11" fillId="0" borderId="4" xfId="0" applyFont="true" applyBorder="true">
      <alignment horizontal="right"/>
    </xf>
    <xf numFmtId="0" fontId="12" fillId="0" borderId="4" xfId="0" applyFont="true" applyBorder="true">
      <alignment horizontal="right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K27"/>
  <sheetViews>
    <sheetView workbookViewId="0" tabSelected="true"/>
  </sheetViews>
  <sheetFormatPr defaultRowHeight="15.0"/>
  <cols>
    <col min="1" max="1" width="13.55078125" customWidth="true" bestFit="true"/>
    <col min="2" max="2" width="40.85546875" customWidth="true" bestFit="true"/>
    <col min="3" max="3" width="23.16015625" customWidth="true" bestFit="true"/>
    <col min="4" max="4" width="18.74609375" customWidth="true" bestFit="true"/>
    <col min="5" max="5" width="20.98828125" customWidth="true" bestFit="true"/>
    <col min="6" max="6" width="34.3984375" customWidth="true" bestFit="true"/>
    <col min="7" max="7" width="21.90625" customWidth="true" bestFit="true"/>
    <col min="8" max="8" width="12.3046875" customWidth="true" bestFit="true"/>
    <col min="9" max="9" width="22.20703125" customWidth="true" bestFit="true"/>
    <col min="10" max="10" width="8.69140625" customWidth="true" bestFit="true"/>
    <col min="11" max="11" width="12.046875" customWidth="true" bestFit="true"/>
  </cols>
  <sheetData>
    <row r="1">
      <c r="A1" t="s" s="5">
        <v>0</v>
      </c>
      <c r="B1" t="s" s="5">
        <v>1</v>
      </c>
      <c r="C1" t="s" s="5">
        <v>2</v>
      </c>
      <c r="D1" t="s" s="5">
        <v>3</v>
      </c>
      <c r="E1" t="s" s="5">
        <v>4</v>
      </c>
      <c r="F1" t="s" s="5">
        <v>5</v>
      </c>
      <c r="G1" t="s" s="5">
        <v>6</v>
      </c>
      <c r="H1" t="s" s="5">
        <v>7</v>
      </c>
      <c r="I1" t="s" s="5">
        <v>8</v>
      </c>
      <c r="J1" t="s" s="5">
        <v>9</v>
      </c>
      <c r="K1" t="s" s="5">
        <v>10</v>
      </c>
    </row>
    <row r="2">
      <c r="A2" s="2"/>
      <c r="B2" t="s" s="2">
        <v>11</v>
      </c>
      <c r="C2" t="s" s="2">
        <v>12</v>
      </c>
      <c r="D2" t="n" s="2">
        <f>ROUND( 42.351385,2)</f>
      </c>
      <c r="E2" t="n" s="2">
        <f>ROUND( -71.114997,2)</f>
      </c>
      <c r="F2" t="s" s="2">
        <v>13</v>
      </c>
      <c r="G2" t="s" s="2">
        <v>14</v>
      </c>
      <c r="H2" t="s" s="2">
        <v>15</v>
      </c>
      <c r="I2" t="s" s="2">
        <v>16</v>
      </c>
      <c r="J2" t="s" s="2">
        <v>17</v>
      </c>
      <c r="K2" t="s" s="2">
        <v>18</v>
      </c>
    </row>
    <row r="3">
      <c r="A3" s="2"/>
      <c r="B3" t="s" s="2">
        <v>19</v>
      </c>
      <c r="C3" t="s" s="2">
        <v>12</v>
      </c>
      <c r="D3" t="n" s="2">
        <f>ROUND( 42.350435,2)</f>
      </c>
      <c r="E3" t="n" s="2">
        <f>ROUND( -71.096992,2)</f>
      </c>
      <c r="F3" t="s" s="2">
        <v>20</v>
      </c>
      <c r="G3" t="s" s="2">
        <v>14</v>
      </c>
      <c r="H3" t="s" s="2">
        <v>15</v>
      </c>
      <c r="I3" t="s" s="2">
        <v>16</v>
      </c>
      <c r="J3" t="s" s="2">
        <v>17</v>
      </c>
      <c r="K3" t="s" s="2">
        <v>18</v>
      </c>
    </row>
    <row r="4">
      <c r="A4" s="2"/>
      <c r="B4" t="s" s="2">
        <v>21</v>
      </c>
      <c r="C4" t="s" s="2">
        <v>12</v>
      </c>
      <c r="D4" t="n" s="2">
        <f>ROUND( 42.352195,2)</f>
      </c>
      <c r="E4" t="n" s="2">
        <f>ROUND( -71.117697,2)</f>
      </c>
      <c r="F4" t="s" s="2">
        <v>22</v>
      </c>
      <c r="G4" t="s" s="2">
        <v>14</v>
      </c>
      <c r="H4" t="s" s="2">
        <v>15</v>
      </c>
      <c r="I4" t="s" s="2">
        <v>16</v>
      </c>
      <c r="J4" t="s" s="2">
        <v>17</v>
      </c>
      <c r="K4" t="s" s="2">
        <v>18</v>
      </c>
    </row>
    <row r="5">
      <c r="A5" s="2"/>
      <c r="B5" t="s" s="2">
        <v>23</v>
      </c>
      <c r="C5" t="s" s="2">
        <v>12</v>
      </c>
      <c r="D5" t="n" s="2">
        <f>ROUND( 42.347585,2)</f>
      </c>
      <c r="E5" t="n" s="2">
        <f>ROUND( -71.104234,2)</f>
      </c>
      <c r="F5" t="s" s="2">
        <v>24</v>
      </c>
      <c r="G5" t="s" s="2">
        <v>14</v>
      </c>
      <c r="H5" t="s" s="2">
        <v>15</v>
      </c>
      <c r="I5" t="s" s="2">
        <v>16</v>
      </c>
      <c r="J5" t="s" s="2">
        <v>17</v>
      </c>
      <c r="K5" t="s" s="2">
        <v>18</v>
      </c>
    </row>
    <row r="6">
      <c r="A6" s="2"/>
      <c r="B6" t="s" s="2">
        <v>25</v>
      </c>
      <c r="C6" t="s" s="2">
        <v>12</v>
      </c>
      <c r="D6" t="n" s="2">
        <f>ROUND( 42.3524,2)</f>
      </c>
      <c r="E6" t="n" s="2">
        <f>ROUND( -71.115932,2)</f>
      </c>
      <c r="F6" t="s" s="2">
        <v>26</v>
      </c>
      <c r="G6" t="s" s="2">
        <v>14</v>
      </c>
      <c r="H6" t="s" s="2">
        <v>15</v>
      </c>
      <c r="I6" t="s" s="2">
        <v>16</v>
      </c>
      <c r="J6" t="s" s="2">
        <v>17</v>
      </c>
      <c r="K6" t="s" s="2">
        <v>18</v>
      </c>
    </row>
    <row r="7">
      <c r="A7" s="2"/>
      <c r="B7" t="s" s="2">
        <v>27</v>
      </c>
      <c r="C7" t="s" s="2">
        <v>12</v>
      </c>
      <c r="D7" t="n" s="2">
        <f>ROUND( 42.349176,2)</f>
      </c>
      <c r="E7" t="n" s="2">
        <f>ROUND( -71.106117,2)</f>
      </c>
      <c r="F7" t="s" s="2">
        <v>28</v>
      </c>
      <c r="G7" t="s" s="2">
        <v>14</v>
      </c>
      <c r="H7" t="s" s="2">
        <v>15</v>
      </c>
      <c r="I7" t="s" s="2">
        <v>16</v>
      </c>
      <c r="J7" t="s" s="2">
        <v>17</v>
      </c>
      <c r="K7" t="s" s="2">
        <v>18</v>
      </c>
    </row>
    <row r="8">
      <c r="A8" s="2"/>
      <c r="B8" t="s" s="2">
        <v>29</v>
      </c>
      <c r="C8" t="s" s="2">
        <v>12</v>
      </c>
      <c r="D8" t="n" s="2">
        <f>ROUND( 42.348463,2)</f>
      </c>
      <c r="E8" t="n" s="2">
        <f>ROUND( -71.101858,2)</f>
      </c>
      <c r="F8" t="s" s="2">
        <v>30</v>
      </c>
      <c r="G8" t="s" s="2">
        <v>14</v>
      </c>
      <c r="H8" t="s" s="2">
        <v>15</v>
      </c>
      <c r="I8" t="s" s="2">
        <v>16</v>
      </c>
      <c r="J8" t="s" s="2">
        <v>17</v>
      </c>
      <c r="K8" t="s" s="2">
        <v>18</v>
      </c>
    </row>
    <row r="9">
      <c r="A9" s="2"/>
      <c r="B9" t="s" s="2">
        <v>31</v>
      </c>
      <c r="C9" t="s" s="2">
        <v>12</v>
      </c>
      <c r="D9" t="n" s="2">
        <f>ROUND( 42.349776,2)</f>
      </c>
      <c r="E9" t="n" s="2">
        <f>ROUND( -71.097921,2)</f>
      </c>
      <c r="F9" t="s" s="2">
        <v>32</v>
      </c>
      <c r="G9" t="s" s="2">
        <v>14</v>
      </c>
      <c r="H9" t="s" s="2">
        <v>15</v>
      </c>
      <c r="I9" t="s" s="2">
        <v>16</v>
      </c>
      <c r="J9" t="s" s="2">
        <v>17</v>
      </c>
      <c r="K9" t="s" s="2">
        <v>18</v>
      </c>
    </row>
    <row r="10">
      <c r="A10" s="2"/>
      <c r="B10" t="s" s="2">
        <v>33</v>
      </c>
      <c r="C10" t="s" s="2">
        <v>12</v>
      </c>
      <c r="D10" t="n" s="2">
        <f>ROUND( 42.352626,2)</f>
      </c>
      <c r="E10" t="n" s="2">
        <f>ROUND( -71.120287,2)</f>
      </c>
      <c r="F10" t="s" s="2">
        <v>34</v>
      </c>
      <c r="G10" t="s" s="2">
        <v>35</v>
      </c>
      <c r="H10" t="s" s="2">
        <v>15</v>
      </c>
      <c r="I10" t="s" s="2">
        <v>16</v>
      </c>
      <c r="J10" t="s" s="2">
        <v>17</v>
      </c>
      <c r="K10" t="s" s="2">
        <v>18</v>
      </c>
    </row>
    <row r="11">
      <c r="A11" s="2"/>
      <c r="B11" t="s" s="2">
        <v>36</v>
      </c>
      <c r="C11" t="s" s="2">
        <v>12</v>
      </c>
      <c r="D11" t="n" s="2">
        <f>ROUND( 42.349726,2)</f>
      </c>
      <c r="E11" t="n" s="2">
        <f>ROUND( -71.094434,2)</f>
      </c>
      <c r="F11" t="s" s="2">
        <v>37</v>
      </c>
      <c r="G11" t="s" s="2">
        <v>14</v>
      </c>
      <c r="H11" t="s" s="2">
        <v>15</v>
      </c>
      <c r="I11" t="s" s="2">
        <v>16</v>
      </c>
      <c r="J11" t="s" s="2">
        <v>17</v>
      </c>
      <c r="K11" t="s" s="2">
        <v>18</v>
      </c>
    </row>
    <row r="12">
      <c r="A12" s="2"/>
      <c r="B12" t="s" s="2">
        <v>38</v>
      </c>
      <c r="C12" t="s" s="2">
        <v>12</v>
      </c>
      <c r="D12" t="n" s="2">
        <f>ROUND( 42.353198,2)</f>
      </c>
      <c r="E12" t="n" s="2">
        <f>ROUND( -71.117717,2)</f>
      </c>
      <c r="F12" t="s" s="2">
        <v>39</v>
      </c>
      <c r="G12" t="s" s="2">
        <v>14</v>
      </c>
      <c r="H12" t="s" s="2">
        <v>15</v>
      </c>
      <c r="I12" t="s" s="2">
        <v>16</v>
      </c>
      <c r="J12" t="s" s="2">
        <v>17</v>
      </c>
      <c r="K12" t="s" s="2">
        <v>18</v>
      </c>
    </row>
    <row r="13">
      <c r="A13" s="2"/>
      <c r="B13" t="s" s="2">
        <v>40</v>
      </c>
      <c r="C13" t="s" s="2">
        <v>12</v>
      </c>
      <c r="D13" t="n" s="2">
        <f>ROUND( 42.348712,2)</f>
      </c>
      <c r="E13" t="n" s="2">
        <f>ROUND( -71.099706,2)</f>
      </c>
      <c r="F13" t="s" s="2">
        <v>41</v>
      </c>
      <c r="G13" t="s" s="2">
        <v>14</v>
      </c>
      <c r="H13" t="s" s="2">
        <v>15</v>
      </c>
      <c r="I13" t="s" s="2">
        <v>16</v>
      </c>
      <c r="J13" t="s" s="2">
        <v>17</v>
      </c>
      <c r="K13" t="s" s="2">
        <v>18</v>
      </c>
    </row>
    <row r="14">
      <c r="A14" s="2"/>
      <c r="B14" t="s" s="2">
        <v>42</v>
      </c>
      <c r="C14" t="s" s="2">
        <v>12</v>
      </c>
      <c r="D14" t="n" s="2">
        <f>ROUND( 42.349632,2)</f>
      </c>
      <c r="E14" t="n" s="2">
        <f>ROUND( -71.099685,2)</f>
      </c>
      <c r="F14" t="s" s="2">
        <v>43</v>
      </c>
      <c r="G14" t="s" s="2">
        <v>14</v>
      </c>
      <c r="H14" t="s" s="2">
        <v>15</v>
      </c>
      <c r="I14" t="s" s="2">
        <v>16</v>
      </c>
      <c r="J14" t="s" s="2">
        <v>17</v>
      </c>
      <c r="K14" t="s" s="2">
        <v>18</v>
      </c>
    </row>
    <row r="15">
      <c r="A15" s="2"/>
      <c r="B15" t="s" s="2">
        <v>44</v>
      </c>
      <c r="C15" t="s" s="2">
        <v>12</v>
      </c>
      <c r="D15" t="n" s="2">
        <f>ROUND( 42.349341,2)</f>
      </c>
      <c r="E15" t="n" s="2">
        <f>ROUND( -71.103982,2)</f>
      </c>
      <c r="F15" t="s" s="2">
        <v>45</v>
      </c>
      <c r="G15" t="s" s="2">
        <v>14</v>
      </c>
      <c r="H15" t="s" s="2">
        <v>15</v>
      </c>
      <c r="I15" t="s" s="2">
        <v>16</v>
      </c>
      <c r="J15" t="s" s="2">
        <v>17</v>
      </c>
      <c r="K15" t="s" s="2">
        <v>18</v>
      </c>
    </row>
    <row r="16">
      <c r="A16" s="2"/>
      <c r="B16" t="s" s="2">
        <v>46</v>
      </c>
      <c r="C16" t="s" s="2">
        <v>12</v>
      </c>
      <c r="D16" t="n" s="2">
        <f>ROUND( 42.349726,2)</f>
      </c>
      <c r="E16" t="n" s="2">
        <f>ROUND( -71.106905,2)</f>
      </c>
      <c r="F16" t="s" s="2">
        <v>47</v>
      </c>
      <c r="G16" t="s" s="2">
        <v>14</v>
      </c>
      <c r="H16" t="s" s="2">
        <v>48</v>
      </c>
      <c r="I16" t="s" s="2">
        <v>49</v>
      </c>
      <c r="J16" t="s" s="2">
        <v>17</v>
      </c>
      <c r="K16" t="s" s="2">
        <v>18</v>
      </c>
    </row>
    <row r="17">
      <c r="A17" s="2"/>
      <c r="B17" t="s" s="2">
        <v>50</v>
      </c>
      <c r="C17" t="s" s="2">
        <v>12</v>
      </c>
      <c r="D17" t="n" s="2">
        <f>ROUND( 42.351035,2)</f>
      </c>
      <c r="E17" t="n" s="2">
        <f>ROUND( -71.107155,2)</f>
      </c>
      <c r="F17" t="s" s="2">
        <v>51</v>
      </c>
      <c r="G17" t="s" s="2">
        <v>14</v>
      </c>
      <c r="H17" t="s" s="2">
        <v>15</v>
      </c>
      <c r="I17" t="s" s="2">
        <v>16</v>
      </c>
      <c r="J17" t="s" s="2">
        <v>17</v>
      </c>
      <c r="K17" t="s" s="2">
        <v>18</v>
      </c>
    </row>
    <row r="18">
      <c r="A18" s="2"/>
      <c r="B18" t="s" s="2">
        <v>52</v>
      </c>
      <c r="C18" t="s" s="2">
        <v>12</v>
      </c>
      <c r="D18" t="n" s="2">
        <f>ROUND( 42.35086,2)</f>
      </c>
      <c r="E18" t="n" s="2">
        <f>ROUND( -71.108979,2)</f>
      </c>
      <c r="F18" t="s" s="2">
        <v>53</v>
      </c>
      <c r="G18" t="s" s="2">
        <v>14</v>
      </c>
      <c r="H18" t="s" s="2">
        <v>15</v>
      </c>
      <c r="I18" t="s" s="2">
        <v>16</v>
      </c>
      <c r="J18" t="s" s="2">
        <v>17</v>
      </c>
      <c r="K18" t="s" s="2">
        <v>18</v>
      </c>
    </row>
    <row r="19">
      <c r="A19" s="2"/>
      <c r="B19" t="s" s="2">
        <v>54</v>
      </c>
      <c r="C19" t="s" s="2">
        <v>12</v>
      </c>
      <c r="D19" t="n" s="2">
        <f>ROUND( 42.350004,2)</f>
      </c>
      <c r="E19" t="n" s="2">
        <f>ROUND( -71.111687,2)</f>
      </c>
      <c r="F19" t="s" s="2">
        <v>55</v>
      </c>
      <c r="G19" t="s" s="2">
        <v>14</v>
      </c>
      <c r="H19" t="s" s="2">
        <v>48</v>
      </c>
      <c r="I19" t="s" s="2">
        <v>49</v>
      </c>
      <c r="J19" t="s" s="2">
        <v>17</v>
      </c>
      <c r="K19" t="s" s="2">
        <v>18</v>
      </c>
    </row>
    <row r="20">
      <c r="A20" s="2"/>
      <c r="B20" t="s" s="2">
        <v>56</v>
      </c>
      <c r="C20" t="s" s="2">
        <v>12</v>
      </c>
      <c r="D20" t="n" s="2">
        <f>ROUND( 42.349985,2)</f>
      </c>
      <c r="E20" t="n" s="2">
        <f>ROUND( -71.0998,2)</f>
      </c>
      <c r="F20" t="s" s="2">
        <v>57</v>
      </c>
      <c r="G20" t="s" s="2">
        <v>58</v>
      </c>
      <c r="H20" t="s" s="2">
        <v>15</v>
      </c>
      <c r="I20" t="s" s="2">
        <v>16</v>
      </c>
      <c r="J20" t="s" s="2">
        <v>17</v>
      </c>
      <c r="K20" t="s" s="2">
        <v>18</v>
      </c>
    </row>
    <row r="21">
      <c r="A21" s="2"/>
      <c r="B21" t="s" s="2">
        <v>59</v>
      </c>
      <c r="C21" t="s" s="2">
        <v>12</v>
      </c>
      <c r="D21" t="n" s="2">
        <f>ROUND( 42.350164,2)</f>
      </c>
      <c r="E21" t="n" s="2">
        <f>ROUND( -71.104562,2)</f>
      </c>
      <c r="F21" t="s" s="2">
        <v>60</v>
      </c>
      <c r="G21" t="s" s="2">
        <v>14</v>
      </c>
      <c r="H21" t="s" s="2">
        <v>15</v>
      </c>
      <c r="I21" t="s" s="2">
        <v>16</v>
      </c>
      <c r="J21" t="s" s="2">
        <v>17</v>
      </c>
      <c r="K21" t="s" s="2">
        <v>18</v>
      </c>
    </row>
    <row r="22">
      <c r="A22" s="2"/>
      <c r="B22" t="s" s="2">
        <v>61</v>
      </c>
      <c r="C22" t="s" s="2">
        <v>12</v>
      </c>
      <c r="D22" t="n" s="2">
        <f>ROUND( 42.34201,2)</f>
      </c>
      <c r="E22" t="n" s="2">
        <f>ROUND( -71.105989,2)</f>
      </c>
      <c r="F22" t="s" s="2">
        <v>62</v>
      </c>
      <c r="G22" t="s" s="2">
        <v>14</v>
      </c>
      <c r="H22" t="s" s="2">
        <v>15</v>
      </c>
      <c r="I22" t="s" s="2">
        <v>16</v>
      </c>
      <c r="J22" t="s" s="2">
        <v>17</v>
      </c>
      <c r="K22" t="s" s="2">
        <v>18</v>
      </c>
    </row>
    <row r="23">
      <c r="A23" s="2"/>
      <c r="B23" t="s" s="2">
        <v>63</v>
      </c>
      <c r="C23" t="s" s="2">
        <v>12</v>
      </c>
      <c r="D23" t="n" s="2">
        <f>ROUND( 42.316769,2)</f>
      </c>
      <c r="E23" t="n" s="2">
        <f>ROUND( -71.064671,2)</f>
      </c>
      <c r="F23" t="s" s="2">
        <v>64</v>
      </c>
      <c r="G23" t="s" s="2">
        <v>14</v>
      </c>
      <c r="H23" t="s" s="2">
        <v>15</v>
      </c>
      <c r="I23" t="s" s="2">
        <v>65</v>
      </c>
      <c r="J23" t="s" s="2">
        <v>17</v>
      </c>
      <c r="K23" t="s" s="2">
        <v>18</v>
      </c>
    </row>
    <row r="24">
      <c r="A24" s="2"/>
      <c r="B24" t="s" s="2">
        <v>66</v>
      </c>
      <c r="C24" t="s" s="2">
        <v>12</v>
      </c>
      <c r="D24" t="n" s="2">
        <f>ROUND( 42.332295,2)</f>
      </c>
      <c r="E24" t="n" s="2">
        <f>ROUND( -71.075544,2)</f>
      </c>
      <c r="F24" t="s" s="2">
        <v>67</v>
      </c>
      <c r="G24" t="s" s="2">
        <v>14</v>
      </c>
      <c r="H24" t="s" s="2">
        <v>15</v>
      </c>
      <c r="I24" t="s" s="2">
        <v>68</v>
      </c>
      <c r="J24" t="s" s="2">
        <v>17</v>
      </c>
      <c r="K24" t="s" s="2">
        <v>18</v>
      </c>
    </row>
    <row r="25">
      <c r="A25" s="2"/>
      <c r="B25" t="s" s="2">
        <v>69</v>
      </c>
      <c r="C25" t="s" s="2">
        <v>12</v>
      </c>
      <c r="D25" t="n" s="2">
        <f>ROUND( 42.335564,2)</f>
      </c>
      <c r="E25" t="n" s="2">
        <f>ROUND( -71.070112,2)</f>
      </c>
      <c r="F25" t="s" s="2">
        <v>70</v>
      </c>
      <c r="G25" t="s" s="2">
        <v>14</v>
      </c>
      <c r="H25" t="s" s="2">
        <v>15</v>
      </c>
      <c r="I25" t="s" s="2">
        <v>71</v>
      </c>
      <c r="J25" t="s" s="2">
        <v>17</v>
      </c>
      <c r="K25" t="s" s="2">
        <v>18</v>
      </c>
    </row>
    <row r="26">
      <c r="A26" s="2"/>
      <c r="B26" t="s" s="2">
        <v>72</v>
      </c>
      <c r="C26" t="s" s="2">
        <v>12</v>
      </c>
      <c r="D26" t="n" s="2">
        <f>ROUND( 42.354206,2)</f>
      </c>
      <c r="E26" t="n" s="2">
        <f>ROUND( -71.122617,2)</f>
      </c>
      <c r="F26" t="s" s="2">
        <v>73</v>
      </c>
      <c r="G26" t="s" s="2">
        <v>14</v>
      </c>
      <c r="H26" t="s" s="2">
        <v>15</v>
      </c>
      <c r="I26" t="s" s="2">
        <v>16</v>
      </c>
      <c r="J26" t="s" s="2">
        <v>17</v>
      </c>
      <c r="K26" t="s" s="2">
        <v>18</v>
      </c>
    </row>
    <row r="27">
      <c r="A27" s="2"/>
      <c r="B27" t="s" s="2">
        <v>74</v>
      </c>
      <c r="C27" t="s" s="2">
        <v>75</v>
      </c>
      <c r="D27" t="n" s="2"/>
      <c r="E27" t="n" s="2"/>
      <c r="F27" s="2"/>
      <c r="G27" s="2"/>
      <c r="H27" s="2"/>
      <c r="I27" s="2"/>
      <c r="J27" s="2"/>
      <c r="K27" s="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2023-02-28T13:20:35Z</dcterms:created>
  <dc:creator>Apache POI</dc:creator>
</cp:coreProperties>
</file>