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cas Mestres Mendes\Documents\MATLAB\"/>
    </mc:Choice>
  </mc:AlternateContent>
  <bookViews>
    <workbookView xWindow="0" yWindow="480" windowWidth="25598" windowHeight="14243" tabRatio="500"/>
  </bookViews>
  <sheets>
    <sheet name="Data1" sheetId="6" r:id="rId1"/>
    <sheet name="Data2" sheetId="7" r:id="rId2"/>
    <sheet name="Temporal Analysis" sheetId="2" r:id="rId3"/>
    <sheet name="ODMatrix" sheetId="1" r:id="rId4"/>
    <sheet name="Final ODMatrix" sheetId="5" r:id="rId5"/>
    <sheet name="Stops" sheetId="4" r:id="rId6"/>
    <sheet name="Sheet2" sheetId="3" r:id="rId7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3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21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22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D1" i="6"/>
  <c r="B1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1" i="6"/>
  <c r="AE52" i="5"/>
  <c r="AC50" i="5"/>
  <c r="AA48" i="5"/>
  <c r="Y46" i="5"/>
  <c r="W44" i="5"/>
  <c r="U42" i="5"/>
  <c r="S40" i="5"/>
  <c r="Q38" i="5"/>
  <c r="O36" i="5"/>
  <c r="M34" i="5"/>
  <c r="K32" i="5"/>
  <c r="I30" i="5"/>
  <c r="G28" i="5"/>
  <c r="E26" i="5"/>
  <c r="C24" i="5"/>
  <c r="D23" i="5"/>
  <c r="D26" i="5"/>
  <c r="E28" i="5"/>
  <c r="F30" i="5"/>
  <c r="G32" i="5"/>
  <c r="H34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D52" i="5"/>
  <c r="AD51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B52" i="5"/>
  <c r="AB51" i="5"/>
  <c r="AB50" i="5"/>
  <c r="AB49" i="5"/>
  <c r="AB47" i="5"/>
  <c r="AB46" i="5"/>
  <c r="AB45" i="5"/>
  <c r="AB44" i="5"/>
  <c r="AB43" i="5"/>
  <c r="AB42" i="5"/>
  <c r="AB41" i="5"/>
  <c r="AB40" i="5"/>
  <c r="AB39" i="5"/>
  <c r="AB38" i="5"/>
  <c r="AB37" i="5"/>
  <c r="AB36" i="5"/>
  <c r="AB35" i="5"/>
  <c r="AB34" i="5"/>
  <c r="AB33" i="5"/>
  <c r="AB32" i="5"/>
  <c r="AB31" i="5"/>
  <c r="AB30" i="5"/>
  <c r="AB29" i="5"/>
  <c r="AB28" i="5"/>
  <c r="AB27" i="5"/>
  <c r="AB26" i="5"/>
  <c r="AB25" i="5"/>
  <c r="AB24" i="5"/>
  <c r="AB23" i="5"/>
  <c r="Z52" i="5"/>
  <c r="Z51" i="5"/>
  <c r="Z50" i="5"/>
  <c r="Z49" i="5"/>
  <c r="Z48" i="5"/>
  <c r="Z47" i="5"/>
  <c r="Z45" i="5"/>
  <c r="Z44" i="5"/>
  <c r="Z43" i="5"/>
  <c r="Z42" i="5"/>
  <c r="Z41" i="5"/>
  <c r="Z40" i="5"/>
  <c r="Z39" i="5"/>
  <c r="Z38" i="5"/>
  <c r="Z37" i="5"/>
  <c r="Z36" i="5"/>
  <c r="Z35" i="5"/>
  <c r="Z34" i="5"/>
  <c r="Z33" i="5"/>
  <c r="Z32" i="5"/>
  <c r="Z31" i="5"/>
  <c r="Z30" i="5"/>
  <c r="Z29" i="5"/>
  <c r="Z28" i="5"/>
  <c r="Z27" i="5"/>
  <c r="Z26" i="5"/>
  <c r="Z25" i="5"/>
  <c r="Z24" i="5"/>
  <c r="Z23" i="5"/>
  <c r="X52" i="5"/>
  <c r="X51" i="5"/>
  <c r="X50" i="5"/>
  <c r="X49" i="5"/>
  <c r="X48" i="5"/>
  <c r="X47" i="5"/>
  <c r="X46" i="5"/>
  <c r="X45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V52" i="5"/>
  <c r="V51" i="5"/>
  <c r="V50" i="5"/>
  <c r="V49" i="5"/>
  <c r="V48" i="5"/>
  <c r="V47" i="5"/>
  <c r="V46" i="5"/>
  <c r="V45" i="5"/>
  <c r="V44" i="5"/>
  <c r="V43" i="5"/>
  <c r="V41" i="5"/>
  <c r="V40" i="5"/>
  <c r="V39" i="5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T52" i="5"/>
  <c r="T51" i="5"/>
  <c r="T50" i="5"/>
  <c r="T49" i="5"/>
  <c r="T48" i="5"/>
  <c r="T47" i="5"/>
  <c r="T46" i="5"/>
  <c r="T45" i="5"/>
  <c r="T44" i="5"/>
  <c r="T43" i="5"/>
  <c r="T42" i="5"/>
  <c r="T41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3" i="5"/>
  <c r="N32" i="5"/>
  <c r="N31" i="5"/>
  <c r="N30" i="5"/>
  <c r="N29" i="5"/>
  <c r="N28" i="5"/>
  <c r="N27" i="5"/>
  <c r="N26" i="5"/>
  <c r="N25" i="5"/>
  <c r="N24" i="5"/>
  <c r="N2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1" i="5"/>
  <c r="L30" i="5"/>
  <c r="L29" i="5"/>
  <c r="L28" i="5"/>
  <c r="L27" i="5"/>
  <c r="L26" i="5"/>
  <c r="L25" i="5"/>
  <c r="L24" i="5"/>
  <c r="L2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29" i="5"/>
  <c r="J28" i="5"/>
  <c r="J27" i="5"/>
  <c r="J26" i="5"/>
  <c r="J25" i="5"/>
  <c r="J24" i="5"/>
  <c r="J2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3" i="5"/>
  <c r="H32" i="5"/>
  <c r="H31" i="5"/>
  <c r="H30" i="5"/>
  <c r="H29" i="5"/>
  <c r="H27" i="5"/>
  <c r="H26" i="5"/>
  <c r="H25" i="5"/>
  <c r="H24" i="5"/>
  <c r="H2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29" i="5"/>
  <c r="F28" i="5"/>
  <c r="F27" i="5"/>
  <c r="F25" i="5"/>
  <c r="F24" i="5"/>
  <c r="F23" i="5"/>
  <c r="D25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" i="5"/>
  <c r="E23" i="5"/>
  <c r="E5" i="5"/>
  <c r="G23" i="5"/>
  <c r="F5" i="5"/>
  <c r="I23" i="5"/>
  <c r="G5" i="5"/>
  <c r="K23" i="5"/>
  <c r="H5" i="5"/>
  <c r="M23" i="5"/>
  <c r="I5" i="5"/>
  <c r="O23" i="5"/>
  <c r="J5" i="5"/>
  <c r="Q23" i="5"/>
  <c r="K5" i="5"/>
  <c r="S23" i="5"/>
  <c r="L5" i="5"/>
  <c r="U23" i="5"/>
  <c r="M5" i="5"/>
  <c r="W23" i="5"/>
  <c r="N5" i="5"/>
  <c r="Y23" i="5"/>
  <c r="O5" i="5"/>
  <c r="AA23" i="5"/>
  <c r="P5" i="5"/>
  <c r="AC23" i="5"/>
  <c r="Q5" i="5"/>
  <c r="AE23" i="5"/>
  <c r="E24" i="5"/>
  <c r="G24" i="5"/>
  <c r="I24" i="5"/>
  <c r="K24" i="5"/>
  <c r="M24" i="5"/>
  <c r="O24" i="5"/>
  <c r="Q24" i="5"/>
  <c r="S24" i="5"/>
  <c r="U24" i="5"/>
  <c r="W24" i="5"/>
  <c r="Y24" i="5"/>
  <c r="AA24" i="5"/>
  <c r="AC24" i="5"/>
  <c r="AE24" i="5"/>
  <c r="D6" i="5"/>
  <c r="E6" i="5"/>
  <c r="G25" i="5"/>
  <c r="F6" i="5"/>
  <c r="I25" i="5"/>
  <c r="G6" i="5"/>
  <c r="K25" i="5"/>
  <c r="H6" i="5"/>
  <c r="M25" i="5"/>
  <c r="I6" i="5"/>
  <c r="O25" i="5"/>
  <c r="J6" i="5"/>
  <c r="Q25" i="5"/>
  <c r="K6" i="5"/>
  <c r="S25" i="5"/>
  <c r="L6" i="5"/>
  <c r="U25" i="5"/>
  <c r="M6" i="5"/>
  <c r="W25" i="5"/>
  <c r="N6" i="5"/>
  <c r="Y25" i="5"/>
  <c r="O6" i="5"/>
  <c r="AA25" i="5"/>
  <c r="P6" i="5"/>
  <c r="AC25" i="5"/>
  <c r="Q6" i="5"/>
  <c r="AE25" i="5"/>
  <c r="G26" i="5"/>
  <c r="I26" i="5"/>
  <c r="K26" i="5"/>
  <c r="M26" i="5"/>
  <c r="O26" i="5"/>
  <c r="Q26" i="5"/>
  <c r="S26" i="5"/>
  <c r="U26" i="5"/>
  <c r="W26" i="5"/>
  <c r="Y26" i="5"/>
  <c r="AA26" i="5"/>
  <c r="AC26" i="5"/>
  <c r="AE26" i="5"/>
  <c r="D7" i="5"/>
  <c r="E27" i="5"/>
  <c r="E7" i="5"/>
  <c r="F7" i="5"/>
  <c r="I27" i="5"/>
  <c r="G7" i="5"/>
  <c r="K27" i="5"/>
  <c r="H7" i="5"/>
  <c r="M27" i="5"/>
  <c r="I7" i="5"/>
  <c r="O27" i="5"/>
  <c r="J7" i="5"/>
  <c r="Q27" i="5"/>
  <c r="K7" i="5"/>
  <c r="S27" i="5"/>
  <c r="L7" i="5"/>
  <c r="U27" i="5"/>
  <c r="M7" i="5"/>
  <c r="W27" i="5"/>
  <c r="N7" i="5"/>
  <c r="Y27" i="5"/>
  <c r="O7" i="5"/>
  <c r="AA27" i="5"/>
  <c r="P7" i="5"/>
  <c r="AC27" i="5"/>
  <c r="Q7" i="5"/>
  <c r="AE27" i="5"/>
  <c r="I28" i="5"/>
  <c r="K28" i="5"/>
  <c r="M28" i="5"/>
  <c r="O28" i="5"/>
  <c r="Q28" i="5"/>
  <c r="S28" i="5"/>
  <c r="U28" i="5"/>
  <c r="W28" i="5"/>
  <c r="Y28" i="5"/>
  <c r="AA28" i="5"/>
  <c r="AC28" i="5"/>
  <c r="AE28" i="5"/>
  <c r="D8" i="5"/>
  <c r="E29" i="5"/>
  <c r="E8" i="5"/>
  <c r="G29" i="5"/>
  <c r="F8" i="5"/>
  <c r="G8" i="5"/>
  <c r="K29" i="5"/>
  <c r="H8" i="5"/>
  <c r="M29" i="5"/>
  <c r="I8" i="5"/>
  <c r="O29" i="5"/>
  <c r="J8" i="5"/>
  <c r="Q29" i="5"/>
  <c r="K8" i="5"/>
  <c r="S29" i="5"/>
  <c r="L8" i="5"/>
  <c r="U29" i="5"/>
  <c r="M8" i="5"/>
  <c r="W29" i="5"/>
  <c r="N8" i="5"/>
  <c r="Y29" i="5"/>
  <c r="O8" i="5"/>
  <c r="AA29" i="5"/>
  <c r="P8" i="5"/>
  <c r="AC29" i="5"/>
  <c r="Q8" i="5"/>
  <c r="AE29" i="5"/>
  <c r="E30" i="5"/>
  <c r="G30" i="5"/>
  <c r="K30" i="5"/>
  <c r="M30" i="5"/>
  <c r="O30" i="5"/>
  <c r="Q30" i="5"/>
  <c r="S30" i="5"/>
  <c r="U30" i="5"/>
  <c r="W30" i="5"/>
  <c r="Y30" i="5"/>
  <c r="AA30" i="5"/>
  <c r="AC30" i="5"/>
  <c r="AE30" i="5"/>
  <c r="D9" i="5"/>
  <c r="E31" i="5"/>
  <c r="E9" i="5"/>
  <c r="G31" i="5"/>
  <c r="F9" i="5"/>
  <c r="I31" i="5"/>
  <c r="G9" i="5"/>
  <c r="H9" i="5"/>
  <c r="M31" i="5"/>
  <c r="I9" i="5"/>
  <c r="O31" i="5"/>
  <c r="J9" i="5"/>
  <c r="Q31" i="5"/>
  <c r="K9" i="5"/>
  <c r="S31" i="5"/>
  <c r="L9" i="5"/>
  <c r="U31" i="5"/>
  <c r="M9" i="5"/>
  <c r="W31" i="5"/>
  <c r="N9" i="5"/>
  <c r="Y31" i="5"/>
  <c r="O9" i="5"/>
  <c r="AA31" i="5"/>
  <c r="P9" i="5"/>
  <c r="AC31" i="5"/>
  <c r="Q9" i="5"/>
  <c r="AE31" i="5"/>
  <c r="E32" i="5"/>
  <c r="I32" i="5"/>
  <c r="M32" i="5"/>
  <c r="O32" i="5"/>
  <c r="Q32" i="5"/>
  <c r="S32" i="5"/>
  <c r="U32" i="5"/>
  <c r="W32" i="5"/>
  <c r="Y32" i="5"/>
  <c r="AA32" i="5"/>
  <c r="AC32" i="5"/>
  <c r="AE32" i="5"/>
  <c r="D10" i="5"/>
  <c r="E33" i="5"/>
  <c r="E10" i="5"/>
  <c r="G33" i="5"/>
  <c r="F10" i="5"/>
  <c r="I33" i="5"/>
  <c r="G10" i="5"/>
  <c r="K33" i="5"/>
  <c r="H10" i="5"/>
  <c r="I10" i="5"/>
  <c r="O33" i="5"/>
  <c r="J10" i="5"/>
  <c r="Q33" i="5"/>
  <c r="K10" i="5"/>
  <c r="S33" i="5"/>
  <c r="L10" i="5"/>
  <c r="U33" i="5"/>
  <c r="M10" i="5"/>
  <c r="W33" i="5"/>
  <c r="N10" i="5"/>
  <c r="Y33" i="5"/>
  <c r="O10" i="5"/>
  <c r="AA33" i="5"/>
  <c r="P10" i="5"/>
  <c r="AC33" i="5"/>
  <c r="Q10" i="5"/>
  <c r="AE33" i="5"/>
  <c r="E34" i="5"/>
  <c r="G34" i="5"/>
  <c r="I34" i="5"/>
  <c r="K34" i="5"/>
  <c r="O34" i="5"/>
  <c r="Q34" i="5"/>
  <c r="S34" i="5"/>
  <c r="U34" i="5"/>
  <c r="W34" i="5"/>
  <c r="Y34" i="5"/>
  <c r="AA34" i="5"/>
  <c r="AC34" i="5"/>
  <c r="AE34" i="5"/>
  <c r="D11" i="5"/>
  <c r="E35" i="5"/>
  <c r="E11" i="5"/>
  <c r="G35" i="5"/>
  <c r="F11" i="5"/>
  <c r="I35" i="5"/>
  <c r="G11" i="5"/>
  <c r="K35" i="5"/>
  <c r="H11" i="5"/>
  <c r="M35" i="5"/>
  <c r="I11" i="5"/>
  <c r="J11" i="5"/>
  <c r="Q35" i="5"/>
  <c r="K11" i="5"/>
  <c r="S35" i="5"/>
  <c r="L11" i="5"/>
  <c r="U35" i="5"/>
  <c r="M11" i="5"/>
  <c r="W35" i="5"/>
  <c r="N11" i="5"/>
  <c r="Y35" i="5"/>
  <c r="O11" i="5"/>
  <c r="AA35" i="5"/>
  <c r="P11" i="5"/>
  <c r="AC35" i="5"/>
  <c r="Q11" i="5"/>
  <c r="AE35" i="5"/>
  <c r="E36" i="5"/>
  <c r="G36" i="5"/>
  <c r="I36" i="5"/>
  <c r="K36" i="5"/>
  <c r="M36" i="5"/>
  <c r="Q36" i="5"/>
  <c r="S36" i="5"/>
  <c r="U36" i="5"/>
  <c r="W36" i="5"/>
  <c r="Y36" i="5"/>
  <c r="AA36" i="5"/>
  <c r="AC36" i="5"/>
  <c r="AE36" i="5"/>
  <c r="D12" i="5"/>
  <c r="E37" i="5"/>
  <c r="E12" i="5"/>
  <c r="G37" i="5"/>
  <c r="F12" i="5"/>
  <c r="I37" i="5"/>
  <c r="G12" i="5"/>
  <c r="K37" i="5"/>
  <c r="H12" i="5"/>
  <c r="M37" i="5"/>
  <c r="I12" i="5"/>
  <c r="O37" i="5"/>
  <c r="J12" i="5"/>
  <c r="K12" i="5"/>
  <c r="S37" i="5"/>
  <c r="L12" i="5"/>
  <c r="U37" i="5"/>
  <c r="M12" i="5"/>
  <c r="W37" i="5"/>
  <c r="N12" i="5"/>
  <c r="Y37" i="5"/>
  <c r="O12" i="5"/>
  <c r="AA37" i="5"/>
  <c r="P12" i="5"/>
  <c r="AC37" i="5"/>
  <c r="Q12" i="5"/>
  <c r="AE37" i="5"/>
  <c r="E38" i="5"/>
  <c r="G38" i="5"/>
  <c r="I38" i="5"/>
  <c r="K38" i="5"/>
  <c r="M38" i="5"/>
  <c r="O38" i="5"/>
  <c r="S38" i="5"/>
  <c r="U38" i="5"/>
  <c r="W38" i="5"/>
  <c r="Y38" i="5"/>
  <c r="AA38" i="5"/>
  <c r="AC38" i="5"/>
  <c r="AE38" i="5"/>
  <c r="D13" i="5"/>
  <c r="E39" i="5"/>
  <c r="E13" i="5"/>
  <c r="G39" i="5"/>
  <c r="F13" i="5"/>
  <c r="I39" i="5"/>
  <c r="G13" i="5"/>
  <c r="K39" i="5"/>
  <c r="H13" i="5"/>
  <c r="M39" i="5"/>
  <c r="I13" i="5"/>
  <c r="O39" i="5"/>
  <c r="J13" i="5"/>
  <c r="Q39" i="5"/>
  <c r="K13" i="5"/>
  <c r="L13" i="5"/>
  <c r="U39" i="5"/>
  <c r="M13" i="5"/>
  <c r="W39" i="5"/>
  <c r="N13" i="5"/>
  <c r="Y39" i="5"/>
  <c r="O13" i="5"/>
  <c r="AA39" i="5"/>
  <c r="P13" i="5"/>
  <c r="AC39" i="5"/>
  <c r="Q13" i="5"/>
  <c r="AE39" i="5"/>
  <c r="E40" i="5"/>
  <c r="G40" i="5"/>
  <c r="I40" i="5"/>
  <c r="K40" i="5"/>
  <c r="M40" i="5"/>
  <c r="O40" i="5"/>
  <c r="Q40" i="5"/>
  <c r="U40" i="5"/>
  <c r="W40" i="5"/>
  <c r="Y40" i="5"/>
  <c r="AA40" i="5"/>
  <c r="AC40" i="5"/>
  <c r="AE40" i="5"/>
  <c r="D14" i="5"/>
  <c r="E41" i="5"/>
  <c r="E14" i="5"/>
  <c r="G41" i="5"/>
  <c r="F14" i="5"/>
  <c r="I41" i="5"/>
  <c r="G14" i="5"/>
  <c r="K41" i="5"/>
  <c r="H14" i="5"/>
  <c r="M41" i="5"/>
  <c r="I14" i="5"/>
  <c r="O41" i="5"/>
  <c r="J14" i="5"/>
  <c r="Q41" i="5"/>
  <c r="K14" i="5"/>
  <c r="S41" i="5"/>
  <c r="L14" i="5"/>
  <c r="M14" i="5"/>
  <c r="W41" i="5"/>
  <c r="N14" i="5"/>
  <c r="Y41" i="5"/>
  <c r="O14" i="5"/>
  <c r="AA41" i="5"/>
  <c r="P14" i="5"/>
  <c r="AC41" i="5"/>
  <c r="Q14" i="5"/>
  <c r="AE41" i="5"/>
  <c r="E42" i="5"/>
  <c r="G42" i="5"/>
  <c r="I42" i="5"/>
  <c r="K42" i="5"/>
  <c r="M42" i="5"/>
  <c r="O42" i="5"/>
  <c r="Q42" i="5"/>
  <c r="S42" i="5"/>
  <c r="W42" i="5"/>
  <c r="Y42" i="5"/>
  <c r="AA42" i="5"/>
  <c r="AC42" i="5"/>
  <c r="AE42" i="5"/>
  <c r="D15" i="5"/>
  <c r="E43" i="5"/>
  <c r="E15" i="5"/>
  <c r="G43" i="5"/>
  <c r="F15" i="5"/>
  <c r="I43" i="5"/>
  <c r="G15" i="5"/>
  <c r="K43" i="5"/>
  <c r="H15" i="5"/>
  <c r="M43" i="5"/>
  <c r="I15" i="5"/>
  <c r="O43" i="5"/>
  <c r="J15" i="5"/>
  <c r="Q43" i="5"/>
  <c r="K15" i="5"/>
  <c r="S43" i="5"/>
  <c r="L15" i="5"/>
  <c r="U43" i="5"/>
  <c r="M15" i="5"/>
  <c r="N15" i="5"/>
  <c r="Y43" i="5"/>
  <c r="O15" i="5"/>
  <c r="AA43" i="5"/>
  <c r="P15" i="5"/>
  <c r="AC43" i="5"/>
  <c r="Q15" i="5"/>
  <c r="AE43" i="5"/>
  <c r="E44" i="5"/>
  <c r="G44" i="5"/>
  <c r="I44" i="5"/>
  <c r="K44" i="5"/>
  <c r="M44" i="5"/>
  <c r="O44" i="5"/>
  <c r="Q44" i="5"/>
  <c r="S44" i="5"/>
  <c r="U44" i="5"/>
  <c r="Y44" i="5"/>
  <c r="AA44" i="5"/>
  <c r="AC44" i="5"/>
  <c r="AE44" i="5"/>
  <c r="D16" i="5"/>
  <c r="E45" i="5"/>
  <c r="E16" i="5"/>
  <c r="G45" i="5"/>
  <c r="F16" i="5"/>
  <c r="I45" i="5"/>
  <c r="G16" i="5"/>
  <c r="K45" i="5"/>
  <c r="H16" i="5"/>
  <c r="M45" i="5"/>
  <c r="I16" i="5"/>
  <c r="O45" i="5"/>
  <c r="J16" i="5"/>
  <c r="Q45" i="5"/>
  <c r="K16" i="5"/>
  <c r="S45" i="5"/>
  <c r="L16" i="5"/>
  <c r="U45" i="5"/>
  <c r="M16" i="5"/>
  <c r="W45" i="5"/>
  <c r="N16" i="5"/>
  <c r="O16" i="5"/>
  <c r="AA45" i="5"/>
  <c r="P16" i="5"/>
  <c r="AC45" i="5"/>
  <c r="Q16" i="5"/>
  <c r="AE45" i="5"/>
  <c r="E46" i="5"/>
  <c r="G46" i="5"/>
  <c r="I46" i="5"/>
  <c r="K46" i="5"/>
  <c r="M46" i="5"/>
  <c r="O46" i="5"/>
  <c r="Q46" i="5"/>
  <c r="S46" i="5"/>
  <c r="U46" i="5"/>
  <c r="W46" i="5"/>
  <c r="AA46" i="5"/>
  <c r="AC46" i="5"/>
  <c r="AE46" i="5"/>
  <c r="D17" i="5"/>
  <c r="E47" i="5"/>
  <c r="E17" i="5"/>
  <c r="G47" i="5"/>
  <c r="F17" i="5"/>
  <c r="I47" i="5"/>
  <c r="G17" i="5"/>
  <c r="K47" i="5"/>
  <c r="H17" i="5"/>
  <c r="M47" i="5"/>
  <c r="I17" i="5"/>
  <c r="O47" i="5"/>
  <c r="J17" i="5"/>
  <c r="Q47" i="5"/>
  <c r="K17" i="5"/>
  <c r="S47" i="5"/>
  <c r="L17" i="5"/>
  <c r="U47" i="5"/>
  <c r="M17" i="5"/>
  <c r="W47" i="5"/>
  <c r="N17" i="5"/>
  <c r="Y47" i="5"/>
  <c r="O17" i="5"/>
  <c r="P17" i="5"/>
  <c r="AC47" i="5"/>
  <c r="Q17" i="5"/>
  <c r="AE47" i="5"/>
  <c r="E48" i="5"/>
  <c r="G48" i="5"/>
  <c r="I48" i="5"/>
  <c r="K48" i="5"/>
  <c r="M48" i="5"/>
  <c r="O48" i="5"/>
  <c r="Q48" i="5"/>
  <c r="S48" i="5"/>
  <c r="U48" i="5"/>
  <c r="W48" i="5"/>
  <c r="Y48" i="5"/>
  <c r="AC48" i="5"/>
  <c r="AE48" i="5"/>
  <c r="D18" i="5"/>
  <c r="E49" i="5"/>
  <c r="E18" i="5"/>
  <c r="G49" i="5"/>
  <c r="F18" i="5"/>
  <c r="I49" i="5"/>
  <c r="G18" i="5"/>
  <c r="K49" i="5"/>
  <c r="H18" i="5"/>
  <c r="M49" i="5"/>
  <c r="I18" i="5"/>
  <c r="O49" i="5"/>
  <c r="J18" i="5"/>
  <c r="Q49" i="5"/>
  <c r="K18" i="5"/>
  <c r="S49" i="5"/>
  <c r="L18" i="5"/>
  <c r="U49" i="5"/>
  <c r="M18" i="5"/>
  <c r="W49" i="5"/>
  <c r="N18" i="5"/>
  <c r="Y49" i="5"/>
  <c r="O18" i="5"/>
  <c r="AA49" i="5"/>
  <c r="P18" i="5"/>
  <c r="Q18" i="5"/>
  <c r="AE49" i="5"/>
  <c r="E50" i="5"/>
  <c r="G50" i="5"/>
  <c r="I50" i="5"/>
  <c r="K50" i="5"/>
  <c r="M50" i="5"/>
  <c r="O50" i="5"/>
  <c r="Q50" i="5"/>
  <c r="S50" i="5"/>
  <c r="U50" i="5"/>
  <c r="W50" i="5"/>
  <c r="Y50" i="5"/>
  <c r="AA50" i="5"/>
  <c r="AE50" i="5"/>
  <c r="D19" i="5"/>
  <c r="E51" i="5"/>
  <c r="E19" i="5"/>
  <c r="G51" i="5"/>
  <c r="F19" i="5"/>
  <c r="I51" i="5"/>
  <c r="G19" i="5"/>
  <c r="K51" i="5"/>
  <c r="H19" i="5"/>
  <c r="M51" i="5"/>
  <c r="I19" i="5"/>
  <c r="O51" i="5"/>
  <c r="J19" i="5"/>
  <c r="Q51" i="5"/>
  <c r="K19" i="5"/>
  <c r="S51" i="5"/>
  <c r="L19" i="5"/>
  <c r="U51" i="5"/>
  <c r="M19" i="5"/>
  <c r="W51" i="5"/>
  <c r="N19" i="5"/>
  <c r="Y51" i="5"/>
  <c r="O19" i="5"/>
  <c r="AA51" i="5"/>
  <c r="P19" i="5"/>
  <c r="AC51" i="5"/>
  <c r="Q19" i="5"/>
  <c r="E52" i="5"/>
  <c r="G52" i="5"/>
  <c r="I52" i="5"/>
  <c r="K52" i="5"/>
  <c r="M52" i="5"/>
  <c r="O52" i="5"/>
  <c r="Q52" i="5"/>
  <c r="S52" i="5"/>
  <c r="U52" i="5"/>
  <c r="W52" i="5"/>
  <c r="Y52" i="5"/>
  <c r="AA52" i="5"/>
  <c r="AC52" i="5"/>
  <c r="C19" i="5"/>
  <c r="C51" i="5"/>
  <c r="C52" i="5"/>
  <c r="C18" i="5"/>
  <c r="C49" i="5"/>
  <c r="C50" i="5"/>
  <c r="C17" i="5"/>
  <c r="C47" i="5"/>
  <c r="C48" i="5"/>
  <c r="C16" i="5"/>
  <c r="C45" i="5"/>
  <c r="C46" i="5"/>
  <c r="C15" i="5"/>
  <c r="C43" i="5"/>
  <c r="C44" i="5"/>
  <c r="C14" i="5"/>
  <c r="C41" i="5"/>
  <c r="C42" i="5"/>
  <c r="C13" i="5"/>
  <c r="C39" i="5"/>
  <c r="C40" i="5"/>
  <c r="C12" i="5"/>
  <c r="C37" i="5"/>
  <c r="C38" i="5"/>
  <c r="C11" i="5"/>
  <c r="C35" i="5"/>
  <c r="C36" i="5"/>
  <c r="C10" i="5"/>
  <c r="C33" i="5"/>
  <c r="C34" i="5"/>
  <c r="C9" i="5"/>
  <c r="C31" i="5"/>
  <c r="C32" i="5"/>
  <c r="C8" i="5"/>
  <c r="C29" i="5"/>
  <c r="C30" i="5"/>
  <c r="C7" i="5"/>
  <c r="C27" i="5"/>
  <c r="C28" i="5"/>
  <c r="C6" i="5"/>
  <c r="C25" i="5"/>
  <c r="C26" i="5"/>
  <c r="C5" i="5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O35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N34" i="1"/>
  <c r="N22" i="1"/>
  <c r="N23" i="1"/>
  <c r="N24" i="1"/>
  <c r="N25" i="1"/>
  <c r="N26" i="1"/>
  <c r="N27" i="1"/>
  <c r="N28" i="1"/>
  <c r="N29" i="1"/>
  <c r="N30" i="1"/>
  <c r="N31" i="1"/>
  <c r="N32" i="1"/>
  <c r="N33" i="1"/>
  <c r="M33" i="1"/>
  <c r="M22" i="1"/>
  <c r="M23" i="1"/>
  <c r="M24" i="1"/>
  <c r="M25" i="1"/>
  <c r="M26" i="1"/>
  <c r="M27" i="1"/>
  <c r="M28" i="1"/>
  <c r="M29" i="1"/>
  <c r="M30" i="1"/>
  <c r="M31" i="1"/>
  <c r="M32" i="1"/>
  <c r="K31" i="1"/>
  <c r="L31" i="1"/>
  <c r="K22" i="1"/>
  <c r="K23" i="1"/>
  <c r="K24" i="1"/>
  <c r="K25" i="1"/>
  <c r="K26" i="1"/>
  <c r="K27" i="1"/>
  <c r="K28" i="1"/>
  <c r="K29" i="1"/>
  <c r="K30" i="1"/>
  <c r="J30" i="1"/>
  <c r="L30" i="1"/>
  <c r="J22" i="1"/>
  <c r="J23" i="1"/>
  <c r="J24" i="1"/>
  <c r="J25" i="1"/>
  <c r="J26" i="1"/>
  <c r="J27" i="1"/>
  <c r="J28" i="1"/>
  <c r="J29" i="1"/>
  <c r="I29" i="1"/>
  <c r="L29" i="1"/>
  <c r="I22" i="1"/>
  <c r="I23" i="1"/>
  <c r="I24" i="1"/>
  <c r="I25" i="1"/>
  <c r="I26" i="1"/>
  <c r="I27" i="1"/>
  <c r="I28" i="1"/>
  <c r="H28" i="1"/>
  <c r="L28" i="1"/>
  <c r="H22" i="1"/>
  <c r="H23" i="1"/>
  <c r="H24" i="1"/>
  <c r="H25" i="1"/>
  <c r="H26" i="1"/>
  <c r="H27" i="1"/>
  <c r="G22" i="1"/>
  <c r="G23" i="1"/>
  <c r="G24" i="1"/>
  <c r="G25" i="1"/>
  <c r="G26" i="1"/>
  <c r="L27" i="1"/>
  <c r="F26" i="1"/>
  <c r="L26" i="1"/>
  <c r="F22" i="1"/>
  <c r="F23" i="1"/>
  <c r="F24" i="1"/>
  <c r="F25" i="1"/>
  <c r="E25" i="1"/>
  <c r="L25" i="1"/>
  <c r="E22" i="1"/>
  <c r="E23" i="1"/>
  <c r="E24" i="1"/>
  <c r="D24" i="1"/>
  <c r="L24" i="1"/>
  <c r="C23" i="1"/>
  <c r="D23" i="1"/>
  <c r="L23" i="1"/>
  <c r="C22" i="1"/>
  <c r="D22" i="1"/>
  <c r="L22" i="1"/>
  <c r="B22" i="1"/>
  <c r="B41" i="1"/>
  <c r="B42" i="1"/>
  <c r="B43" i="1"/>
  <c r="B44" i="1"/>
  <c r="B45" i="1"/>
  <c r="G27" i="1"/>
  <c r="B46" i="1"/>
  <c r="B47" i="1"/>
  <c r="B48" i="1"/>
  <c r="B49" i="1"/>
  <c r="B50" i="1"/>
  <c r="L32" i="1"/>
  <c r="B51" i="1"/>
  <c r="B52" i="1"/>
  <c r="B53" i="1"/>
  <c r="B54" i="1"/>
  <c r="P36" i="1"/>
  <c r="B55" i="1"/>
  <c r="B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B24" i="1"/>
  <c r="B25" i="1"/>
  <c r="D25" i="1"/>
  <c r="E26" i="1"/>
  <c r="E27" i="1"/>
  <c r="E28" i="1"/>
  <c r="E29" i="1"/>
  <c r="E30" i="1"/>
  <c r="E31" i="1"/>
  <c r="E32" i="1"/>
  <c r="E33" i="1"/>
  <c r="E34" i="1"/>
  <c r="E35" i="1"/>
  <c r="E36" i="1"/>
  <c r="B26" i="1"/>
  <c r="D26" i="1"/>
  <c r="F27" i="1"/>
  <c r="F28" i="1"/>
  <c r="F29" i="1"/>
  <c r="F30" i="1"/>
  <c r="F31" i="1"/>
  <c r="F32" i="1"/>
  <c r="F33" i="1"/>
  <c r="F34" i="1"/>
  <c r="F35" i="1"/>
  <c r="F36" i="1"/>
  <c r="B27" i="1"/>
  <c r="D27" i="1"/>
  <c r="B28" i="1"/>
  <c r="D28" i="1"/>
  <c r="G28" i="1"/>
  <c r="H29" i="1"/>
  <c r="H30" i="1"/>
  <c r="H31" i="1"/>
  <c r="H32" i="1"/>
  <c r="H33" i="1"/>
  <c r="H34" i="1"/>
  <c r="H35" i="1"/>
  <c r="H36" i="1"/>
  <c r="B29" i="1"/>
  <c r="D29" i="1"/>
  <c r="G29" i="1"/>
  <c r="I30" i="1"/>
  <c r="I31" i="1"/>
  <c r="I32" i="1"/>
  <c r="I33" i="1"/>
  <c r="I34" i="1"/>
  <c r="I35" i="1"/>
  <c r="I36" i="1"/>
  <c r="B30" i="1"/>
  <c r="D30" i="1"/>
  <c r="G30" i="1"/>
  <c r="J31" i="1"/>
  <c r="J32" i="1"/>
  <c r="J33" i="1"/>
  <c r="J34" i="1"/>
  <c r="J35" i="1"/>
  <c r="J36" i="1"/>
  <c r="B31" i="1"/>
  <c r="D31" i="1"/>
  <c r="G31" i="1"/>
  <c r="K32" i="1"/>
  <c r="K33" i="1"/>
  <c r="K34" i="1"/>
  <c r="K35" i="1"/>
  <c r="K36" i="1"/>
  <c r="B32" i="1"/>
  <c r="D32" i="1"/>
  <c r="G32" i="1"/>
  <c r="B33" i="1"/>
  <c r="D33" i="1"/>
  <c r="G33" i="1"/>
  <c r="L33" i="1"/>
  <c r="M34" i="1"/>
  <c r="M35" i="1"/>
  <c r="M36" i="1"/>
  <c r="B34" i="1"/>
  <c r="D34" i="1"/>
  <c r="G34" i="1"/>
  <c r="L34" i="1"/>
  <c r="N35" i="1"/>
  <c r="N36" i="1"/>
  <c r="B35" i="1"/>
  <c r="D35" i="1"/>
  <c r="G35" i="1"/>
  <c r="L35" i="1"/>
  <c r="O36" i="1"/>
  <c r="B36" i="1"/>
  <c r="D36" i="1"/>
  <c r="G36" i="1"/>
  <c r="L36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44" i="2"/>
  <c r="D42" i="2"/>
  <c r="C43" i="2"/>
  <c r="C42" i="2"/>
  <c r="B42" i="2"/>
  <c r="E42" i="2"/>
  <c r="F42" i="2"/>
  <c r="G42" i="2"/>
  <c r="H42" i="2"/>
  <c r="I42" i="2"/>
  <c r="J42" i="2"/>
  <c r="K42" i="2"/>
  <c r="L42" i="2"/>
  <c r="M42" i="2"/>
  <c r="N42" i="2"/>
  <c r="O42" i="2"/>
  <c r="P42" i="2"/>
  <c r="B60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B61" i="2"/>
  <c r="E44" i="2"/>
  <c r="F44" i="2"/>
  <c r="G44" i="2"/>
  <c r="H44" i="2"/>
  <c r="I44" i="2"/>
  <c r="J44" i="2"/>
  <c r="K44" i="2"/>
  <c r="L44" i="2"/>
  <c r="M44" i="2"/>
  <c r="N44" i="2"/>
  <c r="O44" i="2"/>
  <c r="P44" i="2"/>
  <c r="B62" i="2"/>
  <c r="Q42" i="2"/>
  <c r="B43" i="2"/>
  <c r="Q43" i="2"/>
  <c r="B44" i="2"/>
  <c r="C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Q57" i="2"/>
</calcChain>
</file>

<file path=xl/sharedStrings.xml><?xml version="1.0" encoding="utf-8"?>
<sst xmlns="http://schemas.openxmlformats.org/spreadsheetml/2006/main" count="334" uniqueCount="115">
  <si>
    <t>Astoria</t>
  </si>
  <si>
    <t>Ravenswood</t>
  </si>
  <si>
    <t>LI City</t>
  </si>
  <si>
    <t>Greenpoint</t>
  </si>
  <si>
    <t>Greenpoint-South</t>
  </si>
  <si>
    <t>Williamsburg-North</t>
  </si>
  <si>
    <t>Williamsburg-Central</t>
  </si>
  <si>
    <t>Williamsburg-South</t>
  </si>
  <si>
    <t>Brooklyn Navy Yard</t>
  </si>
  <si>
    <t>DUMBO</t>
  </si>
  <si>
    <t>Brooklyn Heights</t>
  </si>
  <si>
    <t>Red Hook-North</t>
  </si>
  <si>
    <t>Red Hook-South</t>
  </si>
  <si>
    <t>Sunset Park</t>
  </si>
  <si>
    <t>Sunset Park Terminal</t>
  </si>
  <si>
    <t>OD Matrix</t>
  </si>
  <si>
    <t>ussob</t>
  </si>
  <si>
    <t>tripno</t>
  </si>
  <si>
    <t>(All)</t>
  </si>
  <si>
    <t>tpur</t>
  </si>
  <si>
    <t>O_PURP</t>
  </si>
  <si>
    <t>Count of EXP32_FINAL_WKD</t>
  </si>
  <si>
    <t>Column Labels</t>
  </si>
  <si>
    <t>Row Labels</t>
  </si>
  <si>
    <t>Grand Total</t>
  </si>
  <si>
    <t>11101</t>
  </si>
  <si>
    <t>11102</t>
  </si>
  <si>
    <t>11106</t>
  </si>
  <si>
    <t>11201</t>
  </si>
  <si>
    <t>11205</t>
  </si>
  <si>
    <t>11211</t>
  </si>
  <si>
    <t>11215</t>
  </si>
  <si>
    <t>11220</t>
  </si>
  <si>
    <t>11222</t>
  </si>
  <si>
    <t>11231</t>
  </si>
  <si>
    <t>11232</t>
  </si>
  <si>
    <t>HTW trips. Tpur=1,2,3</t>
  </si>
  <si>
    <t>PERCENTAGE</t>
  </si>
  <si>
    <t>OD MATRIX for 8am</t>
  </si>
  <si>
    <t>TOTAL</t>
  </si>
  <si>
    <t>Matrix for 8am</t>
  </si>
  <si>
    <t>(with transfers)</t>
  </si>
  <si>
    <t>Time</t>
  </si>
  <si>
    <t>Stop 1</t>
  </si>
  <si>
    <t>Stop 2</t>
  </si>
  <si>
    <t>Stop 3</t>
  </si>
  <si>
    <t>Southbound</t>
  </si>
  <si>
    <t>Load Profile Sb</t>
  </si>
  <si>
    <t>Nb</t>
  </si>
  <si>
    <t>Graphic</t>
  </si>
  <si>
    <t>Northbound</t>
  </si>
  <si>
    <t>Astoria_1</t>
  </si>
  <si>
    <t>Astoria_2</t>
  </si>
  <si>
    <t>Ravenswood_1</t>
  </si>
  <si>
    <t>Ravenswood_2</t>
  </si>
  <si>
    <t>LI City_1</t>
  </si>
  <si>
    <t>LI City_2</t>
  </si>
  <si>
    <t>Greenpoint_1</t>
  </si>
  <si>
    <t>Greenpoint_2</t>
  </si>
  <si>
    <t>Greenpoint-South_1</t>
  </si>
  <si>
    <t>Greenpoint-South_2</t>
  </si>
  <si>
    <t>Williamsburg-North_1</t>
  </si>
  <si>
    <t>Williamsburg-North_2</t>
  </si>
  <si>
    <t>Williamsburg-Central_1</t>
  </si>
  <si>
    <t>Williamsburg-Central_2</t>
  </si>
  <si>
    <t>Williamsburg-South_1</t>
  </si>
  <si>
    <t>Williamsburg-South_2</t>
  </si>
  <si>
    <t>Brooklyn Navy Yard_1</t>
  </si>
  <si>
    <t>Brooklyn Navy Yard_2</t>
  </si>
  <si>
    <t>DUMBO_1</t>
  </si>
  <si>
    <t>DUMBO_2</t>
  </si>
  <si>
    <t>Brooklyn Heights_1</t>
  </si>
  <si>
    <t>Brooklyn Heights_2</t>
  </si>
  <si>
    <t>Red Hook-North_1</t>
  </si>
  <si>
    <t>Red Hook-North_2</t>
  </si>
  <si>
    <t>Red Hook-South_1</t>
  </si>
  <si>
    <t>Red Hook-South_2</t>
  </si>
  <si>
    <t>Sunset Park_1</t>
  </si>
  <si>
    <t>Sunset Park_2</t>
  </si>
  <si>
    <t>Sunset Park Terminal_1</t>
  </si>
  <si>
    <t>Sunset Park Terminal_2</t>
  </si>
  <si>
    <t>Stop</t>
  </si>
  <si>
    <t>X - coordinate</t>
  </si>
  <si>
    <t>Av. Speed</t>
  </si>
  <si>
    <t>mph</t>
  </si>
  <si>
    <t>Ast1</t>
  </si>
  <si>
    <t>Ast2</t>
  </si>
  <si>
    <t>Rav1</t>
  </si>
  <si>
    <t>Rav2</t>
  </si>
  <si>
    <t>LI1</t>
  </si>
  <si>
    <t>LI2</t>
  </si>
  <si>
    <t>Gre1</t>
  </si>
  <si>
    <t>Gre2</t>
  </si>
  <si>
    <t>GreS1</t>
  </si>
  <si>
    <t>GreS2</t>
  </si>
  <si>
    <t>WilN1</t>
  </si>
  <si>
    <t>WilN2</t>
  </si>
  <si>
    <t>WilC1</t>
  </si>
  <si>
    <t>WilC2</t>
  </si>
  <si>
    <t>WilS1</t>
  </si>
  <si>
    <t>WilS2</t>
  </si>
  <si>
    <t>Bro1</t>
  </si>
  <si>
    <t>Bro2</t>
  </si>
  <si>
    <t>Dum1</t>
  </si>
  <si>
    <t>Dum2</t>
  </si>
  <si>
    <t>BroH1</t>
  </si>
  <si>
    <t>BroH2</t>
  </si>
  <si>
    <t>RedN1</t>
  </si>
  <si>
    <t>RedN2</t>
  </si>
  <si>
    <t>RedS1</t>
  </si>
  <si>
    <t>RedS2</t>
  </si>
  <si>
    <t>Sun1</t>
  </si>
  <si>
    <t>Sun2</t>
  </si>
  <si>
    <t>SunP2</t>
  </si>
  <si>
    <t>SunP1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</si>
</sst>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" fontId="0" fillId="2" borderId="0" xfId="0" applyNumberFormat="1" applyFill="1"/>
    <xf numFmtId="1" fontId="0" fillId="0" borderId="0" xfId="0" applyNumberFormat="1"/>
    <xf numFmtId="9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Southbound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ODMatrix!$A$60:$A$74</c:f>
              <c:strCache>
                <c:ptCount val="15"/>
                <c:pt idx="0">
                  <c:v>Astoria</c:v>
                </c:pt>
                <c:pt idx="1">
                  <c:v>Ravenswood</c:v>
                </c:pt>
                <c:pt idx="2">
                  <c:v>LI City</c:v>
                </c:pt>
                <c:pt idx="3">
                  <c:v>Greenpoint</c:v>
                </c:pt>
                <c:pt idx="4">
                  <c:v>Greenpoint-South</c:v>
                </c:pt>
                <c:pt idx="5">
                  <c:v>Williamsburg-North</c:v>
                </c:pt>
                <c:pt idx="6">
                  <c:v>Williamsburg-Central</c:v>
                </c:pt>
                <c:pt idx="7">
                  <c:v>Williamsburg-South</c:v>
                </c:pt>
                <c:pt idx="8">
                  <c:v>Brooklyn Navy Yard</c:v>
                </c:pt>
                <c:pt idx="9">
                  <c:v>DUMBO</c:v>
                </c:pt>
                <c:pt idx="10">
                  <c:v>Brooklyn Heights</c:v>
                </c:pt>
                <c:pt idx="11">
                  <c:v>Red Hook-North</c:v>
                </c:pt>
                <c:pt idx="12">
                  <c:v>Red Hook-South</c:v>
                </c:pt>
                <c:pt idx="13">
                  <c:v>Sunset Park</c:v>
                </c:pt>
                <c:pt idx="14">
                  <c:v>Sunset Park Terminal</c:v>
                </c:pt>
              </c:strCache>
            </c:strRef>
          </c:cat>
          <c:val>
            <c:numRef>
              <c:f>ODMatrix!$B$60:$B$74</c:f>
              <c:numCache>
                <c:formatCode>General</c:formatCode>
                <c:ptCount val="15"/>
                <c:pt idx="0">
                  <c:v>1251.7599999999998</c:v>
                </c:pt>
                <c:pt idx="1">
                  <c:v>1621.1999999999998</c:v>
                </c:pt>
                <c:pt idx="2">
                  <c:v>1719.076</c:v>
                </c:pt>
                <c:pt idx="3">
                  <c:v>209.89600000000007</c:v>
                </c:pt>
                <c:pt idx="4">
                  <c:v>446.35600000000011</c:v>
                </c:pt>
                <c:pt idx="5">
                  <c:v>578.91600000000017</c:v>
                </c:pt>
                <c:pt idx="6">
                  <c:v>256.03600000000012</c:v>
                </c:pt>
                <c:pt idx="7">
                  <c:v>356.46000000000015</c:v>
                </c:pt>
                <c:pt idx="8">
                  <c:v>754.72000000000025</c:v>
                </c:pt>
                <c:pt idx="9">
                  <c:v>915.49600000000021</c:v>
                </c:pt>
                <c:pt idx="10">
                  <c:v>1257.1540000000002</c:v>
                </c:pt>
                <c:pt idx="11">
                  <c:v>63.800000000000352</c:v>
                </c:pt>
                <c:pt idx="12">
                  <c:v>151.08000000000035</c:v>
                </c:pt>
                <c:pt idx="13">
                  <c:v>602.90000000000032</c:v>
                </c:pt>
                <c:pt idx="14">
                  <c:v>1357.5800000000004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D-478F-B9B5-E477E032FA81}"/>
            </c:ext>
          </c:extLst>
        </c:ser>
        <c:ser>
          <c:idx val="1"/>
          <c:order val="1"/>
          <c:tx>
            <c:v>Northbound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ODMatrix!$C$60:$C$74</c:f>
              <c:numCache>
                <c:formatCode>General</c:formatCode>
                <c:ptCount val="15"/>
                <c:pt idx="0">
                  <c:v>9.2799999999999994</c:v>
                </c:pt>
                <c:pt idx="1">
                  <c:v>21.88000000000018</c:v>
                </c:pt>
                <c:pt idx="2">
                  <c:v>556.61600000000021</c:v>
                </c:pt>
                <c:pt idx="3">
                  <c:v>457.77200000000016</c:v>
                </c:pt>
                <c:pt idx="4">
                  <c:v>272.79600000000016</c:v>
                </c:pt>
                <c:pt idx="5">
                  <c:v>743.86400000000015</c:v>
                </c:pt>
                <c:pt idx="6">
                  <c:v>620.14400000000012</c:v>
                </c:pt>
                <c:pt idx="7">
                  <c:v>394.00400000000013</c:v>
                </c:pt>
                <c:pt idx="8">
                  <c:v>301.6280000000001</c:v>
                </c:pt>
                <c:pt idx="9">
                  <c:v>186.2480000000001</c:v>
                </c:pt>
                <c:pt idx="10">
                  <c:v>1809.4020000000003</c:v>
                </c:pt>
                <c:pt idx="11">
                  <c:v>1450.4200000000003</c:v>
                </c:pt>
                <c:pt idx="12">
                  <c:v>1039.6600000000001</c:v>
                </c:pt>
                <c:pt idx="13">
                  <c:v>652.38000000000011</c:v>
                </c:pt>
                <c:pt idx="14">
                  <c:v>535.66000000000008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AD-478F-B9B5-E477E032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5"/>
        <c:axId val="2082982576"/>
        <c:axId val="2138770512"/>
      </c:barChart>
      <c:catAx>
        <c:axId val="2082982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770512"/>
        <c:crosses val="autoZero"/>
        <c:auto val="1"/>
        <c:lblAlgn val="ctr"/>
        <c:lblOffset val="100"/>
        <c:noMultiLvlLbl val="0"/>
      </c:catAx>
      <c:valAx>
        <c:axId val="2138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9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58</xdr:row>
      <xdr:rowOff>190500</xdr:rowOff>
    </xdr:from>
    <xdr:to>
      <xdr:col>11</xdr:col>
      <xdr:colOff>393700</xdr:colOff>
      <xdr:row>73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241300</xdr:colOff>
      <xdr:row>0</xdr:row>
      <xdr:rowOff>25400</xdr:rowOff>
    </xdr:from>
    <xdr:to>
      <xdr:col>16</xdr:col>
      <xdr:colOff>749300</xdr:colOff>
      <xdr:row>12</xdr:row>
      <xdr:rowOff>165100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72300" y="25400"/>
          <a:ext cx="7112000" cy="257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workbookViewId="0">
      <selection activeCell="A3" sqref="A3"/>
    </sheetView>
  </sheetViews>
  <sheetFormatPr defaultRowHeight="15.75" x14ac:dyDescent="0.5"/>
  <sheetData>
    <row r="1" spans="1:30" x14ac:dyDescent="0.5">
      <c r="A1">
        <f>'Final ODMatrix'!C23</f>
        <v>0</v>
      </c>
      <c r="B1">
        <f>'Final ODMatrix'!D23</f>
        <v>9.2799999999999994</v>
      </c>
      <c r="C1">
        <f>'Final ODMatrix'!E23</f>
        <v>3.08</v>
      </c>
      <c r="D1">
        <f>'Final ODMatrix'!F23</f>
        <v>3.08</v>
      </c>
      <c r="E1">
        <f>'Final ODMatrix'!G23</f>
        <v>295.34199999999998</v>
      </c>
      <c r="F1">
        <f>'Final ODMatrix'!H23</f>
        <v>295.34199999999998</v>
      </c>
      <c r="G1">
        <f>'Final ODMatrix'!I23</f>
        <v>0.3</v>
      </c>
      <c r="H1">
        <f>'Final ODMatrix'!J23</f>
        <v>0.3</v>
      </c>
      <c r="I1">
        <f>'Final ODMatrix'!K23</f>
        <v>0.26</v>
      </c>
      <c r="J1">
        <f>'Final ODMatrix'!L23</f>
        <v>0.26</v>
      </c>
      <c r="K1">
        <f>'Final ODMatrix'!M23</f>
        <v>2.14</v>
      </c>
      <c r="L1">
        <f>'Final ODMatrix'!N23</f>
        <v>2.14</v>
      </c>
      <c r="M1">
        <f>'Final ODMatrix'!O23</f>
        <v>0</v>
      </c>
      <c r="N1">
        <f>'Final ODMatrix'!P23</f>
        <v>0</v>
      </c>
      <c r="O1">
        <f>'Final ODMatrix'!Q23</f>
        <v>0</v>
      </c>
      <c r="P1">
        <f>'Final ODMatrix'!R23</f>
        <v>0</v>
      </c>
      <c r="Q1">
        <f>'Final ODMatrix'!S23</f>
        <v>0.54</v>
      </c>
      <c r="R1">
        <f>'Final ODMatrix'!T23</f>
        <v>0.54</v>
      </c>
      <c r="S1">
        <f>'Final ODMatrix'!U23</f>
        <v>1.02</v>
      </c>
      <c r="T1">
        <f>'Final ODMatrix'!V23</f>
        <v>1.02</v>
      </c>
      <c r="U1">
        <f>'Final ODMatrix'!W23</f>
        <v>7.8780000000000001</v>
      </c>
      <c r="V1">
        <f>'Final ODMatrix'!X23</f>
        <v>7.8780000000000001</v>
      </c>
      <c r="W1">
        <f>'Final ODMatrix'!Y23</f>
        <v>0.02</v>
      </c>
      <c r="X1">
        <f>'Final ODMatrix'!Z23</f>
        <v>0.02</v>
      </c>
      <c r="Y1">
        <f>'Final ODMatrix'!AA23</f>
        <v>0</v>
      </c>
      <c r="Z1">
        <f>'Final ODMatrix'!AB23</f>
        <v>0</v>
      </c>
      <c r="AA1">
        <f>'Final ODMatrix'!AC23</f>
        <v>0</v>
      </c>
      <c r="AB1">
        <f>'Final ODMatrix'!AD23</f>
        <v>0</v>
      </c>
      <c r="AC1">
        <f>'Final ODMatrix'!AE23</f>
        <v>0.04</v>
      </c>
      <c r="AD1">
        <f>'Final ODMatrix'!AF23</f>
        <v>0.04</v>
      </c>
    </row>
    <row r="2" spans="1:30" x14ac:dyDescent="0.5">
      <c r="A2">
        <f>'Final ODMatrix'!C24</f>
        <v>9.2799999999999994</v>
      </c>
      <c r="B2">
        <f>'Final ODMatrix'!D24</f>
        <v>0</v>
      </c>
      <c r="C2">
        <f>'Final ODMatrix'!E24</f>
        <v>3.08</v>
      </c>
      <c r="D2">
        <f>'Final ODMatrix'!F24</f>
        <v>3.08</v>
      </c>
      <c r="E2">
        <f>'Final ODMatrix'!G24</f>
        <v>295.34199999999998</v>
      </c>
      <c r="F2">
        <f>'Final ODMatrix'!H24</f>
        <v>295.34199999999998</v>
      </c>
      <c r="G2">
        <f>'Final ODMatrix'!I24</f>
        <v>0.3</v>
      </c>
      <c r="H2">
        <f>'Final ODMatrix'!J24</f>
        <v>0.3</v>
      </c>
      <c r="I2">
        <f>'Final ODMatrix'!K24</f>
        <v>0.26</v>
      </c>
      <c r="J2">
        <f>'Final ODMatrix'!L24</f>
        <v>0.26</v>
      </c>
      <c r="K2">
        <f>'Final ODMatrix'!M24</f>
        <v>2.14</v>
      </c>
      <c r="L2">
        <f>'Final ODMatrix'!N24</f>
        <v>2.14</v>
      </c>
      <c r="M2">
        <f>'Final ODMatrix'!O24</f>
        <v>0</v>
      </c>
      <c r="N2">
        <f>'Final ODMatrix'!P24</f>
        <v>0</v>
      </c>
      <c r="O2">
        <f>'Final ODMatrix'!Q24</f>
        <v>0</v>
      </c>
      <c r="P2">
        <f>'Final ODMatrix'!R24</f>
        <v>0</v>
      </c>
      <c r="Q2">
        <f>'Final ODMatrix'!S24</f>
        <v>0.54</v>
      </c>
      <c r="R2">
        <f>'Final ODMatrix'!T24</f>
        <v>0.54</v>
      </c>
      <c r="S2">
        <f>'Final ODMatrix'!U24</f>
        <v>1.02</v>
      </c>
      <c r="T2">
        <f>'Final ODMatrix'!V24</f>
        <v>1.02</v>
      </c>
      <c r="U2">
        <f>'Final ODMatrix'!W24</f>
        <v>7.8780000000000001</v>
      </c>
      <c r="V2">
        <f>'Final ODMatrix'!X24</f>
        <v>7.8780000000000001</v>
      </c>
      <c r="W2">
        <f>'Final ODMatrix'!Y24</f>
        <v>0.02</v>
      </c>
      <c r="X2">
        <f>'Final ODMatrix'!Z24</f>
        <v>0.02</v>
      </c>
      <c r="Y2">
        <f>'Final ODMatrix'!AA24</f>
        <v>0</v>
      </c>
      <c r="Z2">
        <f>'Final ODMatrix'!AB24</f>
        <v>0</v>
      </c>
      <c r="AA2">
        <f>'Final ODMatrix'!AC24</f>
        <v>0</v>
      </c>
      <c r="AB2">
        <f>'Final ODMatrix'!AD24</f>
        <v>0</v>
      </c>
      <c r="AC2">
        <f>'Final ODMatrix'!AE24</f>
        <v>0.04</v>
      </c>
      <c r="AD2">
        <f>'Final ODMatrix'!AF24</f>
        <v>0.04</v>
      </c>
    </row>
    <row r="3" spans="1:30" x14ac:dyDescent="0.5">
      <c r="A3">
        <f>'Final ODMatrix'!C25</f>
        <v>2.2400000000000002</v>
      </c>
      <c r="B3">
        <f>'Final ODMatrix'!D25</f>
        <v>2.2400000000000002</v>
      </c>
      <c r="C3">
        <f>'Final ODMatrix'!E25</f>
        <v>0</v>
      </c>
      <c r="D3">
        <f>'Final ODMatrix'!F25</f>
        <v>4.6399999999999997</v>
      </c>
      <c r="E3">
        <f>'Final ODMatrix'!G25</f>
        <v>91.137999999999991</v>
      </c>
      <c r="F3">
        <f>'Final ODMatrix'!H25</f>
        <v>91.137999999999991</v>
      </c>
      <c r="G3">
        <f>'Final ODMatrix'!I25</f>
        <v>0.02</v>
      </c>
      <c r="H3">
        <f>'Final ODMatrix'!J25</f>
        <v>0.02</v>
      </c>
      <c r="I3">
        <f>'Final ODMatrix'!K25</f>
        <v>0</v>
      </c>
      <c r="J3">
        <f>'Final ODMatrix'!L25</f>
        <v>0</v>
      </c>
      <c r="K3">
        <f>'Final ODMatrix'!M25</f>
        <v>1.17</v>
      </c>
      <c r="L3">
        <f>'Final ODMatrix'!N25</f>
        <v>1.17</v>
      </c>
      <c r="M3">
        <f>'Final ODMatrix'!O25</f>
        <v>0</v>
      </c>
      <c r="N3">
        <f>'Final ODMatrix'!P25</f>
        <v>0</v>
      </c>
      <c r="O3">
        <f>'Final ODMatrix'!Q25</f>
        <v>0</v>
      </c>
      <c r="P3">
        <f>'Final ODMatrix'!R25</f>
        <v>0</v>
      </c>
      <c r="Q3">
        <f>'Final ODMatrix'!S25</f>
        <v>0.12</v>
      </c>
      <c r="R3">
        <f>'Final ODMatrix'!T25</f>
        <v>0.12</v>
      </c>
      <c r="S3">
        <f>'Final ODMatrix'!U25</f>
        <v>0.22</v>
      </c>
      <c r="T3">
        <f>'Final ODMatrix'!V25</f>
        <v>0.22</v>
      </c>
      <c r="U3">
        <f>'Final ODMatrix'!W25</f>
        <v>3.7319999999999998</v>
      </c>
      <c r="V3">
        <f>'Final ODMatrix'!X25</f>
        <v>3.7319999999999998</v>
      </c>
      <c r="W3">
        <f>'Final ODMatrix'!Y25</f>
        <v>0</v>
      </c>
      <c r="X3">
        <f>'Final ODMatrix'!Z25</f>
        <v>0</v>
      </c>
      <c r="Y3">
        <f>'Final ODMatrix'!AA25</f>
        <v>0</v>
      </c>
      <c r="Z3">
        <f>'Final ODMatrix'!AB25</f>
        <v>0</v>
      </c>
      <c r="AA3">
        <f>'Final ODMatrix'!AC25</f>
        <v>0.06</v>
      </c>
      <c r="AB3">
        <f>'Final ODMatrix'!AD25</f>
        <v>0.06</v>
      </c>
      <c r="AC3">
        <f>'Final ODMatrix'!AE25</f>
        <v>0.14000000000000001</v>
      </c>
      <c r="AD3">
        <f>'Final ODMatrix'!AF25</f>
        <v>0.14000000000000001</v>
      </c>
    </row>
    <row r="4" spans="1:30" x14ac:dyDescent="0.5">
      <c r="A4">
        <f>'Final ODMatrix'!C26</f>
        <v>2.2400000000000002</v>
      </c>
      <c r="B4">
        <f>'Final ODMatrix'!D26</f>
        <v>2.2400000000000002</v>
      </c>
      <c r="C4">
        <f>'Final ODMatrix'!E26</f>
        <v>4.6399999999999997</v>
      </c>
      <c r="D4">
        <f>'Final ODMatrix'!F26</f>
        <v>0</v>
      </c>
      <c r="E4">
        <f>'Final ODMatrix'!G26</f>
        <v>91.137999999999991</v>
      </c>
      <c r="F4">
        <f>'Final ODMatrix'!H26</f>
        <v>91.137999999999991</v>
      </c>
      <c r="G4">
        <f>'Final ODMatrix'!I26</f>
        <v>0.02</v>
      </c>
      <c r="H4">
        <f>'Final ODMatrix'!J26</f>
        <v>0.02</v>
      </c>
      <c r="I4">
        <f>'Final ODMatrix'!K26</f>
        <v>0</v>
      </c>
      <c r="J4">
        <f>'Final ODMatrix'!L26</f>
        <v>0</v>
      </c>
      <c r="K4">
        <f>'Final ODMatrix'!M26</f>
        <v>1.17</v>
      </c>
      <c r="L4">
        <f>'Final ODMatrix'!N26</f>
        <v>1.17</v>
      </c>
      <c r="M4">
        <f>'Final ODMatrix'!O26</f>
        <v>0</v>
      </c>
      <c r="N4">
        <f>'Final ODMatrix'!P26</f>
        <v>0</v>
      </c>
      <c r="O4">
        <f>'Final ODMatrix'!Q26</f>
        <v>0</v>
      </c>
      <c r="P4">
        <f>'Final ODMatrix'!R26</f>
        <v>0</v>
      </c>
      <c r="Q4">
        <f>'Final ODMatrix'!S26</f>
        <v>0.12</v>
      </c>
      <c r="R4">
        <f>'Final ODMatrix'!T26</f>
        <v>0.12</v>
      </c>
      <c r="S4">
        <f>'Final ODMatrix'!U26</f>
        <v>0.22</v>
      </c>
      <c r="T4">
        <f>'Final ODMatrix'!V26</f>
        <v>0.22</v>
      </c>
      <c r="U4">
        <f>'Final ODMatrix'!W26</f>
        <v>3.7319999999999998</v>
      </c>
      <c r="V4">
        <f>'Final ODMatrix'!X26</f>
        <v>3.7319999999999998</v>
      </c>
      <c r="W4">
        <f>'Final ODMatrix'!Y26</f>
        <v>0</v>
      </c>
      <c r="X4">
        <f>'Final ODMatrix'!Z26</f>
        <v>0</v>
      </c>
      <c r="Y4">
        <f>'Final ODMatrix'!AA26</f>
        <v>0</v>
      </c>
      <c r="Z4">
        <f>'Final ODMatrix'!AB26</f>
        <v>0</v>
      </c>
      <c r="AA4">
        <f>'Final ODMatrix'!AC26</f>
        <v>0.06</v>
      </c>
      <c r="AB4">
        <f>'Final ODMatrix'!AD26</f>
        <v>0.06</v>
      </c>
      <c r="AC4">
        <f>'Final ODMatrix'!AE26</f>
        <v>0.14000000000000001</v>
      </c>
      <c r="AD4">
        <f>'Final ODMatrix'!AF26</f>
        <v>0.14000000000000001</v>
      </c>
    </row>
    <row r="5" spans="1:30" x14ac:dyDescent="0.5">
      <c r="A5">
        <f>'Final ODMatrix'!C27</f>
        <v>0.18</v>
      </c>
      <c r="B5">
        <f>'Final ODMatrix'!D27</f>
        <v>0.18</v>
      </c>
      <c r="C5">
        <f>'Final ODMatrix'!E27</f>
        <v>0.68</v>
      </c>
      <c r="D5">
        <f>'Final ODMatrix'!F27</f>
        <v>0.68</v>
      </c>
      <c r="E5">
        <f>'Final ODMatrix'!G27</f>
        <v>0</v>
      </c>
      <c r="F5">
        <f>'Final ODMatrix'!H27</f>
        <v>96.524000000000001</v>
      </c>
      <c r="G5">
        <f>'Final ODMatrix'!I27</f>
        <v>0</v>
      </c>
      <c r="H5">
        <f>'Final ODMatrix'!J27</f>
        <v>0</v>
      </c>
      <c r="I5">
        <f>'Final ODMatrix'!K27</f>
        <v>0</v>
      </c>
      <c r="J5">
        <f>'Final ODMatrix'!L27</f>
        <v>0</v>
      </c>
      <c r="K5">
        <f>'Final ODMatrix'!M27</f>
        <v>0.22</v>
      </c>
      <c r="L5">
        <f>'Final ODMatrix'!N27</f>
        <v>0.22</v>
      </c>
      <c r="M5">
        <f>'Final ODMatrix'!O27</f>
        <v>0.08</v>
      </c>
      <c r="N5">
        <f>'Final ODMatrix'!P27</f>
        <v>0.08</v>
      </c>
      <c r="O5">
        <f>'Final ODMatrix'!Q27</f>
        <v>0</v>
      </c>
      <c r="P5">
        <f>'Final ODMatrix'!R27</f>
        <v>0</v>
      </c>
      <c r="Q5">
        <f>'Final ODMatrix'!S27</f>
        <v>0.04</v>
      </c>
      <c r="R5">
        <f>'Final ODMatrix'!T27</f>
        <v>0.04</v>
      </c>
      <c r="S5">
        <f>'Final ODMatrix'!U27</f>
        <v>0.28000000000000003</v>
      </c>
      <c r="T5">
        <f>'Final ODMatrix'!V27</f>
        <v>0.28000000000000003</v>
      </c>
      <c r="U5">
        <f>'Final ODMatrix'!W27</f>
        <v>0.73799999999999999</v>
      </c>
      <c r="V5">
        <f>'Final ODMatrix'!X27</f>
        <v>0.73799999999999999</v>
      </c>
      <c r="W5">
        <f>'Final ODMatrix'!Y27</f>
        <v>0</v>
      </c>
      <c r="X5">
        <f>'Final ODMatrix'!Z27</f>
        <v>0</v>
      </c>
      <c r="Y5">
        <f>'Final ODMatrix'!AA27</f>
        <v>0.02</v>
      </c>
      <c r="Z5">
        <f>'Final ODMatrix'!AB27</f>
        <v>0.02</v>
      </c>
      <c r="AA5">
        <f>'Final ODMatrix'!AC27</f>
        <v>0.08</v>
      </c>
      <c r="AB5">
        <f>'Final ODMatrix'!AD27</f>
        <v>0.08</v>
      </c>
      <c r="AC5">
        <f>'Final ODMatrix'!AE27</f>
        <v>0.04</v>
      </c>
      <c r="AD5">
        <f>'Final ODMatrix'!AF27</f>
        <v>0.04</v>
      </c>
    </row>
    <row r="6" spans="1:30" x14ac:dyDescent="0.5">
      <c r="A6">
        <f>'Final ODMatrix'!C28</f>
        <v>0.18</v>
      </c>
      <c r="B6">
        <f>'Final ODMatrix'!D28</f>
        <v>0.18</v>
      </c>
      <c r="C6">
        <f>'Final ODMatrix'!E28</f>
        <v>0.68</v>
      </c>
      <c r="D6">
        <f>'Final ODMatrix'!F28</f>
        <v>0.68</v>
      </c>
      <c r="E6">
        <f>'Final ODMatrix'!G28</f>
        <v>96.524000000000001</v>
      </c>
      <c r="F6">
        <f>'Final ODMatrix'!H28</f>
        <v>0</v>
      </c>
      <c r="G6">
        <f>'Final ODMatrix'!I28</f>
        <v>0</v>
      </c>
      <c r="H6">
        <f>'Final ODMatrix'!J28</f>
        <v>0</v>
      </c>
      <c r="I6">
        <f>'Final ODMatrix'!K28</f>
        <v>0</v>
      </c>
      <c r="J6">
        <f>'Final ODMatrix'!L28</f>
        <v>0</v>
      </c>
      <c r="K6">
        <f>'Final ODMatrix'!M28</f>
        <v>0.22</v>
      </c>
      <c r="L6">
        <f>'Final ODMatrix'!N28</f>
        <v>0.22</v>
      </c>
      <c r="M6">
        <f>'Final ODMatrix'!O28</f>
        <v>0.08</v>
      </c>
      <c r="N6">
        <f>'Final ODMatrix'!P28</f>
        <v>0.08</v>
      </c>
      <c r="O6">
        <f>'Final ODMatrix'!Q28</f>
        <v>0</v>
      </c>
      <c r="P6">
        <f>'Final ODMatrix'!R28</f>
        <v>0</v>
      </c>
      <c r="Q6">
        <f>'Final ODMatrix'!S28</f>
        <v>0.04</v>
      </c>
      <c r="R6">
        <f>'Final ODMatrix'!T28</f>
        <v>0.04</v>
      </c>
      <c r="S6">
        <f>'Final ODMatrix'!U28</f>
        <v>0.28000000000000003</v>
      </c>
      <c r="T6">
        <f>'Final ODMatrix'!V28</f>
        <v>0.28000000000000003</v>
      </c>
      <c r="U6">
        <f>'Final ODMatrix'!W28</f>
        <v>0.73799999999999999</v>
      </c>
      <c r="V6">
        <f>'Final ODMatrix'!X28</f>
        <v>0.73799999999999999</v>
      </c>
      <c r="W6">
        <f>'Final ODMatrix'!Y28</f>
        <v>0</v>
      </c>
      <c r="X6">
        <f>'Final ODMatrix'!Z28</f>
        <v>0</v>
      </c>
      <c r="Y6">
        <f>'Final ODMatrix'!AA28</f>
        <v>0.02</v>
      </c>
      <c r="Z6">
        <f>'Final ODMatrix'!AB28</f>
        <v>0.02</v>
      </c>
      <c r="AA6">
        <f>'Final ODMatrix'!AC28</f>
        <v>0.08</v>
      </c>
      <c r="AB6">
        <f>'Final ODMatrix'!AD28</f>
        <v>0.08</v>
      </c>
      <c r="AC6">
        <f>'Final ODMatrix'!AE28</f>
        <v>0.04</v>
      </c>
      <c r="AD6">
        <f>'Final ODMatrix'!AF28</f>
        <v>0.04</v>
      </c>
    </row>
    <row r="7" spans="1:30" x14ac:dyDescent="0.5">
      <c r="A7">
        <f>'Final ODMatrix'!C29</f>
        <v>0</v>
      </c>
      <c r="B7">
        <f>'Final ODMatrix'!D29</f>
        <v>0</v>
      </c>
      <c r="C7">
        <f>'Final ODMatrix'!E29</f>
        <v>0.8</v>
      </c>
      <c r="D7">
        <f>'Final ODMatrix'!F29</f>
        <v>0.8</v>
      </c>
      <c r="E7">
        <f>'Final ODMatrix'!G29</f>
        <v>50.643999999999998</v>
      </c>
      <c r="F7">
        <f>'Final ODMatrix'!H29</f>
        <v>50.643999999999998</v>
      </c>
      <c r="G7">
        <f>'Final ODMatrix'!I29</f>
        <v>0</v>
      </c>
      <c r="H7">
        <f>'Final ODMatrix'!J29</f>
        <v>1.1200000000000001</v>
      </c>
      <c r="I7">
        <f>'Final ODMatrix'!K29</f>
        <v>0.04</v>
      </c>
      <c r="J7">
        <f>'Final ODMatrix'!L29</f>
        <v>0.04</v>
      </c>
      <c r="K7">
        <f>'Final ODMatrix'!M29</f>
        <v>21.17</v>
      </c>
      <c r="L7">
        <f>'Final ODMatrix'!N29</f>
        <v>21.17</v>
      </c>
      <c r="M7">
        <f>'Final ODMatrix'!O29</f>
        <v>0</v>
      </c>
      <c r="N7">
        <f>'Final ODMatrix'!P29</f>
        <v>0</v>
      </c>
      <c r="O7">
        <f>'Final ODMatrix'!Q29</f>
        <v>0.57999999999999996</v>
      </c>
      <c r="P7">
        <f>'Final ODMatrix'!R29</f>
        <v>0.57999999999999996</v>
      </c>
      <c r="Q7">
        <f>'Final ODMatrix'!S29</f>
        <v>1.6</v>
      </c>
      <c r="R7">
        <f>'Final ODMatrix'!T29</f>
        <v>1.6</v>
      </c>
      <c r="S7">
        <f>'Final ODMatrix'!U29</f>
        <v>0.32</v>
      </c>
      <c r="T7">
        <f>'Final ODMatrix'!V29</f>
        <v>0.32</v>
      </c>
      <c r="U7">
        <f>'Final ODMatrix'!W29</f>
        <v>7.2460000000000004</v>
      </c>
      <c r="V7">
        <f>'Final ODMatrix'!X29</f>
        <v>7.2460000000000004</v>
      </c>
      <c r="W7">
        <f>'Final ODMatrix'!Y29</f>
        <v>0.22</v>
      </c>
      <c r="X7">
        <f>'Final ODMatrix'!Z29</f>
        <v>0.22</v>
      </c>
      <c r="Y7">
        <f>'Final ODMatrix'!AA29</f>
        <v>0.76</v>
      </c>
      <c r="Z7">
        <f>'Final ODMatrix'!AB29</f>
        <v>0.76</v>
      </c>
      <c r="AA7">
        <f>'Final ODMatrix'!AC29</f>
        <v>1.1200000000000001</v>
      </c>
      <c r="AB7">
        <f>'Final ODMatrix'!AD29</f>
        <v>1.1200000000000001</v>
      </c>
      <c r="AC7">
        <f>'Final ODMatrix'!AE29</f>
        <v>0.3</v>
      </c>
      <c r="AD7">
        <f>'Final ODMatrix'!AF29</f>
        <v>0.3</v>
      </c>
    </row>
    <row r="8" spans="1:30" x14ac:dyDescent="0.5">
      <c r="A8">
        <f>'Final ODMatrix'!C30</f>
        <v>0</v>
      </c>
      <c r="B8">
        <f>'Final ODMatrix'!D30</f>
        <v>0</v>
      </c>
      <c r="C8">
        <f>'Final ODMatrix'!E30</f>
        <v>0.8</v>
      </c>
      <c r="D8">
        <f>'Final ODMatrix'!F30</f>
        <v>0.8</v>
      </c>
      <c r="E8">
        <f>'Final ODMatrix'!G30</f>
        <v>50.643999999999998</v>
      </c>
      <c r="F8">
        <f>'Final ODMatrix'!H30</f>
        <v>50.643999999999998</v>
      </c>
      <c r="G8">
        <f>'Final ODMatrix'!I30</f>
        <v>1.1200000000000001</v>
      </c>
      <c r="H8">
        <f>'Final ODMatrix'!J30</f>
        <v>0</v>
      </c>
      <c r="I8">
        <f>'Final ODMatrix'!K30</f>
        <v>0.04</v>
      </c>
      <c r="J8">
        <f>'Final ODMatrix'!L30</f>
        <v>0.04</v>
      </c>
      <c r="K8">
        <f>'Final ODMatrix'!M30</f>
        <v>21.17</v>
      </c>
      <c r="L8">
        <f>'Final ODMatrix'!N30</f>
        <v>21.17</v>
      </c>
      <c r="M8">
        <f>'Final ODMatrix'!O30</f>
        <v>0</v>
      </c>
      <c r="N8">
        <f>'Final ODMatrix'!P30</f>
        <v>0</v>
      </c>
      <c r="O8">
        <f>'Final ODMatrix'!Q30</f>
        <v>0.57999999999999996</v>
      </c>
      <c r="P8">
        <f>'Final ODMatrix'!R30</f>
        <v>0.57999999999999996</v>
      </c>
      <c r="Q8">
        <f>'Final ODMatrix'!S30</f>
        <v>1.6</v>
      </c>
      <c r="R8">
        <f>'Final ODMatrix'!T30</f>
        <v>1.6</v>
      </c>
      <c r="S8">
        <f>'Final ODMatrix'!U30</f>
        <v>0.32</v>
      </c>
      <c r="T8">
        <f>'Final ODMatrix'!V30</f>
        <v>0.32</v>
      </c>
      <c r="U8">
        <f>'Final ODMatrix'!W30</f>
        <v>7.2460000000000004</v>
      </c>
      <c r="V8">
        <f>'Final ODMatrix'!X30</f>
        <v>7.2460000000000004</v>
      </c>
      <c r="W8">
        <f>'Final ODMatrix'!Y30</f>
        <v>0.22</v>
      </c>
      <c r="X8">
        <f>'Final ODMatrix'!Z30</f>
        <v>0.22</v>
      </c>
      <c r="Y8">
        <f>'Final ODMatrix'!AA30</f>
        <v>0.76</v>
      </c>
      <c r="Z8">
        <f>'Final ODMatrix'!AB30</f>
        <v>0.76</v>
      </c>
      <c r="AA8">
        <f>'Final ODMatrix'!AC30</f>
        <v>1.1200000000000001</v>
      </c>
      <c r="AB8">
        <f>'Final ODMatrix'!AD30</f>
        <v>1.1200000000000001</v>
      </c>
      <c r="AC8">
        <f>'Final ODMatrix'!AE30</f>
        <v>0.3</v>
      </c>
      <c r="AD8">
        <f>'Final ODMatrix'!AF30</f>
        <v>0.3</v>
      </c>
    </row>
    <row r="9" spans="1:30" x14ac:dyDescent="0.5">
      <c r="A9">
        <f>'Final ODMatrix'!C31</f>
        <v>0</v>
      </c>
      <c r="B9">
        <f>'Final ODMatrix'!D31</f>
        <v>0</v>
      </c>
      <c r="C9">
        <f>'Final ODMatrix'!E31</f>
        <v>0.02</v>
      </c>
      <c r="D9">
        <f>'Final ODMatrix'!F31</f>
        <v>0.02</v>
      </c>
      <c r="E9">
        <f>'Final ODMatrix'!G31</f>
        <v>18.785</v>
      </c>
      <c r="F9">
        <f>'Final ODMatrix'!H31</f>
        <v>18.785</v>
      </c>
      <c r="G9">
        <f>'Final ODMatrix'!I31</f>
        <v>0.14000000000000001</v>
      </c>
      <c r="H9">
        <f>'Final ODMatrix'!J31</f>
        <v>0.14000000000000001</v>
      </c>
      <c r="I9">
        <f>'Final ODMatrix'!K31</f>
        <v>0</v>
      </c>
      <c r="J9">
        <f>'Final ODMatrix'!L31</f>
        <v>0.56000000000000005</v>
      </c>
      <c r="K9">
        <f>'Final ODMatrix'!M31</f>
        <v>51.825000000000003</v>
      </c>
      <c r="L9">
        <f>'Final ODMatrix'!N31</f>
        <v>51.825000000000003</v>
      </c>
      <c r="M9">
        <f>'Final ODMatrix'!O31</f>
        <v>0.06</v>
      </c>
      <c r="N9">
        <f>'Final ODMatrix'!P31</f>
        <v>0.06</v>
      </c>
      <c r="O9">
        <f>'Final ODMatrix'!Q31</f>
        <v>0.64</v>
      </c>
      <c r="P9">
        <f>'Final ODMatrix'!R31</f>
        <v>0.64</v>
      </c>
      <c r="Q9">
        <f>'Final ODMatrix'!S31</f>
        <v>0.88</v>
      </c>
      <c r="R9">
        <f>'Final ODMatrix'!T31</f>
        <v>0.88</v>
      </c>
      <c r="S9">
        <f>'Final ODMatrix'!U31</f>
        <v>0.54</v>
      </c>
      <c r="T9">
        <f>'Final ODMatrix'!V31</f>
        <v>0.54</v>
      </c>
      <c r="U9">
        <f>'Final ODMatrix'!W31</f>
        <v>4.43</v>
      </c>
      <c r="V9">
        <f>'Final ODMatrix'!X31</f>
        <v>4.43</v>
      </c>
      <c r="W9">
        <f>'Final ODMatrix'!Y31</f>
        <v>0.1</v>
      </c>
      <c r="X9">
        <f>'Final ODMatrix'!Z31</f>
        <v>0.1</v>
      </c>
      <c r="Y9">
        <f>'Final ODMatrix'!AA31</f>
        <v>0.9</v>
      </c>
      <c r="Z9">
        <f>'Final ODMatrix'!AB31</f>
        <v>0.9</v>
      </c>
      <c r="AA9">
        <f>'Final ODMatrix'!AC31</f>
        <v>0.08</v>
      </c>
      <c r="AB9">
        <f>'Final ODMatrix'!AD31</f>
        <v>0.08</v>
      </c>
      <c r="AC9">
        <f>'Final ODMatrix'!AE31</f>
        <v>0.1</v>
      </c>
      <c r="AD9">
        <f>'Final ODMatrix'!AF31</f>
        <v>0.1</v>
      </c>
    </row>
    <row r="10" spans="1:30" x14ac:dyDescent="0.5">
      <c r="A10">
        <f>'Final ODMatrix'!C32</f>
        <v>0</v>
      </c>
      <c r="B10">
        <f>'Final ODMatrix'!D32</f>
        <v>0</v>
      </c>
      <c r="C10">
        <f>'Final ODMatrix'!E32</f>
        <v>0.02</v>
      </c>
      <c r="D10">
        <f>'Final ODMatrix'!F32</f>
        <v>0.02</v>
      </c>
      <c r="E10">
        <f>'Final ODMatrix'!G32</f>
        <v>18.785</v>
      </c>
      <c r="F10">
        <f>'Final ODMatrix'!H32</f>
        <v>18.785</v>
      </c>
      <c r="G10">
        <f>'Final ODMatrix'!I32</f>
        <v>0.14000000000000001</v>
      </c>
      <c r="H10">
        <f>'Final ODMatrix'!J32</f>
        <v>0.14000000000000001</v>
      </c>
      <c r="I10">
        <f>'Final ODMatrix'!K32</f>
        <v>0.56000000000000005</v>
      </c>
      <c r="J10">
        <f>'Final ODMatrix'!L32</f>
        <v>0</v>
      </c>
      <c r="K10">
        <f>'Final ODMatrix'!M32</f>
        <v>51.825000000000003</v>
      </c>
      <c r="L10">
        <f>'Final ODMatrix'!N32</f>
        <v>51.825000000000003</v>
      </c>
      <c r="M10">
        <f>'Final ODMatrix'!O32</f>
        <v>0.06</v>
      </c>
      <c r="N10">
        <f>'Final ODMatrix'!P32</f>
        <v>0.06</v>
      </c>
      <c r="O10">
        <f>'Final ODMatrix'!Q32</f>
        <v>0.64</v>
      </c>
      <c r="P10">
        <f>'Final ODMatrix'!R32</f>
        <v>0.64</v>
      </c>
      <c r="Q10">
        <f>'Final ODMatrix'!S32</f>
        <v>0.88</v>
      </c>
      <c r="R10">
        <f>'Final ODMatrix'!T32</f>
        <v>0.88</v>
      </c>
      <c r="S10">
        <f>'Final ODMatrix'!U32</f>
        <v>0.54</v>
      </c>
      <c r="T10">
        <f>'Final ODMatrix'!V32</f>
        <v>0.54</v>
      </c>
      <c r="U10">
        <f>'Final ODMatrix'!W32</f>
        <v>4.43</v>
      </c>
      <c r="V10">
        <f>'Final ODMatrix'!X32</f>
        <v>4.43</v>
      </c>
      <c r="W10">
        <f>'Final ODMatrix'!Y32</f>
        <v>0.1</v>
      </c>
      <c r="X10">
        <f>'Final ODMatrix'!Z32</f>
        <v>0.1</v>
      </c>
      <c r="Y10">
        <f>'Final ODMatrix'!AA32</f>
        <v>0.9</v>
      </c>
      <c r="Z10">
        <f>'Final ODMatrix'!AB32</f>
        <v>0.9</v>
      </c>
      <c r="AA10">
        <f>'Final ODMatrix'!AC32</f>
        <v>0.08</v>
      </c>
      <c r="AB10">
        <f>'Final ODMatrix'!AD32</f>
        <v>0.08</v>
      </c>
      <c r="AC10">
        <f>'Final ODMatrix'!AE32</f>
        <v>0.1</v>
      </c>
      <c r="AD10">
        <f>'Final ODMatrix'!AF32</f>
        <v>0.1</v>
      </c>
    </row>
    <row r="11" spans="1:30" x14ac:dyDescent="0.5">
      <c r="A11">
        <f>'Final ODMatrix'!C33</f>
        <v>0</v>
      </c>
      <c r="B11">
        <f>'Final ODMatrix'!D33</f>
        <v>0</v>
      </c>
      <c r="C11">
        <f>'Final ODMatrix'!E33</f>
        <v>0.26</v>
      </c>
      <c r="D11">
        <f>'Final ODMatrix'!F33</f>
        <v>0.26</v>
      </c>
      <c r="E11">
        <f>'Final ODMatrix'!G33</f>
        <v>1.44</v>
      </c>
      <c r="F11">
        <f>'Final ODMatrix'!H33</f>
        <v>1.44</v>
      </c>
      <c r="G11">
        <f>'Final ODMatrix'!I33</f>
        <v>0.28000000000000003</v>
      </c>
      <c r="H11">
        <f>'Final ODMatrix'!J33</f>
        <v>0.28000000000000003</v>
      </c>
      <c r="I11">
        <f>'Final ODMatrix'!K33</f>
        <v>0.06</v>
      </c>
      <c r="J11">
        <f>'Final ODMatrix'!L33</f>
        <v>0.06</v>
      </c>
      <c r="K11">
        <f>'Final ODMatrix'!M33</f>
        <v>0</v>
      </c>
      <c r="L11">
        <f>'Final ODMatrix'!N33</f>
        <v>116.08</v>
      </c>
      <c r="M11">
        <f>'Final ODMatrix'!O33</f>
        <v>0.22</v>
      </c>
      <c r="N11">
        <f>'Final ODMatrix'!P33</f>
        <v>0.22</v>
      </c>
      <c r="O11">
        <f>'Final ODMatrix'!Q33</f>
        <v>0.26</v>
      </c>
      <c r="P11">
        <f>'Final ODMatrix'!R33</f>
        <v>0.26</v>
      </c>
      <c r="Q11">
        <f>'Final ODMatrix'!S33</f>
        <v>0.84</v>
      </c>
      <c r="R11">
        <f>'Final ODMatrix'!T33</f>
        <v>0.84</v>
      </c>
      <c r="S11">
        <f>'Final ODMatrix'!U33</f>
        <v>0.57999999999999996</v>
      </c>
      <c r="T11">
        <f>'Final ODMatrix'!V33</f>
        <v>0.57999999999999996</v>
      </c>
      <c r="U11">
        <f>'Final ODMatrix'!W33</f>
        <v>2.2600000000000002</v>
      </c>
      <c r="V11">
        <f>'Final ODMatrix'!X33</f>
        <v>2.2600000000000002</v>
      </c>
      <c r="W11">
        <f>'Final ODMatrix'!Y33</f>
        <v>0</v>
      </c>
      <c r="X11">
        <f>'Final ODMatrix'!Z33</f>
        <v>0</v>
      </c>
      <c r="Y11">
        <f>'Final ODMatrix'!AA33</f>
        <v>0.14000000000000001</v>
      </c>
      <c r="Z11">
        <f>'Final ODMatrix'!AB33</f>
        <v>0.14000000000000001</v>
      </c>
      <c r="AA11">
        <f>'Final ODMatrix'!AC33</f>
        <v>0.1</v>
      </c>
      <c r="AB11">
        <f>'Final ODMatrix'!AD33</f>
        <v>0.1</v>
      </c>
      <c r="AC11">
        <f>'Final ODMatrix'!AE33</f>
        <v>0</v>
      </c>
      <c r="AD11">
        <f>'Final ODMatrix'!AF33</f>
        <v>0</v>
      </c>
    </row>
    <row r="12" spans="1:30" x14ac:dyDescent="0.5">
      <c r="A12">
        <f>'Final ODMatrix'!C34</f>
        <v>0</v>
      </c>
      <c r="B12">
        <f>'Final ODMatrix'!D34</f>
        <v>0</v>
      </c>
      <c r="C12">
        <f>'Final ODMatrix'!E34</f>
        <v>0.26</v>
      </c>
      <c r="D12">
        <f>'Final ODMatrix'!F34</f>
        <v>0.26</v>
      </c>
      <c r="E12">
        <f>'Final ODMatrix'!G34</f>
        <v>1.44</v>
      </c>
      <c r="F12">
        <f>'Final ODMatrix'!H34</f>
        <v>1.44</v>
      </c>
      <c r="G12">
        <f>'Final ODMatrix'!I34</f>
        <v>0.28000000000000003</v>
      </c>
      <c r="H12">
        <f>'Final ODMatrix'!J34</f>
        <v>0.28000000000000003</v>
      </c>
      <c r="I12">
        <f>'Final ODMatrix'!K34</f>
        <v>0.06</v>
      </c>
      <c r="J12">
        <f>'Final ODMatrix'!L34</f>
        <v>0.06</v>
      </c>
      <c r="K12">
        <f>'Final ODMatrix'!M34</f>
        <v>116.08</v>
      </c>
      <c r="L12">
        <f>'Final ODMatrix'!N34</f>
        <v>0</v>
      </c>
      <c r="M12">
        <f>'Final ODMatrix'!O34</f>
        <v>0.22</v>
      </c>
      <c r="N12">
        <f>'Final ODMatrix'!P34</f>
        <v>0.22</v>
      </c>
      <c r="O12">
        <f>'Final ODMatrix'!Q34</f>
        <v>0.26</v>
      </c>
      <c r="P12">
        <f>'Final ODMatrix'!R34</f>
        <v>0.26</v>
      </c>
      <c r="Q12">
        <f>'Final ODMatrix'!S34</f>
        <v>0.84</v>
      </c>
      <c r="R12">
        <f>'Final ODMatrix'!T34</f>
        <v>0.84</v>
      </c>
      <c r="S12">
        <f>'Final ODMatrix'!U34</f>
        <v>0.57999999999999996</v>
      </c>
      <c r="T12">
        <f>'Final ODMatrix'!V34</f>
        <v>0.57999999999999996</v>
      </c>
      <c r="U12">
        <f>'Final ODMatrix'!W34</f>
        <v>2.2600000000000002</v>
      </c>
      <c r="V12">
        <f>'Final ODMatrix'!X34</f>
        <v>2.2600000000000002</v>
      </c>
      <c r="W12">
        <f>'Final ODMatrix'!Y34</f>
        <v>0</v>
      </c>
      <c r="X12">
        <f>'Final ODMatrix'!Z34</f>
        <v>0</v>
      </c>
      <c r="Y12">
        <f>'Final ODMatrix'!AA34</f>
        <v>0.14000000000000001</v>
      </c>
      <c r="Z12">
        <f>'Final ODMatrix'!AB34</f>
        <v>0.14000000000000001</v>
      </c>
      <c r="AA12">
        <f>'Final ODMatrix'!AC34</f>
        <v>0.1</v>
      </c>
      <c r="AB12">
        <f>'Final ODMatrix'!AD34</f>
        <v>0.1</v>
      </c>
      <c r="AC12">
        <f>'Final ODMatrix'!AE34</f>
        <v>0</v>
      </c>
      <c r="AD12">
        <f>'Final ODMatrix'!AF34</f>
        <v>0</v>
      </c>
    </row>
    <row r="13" spans="1:30" x14ac:dyDescent="0.5">
      <c r="A13">
        <f>'Final ODMatrix'!C35</f>
        <v>0.02</v>
      </c>
      <c r="B13">
        <f>'Final ODMatrix'!D35</f>
        <v>0.02</v>
      </c>
      <c r="C13">
        <f>'Final ODMatrix'!E35</f>
        <v>0.48</v>
      </c>
      <c r="D13">
        <f>'Final ODMatrix'!F35</f>
        <v>0.48</v>
      </c>
      <c r="E13">
        <f>'Final ODMatrix'!G35</f>
        <v>4.42</v>
      </c>
      <c r="F13">
        <f>'Final ODMatrix'!H35</f>
        <v>4.42</v>
      </c>
      <c r="G13">
        <f>'Final ODMatrix'!I35</f>
        <v>0.24</v>
      </c>
      <c r="H13">
        <f>'Final ODMatrix'!J35</f>
        <v>0.24</v>
      </c>
      <c r="I13">
        <f>'Final ODMatrix'!K35</f>
        <v>0.04</v>
      </c>
      <c r="J13">
        <f>'Final ODMatrix'!L35</f>
        <v>0.04</v>
      </c>
      <c r="K13">
        <f>'Final ODMatrix'!M35</f>
        <v>52.825000000000003</v>
      </c>
      <c r="L13">
        <f>'Final ODMatrix'!N35</f>
        <v>52.825000000000003</v>
      </c>
      <c r="M13">
        <f>'Final ODMatrix'!O35</f>
        <v>0</v>
      </c>
      <c r="N13">
        <f>'Final ODMatrix'!P35</f>
        <v>0.52</v>
      </c>
      <c r="O13">
        <f>'Final ODMatrix'!Q35</f>
        <v>0</v>
      </c>
      <c r="P13">
        <f>'Final ODMatrix'!R35</f>
        <v>0</v>
      </c>
      <c r="Q13">
        <f>'Final ODMatrix'!S35</f>
        <v>1.24</v>
      </c>
      <c r="R13">
        <f>'Final ODMatrix'!T35</f>
        <v>1.24</v>
      </c>
      <c r="S13">
        <f>'Final ODMatrix'!U35</f>
        <v>2.08</v>
      </c>
      <c r="T13">
        <f>'Final ODMatrix'!V35</f>
        <v>2.08</v>
      </c>
      <c r="U13">
        <f>'Final ODMatrix'!W35</f>
        <v>21.414999999999999</v>
      </c>
      <c r="V13">
        <f>'Final ODMatrix'!X35</f>
        <v>21.414999999999999</v>
      </c>
      <c r="W13">
        <f>'Final ODMatrix'!Y35</f>
        <v>0</v>
      </c>
      <c r="X13">
        <f>'Final ODMatrix'!Z35</f>
        <v>0</v>
      </c>
      <c r="Y13">
        <f>'Final ODMatrix'!AA35</f>
        <v>0</v>
      </c>
      <c r="Z13">
        <f>'Final ODMatrix'!AB35</f>
        <v>0</v>
      </c>
      <c r="AA13">
        <f>'Final ODMatrix'!AC35</f>
        <v>0.26</v>
      </c>
      <c r="AB13">
        <f>'Final ODMatrix'!AD35</f>
        <v>0.26</v>
      </c>
      <c r="AC13">
        <f>'Final ODMatrix'!AE35</f>
        <v>0.06</v>
      </c>
      <c r="AD13">
        <f>'Final ODMatrix'!AF35</f>
        <v>0.06</v>
      </c>
    </row>
    <row r="14" spans="1:30" x14ac:dyDescent="0.5">
      <c r="A14">
        <f>'Final ODMatrix'!C36</f>
        <v>0.02</v>
      </c>
      <c r="B14">
        <f>'Final ODMatrix'!D36</f>
        <v>0.02</v>
      </c>
      <c r="C14">
        <f>'Final ODMatrix'!E36</f>
        <v>0.48</v>
      </c>
      <c r="D14">
        <f>'Final ODMatrix'!F36</f>
        <v>0.48</v>
      </c>
      <c r="E14">
        <f>'Final ODMatrix'!G36</f>
        <v>4.42</v>
      </c>
      <c r="F14">
        <f>'Final ODMatrix'!H36</f>
        <v>4.42</v>
      </c>
      <c r="G14">
        <f>'Final ODMatrix'!I36</f>
        <v>0.24</v>
      </c>
      <c r="H14">
        <f>'Final ODMatrix'!J36</f>
        <v>0.24</v>
      </c>
      <c r="I14">
        <f>'Final ODMatrix'!K36</f>
        <v>0.04</v>
      </c>
      <c r="J14">
        <f>'Final ODMatrix'!L36</f>
        <v>0.04</v>
      </c>
      <c r="K14">
        <f>'Final ODMatrix'!M36</f>
        <v>52.825000000000003</v>
      </c>
      <c r="L14">
        <f>'Final ODMatrix'!N36</f>
        <v>52.825000000000003</v>
      </c>
      <c r="M14">
        <f>'Final ODMatrix'!O36</f>
        <v>0.52</v>
      </c>
      <c r="N14">
        <f>'Final ODMatrix'!P36</f>
        <v>0</v>
      </c>
      <c r="O14">
        <f>'Final ODMatrix'!Q36</f>
        <v>0</v>
      </c>
      <c r="P14">
        <f>'Final ODMatrix'!R36</f>
        <v>0</v>
      </c>
      <c r="Q14">
        <f>'Final ODMatrix'!S36</f>
        <v>1.24</v>
      </c>
      <c r="R14">
        <f>'Final ODMatrix'!T36</f>
        <v>1.24</v>
      </c>
      <c r="S14">
        <f>'Final ODMatrix'!U36</f>
        <v>2.08</v>
      </c>
      <c r="T14">
        <f>'Final ODMatrix'!V36</f>
        <v>2.08</v>
      </c>
      <c r="U14">
        <f>'Final ODMatrix'!W36</f>
        <v>21.414999999999999</v>
      </c>
      <c r="V14">
        <f>'Final ODMatrix'!X36</f>
        <v>21.414999999999999</v>
      </c>
      <c r="W14">
        <f>'Final ODMatrix'!Y36</f>
        <v>0</v>
      </c>
      <c r="X14">
        <f>'Final ODMatrix'!Z36</f>
        <v>0</v>
      </c>
      <c r="Y14">
        <f>'Final ODMatrix'!AA36</f>
        <v>0</v>
      </c>
      <c r="Z14">
        <f>'Final ODMatrix'!AB36</f>
        <v>0</v>
      </c>
      <c r="AA14">
        <f>'Final ODMatrix'!AC36</f>
        <v>0.26</v>
      </c>
      <c r="AB14">
        <f>'Final ODMatrix'!AD36</f>
        <v>0.26</v>
      </c>
      <c r="AC14">
        <f>'Final ODMatrix'!AE36</f>
        <v>0.06</v>
      </c>
      <c r="AD14">
        <f>'Final ODMatrix'!AF36</f>
        <v>0.06</v>
      </c>
    </row>
    <row r="15" spans="1:30" x14ac:dyDescent="0.5">
      <c r="A15">
        <f>'Final ODMatrix'!C37</f>
        <v>0.70000000000000007</v>
      </c>
      <c r="B15">
        <f>'Final ODMatrix'!D37</f>
        <v>0.70000000000000007</v>
      </c>
      <c r="C15">
        <f>'Final ODMatrix'!E37</f>
        <v>0.12</v>
      </c>
      <c r="D15">
        <f>'Final ODMatrix'!F37</f>
        <v>0.12</v>
      </c>
      <c r="E15">
        <f>'Final ODMatrix'!G37</f>
        <v>4.9440000000000008</v>
      </c>
      <c r="F15">
        <f>'Final ODMatrix'!H37</f>
        <v>4.9440000000000008</v>
      </c>
      <c r="G15">
        <f>'Final ODMatrix'!I37</f>
        <v>0.64</v>
      </c>
      <c r="H15">
        <f>'Final ODMatrix'!J37</f>
        <v>0.64</v>
      </c>
      <c r="I15">
        <f>'Final ODMatrix'!K37</f>
        <v>0.14000000000000001</v>
      </c>
      <c r="J15">
        <f>'Final ODMatrix'!L37</f>
        <v>0.14000000000000001</v>
      </c>
      <c r="K15">
        <f>'Final ODMatrix'!M37</f>
        <v>18.940000000000001</v>
      </c>
      <c r="L15">
        <f>'Final ODMatrix'!N37</f>
        <v>18.940000000000001</v>
      </c>
      <c r="M15">
        <f>'Final ODMatrix'!O37</f>
        <v>0.04</v>
      </c>
      <c r="N15">
        <f>'Final ODMatrix'!P37</f>
        <v>0.04</v>
      </c>
      <c r="O15">
        <f>'Final ODMatrix'!Q37</f>
        <v>0</v>
      </c>
      <c r="P15">
        <f>'Final ODMatrix'!R37</f>
        <v>3.12</v>
      </c>
      <c r="Q15">
        <f>'Final ODMatrix'!S37</f>
        <v>1.72</v>
      </c>
      <c r="R15">
        <f>'Final ODMatrix'!T37</f>
        <v>1.72</v>
      </c>
      <c r="S15">
        <f>'Final ODMatrix'!U37</f>
        <v>1.08</v>
      </c>
      <c r="T15">
        <f>'Final ODMatrix'!V37</f>
        <v>1.08</v>
      </c>
      <c r="U15">
        <f>'Final ODMatrix'!W37</f>
        <v>20.335999999999999</v>
      </c>
      <c r="V15">
        <f>'Final ODMatrix'!X37</f>
        <v>20.335999999999999</v>
      </c>
      <c r="W15">
        <f>'Final ODMatrix'!Y37</f>
        <v>0.26</v>
      </c>
      <c r="X15">
        <f>'Final ODMatrix'!Z37</f>
        <v>0.26</v>
      </c>
      <c r="Y15">
        <f>'Final ODMatrix'!AA37</f>
        <v>0.2</v>
      </c>
      <c r="Z15">
        <f>'Final ODMatrix'!AB37</f>
        <v>0.2</v>
      </c>
      <c r="AA15">
        <f>'Final ODMatrix'!AC37</f>
        <v>1.04</v>
      </c>
      <c r="AB15">
        <f>'Final ODMatrix'!AD37</f>
        <v>1.04</v>
      </c>
      <c r="AC15">
        <f>'Final ODMatrix'!AE37</f>
        <v>1.3</v>
      </c>
      <c r="AD15">
        <f>'Final ODMatrix'!AF37</f>
        <v>1.3</v>
      </c>
    </row>
    <row r="16" spans="1:30" x14ac:dyDescent="0.5">
      <c r="A16">
        <f>'Final ODMatrix'!C38</f>
        <v>0.70000000000000007</v>
      </c>
      <c r="B16">
        <f>'Final ODMatrix'!D38</f>
        <v>0.70000000000000007</v>
      </c>
      <c r="C16">
        <f>'Final ODMatrix'!E38</f>
        <v>0.12</v>
      </c>
      <c r="D16">
        <f>'Final ODMatrix'!F38</f>
        <v>0.12</v>
      </c>
      <c r="E16">
        <f>'Final ODMatrix'!G38</f>
        <v>4.9440000000000008</v>
      </c>
      <c r="F16">
        <f>'Final ODMatrix'!H38</f>
        <v>4.9440000000000008</v>
      </c>
      <c r="G16">
        <f>'Final ODMatrix'!I38</f>
        <v>0.64</v>
      </c>
      <c r="H16">
        <f>'Final ODMatrix'!J38</f>
        <v>0.64</v>
      </c>
      <c r="I16">
        <f>'Final ODMatrix'!K38</f>
        <v>0.14000000000000001</v>
      </c>
      <c r="J16">
        <f>'Final ODMatrix'!L38</f>
        <v>0.14000000000000001</v>
      </c>
      <c r="K16">
        <f>'Final ODMatrix'!M38</f>
        <v>18.940000000000001</v>
      </c>
      <c r="L16">
        <f>'Final ODMatrix'!N38</f>
        <v>18.940000000000001</v>
      </c>
      <c r="M16">
        <f>'Final ODMatrix'!O38</f>
        <v>0.04</v>
      </c>
      <c r="N16">
        <f>'Final ODMatrix'!P38</f>
        <v>0.04</v>
      </c>
      <c r="O16">
        <f>'Final ODMatrix'!Q38</f>
        <v>3.12</v>
      </c>
      <c r="P16">
        <f>'Final ODMatrix'!R38</f>
        <v>0</v>
      </c>
      <c r="Q16">
        <f>'Final ODMatrix'!S38</f>
        <v>1.72</v>
      </c>
      <c r="R16">
        <f>'Final ODMatrix'!T38</f>
        <v>1.72</v>
      </c>
      <c r="S16">
        <f>'Final ODMatrix'!U38</f>
        <v>1.08</v>
      </c>
      <c r="T16">
        <f>'Final ODMatrix'!V38</f>
        <v>1.08</v>
      </c>
      <c r="U16">
        <f>'Final ODMatrix'!W38</f>
        <v>20.335999999999999</v>
      </c>
      <c r="V16">
        <f>'Final ODMatrix'!X38</f>
        <v>20.335999999999999</v>
      </c>
      <c r="W16">
        <f>'Final ODMatrix'!Y38</f>
        <v>0.26</v>
      </c>
      <c r="X16">
        <f>'Final ODMatrix'!Z38</f>
        <v>0.26</v>
      </c>
      <c r="Y16">
        <f>'Final ODMatrix'!AA38</f>
        <v>0.2</v>
      </c>
      <c r="Z16">
        <f>'Final ODMatrix'!AB38</f>
        <v>0.2</v>
      </c>
      <c r="AA16">
        <f>'Final ODMatrix'!AC38</f>
        <v>1.04</v>
      </c>
      <c r="AB16">
        <f>'Final ODMatrix'!AD38</f>
        <v>1.04</v>
      </c>
      <c r="AC16">
        <f>'Final ODMatrix'!AE38</f>
        <v>1.3</v>
      </c>
      <c r="AD16">
        <f>'Final ODMatrix'!AF38</f>
        <v>1.3</v>
      </c>
    </row>
    <row r="17" spans="1:30" x14ac:dyDescent="0.5">
      <c r="A17">
        <f>'Final ODMatrix'!C39</f>
        <v>0.22</v>
      </c>
      <c r="B17">
        <f>'Final ODMatrix'!D39</f>
        <v>0.22</v>
      </c>
      <c r="C17">
        <f>'Final ODMatrix'!E39</f>
        <v>0.38</v>
      </c>
      <c r="D17">
        <f>'Final ODMatrix'!F39</f>
        <v>0.38</v>
      </c>
      <c r="E17">
        <f>'Final ODMatrix'!G39</f>
        <v>6.07</v>
      </c>
      <c r="F17">
        <f>'Final ODMatrix'!H39</f>
        <v>6.07</v>
      </c>
      <c r="G17">
        <f>'Final ODMatrix'!I39</f>
        <v>0.22</v>
      </c>
      <c r="H17">
        <f>'Final ODMatrix'!J39</f>
        <v>0.22</v>
      </c>
      <c r="I17">
        <f>'Final ODMatrix'!K39</f>
        <v>1.1000000000000001</v>
      </c>
      <c r="J17">
        <f>'Final ODMatrix'!L39</f>
        <v>1.1000000000000001</v>
      </c>
      <c r="K17">
        <f>'Final ODMatrix'!M39</f>
        <v>31.655000000000001</v>
      </c>
      <c r="L17">
        <f>'Final ODMatrix'!N39</f>
        <v>31.655000000000001</v>
      </c>
      <c r="M17">
        <f>'Final ODMatrix'!O39</f>
        <v>0.12</v>
      </c>
      <c r="N17">
        <f>'Final ODMatrix'!P39</f>
        <v>0.12</v>
      </c>
      <c r="O17">
        <f>'Final ODMatrix'!Q39</f>
        <v>0.46</v>
      </c>
      <c r="P17">
        <f>'Final ODMatrix'!R39</f>
        <v>0.46</v>
      </c>
      <c r="Q17">
        <f>'Final ODMatrix'!S39</f>
        <v>0</v>
      </c>
      <c r="R17">
        <f>'Final ODMatrix'!T39</f>
        <v>6.2</v>
      </c>
      <c r="S17">
        <f>'Final ODMatrix'!U39</f>
        <v>1.08</v>
      </c>
      <c r="T17">
        <f>'Final ODMatrix'!V39</f>
        <v>1.08</v>
      </c>
      <c r="U17">
        <f>'Final ODMatrix'!W39</f>
        <v>100.735</v>
      </c>
      <c r="V17">
        <f>'Final ODMatrix'!X39</f>
        <v>100.735</v>
      </c>
      <c r="W17">
        <f>'Final ODMatrix'!Y39</f>
        <v>0.26</v>
      </c>
      <c r="X17">
        <f>'Final ODMatrix'!Z39</f>
        <v>0.26</v>
      </c>
      <c r="Y17">
        <f>'Final ODMatrix'!AA39</f>
        <v>1.4000000000000001</v>
      </c>
      <c r="Z17">
        <f>'Final ODMatrix'!AB39</f>
        <v>1.4000000000000001</v>
      </c>
      <c r="AA17">
        <f>'Final ODMatrix'!AC39</f>
        <v>1.4000000000000001</v>
      </c>
      <c r="AB17">
        <f>'Final ODMatrix'!AD39</f>
        <v>1.4000000000000001</v>
      </c>
      <c r="AC17">
        <f>'Final ODMatrix'!AE39</f>
        <v>0.9</v>
      </c>
      <c r="AD17">
        <f>'Final ODMatrix'!AF39</f>
        <v>0.9</v>
      </c>
    </row>
    <row r="18" spans="1:30" x14ac:dyDescent="0.5">
      <c r="A18">
        <f>'Final ODMatrix'!C40</f>
        <v>0.22</v>
      </c>
      <c r="B18">
        <f>'Final ODMatrix'!D40</f>
        <v>0.22</v>
      </c>
      <c r="C18">
        <f>'Final ODMatrix'!E40</f>
        <v>0.38</v>
      </c>
      <c r="D18">
        <f>'Final ODMatrix'!F40</f>
        <v>0.38</v>
      </c>
      <c r="E18">
        <f>'Final ODMatrix'!G40</f>
        <v>6.07</v>
      </c>
      <c r="F18">
        <f>'Final ODMatrix'!H40</f>
        <v>6.07</v>
      </c>
      <c r="G18">
        <f>'Final ODMatrix'!I40</f>
        <v>0.22</v>
      </c>
      <c r="H18">
        <f>'Final ODMatrix'!J40</f>
        <v>0.22</v>
      </c>
      <c r="I18">
        <f>'Final ODMatrix'!K40</f>
        <v>1.1000000000000001</v>
      </c>
      <c r="J18">
        <f>'Final ODMatrix'!L40</f>
        <v>1.1000000000000001</v>
      </c>
      <c r="K18">
        <f>'Final ODMatrix'!M40</f>
        <v>31.655000000000001</v>
      </c>
      <c r="L18">
        <f>'Final ODMatrix'!N40</f>
        <v>31.655000000000001</v>
      </c>
      <c r="M18">
        <f>'Final ODMatrix'!O40</f>
        <v>0.12</v>
      </c>
      <c r="N18">
        <f>'Final ODMatrix'!P40</f>
        <v>0.12</v>
      </c>
      <c r="O18">
        <f>'Final ODMatrix'!Q40</f>
        <v>0.46</v>
      </c>
      <c r="P18">
        <f>'Final ODMatrix'!R40</f>
        <v>0.46</v>
      </c>
      <c r="Q18">
        <f>'Final ODMatrix'!S40</f>
        <v>6.2</v>
      </c>
      <c r="R18">
        <f>'Final ODMatrix'!T40</f>
        <v>0</v>
      </c>
      <c r="S18">
        <f>'Final ODMatrix'!U40</f>
        <v>1.08</v>
      </c>
      <c r="T18">
        <f>'Final ODMatrix'!V40</f>
        <v>1.08</v>
      </c>
      <c r="U18">
        <f>'Final ODMatrix'!W40</f>
        <v>100.735</v>
      </c>
      <c r="V18">
        <f>'Final ODMatrix'!X40</f>
        <v>100.735</v>
      </c>
      <c r="W18">
        <f>'Final ODMatrix'!Y40</f>
        <v>0.26</v>
      </c>
      <c r="X18">
        <f>'Final ODMatrix'!Z40</f>
        <v>0.26</v>
      </c>
      <c r="Y18">
        <f>'Final ODMatrix'!AA40</f>
        <v>1.4000000000000001</v>
      </c>
      <c r="Z18">
        <f>'Final ODMatrix'!AB40</f>
        <v>1.4000000000000001</v>
      </c>
      <c r="AA18">
        <f>'Final ODMatrix'!AC40</f>
        <v>1.4000000000000001</v>
      </c>
      <c r="AB18">
        <f>'Final ODMatrix'!AD40</f>
        <v>1.4000000000000001</v>
      </c>
      <c r="AC18">
        <f>'Final ODMatrix'!AE40</f>
        <v>0.9</v>
      </c>
      <c r="AD18">
        <f>'Final ODMatrix'!AF40</f>
        <v>0.9</v>
      </c>
    </row>
    <row r="19" spans="1:30" x14ac:dyDescent="0.5">
      <c r="A19">
        <f>'Final ODMatrix'!C41</f>
        <v>0</v>
      </c>
      <c r="B19">
        <f>'Final ODMatrix'!D41</f>
        <v>0</v>
      </c>
      <c r="C19">
        <f>'Final ODMatrix'!E41</f>
        <v>0.16</v>
      </c>
      <c r="D19">
        <f>'Final ODMatrix'!F41</f>
        <v>0.16</v>
      </c>
      <c r="E19">
        <f>'Final ODMatrix'!G41</f>
        <v>0.54</v>
      </c>
      <c r="F19">
        <f>'Final ODMatrix'!H41</f>
        <v>0.54</v>
      </c>
      <c r="G19">
        <f>'Final ODMatrix'!I41</f>
        <v>0</v>
      </c>
      <c r="H19">
        <f>'Final ODMatrix'!J41</f>
        <v>0</v>
      </c>
      <c r="I19">
        <f>'Final ODMatrix'!K41</f>
        <v>0</v>
      </c>
      <c r="J19">
        <f>'Final ODMatrix'!L41</f>
        <v>0</v>
      </c>
      <c r="K19">
        <f>'Final ODMatrix'!M41</f>
        <v>0.14600000000000002</v>
      </c>
      <c r="L19">
        <f>'Final ODMatrix'!N41</f>
        <v>0.14600000000000002</v>
      </c>
      <c r="M19">
        <f>'Final ODMatrix'!O41</f>
        <v>0</v>
      </c>
      <c r="N19">
        <f>'Final ODMatrix'!P41</f>
        <v>0</v>
      </c>
      <c r="O19">
        <f>'Final ODMatrix'!Q41</f>
        <v>0.02</v>
      </c>
      <c r="P19">
        <f>'Final ODMatrix'!R41</f>
        <v>0.02</v>
      </c>
      <c r="Q19">
        <f>'Final ODMatrix'!S41</f>
        <v>0.12</v>
      </c>
      <c r="R19">
        <f>'Final ODMatrix'!T41</f>
        <v>0.12</v>
      </c>
      <c r="S19">
        <f>'Final ODMatrix'!U41</f>
        <v>0</v>
      </c>
      <c r="T19">
        <f>'Final ODMatrix'!V41</f>
        <v>0.12</v>
      </c>
      <c r="U19">
        <f>'Final ODMatrix'!W41</f>
        <v>47.433999999999997</v>
      </c>
      <c r="V19">
        <f>'Final ODMatrix'!X41</f>
        <v>47.433999999999997</v>
      </c>
      <c r="W19">
        <f>'Final ODMatrix'!Y41</f>
        <v>0.16</v>
      </c>
      <c r="X19">
        <f>'Final ODMatrix'!Z41</f>
        <v>0.16</v>
      </c>
      <c r="Y19">
        <f>'Final ODMatrix'!AA41</f>
        <v>0.36</v>
      </c>
      <c r="Z19">
        <f>'Final ODMatrix'!AB41</f>
        <v>0.36</v>
      </c>
      <c r="AA19">
        <f>'Final ODMatrix'!AC41</f>
        <v>0.96</v>
      </c>
      <c r="AB19">
        <f>'Final ODMatrix'!AD41</f>
        <v>0.96</v>
      </c>
      <c r="AC19">
        <f>'Final ODMatrix'!AE41</f>
        <v>0</v>
      </c>
      <c r="AD19">
        <f>'Final ODMatrix'!AF41</f>
        <v>0</v>
      </c>
    </row>
    <row r="20" spans="1:30" x14ac:dyDescent="0.5">
      <c r="A20">
        <f>'Final ODMatrix'!C42</f>
        <v>0</v>
      </c>
      <c r="B20">
        <f>'Final ODMatrix'!D42</f>
        <v>0</v>
      </c>
      <c r="C20">
        <f>'Final ODMatrix'!E42</f>
        <v>0.16</v>
      </c>
      <c r="D20">
        <f>'Final ODMatrix'!F42</f>
        <v>0.16</v>
      </c>
      <c r="E20">
        <f>'Final ODMatrix'!G42</f>
        <v>0.54</v>
      </c>
      <c r="F20">
        <f>'Final ODMatrix'!H42</f>
        <v>0.54</v>
      </c>
      <c r="G20">
        <f>'Final ODMatrix'!I42</f>
        <v>0</v>
      </c>
      <c r="H20">
        <f>'Final ODMatrix'!J42</f>
        <v>0</v>
      </c>
      <c r="I20">
        <f>'Final ODMatrix'!K42</f>
        <v>0</v>
      </c>
      <c r="J20">
        <f>'Final ODMatrix'!L42</f>
        <v>0</v>
      </c>
      <c r="K20">
        <f>'Final ODMatrix'!M42</f>
        <v>0.14600000000000002</v>
      </c>
      <c r="L20">
        <f>'Final ODMatrix'!N42</f>
        <v>0.14600000000000002</v>
      </c>
      <c r="M20">
        <f>'Final ODMatrix'!O42</f>
        <v>0</v>
      </c>
      <c r="N20">
        <f>'Final ODMatrix'!P42</f>
        <v>0</v>
      </c>
      <c r="O20">
        <f>'Final ODMatrix'!Q42</f>
        <v>0.02</v>
      </c>
      <c r="P20">
        <f>'Final ODMatrix'!R42</f>
        <v>0.02</v>
      </c>
      <c r="Q20">
        <f>'Final ODMatrix'!S42</f>
        <v>0.12</v>
      </c>
      <c r="R20">
        <f>'Final ODMatrix'!T42</f>
        <v>0.12</v>
      </c>
      <c r="S20">
        <f>'Final ODMatrix'!U42</f>
        <v>0.12</v>
      </c>
      <c r="T20">
        <f>'Final ODMatrix'!V42</f>
        <v>0</v>
      </c>
      <c r="U20">
        <f>'Final ODMatrix'!W42</f>
        <v>47.433999999999997</v>
      </c>
      <c r="V20">
        <f>'Final ODMatrix'!X42</f>
        <v>47.433999999999997</v>
      </c>
      <c r="W20">
        <f>'Final ODMatrix'!Y42</f>
        <v>0.16</v>
      </c>
      <c r="X20">
        <f>'Final ODMatrix'!Z42</f>
        <v>0.16</v>
      </c>
      <c r="Y20">
        <f>'Final ODMatrix'!AA42</f>
        <v>0.36</v>
      </c>
      <c r="Z20">
        <f>'Final ODMatrix'!AB42</f>
        <v>0.36</v>
      </c>
      <c r="AA20">
        <f>'Final ODMatrix'!AC42</f>
        <v>0.96</v>
      </c>
      <c r="AB20">
        <f>'Final ODMatrix'!AD42</f>
        <v>0.96</v>
      </c>
      <c r="AC20">
        <f>'Final ODMatrix'!AE42</f>
        <v>0</v>
      </c>
      <c r="AD20">
        <f>'Final ODMatrix'!AF42</f>
        <v>0</v>
      </c>
    </row>
    <row r="21" spans="1:30" x14ac:dyDescent="0.5">
      <c r="A21">
        <f>'Final ODMatrix'!C43</f>
        <v>0</v>
      </c>
      <c r="B21">
        <f>'Final ODMatrix'!D43</f>
        <v>0</v>
      </c>
      <c r="C21">
        <f>'Final ODMatrix'!E43</f>
        <v>0.12</v>
      </c>
      <c r="D21">
        <f>'Final ODMatrix'!F43</f>
        <v>0.12</v>
      </c>
      <c r="E21">
        <f>'Final ODMatrix'!G43</f>
        <v>2.9649999999999999</v>
      </c>
      <c r="F21">
        <f>'Final ODMatrix'!H43</f>
        <v>2.9649999999999999</v>
      </c>
      <c r="G21">
        <f>'Final ODMatrix'!I43</f>
        <v>0.2</v>
      </c>
      <c r="H21">
        <f>'Final ODMatrix'!J43</f>
        <v>0.2</v>
      </c>
      <c r="I21">
        <f>'Final ODMatrix'!K43</f>
        <v>0.02</v>
      </c>
      <c r="J21">
        <f>'Final ODMatrix'!L43</f>
        <v>0.02</v>
      </c>
      <c r="K21">
        <f>'Final ODMatrix'!M43</f>
        <v>1.006</v>
      </c>
      <c r="L21">
        <f>'Final ODMatrix'!N43</f>
        <v>1.006</v>
      </c>
      <c r="M21">
        <f>'Final ODMatrix'!O43</f>
        <v>0.08</v>
      </c>
      <c r="N21">
        <f>'Final ODMatrix'!P43</f>
        <v>0.08</v>
      </c>
      <c r="O21">
        <f>'Final ODMatrix'!Q43</f>
        <v>0.16</v>
      </c>
      <c r="P21">
        <f>'Final ODMatrix'!R43</f>
        <v>0.16</v>
      </c>
      <c r="Q21">
        <f>'Final ODMatrix'!S43</f>
        <v>0.8</v>
      </c>
      <c r="R21">
        <f>'Final ODMatrix'!T43</f>
        <v>0.8</v>
      </c>
      <c r="S21">
        <f>'Final ODMatrix'!U43</f>
        <v>1.26</v>
      </c>
      <c r="T21">
        <f>'Final ODMatrix'!V43</f>
        <v>1.26</v>
      </c>
      <c r="U21">
        <f>'Final ODMatrix'!W43</f>
        <v>0</v>
      </c>
      <c r="V21">
        <f>'Final ODMatrix'!X43</f>
        <v>334.97800000000001</v>
      </c>
      <c r="W21">
        <f>'Final ODMatrix'!Y43</f>
        <v>0.42</v>
      </c>
      <c r="X21">
        <f>'Final ODMatrix'!Z43</f>
        <v>0.42</v>
      </c>
      <c r="Y21">
        <f>'Final ODMatrix'!AA43</f>
        <v>0.38</v>
      </c>
      <c r="Z21">
        <f>'Final ODMatrix'!AB43</f>
        <v>0.38</v>
      </c>
      <c r="AA21">
        <f>'Final ODMatrix'!AC43</f>
        <v>0.26</v>
      </c>
      <c r="AB21">
        <f>'Final ODMatrix'!AD43</f>
        <v>0.26</v>
      </c>
      <c r="AC21">
        <f>'Final ODMatrix'!AE43</f>
        <v>0.64</v>
      </c>
      <c r="AD21">
        <f>'Final ODMatrix'!AF43</f>
        <v>0.64</v>
      </c>
    </row>
    <row r="22" spans="1:30" x14ac:dyDescent="0.5">
      <c r="A22">
        <f>'Final ODMatrix'!C44</f>
        <v>0</v>
      </c>
      <c r="B22">
        <f>'Final ODMatrix'!D44</f>
        <v>0</v>
      </c>
      <c r="C22">
        <f>'Final ODMatrix'!E44</f>
        <v>0.12</v>
      </c>
      <c r="D22">
        <f>'Final ODMatrix'!F44</f>
        <v>0.12</v>
      </c>
      <c r="E22">
        <f>'Final ODMatrix'!G44</f>
        <v>2.9649999999999999</v>
      </c>
      <c r="F22">
        <f>'Final ODMatrix'!H44</f>
        <v>2.9649999999999999</v>
      </c>
      <c r="G22">
        <f>'Final ODMatrix'!I44</f>
        <v>0.2</v>
      </c>
      <c r="H22">
        <f>'Final ODMatrix'!J44</f>
        <v>0.2</v>
      </c>
      <c r="I22">
        <f>'Final ODMatrix'!K44</f>
        <v>0.02</v>
      </c>
      <c r="J22">
        <f>'Final ODMatrix'!L44</f>
        <v>0.02</v>
      </c>
      <c r="K22">
        <f>'Final ODMatrix'!M44</f>
        <v>1.006</v>
      </c>
      <c r="L22">
        <f>'Final ODMatrix'!N44</f>
        <v>1.006</v>
      </c>
      <c r="M22">
        <f>'Final ODMatrix'!O44</f>
        <v>0.08</v>
      </c>
      <c r="N22">
        <f>'Final ODMatrix'!P44</f>
        <v>0.08</v>
      </c>
      <c r="O22">
        <f>'Final ODMatrix'!Q44</f>
        <v>0.16</v>
      </c>
      <c r="P22">
        <f>'Final ODMatrix'!R44</f>
        <v>0.16</v>
      </c>
      <c r="Q22">
        <f>'Final ODMatrix'!S44</f>
        <v>0.8</v>
      </c>
      <c r="R22">
        <f>'Final ODMatrix'!T44</f>
        <v>0.8</v>
      </c>
      <c r="S22">
        <f>'Final ODMatrix'!U44</f>
        <v>1.26</v>
      </c>
      <c r="T22">
        <f>'Final ODMatrix'!V44</f>
        <v>1.26</v>
      </c>
      <c r="U22">
        <f>'Final ODMatrix'!W44</f>
        <v>334.97800000000001</v>
      </c>
      <c r="V22">
        <f>'Final ODMatrix'!X44</f>
        <v>0</v>
      </c>
      <c r="W22">
        <f>'Final ODMatrix'!Y44</f>
        <v>0.42</v>
      </c>
      <c r="X22">
        <f>'Final ODMatrix'!Z44</f>
        <v>0.42</v>
      </c>
      <c r="Y22">
        <f>'Final ODMatrix'!AA44</f>
        <v>0.38</v>
      </c>
      <c r="Z22">
        <f>'Final ODMatrix'!AB44</f>
        <v>0.38</v>
      </c>
      <c r="AA22">
        <f>'Final ODMatrix'!AC44</f>
        <v>0.26</v>
      </c>
      <c r="AB22">
        <f>'Final ODMatrix'!AD44</f>
        <v>0.26</v>
      </c>
      <c r="AC22">
        <f>'Final ODMatrix'!AE44</f>
        <v>0.64</v>
      </c>
      <c r="AD22">
        <f>'Final ODMatrix'!AF44</f>
        <v>0.64</v>
      </c>
    </row>
    <row r="23" spans="1:30" x14ac:dyDescent="0.5">
      <c r="A23">
        <f>'Final ODMatrix'!C45</f>
        <v>0</v>
      </c>
      <c r="B23">
        <f>'Final ODMatrix'!D45</f>
        <v>0</v>
      </c>
      <c r="C23">
        <f>'Final ODMatrix'!E45</f>
        <v>0.34</v>
      </c>
      <c r="D23">
        <f>'Final ODMatrix'!F45</f>
        <v>0.34</v>
      </c>
      <c r="E23">
        <f>'Final ODMatrix'!G45</f>
        <v>1.0449999999999999</v>
      </c>
      <c r="F23">
        <f>'Final ODMatrix'!H45</f>
        <v>1.0449999999999999</v>
      </c>
      <c r="G23">
        <f>'Final ODMatrix'!I45</f>
        <v>0</v>
      </c>
      <c r="H23">
        <f>'Final ODMatrix'!J45</f>
        <v>0</v>
      </c>
      <c r="I23">
        <f>'Final ODMatrix'!K45</f>
        <v>0.12</v>
      </c>
      <c r="J23">
        <f>'Final ODMatrix'!L45</f>
        <v>0.12</v>
      </c>
      <c r="K23">
        <f>'Final ODMatrix'!M45</f>
        <v>0.44</v>
      </c>
      <c r="L23">
        <f>'Final ODMatrix'!N45</f>
        <v>0.44</v>
      </c>
      <c r="M23">
        <f>'Final ODMatrix'!O45</f>
        <v>0.16</v>
      </c>
      <c r="N23">
        <f>'Final ODMatrix'!P45</f>
        <v>0.16</v>
      </c>
      <c r="O23">
        <f>'Final ODMatrix'!Q45</f>
        <v>0.06</v>
      </c>
      <c r="P23">
        <f>'Final ODMatrix'!R45</f>
        <v>0.06</v>
      </c>
      <c r="Q23">
        <f>'Final ODMatrix'!S45</f>
        <v>1.74</v>
      </c>
      <c r="R23">
        <f>'Final ODMatrix'!T45</f>
        <v>1.74</v>
      </c>
      <c r="S23">
        <f>'Final ODMatrix'!U45</f>
        <v>1.52</v>
      </c>
      <c r="T23">
        <f>'Final ODMatrix'!V45</f>
        <v>1.52</v>
      </c>
      <c r="U23">
        <f>'Final ODMatrix'!W45</f>
        <v>98.975000000000009</v>
      </c>
      <c r="V23">
        <f>'Final ODMatrix'!X45</f>
        <v>98.975000000000009</v>
      </c>
      <c r="W23">
        <f>'Final ODMatrix'!Y45</f>
        <v>0</v>
      </c>
      <c r="X23">
        <f>'Final ODMatrix'!Z45</f>
        <v>2.44</v>
      </c>
      <c r="Y23">
        <f>'Final ODMatrix'!AA45</f>
        <v>1.42</v>
      </c>
      <c r="Z23">
        <f>'Final ODMatrix'!AB45</f>
        <v>1.42</v>
      </c>
      <c r="AA23">
        <f>'Final ODMatrix'!AC45</f>
        <v>0.84</v>
      </c>
      <c r="AB23">
        <f>'Final ODMatrix'!AD45</f>
        <v>0.84</v>
      </c>
      <c r="AC23">
        <f>'Final ODMatrix'!AE45</f>
        <v>0.18</v>
      </c>
      <c r="AD23">
        <f>'Final ODMatrix'!AF45</f>
        <v>0.18</v>
      </c>
    </row>
    <row r="24" spans="1:30" x14ac:dyDescent="0.5">
      <c r="A24">
        <f>'Final ODMatrix'!C46</f>
        <v>0</v>
      </c>
      <c r="B24">
        <f>'Final ODMatrix'!D46</f>
        <v>0</v>
      </c>
      <c r="C24">
        <f>'Final ODMatrix'!E46</f>
        <v>0.34</v>
      </c>
      <c r="D24">
        <f>'Final ODMatrix'!F46</f>
        <v>0.34</v>
      </c>
      <c r="E24">
        <f>'Final ODMatrix'!G46</f>
        <v>1.0449999999999999</v>
      </c>
      <c r="F24">
        <f>'Final ODMatrix'!H46</f>
        <v>1.0449999999999999</v>
      </c>
      <c r="G24">
        <f>'Final ODMatrix'!I46</f>
        <v>0</v>
      </c>
      <c r="H24">
        <f>'Final ODMatrix'!J46</f>
        <v>0</v>
      </c>
      <c r="I24">
        <f>'Final ODMatrix'!K46</f>
        <v>0.12</v>
      </c>
      <c r="J24">
        <f>'Final ODMatrix'!L46</f>
        <v>0.12</v>
      </c>
      <c r="K24">
        <f>'Final ODMatrix'!M46</f>
        <v>0.44</v>
      </c>
      <c r="L24">
        <f>'Final ODMatrix'!N46</f>
        <v>0.44</v>
      </c>
      <c r="M24">
        <f>'Final ODMatrix'!O46</f>
        <v>0.16</v>
      </c>
      <c r="N24">
        <f>'Final ODMatrix'!P46</f>
        <v>0.16</v>
      </c>
      <c r="O24">
        <f>'Final ODMatrix'!Q46</f>
        <v>0.06</v>
      </c>
      <c r="P24">
        <f>'Final ODMatrix'!R46</f>
        <v>0.06</v>
      </c>
      <c r="Q24">
        <f>'Final ODMatrix'!S46</f>
        <v>1.74</v>
      </c>
      <c r="R24">
        <f>'Final ODMatrix'!T46</f>
        <v>1.74</v>
      </c>
      <c r="S24">
        <f>'Final ODMatrix'!U46</f>
        <v>1.52</v>
      </c>
      <c r="T24">
        <f>'Final ODMatrix'!V46</f>
        <v>1.52</v>
      </c>
      <c r="U24">
        <f>'Final ODMatrix'!W46</f>
        <v>98.975000000000009</v>
      </c>
      <c r="V24">
        <f>'Final ODMatrix'!X46</f>
        <v>98.975000000000009</v>
      </c>
      <c r="W24">
        <f>'Final ODMatrix'!Y46</f>
        <v>2.44</v>
      </c>
      <c r="X24">
        <f>'Final ODMatrix'!Z46</f>
        <v>0</v>
      </c>
      <c r="Y24">
        <f>'Final ODMatrix'!AA46</f>
        <v>1.42</v>
      </c>
      <c r="Z24">
        <f>'Final ODMatrix'!AB46</f>
        <v>1.42</v>
      </c>
      <c r="AA24">
        <f>'Final ODMatrix'!AC46</f>
        <v>0.84</v>
      </c>
      <c r="AB24">
        <f>'Final ODMatrix'!AD46</f>
        <v>0.84</v>
      </c>
      <c r="AC24">
        <f>'Final ODMatrix'!AE46</f>
        <v>0.18</v>
      </c>
      <c r="AD24">
        <f>'Final ODMatrix'!AF46</f>
        <v>0.18</v>
      </c>
    </row>
    <row r="25" spans="1:30" x14ac:dyDescent="0.5">
      <c r="A25">
        <f>'Final ODMatrix'!C47</f>
        <v>0</v>
      </c>
      <c r="B25">
        <f>'Final ODMatrix'!D47</f>
        <v>0</v>
      </c>
      <c r="C25">
        <f>'Final ODMatrix'!E47</f>
        <v>0.12</v>
      </c>
      <c r="D25">
        <f>'Final ODMatrix'!F47</f>
        <v>0.12</v>
      </c>
      <c r="E25">
        <f>'Final ODMatrix'!G47</f>
        <v>1.845</v>
      </c>
      <c r="F25">
        <f>'Final ODMatrix'!H47</f>
        <v>1.845</v>
      </c>
      <c r="G25">
        <f>'Final ODMatrix'!I47</f>
        <v>0.46</v>
      </c>
      <c r="H25">
        <f>'Final ODMatrix'!J47</f>
        <v>0.46</v>
      </c>
      <c r="I25">
        <f>'Final ODMatrix'!K47</f>
        <v>0.12</v>
      </c>
      <c r="J25">
        <f>'Final ODMatrix'!L47</f>
        <v>0.12</v>
      </c>
      <c r="K25">
        <f>'Final ODMatrix'!M47</f>
        <v>0.1</v>
      </c>
      <c r="L25">
        <f>'Final ODMatrix'!N47</f>
        <v>0.1</v>
      </c>
      <c r="M25">
        <f>'Final ODMatrix'!O47</f>
        <v>0.1</v>
      </c>
      <c r="N25">
        <f>'Final ODMatrix'!P47</f>
        <v>0.1</v>
      </c>
      <c r="O25">
        <f>'Final ODMatrix'!Q47</f>
        <v>0.24</v>
      </c>
      <c r="P25">
        <f>'Final ODMatrix'!R47</f>
        <v>0.24</v>
      </c>
      <c r="Q25">
        <f>'Final ODMatrix'!S47</f>
        <v>2.86</v>
      </c>
      <c r="R25">
        <f>'Final ODMatrix'!T47</f>
        <v>2.86</v>
      </c>
      <c r="S25">
        <f>'Final ODMatrix'!U47</f>
        <v>2.34</v>
      </c>
      <c r="T25">
        <f>'Final ODMatrix'!V47</f>
        <v>2.34</v>
      </c>
      <c r="U25">
        <f>'Final ODMatrix'!W47</f>
        <v>96.885000000000005</v>
      </c>
      <c r="V25">
        <f>'Final ODMatrix'!X47</f>
        <v>96.885000000000005</v>
      </c>
      <c r="W25">
        <f>'Final ODMatrix'!Y47</f>
        <v>0.74</v>
      </c>
      <c r="X25">
        <f>'Final ODMatrix'!Z47</f>
        <v>0.74</v>
      </c>
      <c r="Y25">
        <f>'Final ODMatrix'!AA47</f>
        <v>0</v>
      </c>
      <c r="Z25">
        <f>'Final ODMatrix'!AB47</f>
        <v>3.2800000000000002</v>
      </c>
      <c r="AA25">
        <f>'Final ODMatrix'!AC47</f>
        <v>1.84</v>
      </c>
      <c r="AB25">
        <f>'Final ODMatrix'!AD47</f>
        <v>1.84</v>
      </c>
      <c r="AC25">
        <f>'Final ODMatrix'!AE47</f>
        <v>25.35</v>
      </c>
      <c r="AD25">
        <f>'Final ODMatrix'!AF47</f>
        <v>25.35</v>
      </c>
    </row>
    <row r="26" spans="1:30" x14ac:dyDescent="0.5">
      <c r="A26">
        <f>'Final ODMatrix'!C48</f>
        <v>0</v>
      </c>
      <c r="B26">
        <f>'Final ODMatrix'!D48</f>
        <v>0</v>
      </c>
      <c r="C26">
        <f>'Final ODMatrix'!E48</f>
        <v>0.12</v>
      </c>
      <c r="D26">
        <f>'Final ODMatrix'!F48</f>
        <v>0.12</v>
      </c>
      <c r="E26">
        <f>'Final ODMatrix'!G48</f>
        <v>1.845</v>
      </c>
      <c r="F26">
        <f>'Final ODMatrix'!H48</f>
        <v>1.845</v>
      </c>
      <c r="G26">
        <f>'Final ODMatrix'!I48</f>
        <v>0.46</v>
      </c>
      <c r="H26">
        <f>'Final ODMatrix'!J48</f>
        <v>0.46</v>
      </c>
      <c r="I26">
        <f>'Final ODMatrix'!K48</f>
        <v>0.12</v>
      </c>
      <c r="J26">
        <f>'Final ODMatrix'!L48</f>
        <v>0.12</v>
      </c>
      <c r="K26">
        <f>'Final ODMatrix'!M48</f>
        <v>0.1</v>
      </c>
      <c r="L26">
        <f>'Final ODMatrix'!N48</f>
        <v>0.1</v>
      </c>
      <c r="M26">
        <f>'Final ODMatrix'!O48</f>
        <v>0.1</v>
      </c>
      <c r="N26">
        <f>'Final ODMatrix'!P48</f>
        <v>0.1</v>
      </c>
      <c r="O26">
        <f>'Final ODMatrix'!Q48</f>
        <v>0.24</v>
      </c>
      <c r="P26">
        <f>'Final ODMatrix'!R48</f>
        <v>0.24</v>
      </c>
      <c r="Q26">
        <f>'Final ODMatrix'!S48</f>
        <v>2.86</v>
      </c>
      <c r="R26">
        <f>'Final ODMatrix'!T48</f>
        <v>2.86</v>
      </c>
      <c r="S26">
        <f>'Final ODMatrix'!U48</f>
        <v>2.34</v>
      </c>
      <c r="T26">
        <f>'Final ODMatrix'!V48</f>
        <v>2.34</v>
      </c>
      <c r="U26">
        <f>'Final ODMatrix'!W48</f>
        <v>96.885000000000005</v>
      </c>
      <c r="V26">
        <f>'Final ODMatrix'!X48</f>
        <v>96.885000000000005</v>
      </c>
      <c r="W26">
        <f>'Final ODMatrix'!Y48</f>
        <v>0.74</v>
      </c>
      <c r="X26">
        <f>'Final ODMatrix'!Z48</f>
        <v>0.74</v>
      </c>
      <c r="Y26">
        <f>'Final ODMatrix'!AA48</f>
        <v>3.2800000000000002</v>
      </c>
      <c r="Z26">
        <f>'Final ODMatrix'!AB48</f>
        <v>0</v>
      </c>
      <c r="AA26">
        <f>'Final ODMatrix'!AC48</f>
        <v>1.84</v>
      </c>
      <c r="AB26">
        <f>'Final ODMatrix'!AD48</f>
        <v>1.84</v>
      </c>
      <c r="AC26">
        <f>'Final ODMatrix'!AE48</f>
        <v>25.35</v>
      </c>
      <c r="AD26">
        <f>'Final ODMatrix'!AF48</f>
        <v>25.35</v>
      </c>
    </row>
    <row r="27" spans="1:30" x14ac:dyDescent="0.5">
      <c r="A27">
        <f>'Final ODMatrix'!C49</f>
        <v>0.1</v>
      </c>
      <c r="B27">
        <f>'Final ODMatrix'!D49</f>
        <v>0.1</v>
      </c>
      <c r="C27">
        <f>'Final ODMatrix'!E49</f>
        <v>0.56000000000000005</v>
      </c>
      <c r="D27">
        <f>'Final ODMatrix'!F49</f>
        <v>0.56000000000000005</v>
      </c>
      <c r="E27">
        <f>'Final ODMatrix'!G49</f>
        <v>5.4950000000000001</v>
      </c>
      <c r="F27">
        <f>'Final ODMatrix'!H49</f>
        <v>5.4950000000000001</v>
      </c>
      <c r="G27">
        <f>'Final ODMatrix'!I49</f>
        <v>1.6</v>
      </c>
      <c r="H27">
        <f>'Final ODMatrix'!J49</f>
        <v>1.6</v>
      </c>
      <c r="I27">
        <f>'Final ODMatrix'!K49</f>
        <v>0.14000000000000001</v>
      </c>
      <c r="J27">
        <f>'Final ODMatrix'!L49</f>
        <v>0.14000000000000001</v>
      </c>
      <c r="K27">
        <f>'Final ODMatrix'!M49</f>
        <v>0.42</v>
      </c>
      <c r="L27">
        <f>'Final ODMatrix'!N49</f>
        <v>0.42</v>
      </c>
      <c r="M27">
        <f>'Final ODMatrix'!O49</f>
        <v>0.32</v>
      </c>
      <c r="N27">
        <f>'Final ODMatrix'!P49</f>
        <v>0.32</v>
      </c>
      <c r="O27">
        <f>'Final ODMatrix'!Q49</f>
        <v>0.48</v>
      </c>
      <c r="P27">
        <f>'Final ODMatrix'!R49</f>
        <v>0.48</v>
      </c>
      <c r="Q27">
        <f>'Final ODMatrix'!S49</f>
        <v>3.46</v>
      </c>
      <c r="R27">
        <f>'Final ODMatrix'!T49</f>
        <v>3.46</v>
      </c>
      <c r="S27">
        <f>'Final ODMatrix'!U49</f>
        <v>2.34</v>
      </c>
      <c r="T27">
        <f>'Final ODMatrix'!V49</f>
        <v>2.34</v>
      </c>
      <c r="U27">
        <f>'Final ODMatrix'!W49</f>
        <v>63.08</v>
      </c>
      <c r="V27">
        <f>'Final ODMatrix'!X49</f>
        <v>63.08</v>
      </c>
      <c r="W27">
        <f>'Final ODMatrix'!Y49</f>
        <v>0.06</v>
      </c>
      <c r="X27">
        <f>'Final ODMatrix'!Z49</f>
        <v>0.06</v>
      </c>
      <c r="Y27">
        <f>'Final ODMatrix'!AA49</f>
        <v>1.9000000000000001</v>
      </c>
      <c r="Z27">
        <f>'Final ODMatrix'!AB49</f>
        <v>1.9000000000000001</v>
      </c>
      <c r="AA27">
        <f>'Final ODMatrix'!AC49</f>
        <v>0</v>
      </c>
      <c r="AB27">
        <f>'Final ODMatrix'!AD49</f>
        <v>22.28</v>
      </c>
      <c r="AC27">
        <f>'Final ODMatrix'!AE49</f>
        <v>116.245</v>
      </c>
      <c r="AD27">
        <f>'Final ODMatrix'!AF49</f>
        <v>116.245</v>
      </c>
    </row>
    <row r="28" spans="1:30" x14ac:dyDescent="0.5">
      <c r="A28">
        <f>'Final ODMatrix'!C50</f>
        <v>0.1</v>
      </c>
      <c r="B28">
        <f>'Final ODMatrix'!D50</f>
        <v>0.1</v>
      </c>
      <c r="C28">
        <f>'Final ODMatrix'!E50</f>
        <v>0.56000000000000005</v>
      </c>
      <c r="D28">
        <f>'Final ODMatrix'!F50</f>
        <v>0.56000000000000005</v>
      </c>
      <c r="E28">
        <f>'Final ODMatrix'!G50</f>
        <v>5.4950000000000001</v>
      </c>
      <c r="F28">
        <f>'Final ODMatrix'!H50</f>
        <v>5.4950000000000001</v>
      </c>
      <c r="G28">
        <f>'Final ODMatrix'!I50</f>
        <v>1.6</v>
      </c>
      <c r="H28">
        <f>'Final ODMatrix'!J50</f>
        <v>1.6</v>
      </c>
      <c r="I28">
        <f>'Final ODMatrix'!K50</f>
        <v>0.14000000000000001</v>
      </c>
      <c r="J28">
        <f>'Final ODMatrix'!L50</f>
        <v>0.14000000000000001</v>
      </c>
      <c r="K28">
        <f>'Final ODMatrix'!M50</f>
        <v>0.42</v>
      </c>
      <c r="L28">
        <f>'Final ODMatrix'!N50</f>
        <v>0.42</v>
      </c>
      <c r="M28">
        <f>'Final ODMatrix'!O50</f>
        <v>0.32</v>
      </c>
      <c r="N28">
        <f>'Final ODMatrix'!P50</f>
        <v>0.32</v>
      </c>
      <c r="O28">
        <f>'Final ODMatrix'!Q50</f>
        <v>0.48</v>
      </c>
      <c r="P28">
        <f>'Final ODMatrix'!R50</f>
        <v>0.48</v>
      </c>
      <c r="Q28">
        <f>'Final ODMatrix'!S50</f>
        <v>3.46</v>
      </c>
      <c r="R28">
        <f>'Final ODMatrix'!T50</f>
        <v>3.46</v>
      </c>
      <c r="S28">
        <f>'Final ODMatrix'!U50</f>
        <v>2.34</v>
      </c>
      <c r="T28">
        <f>'Final ODMatrix'!V50</f>
        <v>2.34</v>
      </c>
      <c r="U28">
        <f>'Final ODMatrix'!W50</f>
        <v>63.08</v>
      </c>
      <c r="V28">
        <f>'Final ODMatrix'!X50</f>
        <v>63.08</v>
      </c>
      <c r="W28">
        <f>'Final ODMatrix'!Y50</f>
        <v>0.06</v>
      </c>
      <c r="X28">
        <f>'Final ODMatrix'!Z50</f>
        <v>0.06</v>
      </c>
      <c r="Y28">
        <f>'Final ODMatrix'!AA50</f>
        <v>1.9000000000000001</v>
      </c>
      <c r="Z28">
        <f>'Final ODMatrix'!AB50</f>
        <v>1.9000000000000001</v>
      </c>
      <c r="AA28">
        <f>'Final ODMatrix'!AC50</f>
        <v>22.28</v>
      </c>
      <c r="AB28">
        <f>'Final ODMatrix'!AD50</f>
        <v>0</v>
      </c>
      <c r="AC28">
        <f>'Final ODMatrix'!AE50</f>
        <v>116.245</v>
      </c>
      <c r="AD28">
        <f>'Final ODMatrix'!AF50</f>
        <v>116.245</v>
      </c>
    </row>
    <row r="29" spans="1:30" x14ac:dyDescent="0.5">
      <c r="A29">
        <f>'Final ODMatrix'!C51</f>
        <v>0.82000000000000006</v>
      </c>
      <c r="B29">
        <f>'Final ODMatrix'!D51</f>
        <v>0.82000000000000006</v>
      </c>
      <c r="C29">
        <f>'Final ODMatrix'!E51</f>
        <v>1.02</v>
      </c>
      <c r="D29">
        <f>'Final ODMatrix'!F51</f>
        <v>1.02</v>
      </c>
      <c r="E29">
        <f>'Final ODMatrix'!G51</f>
        <v>9.7000000000000011</v>
      </c>
      <c r="F29">
        <f>'Final ODMatrix'!H51</f>
        <v>9.7000000000000011</v>
      </c>
      <c r="G29">
        <f>'Final ODMatrix'!I51</f>
        <v>1.56</v>
      </c>
      <c r="H29">
        <f>'Final ODMatrix'!J51</f>
        <v>1.56</v>
      </c>
      <c r="I29">
        <f>'Final ODMatrix'!K51</f>
        <v>0.26</v>
      </c>
      <c r="J29">
        <f>'Final ODMatrix'!L51</f>
        <v>0.26</v>
      </c>
      <c r="K29">
        <f>'Final ODMatrix'!M51</f>
        <v>0.3</v>
      </c>
      <c r="L29">
        <f>'Final ODMatrix'!N51</f>
        <v>0.3</v>
      </c>
      <c r="M29">
        <f>'Final ODMatrix'!O51</f>
        <v>0.02</v>
      </c>
      <c r="N29">
        <f>'Final ODMatrix'!P51</f>
        <v>0.02</v>
      </c>
      <c r="O29">
        <f>'Final ODMatrix'!Q51</f>
        <v>0.24</v>
      </c>
      <c r="P29">
        <f>'Final ODMatrix'!R51</f>
        <v>0.24</v>
      </c>
      <c r="Q29">
        <f>'Final ODMatrix'!S51</f>
        <v>3.92</v>
      </c>
      <c r="R29">
        <f>'Final ODMatrix'!T51</f>
        <v>3.92</v>
      </c>
      <c r="S29">
        <f>'Final ODMatrix'!U51</f>
        <v>2.16</v>
      </c>
      <c r="T29">
        <f>'Final ODMatrix'!V51</f>
        <v>2.16</v>
      </c>
      <c r="U29">
        <f>'Final ODMatrix'!W51</f>
        <v>54.53</v>
      </c>
      <c r="V29">
        <f>'Final ODMatrix'!X51</f>
        <v>54.53</v>
      </c>
      <c r="W29">
        <f>'Final ODMatrix'!Y51</f>
        <v>0.70000000000000007</v>
      </c>
      <c r="X29">
        <f>'Final ODMatrix'!Z51</f>
        <v>0.70000000000000007</v>
      </c>
      <c r="Y29">
        <f>'Final ODMatrix'!AA51</f>
        <v>2.34</v>
      </c>
      <c r="Z29">
        <f>'Final ODMatrix'!AB51</f>
        <v>2.34</v>
      </c>
      <c r="AA29">
        <f>'Final ODMatrix'!AC51</f>
        <v>7.4</v>
      </c>
      <c r="AB29">
        <f>'Final ODMatrix'!AD51</f>
        <v>7.4</v>
      </c>
      <c r="AC29">
        <f>'Final ODMatrix'!AE51</f>
        <v>0</v>
      </c>
      <c r="AD29">
        <f>'Final ODMatrix'!AF51</f>
        <v>195.78</v>
      </c>
    </row>
    <row r="30" spans="1:30" x14ac:dyDescent="0.5">
      <c r="A30">
        <f>'Final ODMatrix'!C52</f>
        <v>0.82000000000000006</v>
      </c>
      <c r="B30">
        <f>'Final ODMatrix'!D52</f>
        <v>0.82000000000000006</v>
      </c>
      <c r="C30">
        <f>'Final ODMatrix'!E52</f>
        <v>1.02</v>
      </c>
      <c r="D30">
        <f>'Final ODMatrix'!F52</f>
        <v>1.02</v>
      </c>
      <c r="E30">
        <f>'Final ODMatrix'!G52</f>
        <v>9.7000000000000011</v>
      </c>
      <c r="F30">
        <f>'Final ODMatrix'!H52</f>
        <v>9.7000000000000011</v>
      </c>
      <c r="G30">
        <f>'Final ODMatrix'!I52</f>
        <v>1.56</v>
      </c>
      <c r="H30">
        <f>'Final ODMatrix'!J52</f>
        <v>1.56</v>
      </c>
      <c r="I30">
        <f>'Final ODMatrix'!K52</f>
        <v>0.26</v>
      </c>
      <c r="J30">
        <f>'Final ODMatrix'!L52</f>
        <v>0.26</v>
      </c>
      <c r="K30">
        <f>'Final ODMatrix'!M52</f>
        <v>0.3</v>
      </c>
      <c r="L30">
        <f>'Final ODMatrix'!N52</f>
        <v>0.3</v>
      </c>
      <c r="M30">
        <f>'Final ODMatrix'!O52</f>
        <v>0.02</v>
      </c>
      <c r="N30">
        <f>'Final ODMatrix'!P52</f>
        <v>0.02</v>
      </c>
      <c r="O30">
        <f>'Final ODMatrix'!Q52</f>
        <v>0.24</v>
      </c>
      <c r="P30">
        <f>'Final ODMatrix'!R52</f>
        <v>0.24</v>
      </c>
      <c r="Q30">
        <f>'Final ODMatrix'!S52</f>
        <v>3.92</v>
      </c>
      <c r="R30">
        <f>'Final ODMatrix'!T52</f>
        <v>3.92</v>
      </c>
      <c r="S30">
        <f>'Final ODMatrix'!U52</f>
        <v>2.16</v>
      </c>
      <c r="T30">
        <f>'Final ODMatrix'!V52</f>
        <v>2.16</v>
      </c>
      <c r="U30">
        <f>'Final ODMatrix'!W52</f>
        <v>54.53</v>
      </c>
      <c r="V30">
        <f>'Final ODMatrix'!X52</f>
        <v>54.53</v>
      </c>
      <c r="W30">
        <f>'Final ODMatrix'!Y52</f>
        <v>0.70000000000000007</v>
      </c>
      <c r="X30">
        <f>'Final ODMatrix'!Z52</f>
        <v>0.70000000000000007</v>
      </c>
      <c r="Y30">
        <f>'Final ODMatrix'!AA52</f>
        <v>2.34</v>
      </c>
      <c r="Z30">
        <f>'Final ODMatrix'!AB52</f>
        <v>2.34</v>
      </c>
      <c r="AA30">
        <f>'Final ODMatrix'!AC52</f>
        <v>7.4</v>
      </c>
      <c r="AB30">
        <f>'Final ODMatrix'!AD52</f>
        <v>7.4</v>
      </c>
      <c r="AC30">
        <f>'Final ODMatrix'!AE52</f>
        <v>195.78</v>
      </c>
      <c r="AD30">
        <f>'Final ODMatrix'!AF52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"/>
  <sheetViews>
    <sheetView workbookViewId="0">
      <selection activeCell="C15" sqref="C15"/>
    </sheetView>
  </sheetViews>
  <sheetFormatPr defaultRowHeight="15.75" x14ac:dyDescent="0.5"/>
  <sheetData>
    <row r="1" spans="1:30" x14ac:dyDescent="0.5">
      <c r="A1" s="6">
        <v>0</v>
      </c>
      <c r="B1" s="6">
        <v>0.58620689655172409</v>
      </c>
      <c r="C1" s="6">
        <v>1.1724137931034482</v>
      </c>
      <c r="D1" s="6">
        <v>1.7586206896551722</v>
      </c>
      <c r="E1" s="6">
        <v>2.3448275862068964</v>
      </c>
      <c r="F1" s="6">
        <v>2.9310344827586206</v>
      </c>
      <c r="G1" s="6">
        <v>3.5172413793103448</v>
      </c>
      <c r="H1" s="6">
        <v>4.1034482758620685</v>
      </c>
      <c r="I1" s="6">
        <v>4.6896551724137927</v>
      </c>
      <c r="J1" s="6">
        <v>5.2758620689655169</v>
      </c>
      <c r="K1" s="6">
        <v>5.8620689655172411</v>
      </c>
      <c r="L1" s="6">
        <v>6.4482758620689653</v>
      </c>
      <c r="M1" s="6">
        <v>7.0344827586206895</v>
      </c>
      <c r="N1" s="6">
        <v>7.6206896551724137</v>
      </c>
      <c r="O1" s="6">
        <v>8.206896551724137</v>
      </c>
      <c r="P1" s="6">
        <v>8.7931034482758612</v>
      </c>
      <c r="Q1" s="6">
        <v>9.3793103448275854</v>
      </c>
      <c r="R1" s="6">
        <v>9.9655172413793096</v>
      </c>
      <c r="S1" s="6">
        <v>10.551724137931034</v>
      </c>
      <c r="T1" s="6">
        <v>11.137931034482758</v>
      </c>
      <c r="U1" s="6">
        <v>11.724137931034482</v>
      </c>
      <c r="V1" s="6">
        <v>12.310344827586206</v>
      </c>
      <c r="W1" s="6">
        <v>12.896551724137931</v>
      </c>
      <c r="X1" s="6">
        <v>13.482758620689655</v>
      </c>
      <c r="Y1" s="6">
        <v>14.068965517241379</v>
      </c>
      <c r="Z1" s="6">
        <v>14.655172413793103</v>
      </c>
      <c r="AA1" s="6">
        <v>15.241379310344827</v>
      </c>
      <c r="AB1" s="6">
        <v>15.827586206896552</v>
      </c>
      <c r="AC1" s="6">
        <v>16.413793103448274</v>
      </c>
      <c r="AD1" s="6">
        <v>16.999999999999996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opLeftCell="A34" workbookViewId="0">
      <selection activeCell="D63" sqref="D63"/>
    </sheetView>
  </sheetViews>
  <sheetFormatPr defaultColWidth="11" defaultRowHeight="15.75" x14ac:dyDescent="0.5"/>
  <sheetData>
    <row r="1" spans="1:27" x14ac:dyDescent="0.5">
      <c r="A1" t="s">
        <v>16</v>
      </c>
      <c r="B1">
        <v>1</v>
      </c>
    </row>
    <row r="2" spans="1:27" x14ac:dyDescent="0.5">
      <c r="A2" t="s">
        <v>17</v>
      </c>
      <c r="B2" t="s">
        <v>18</v>
      </c>
    </row>
    <row r="3" spans="1:27" x14ac:dyDescent="0.5">
      <c r="A3" t="s">
        <v>19</v>
      </c>
      <c r="B3" t="s">
        <v>18</v>
      </c>
    </row>
    <row r="4" spans="1:27" x14ac:dyDescent="0.5">
      <c r="A4" t="s">
        <v>20</v>
      </c>
      <c r="B4" t="s">
        <v>18</v>
      </c>
    </row>
    <row r="6" spans="1:27" x14ac:dyDescent="0.5">
      <c r="A6" t="s">
        <v>21</v>
      </c>
      <c r="B6" t="s">
        <v>22</v>
      </c>
    </row>
    <row r="7" spans="1:27" x14ac:dyDescent="0.5">
      <c r="A7" t="s">
        <v>23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99</v>
      </c>
      <c r="AA7" t="s">
        <v>24</v>
      </c>
    </row>
    <row r="8" spans="1:27" x14ac:dyDescent="0.5">
      <c r="A8" t="s">
        <v>25</v>
      </c>
      <c r="B8">
        <v>1</v>
      </c>
      <c r="D8">
        <v>4</v>
      </c>
      <c r="H8">
        <v>7</v>
      </c>
      <c r="I8">
        <v>16</v>
      </c>
      <c r="J8">
        <v>19</v>
      </c>
      <c r="K8">
        <v>7</v>
      </c>
      <c r="L8">
        <v>5</v>
      </c>
      <c r="M8">
        <v>1</v>
      </c>
      <c r="N8">
        <v>15</v>
      </c>
      <c r="O8">
        <v>5</v>
      </c>
      <c r="P8">
        <v>6</v>
      </c>
      <c r="Q8">
        <v>9</v>
      </c>
      <c r="R8">
        <v>9</v>
      </c>
      <c r="S8">
        <v>18</v>
      </c>
      <c r="T8">
        <v>13</v>
      </c>
      <c r="U8">
        <v>7</v>
      </c>
      <c r="V8">
        <v>9</v>
      </c>
      <c r="W8">
        <v>2</v>
      </c>
      <c r="X8">
        <v>2</v>
      </c>
      <c r="Y8">
        <v>2</v>
      </c>
      <c r="AA8">
        <v>157</v>
      </c>
    </row>
    <row r="9" spans="1:27" x14ac:dyDescent="0.5">
      <c r="A9" t="s">
        <v>26</v>
      </c>
      <c r="D9">
        <v>2</v>
      </c>
      <c r="F9">
        <v>1</v>
      </c>
      <c r="H9">
        <v>1</v>
      </c>
      <c r="I9">
        <v>10</v>
      </c>
      <c r="J9">
        <v>20</v>
      </c>
      <c r="K9">
        <v>15</v>
      </c>
      <c r="L9">
        <v>11</v>
      </c>
      <c r="M9">
        <v>7</v>
      </c>
      <c r="N9">
        <v>7</v>
      </c>
      <c r="O9">
        <v>10</v>
      </c>
      <c r="P9">
        <v>14</v>
      </c>
      <c r="Q9">
        <v>9</v>
      </c>
      <c r="R9">
        <v>10</v>
      </c>
      <c r="S9">
        <v>20</v>
      </c>
      <c r="T9">
        <v>15</v>
      </c>
      <c r="U9">
        <v>10</v>
      </c>
      <c r="V9">
        <v>6</v>
      </c>
      <c r="W9">
        <v>9</v>
      </c>
      <c r="X9">
        <v>5</v>
      </c>
      <c r="Y9">
        <v>3</v>
      </c>
      <c r="AA9">
        <v>185</v>
      </c>
    </row>
    <row r="10" spans="1:27" x14ac:dyDescent="0.5">
      <c r="A10" t="s">
        <v>27</v>
      </c>
      <c r="B10">
        <v>1</v>
      </c>
      <c r="D10">
        <v>1</v>
      </c>
      <c r="H10">
        <v>8</v>
      </c>
      <c r="I10">
        <v>13</v>
      </c>
      <c r="J10">
        <v>19</v>
      </c>
      <c r="K10">
        <v>22</v>
      </c>
      <c r="L10">
        <v>15</v>
      </c>
      <c r="M10">
        <v>2</v>
      </c>
      <c r="N10">
        <v>8</v>
      </c>
      <c r="O10">
        <v>17</v>
      </c>
      <c r="P10">
        <v>12</v>
      </c>
      <c r="Q10">
        <v>6</v>
      </c>
      <c r="R10">
        <v>9</v>
      </c>
      <c r="S10">
        <v>22</v>
      </c>
      <c r="T10">
        <v>28</v>
      </c>
      <c r="U10">
        <v>11</v>
      </c>
      <c r="V10">
        <v>9</v>
      </c>
      <c r="W10">
        <v>11</v>
      </c>
      <c r="X10">
        <v>4</v>
      </c>
      <c r="Y10">
        <v>10</v>
      </c>
      <c r="AA10">
        <v>228</v>
      </c>
    </row>
    <row r="11" spans="1:27" x14ac:dyDescent="0.5">
      <c r="A11" t="s">
        <v>28</v>
      </c>
      <c r="B11">
        <v>1</v>
      </c>
      <c r="D11">
        <v>1</v>
      </c>
      <c r="F11">
        <v>1</v>
      </c>
      <c r="G11">
        <v>12</v>
      </c>
      <c r="H11">
        <v>7</v>
      </c>
      <c r="I11">
        <v>26</v>
      </c>
      <c r="J11">
        <v>64</v>
      </c>
      <c r="K11">
        <v>39</v>
      </c>
      <c r="L11">
        <v>33</v>
      </c>
      <c r="M11">
        <v>31</v>
      </c>
      <c r="N11">
        <v>24</v>
      </c>
      <c r="O11">
        <v>43</v>
      </c>
      <c r="P11">
        <v>44</v>
      </c>
      <c r="Q11">
        <v>36</v>
      </c>
      <c r="R11">
        <v>30</v>
      </c>
      <c r="S11">
        <v>60</v>
      </c>
      <c r="T11">
        <v>40</v>
      </c>
      <c r="U11">
        <v>41</v>
      </c>
      <c r="V11">
        <v>22</v>
      </c>
      <c r="W11">
        <v>16</v>
      </c>
      <c r="X11">
        <v>12</v>
      </c>
      <c r="Y11">
        <v>12</v>
      </c>
      <c r="Z11">
        <v>2</v>
      </c>
      <c r="AA11">
        <v>597</v>
      </c>
    </row>
    <row r="12" spans="1:27" x14ac:dyDescent="0.5">
      <c r="A12" t="s">
        <v>29</v>
      </c>
      <c r="B12">
        <v>1</v>
      </c>
      <c r="E12">
        <v>2</v>
      </c>
      <c r="F12">
        <v>2</v>
      </c>
      <c r="G12">
        <v>2</v>
      </c>
      <c r="H12">
        <v>2</v>
      </c>
      <c r="I12">
        <v>14</v>
      </c>
      <c r="J12">
        <v>22</v>
      </c>
      <c r="K12">
        <v>10</v>
      </c>
      <c r="L12">
        <v>2</v>
      </c>
      <c r="M12">
        <v>13</v>
      </c>
      <c r="N12">
        <v>7</v>
      </c>
      <c r="O12">
        <v>11</v>
      </c>
      <c r="P12">
        <v>15</v>
      </c>
      <c r="Q12">
        <v>8</v>
      </c>
      <c r="R12">
        <v>11</v>
      </c>
      <c r="S12">
        <v>16</v>
      </c>
      <c r="T12">
        <v>18</v>
      </c>
      <c r="U12">
        <v>1</v>
      </c>
      <c r="V12">
        <v>6</v>
      </c>
      <c r="W12">
        <v>5</v>
      </c>
      <c r="X12">
        <v>2</v>
      </c>
      <c r="Y12">
        <v>4</v>
      </c>
      <c r="Z12">
        <v>1</v>
      </c>
      <c r="AA12">
        <v>175</v>
      </c>
    </row>
    <row r="13" spans="1:27" x14ac:dyDescent="0.5">
      <c r="A13" t="s">
        <v>30</v>
      </c>
      <c r="B13">
        <v>1</v>
      </c>
      <c r="C13">
        <v>1</v>
      </c>
      <c r="D13">
        <v>5</v>
      </c>
      <c r="G13">
        <v>4</v>
      </c>
      <c r="H13">
        <v>23</v>
      </c>
      <c r="I13">
        <v>18</v>
      </c>
      <c r="J13">
        <v>72</v>
      </c>
      <c r="K13">
        <v>35</v>
      </c>
      <c r="L13">
        <v>30</v>
      </c>
      <c r="M13">
        <v>25</v>
      </c>
      <c r="N13">
        <v>42</v>
      </c>
      <c r="O13">
        <v>38</v>
      </c>
      <c r="P13">
        <v>38</v>
      </c>
      <c r="Q13">
        <v>53</v>
      </c>
      <c r="R13">
        <v>25</v>
      </c>
      <c r="S13">
        <v>51</v>
      </c>
      <c r="T13">
        <v>54</v>
      </c>
      <c r="U13">
        <v>33</v>
      </c>
      <c r="V13">
        <v>17</v>
      </c>
      <c r="W13">
        <v>21</v>
      </c>
      <c r="X13">
        <v>20</v>
      </c>
      <c r="Y13">
        <v>15</v>
      </c>
      <c r="AA13">
        <v>621</v>
      </c>
    </row>
    <row r="14" spans="1:27" x14ac:dyDescent="0.5">
      <c r="A14" t="s">
        <v>31</v>
      </c>
      <c r="C14">
        <v>2</v>
      </c>
      <c r="F14">
        <v>4</v>
      </c>
      <c r="G14">
        <v>2</v>
      </c>
      <c r="H14">
        <v>6</v>
      </c>
      <c r="I14">
        <v>23</v>
      </c>
      <c r="J14">
        <v>45</v>
      </c>
      <c r="K14">
        <v>34</v>
      </c>
      <c r="L14">
        <v>14</v>
      </c>
      <c r="M14">
        <v>20</v>
      </c>
      <c r="N14">
        <v>27</v>
      </c>
      <c r="O14">
        <v>26</v>
      </c>
      <c r="P14">
        <v>9</v>
      </c>
      <c r="Q14">
        <v>29</v>
      </c>
      <c r="R14">
        <v>21</v>
      </c>
      <c r="S14">
        <v>46</v>
      </c>
      <c r="T14">
        <v>45</v>
      </c>
      <c r="U14">
        <v>33</v>
      </c>
      <c r="V14">
        <v>16</v>
      </c>
      <c r="W14">
        <v>15</v>
      </c>
      <c r="X14">
        <v>12</v>
      </c>
      <c r="Y14">
        <v>1</v>
      </c>
      <c r="Z14">
        <v>4</v>
      </c>
      <c r="AA14">
        <v>434</v>
      </c>
    </row>
    <row r="15" spans="1:27" x14ac:dyDescent="0.5">
      <c r="A15" t="s">
        <v>32</v>
      </c>
      <c r="F15">
        <v>1</v>
      </c>
      <c r="G15">
        <v>2</v>
      </c>
      <c r="H15">
        <v>11</v>
      </c>
      <c r="I15">
        <v>13</v>
      </c>
      <c r="J15">
        <v>33</v>
      </c>
      <c r="K15">
        <v>7</v>
      </c>
      <c r="L15">
        <v>12</v>
      </c>
      <c r="M15">
        <v>16</v>
      </c>
      <c r="N15">
        <v>23</v>
      </c>
      <c r="O15">
        <v>11</v>
      </c>
      <c r="P15">
        <v>23</v>
      </c>
      <c r="Q15">
        <v>15</v>
      </c>
      <c r="R15">
        <v>30</v>
      </c>
      <c r="S15">
        <v>22</v>
      </c>
      <c r="T15">
        <v>16</v>
      </c>
      <c r="U15">
        <v>8</v>
      </c>
      <c r="V15">
        <v>15</v>
      </c>
      <c r="W15">
        <v>3</v>
      </c>
      <c r="X15">
        <v>2</v>
      </c>
      <c r="Y15">
        <v>2</v>
      </c>
      <c r="AA15">
        <v>265</v>
      </c>
    </row>
    <row r="16" spans="1:27" x14ac:dyDescent="0.5">
      <c r="A16" t="s">
        <v>33</v>
      </c>
      <c r="H16">
        <v>3</v>
      </c>
      <c r="I16">
        <v>13</v>
      </c>
      <c r="J16">
        <v>21</v>
      </c>
      <c r="K16">
        <v>5</v>
      </c>
      <c r="L16">
        <v>2</v>
      </c>
      <c r="M16">
        <v>7</v>
      </c>
      <c r="N16">
        <v>4</v>
      </c>
      <c r="O16">
        <v>5</v>
      </c>
      <c r="P16">
        <v>5</v>
      </c>
      <c r="Q16">
        <v>7</v>
      </c>
      <c r="R16">
        <v>11</v>
      </c>
      <c r="S16">
        <v>25</v>
      </c>
      <c r="T16">
        <v>8</v>
      </c>
      <c r="U16">
        <v>11</v>
      </c>
      <c r="V16">
        <v>5</v>
      </c>
      <c r="W16">
        <v>7</v>
      </c>
      <c r="X16">
        <v>3</v>
      </c>
      <c r="Y16">
        <v>2</v>
      </c>
      <c r="AA16">
        <v>144</v>
      </c>
    </row>
    <row r="17" spans="1:27" x14ac:dyDescent="0.5">
      <c r="A17" t="s">
        <v>34</v>
      </c>
      <c r="B17">
        <v>1</v>
      </c>
      <c r="F17">
        <v>2</v>
      </c>
      <c r="G17">
        <v>1</v>
      </c>
      <c r="H17">
        <v>8</v>
      </c>
      <c r="I17">
        <v>17</v>
      </c>
      <c r="J17">
        <v>40</v>
      </c>
      <c r="K17">
        <v>11</v>
      </c>
      <c r="L17">
        <v>8</v>
      </c>
      <c r="M17">
        <v>15</v>
      </c>
      <c r="N17">
        <v>13</v>
      </c>
      <c r="O17">
        <v>25</v>
      </c>
      <c r="P17">
        <v>20</v>
      </c>
      <c r="Q17">
        <v>13</v>
      </c>
      <c r="R17">
        <v>23</v>
      </c>
      <c r="S17">
        <v>30</v>
      </c>
      <c r="T17">
        <v>20</v>
      </c>
      <c r="U17">
        <v>22</v>
      </c>
      <c r="V17">
        <v>24</v>
      </c>
      <c r="W17">
        <v>7</v>
      </c>
      <c r="X17">
        <v>5</v>
      </c>
      <c r="Y17">
        <v>2</v>
      </c>
      <c r="Z17">
        <v>1</v>
      </c>
      <c r="AA17">
        <v>308</v>
      </c>
    </row>
    <row r="18" spans="1:27" x14ac:dyDescent="0.5">
      <c r="A18" t="s">
        <v>35</v>
      </c>
      <c r="F18">
        <v>1</v>
      </c>
      <c r="H18">
        <v>2</v>
      </c>
      <c r="I18">
        <v>9</v>
      </c>
      <c r="J18">
        <v>17</v>
      </c>
      <c r="K18">
        <v>11</v>
      </c>
      <c r="L18">
        <v>4</v>
      </c>
      <c r="M18">
        <v>6</v>
      </c>
      <c r="N18">
        <v>10</v>
      </c>
      <c r="O18">
        <v>7</v>
      </c>
      <c r="P18">
        <v>6</v>
      </c>
      <c r="Q18">
        <v>8</v>
      </c>
      <c r="R18">
        <v>5</v>
      </c>
      <c r="S18">
        <v>18</v>
      </c>
      <c r="T18">
        <v>11</v>
      </c>
      <c r="U18">
        <v>6</v>
      </c>
      <c r="V18">
        <v>3</v>
      </c>
      <c r="W18">
        <v>5</v>
      </c>
      <c r="X18">
        <v>1</v>
      </c>
      <c r="Z18">
        <v>2</v>
      </c>
      <c r="AA18">
        <v>132</v>
      </c>
    </row>
    <row r="19" spans="1:27" x14ac:dyDescent="0.5">
      <c r="A19" t="s">
        <v>24</v>
      </c>
      <c r="B19">
        <v>6</v>
      </c>
      <c r="C19">
        <v>3</v>
      </c>
      <c r="D19">
        <v>13</v>
      </c>
      <c r="E19">
        <v>2</v>
      </c>
      <c r="F19">
        <v>12</v>
      </c>
      <c r="G19">
        <v>23</v>
      </c>
      <c r="H19">
        <v>78</v>
      </c>
      <c r="I19">
        <v>172</v>
      </c>
      <c r="J19">
        <v>372</v>
      </c>
      <c r="K19">
        <v>196</v>
      </c>
      <c r="L19">
        <v>136</v>
      </c>
      <c r="M19">
        <v>143</v>
      </c>
      <c r="N19">
        <v>180</v>
      </c>
      <c r="O19">
        <v>198</v>
      </c>
      <c r="P19">
        <v>192</v>
      </c>
      <c r="Q19">
        <v>193</v>
      </c>
      <c r="R19">
        <v>184</v>
      </c>
      <c r="S19">
        <v>328</v>
      </c>
      <c r="T19">
        <v>268</v>
      </c>
      <c r="U19">
        <v>183</v>
      </c>
      <c r="V19">
        <v>132</v>
      </c>
      <c r="W19">
        <v>101</v>
      </c>
      <c r="X19">
        <v>68</v>
      </c>
      <c r="Y19">
        <v>53</v>
      </c>
      <c r="Z19">
        <v>10</v>
      </c>
      <c r="AA19">
        <v>3246</v>
      </c>
    </row>
    <row r="22" spans="1:27" x14ac:dyDescent="0.5">
      <c r="A22" t="s">
        <v>36</v>
      </c>
    </row>
    <row r="23" spans="1:27" x14ac:dyDescent="0.5">
      <c r="A23" t="s">
        <v>21</v>
      </c>
      <c r="B23" t="s">
        <v>22</v>
      </c>
    </row>
    <row r="24" spans="1:27" x14ac:dyDescent="0.5">
      <c r="A24" t="s">
        <v>23</v>
      </c>
      <c r="B24">
        <v>0</v>
      </c>
      <c r="C24">
        <v>1</v>
      </c>
      <c r="D24">
        <v>2</v>
      </c>
      <c r="E24">
        <v>3</v>
      </c>
      <c r="F24">
        <v>4</v>
      </c>
      <c r="G24">
        <v>5</v>
      </c>
      <c r="H24">
        <v>6</v>
      </c>
      <c r="I24">
        <v>7</v>
      </c>
      <c r="J24">
        <v>8</v>
      </c>
      <c r="K24">
        <v>9</v>
      </c>
      <c r="L24">
        <v>10</v>
      </c>
      <c r="M24">
        <v>11</v>
      </c>
      <c r="N24">
        <v>12</v>
      </c>
      <c r="O24">
        <v>13</v>
      </c>
      <c r="P24">
        <v>14</v>
      </c>
      <c r="Q24">
        <v>15</v>
      </c>
      <c r="R24">
        <v>16</v>
      </c>
      <c r="S24">
        <v>17</v>
      </c>
      <c r="T24">
        <v>18</v>
      </c>
      <c r="U24">
        <v>19</v>
      </c>
      <c r="V24">
        <v>20</v>
      </c>
      <c r="W24">
        <v>21</v>
      </c>
      <c r="X24">
        <v>22</v>
      </c>
      <c r="Y24">
        <v>23</v>
      </c>
      <c r="Z24">
        <v>99</v>
      </c>
      <c r="AA24" t="s">
        <v>24</v>
      </c>
    </row>
    <row r="25" spans="1:27" x14ac:dyDescent="0.5">
      <c r="A25" t="s">
        <v>25</v>
      </c>
      <c r="H25">
        <v>6</v>
      </c>
      <c r="I25">
        <v>9</v>
      </c>
      <c r="J25">
        <v>12</v>
      </c>
      <c r="K25">
        <v>4</v>
      </c>
      <c r="L25">
        <v>2</v>
      </c>
      <c r="N25">
        <v>6</v>
      </c>
      <c r="O25">
        <v>2</v>
      </c>
      <c r="P25">
        <v>2</v>
      </c>
      <c r="Q25">
        <v>1</v>
      </c>
      <c r="S25">
        <v>2</v>
      </c>
      <c r="T25">
        <v>1</v>
      </c>
      <c r="AA25">
        <v>47</v>
      </c>
    </row>
    <row r="26" spans="1:27" x14ac:dyDescent="0.5">
      <c r="A26" t="s">
        <v>26</v>
      </c>
      <c r="H26">
        <v>1</v>
      </c>
      <c r="I26">
        <v>9</v>
      </c>
      <c r="J26">
        <v>15</v>
      </c>
      <c r="K26">
        <v>11</v>
      </c>
      <c r="L26">
        <v>7</v>
      </c>
      <c r="M26">
        <v>2</v>
      </c>
      <c r="N26">
        <v>2</v>
      </c>
      <c r="O26">
        <v>1</v>
      </c>
      <c r="P26">
        <v>2</v>
      </c>
      <c r="R26">
        <v>3</v>
      </c>
      <c r="S26">
        <v>5</v>
      </c>
      <c r="U26">
        <v>2</v>
      </c>
      <c r="W26">
        <v>1</v>
      </c>
      <c r="AA26">
        <v>61</v>
      </c>
    </row>
    <row r="27" spans="1:27" x14ac:dyDescent="0.5">
      <c r="A27" t="s">
        <v>27</v>
      </c>
      <c r="H27">
        <v>8</v>
      </c>
      <c r="I27">
        <v>10</v>
      </c>
      <c r="J27">
        <v>14</v>
      </c>
      <c r="K27">
        <v>16</v>
      </c>
      <c r="L27">
        <v>6</v>
      </c>
      <c r="N27">
        <v>5</v>
      </c>
      <c r="O27">
        <v>5</v>
      </c>
      <c r="P27">
        <v>5</v>
      </c>
      <c r="Q27">
        <v>4</v>
      </c>
      <c r="S27">
        <v>2</v>
      </c>
      <c r="T27">
        <v>2</v>
      </c>
      <c r="AA27">
        <v>77</v>
      </c>
    </row>
    <row r="28" spans="1:27" x14ac:dyDescent="0.5">
      <c r="A28" t="s">
        <v>28</v>
      </c>
      <c r="F28">
        <v>1</v>
      </c>
      <c r="G28">
        <v>6</v>
      </c>
      <c r="H28">
        <v>5</v>
      </c>
      <c r="I28">
        <v>17</v>
      </c>
      <c r="J28">
        <v>45</v>
      </c>
      <c r="K28">
        <v>17</v>
      </c>
      <c r="L28">
        <v>10</v>
      </c>
      <c r="M28">
        <v>8</v>
      </c>
      <c r="N28">
        <v>7</v>
      </c>
      <c r="O28">
        <v>14</v>
      </c>
      <c r="P28">
        <v>6</v>
      </c>
      <c r="Q28">
        <v>5</v>
      </c>
      <c r="R28">
        <v>5</v>
      </c>
      <c r="S28">
        <v>2</v>
      </c>
      <c r="T28">
        <v>7</v>
      </c>
      <c r="AA28">
        <v>155</v>
      </c>
    </row>
    <row r="29" spans="1:27" x14ac:dyDescent="0.5">
      <c r="A29" t="s">
        <v>29</v>
      </c>
      <c r="H29">
        <v>2</v>
      </c>
      <c r="I29">
        <v>12</v>
      </c>
      <c r="J29">
        <v>19</v>
      </c>
      <c r="K29">
        <v>7</v>
      </c>
      <c r="M29">
        <v>5</v>
      </c>
      <c r="O29">
        <v>3</v>
      </c>
      <c r="P29">
        <v>3</v>
      </c>
      <c r="Q29">
        <v>3</v>
      </c>
      <c r="R29">
        <v>3</v>
      </c>
      <c r="S29">
        <v>2</v>
      </c>
      <c r="T29">
        <v>1</v>
      </c>
      <c r="W29">
        <v>2</v>
      </c>
      <c r="AA29">
        <v>62</v>
      </c>
    </row>
    <row r="30" spans="1:27" x14ac:dyDescent="0.5">
      <c r="A30" t="s">
        <v>30</v>
      </c>
      <c r="H30">
        <v>19</v>
      </c>
      <c r="I30">
        <v>11</v>
      </c>
      <c r="J30">
        <v>50</v>
      </c>
      <c r="K30">
        <v>21</v>
      </c>
      <c r="L30">
        <v>10</v>
      </c>
      <c r="M30">
        <v>3</v>
      </c>
      <c r="N30">
        <v>12</v>
      </c>
      <c r="O30">
        <v>9</v>
      </c>
      <c r="P30">
        <v>7</v>
      </c>
      <c r="Q30">
        <v>3</v>
      </c>
      <c r="R30">
        <v>9</v>
      </c>
      <c r="S30">
        <v>2</v>
      </c>
      <c r="AA30">
        <v>156</v>
      </c>
    </row>
    <row r="31" spans="1:27" x14ac:dyDescent="0.5">
      <c r="A31" t="s">
        <v>31</v>
      </c>
      <c r="F31">
        <v>4</v>
      </c>
      <c r="G31">
        <v>2</v>
      </c>
      <c r="H31">
        <v>5</v>
      </c>
      <c r="I31">
        <v>16</v>
      </c>
      <c r="J31">
        <v>31</v>
      </c>
      <c r="K31">
        <v>26</v>
      </c>
      <c r="L31">
        <v>12</v>
      </c>
      <c r="M31">
        <v>1</v>
      </c>
      <c r="N31">
        <v>10</v>
      </c>
      <c r="O31">
        <v>14</v>
      </c>
      <c r="P31">
        <v>2</v>
      </c>
      <c r="Q31">
        <v>3</v>
      </c>
      <c r="R31">
        <v>5</v>
      </c>
      <c r="S31">
        <v>1</v>
      </c>
      <c r="U31">
        <v>4</v>
      </c>
      <c r="X31">
        <v>1</v>
      </c>
      <c r="Z31">
        <v>2</v>
      </c>
      <c r="AA31">
        <v>139</v>
      </c>
    </row>
    <row r="32" spans="1:27" x14ac:dyDescent="0.5">
      <c r="A32" t="s">
        <v>32</v>
      </c>
      <c r="G32">
        <v>2</v>
      </c>
      <c r="H32">
        <v>8</v>
      </c>
      <c r="I32">
        <v>12</v>
      </c>
      <c r="J32">
        <v>27</v>
      </c>
      <c r="L32">
        <v>5</v>
      </c>
      <c r="M32">
        <v>3</v>
      </c>
      <c r="N32">
        <v>5</v>
      </c>
      <c r="O32">
        <v>3</v>
      </c>
      <c r="P32">
        <v>1</v>
      </c>
      <c r="Q32">
        <v>7</v>
      </c>
      <c r="R32">
        <v>3</v>
      </c>
      <c r="S32">
        <v>3</v>
      </c>
      <c r="Y32">
        <v>1</v>
      </c>
      <c r="AA32">
        <v>80</v>
      </c>
    </row>
    <row r="33" spans="1:27" x14ac:dyDescent="0.5">
      <c r="A33" t="s">
        <v>33</v>
      </c>
      <c r="H33">
        <v>3</v>
      </c>
      <c r="I33">
        <v>13</v>
      </c>
      <c r="J33">
        <v>14</v>
      </c>
      <c r="K33">
        <v>5</v>
      </c>
      <c r="M33">
        <v>2</v>
      </c>
      <c r="N33">
        <v>2</v>
      </c>
      <c r="O33">
        <v>1</v>
      </c>
      <c r="Q33">
        <v>4</v>
      </c>
      <c r="U33">
        <v>1</v>
      </c>
      <c r="AA33">
        <v>45</v>
      </c>
    </row>
    <row r="34" spans="1:27" x14ac:dyDescent="0.5">
      <c r="A34" t="s">
        <v>34</v>
      </c>
      <c r="F34">
        <v>2</v>
      </c>
      <c r="G34">
        <v>1</v>
      </c>
      <c r="H34">
        <v>8</v>
      </c>
      <c r="I34">
        <v>12</v>
      </c>
      <c r="J34">
        <v>31</v>
      </c>
      <c r="K34">
        <v>6</v>
      </c>
      <c r="L34">
        <v>3</v>
      </c>
      <c r="M34">
        <v>4</v>
      </c>
      <c r="N34">
        <v>6</v>
      </c>
      <c r="O34">
        <v>7</v>
      </c>
      <c r="P34">
        <v>5</v>
      </c>
      <c r="Q34">
        <v>2</v>
      </c>
      <c r="S34">
        <v>2</v>
      </c>
      <c r="T34">
        <v>1</v>
      </c>
      <c r="Y34">
        <v>1</v>
      </c>
      <c r="AA34">
        <v>91</v>
      </c>
    </row>
    <row r="35" spans="1:27" x14ac:dyDescent="0.5">
      <c r="A35" t="s">
        <v>35</v>
      </c>
      <c r="F35">
        <v>1</v>
      </c>
      <c r="H35">
        <v>2</v>
      </c>
      <c r="I35">
        <v>7</v>
      </c>
      <c r="J35">
        <v>9</v>
      </c>
      <c r="K35">
        <v>10</v>
      </c>
      <c r="M35">
        <v>4</v>
      </c>
      <c r="N35">
        <v>1</v>
      </c>
      <c r="O35">
        <v>3</v>
      </c>
      <c r="Q35">
        <v>3</v>
      </c>
      <c r="S35">
        <v>3</v>
      </c>
      <c r="T35">
        <v>3</v>
      </c>
      <c r="AA35">
        <v>46</v>
      </c>
    </row>
    <row r="36" spans="1:27" x14ac:dyDescent="0.5">
      <c r="A36" t="s">
        <v>24</v>
      </c>
      <c r="B36">
        <v>0</v>
      </c>
      <c r="C36">
        <v>0</v>
      </c>
      <c r="D36">
        <v>0</v>
      </c>
      <c r="E36">
        <v>0</v>
      </c>
      <c r="F36">
        <v>8</v>
      </c>
      <c r="G36">
        <v>11</v>
      </c>
      <c r="H36">
        <v>67</v>
      </c>
      <c r="I36">
        <v>128</v>
      </c>
      <c r="J36">
        <v>267</v>
      </c>
      <c r="K36">
        <v>123</v>
      </c>
      <c r="L36">
        <v>55</v>
      </c>
      <c r="M36">
        <v>32</v>
      </c>
      <c r="N36">
        <v>56</v>
      </c>
      <c r="O36">
        <v>62</v>
      </c>
      <c r="P36">
        <v>33</v>
      </c>
      <c r="Q36">
        <v>35</v>
      </c>
      <c r="R36">
        <v>28</v>
      </c>
      <c r="S36">
        <v>24</v>
      </c>
      <c r="T36">
        <v>15</v>
      </c>
      <c r="U36">
        <v>7</v>
      </c>
      <c r="V36">
        <v>0</v>
      </c>
      <c r="W36">
        <v>3</v>
      </c>
      <c r="X36">
        <v>1</v>
      </c>
      <c r="Y36">
        <v>2</v>
      </c>
      <c r="Z36">
        <v>2</v>
      </c>
      <c r="AA36">
        <v>959</v>
      </c>
    </row>
    <row r="38" spans="1:27" x14ac:dyDescent="0.5">
      <c r="A38" t="s">
        <v>37</v>
      </c>
      <c r="B38">
        <v>0</v>
      </c>
      <c r="C38">
        <v>0</v>
      </c>
      <c r="D38">
        <v>0</v>
      </c>
      <c r="E38">
        <v>0</v>
      </c>
      <c r="F38">
        <v>2.4645717806531116E-3</v>
      </c>
      <c r="G38">
        <v>3.3887861983980284E-3</v>
      </c>
      <c r="H38">
        <v>2.0640788662969808E-2</v>
      </c>
      <c r="I38">
        <v>3.9433148490449786E-2</v>
      </c>
      <c r="J38">
        <v>8.2255083179297597E-2</v>
      </c>
      <c r="K38">
        <v>3.789279112754159E-2</v>
      </c>
      <c r="L38">
        <v>1.6943930991990142E-2</v>
      </c>
      <c r="M38">
        <v>9.8582871226124465E-3</v>
      </c>
      <c r="N38">
        <v>1.7252002464571779E-2</v>
      </c>
      <c r="O38">
        <v>1.9100431300061615E-2</v>
      </c>
      <c r="P38">
        <v>1.0166358595194085E-2</v>
      </c>
      <c r="Q38">
        <v>1.0782501540357363E-2</v>
      </c>
      <c r="R38">
        <v>8.6260012322858896E-3</v>
      </c>
      <c r="S38">
        <v>7.3937153419593345E-3</v>
      </c>
      <c r="T38">
        <v>4.6210720887245845E-3</v>
      </c>
      <c r="U38">
        <v>2.1565003080714724E-3</v>
      </c>
      <c r="V38">
        <v>0</v>
      </c>
      <c r="W38">
        <v>9.2421441774491681E-4</v>
      </c>
      <c r="X38">
        <v>3.0807147258163895E-4</v>
      </c>
      <c r="Y38">
        <v>6.1614294516327791E-4</v>
      </c>
      <c r="Z38">
        <v>6.1614294516327791E-4</v>
      </c>
      <c r="AA38">
        <v>0.29544054220579175</v>
      </c>
    </row>
    <row r="40" spans="1:27" x14ac:dyDescent="0.5">
      <c r="A40" t="s">
        <v>38</v>
      </c>
    </row>
    <row r="41" spans="1:27" x14ac:dyDescent="0.5">
      <c r="B41" t="s">
        <v>0</v>
      </c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t="s">
        <v>39</v>
      </c>
    </row>
    <row r="42" spans="1:27" x14ac:dyDescent="0.5">
      <c r="A42" t="s">
        <v>0</v>
      </c>
      <c r="B42" s="2">
        <f>ODMatrix!B3*'Temporal Analysis'!$J$38</f>
        <v>19.083179297597042</v>
      </c>
      <c r="C42" s="3">
        <f>ODMatrix!C3*'Temporal Analysis'!$J$38</f>
        <v>12.66728280961183</v>
      </c>
      <c r="D42" s="3">
        <f>ODMatrix!D3*'Temporal Analysis'!$J$38</f>
        <v>1214.6690388170055</v>
      </c>
      <c r="E42" s="3">
        <f>ODMatrix!E3*'Temporal Analysis'!$J$38</f>
        <v>1.2338262476894639</v>
      </c>
      <c r="F42" s="3">
        <f>ODMatrix!F3*'Temporal Analysis'!$J$38</f>
        <v>1.0693160813308689</v>
      </c>
      <c r="G42" s="3">
        <f>ODMatrix!G3*'Temporal Analysis'!$J$38</f>
        <v>8.8012939001848434</v>
      </c>
      <c r="H42" s="3">
        <f>ODMatrix!H3*'Temporal Analysis'!$J$38</f>
        <v>0</v>
      </c>
      <c r="I42" s="3">
        <f>ODMatrix!I3*'Temporal Analysis'!$J$38</f>
        <v>0</v>
      </c>
      <c r="J42" s="3">
        <f>ODMatrix!J3*'Temporal Analysis'!$J$38</f>
        <v>2.2208872458410349</v>
      </c>
      <c r="K42" s="3">
        <f>ODMatrix!K3*'Temporal Analysis'!$J$38</f>
        <v>4.1950092421441774</v>
      </c>
      <c r="L42" s="3">
        <f>ODMatrix!L3*'Temporal Analysis'!$J$38</f>
        <v>32.400277264325325</v>
      </c>
      <c r="M42" s="3">
        <f>ODMatrix!M3*'Temporal Analysis'!$J$38</f>
        <v>8.2255083179297597E-2</v>
      </c>
      <c r="N42" s="3">
        <f>ODMatrix!N3*'Temporal Analysis'!$J$38</f>
        <v>0</v>
      </c>
      <c r="O42" s="3">
        <f>ODMatrix!O3*'Temporal Analysis'!$J$38</f>
        <v>0</v>
      </c>
      <c r="P42" s="3">
        <f>ODMatrix!P3*'Temporal Analysis'!$J$38</f>
        <v>0.16451016635859519</v>
      </c>
      <c r="Q42" s="3">
        <f>SUM(B42:P42)</f>
        <v>1296.5868761552681</v>
      </c>
    </row>
    <row r="43" spans="1:27" x14ac:dyDescent="0.5">
      <c r="A43" t="s">
        <v>1</v>
      </c>
      <c r="B43" s="3">
        <f>ODMatrix!B4*'Temporal Analysis'!$J$38</f>
        <v>9.2125693160813302</v>
      </c>
      <c r="C43" s="2">
        <f>ODMatrix!C4*'Temporal Analysis'!$J$38</f>
        <v>9.5415896487985208</v>
      </c>
      <c r="D43" s="3">
        <f>ODMatrix!D4*'Temporal Analysis'!$J$38</f>
        <v>374.82818853974118</v>
      </c>
      <c r="E43" s="3">
        <f>ODMatrix!E4*'Temporal Analysis'!$J$38</f>
        <v>8.2255083179297597E-2</v>
      </c>
      <c r="F43" s="3">
        <f>ODMatrix!F4*'Temporal Analysis'!$J$38</f>
        <v>0</v>
      </c>
      <c r="G43" s="3">
        <f>ODMatrix!G4*'Temporal Analysis'!$J$38</f>
        <v>4.8119223659889094</v>
      </c>
      <c r="H43" s="3">
        <f>ODMatrix!H4*'Temporal Analysis'!$J$38</f>
        <v>0</v>
      </c>
      <c r="I43" s="3">
        <f>ODMatrix!I4*'Temporal Analysis'!$J$38</f>
        <v>0</v>
      </c>
      <c r="J43" s="3">
        <f>ODMatrix!J4*'Temporal Analysis'!$J$38</f>
        <v>0.49353049907578561</v>
      </c>
      <c r="K43" s="3">
        <f>ODMatrix!K4*'Temporal Analysis'!$J$38</f>
        <v>0.90480591497227358</v>
      </c>
      <c r="L43" s="3">
        <f>ODMatrix!L4*'Temporal Analysis'!$J$38</f>
        <v>15.348798521256931</v>
      </c>
      <c r="M43" s="3">
        <f>ODMatrix!M4*'Temporal Analysis'!$J$38</f>
        <v>0</v>
      </c>
      <c r="N43" s="3">
        <f>ODMatrix!N4*'Temporal Analysis'!$J$38</f>
        <v>0</v>
      </c>
      <c r="O43" s="3">
        <f>ODMatrix!O4*'Temporal Analysis'!$J$38</f>
        <v>0.24676524953789281</v>
      </c>
      <c r="P43" s="3">
        <f>ODMatrix!P4*'Temporal Analysis'!$J$38</f>
        <v>0.57578558225508314</v>
      </c>
      <c r="Q43" s="3">
        <f t="shared" ref="Q43:Q56" si="0">SUM(B43:P43)</f>
        <v>416.04621072088713</v>
      </c>
    </row>
    <row r="44" spans="1:27" x14ac:dyDescent="0.5">
      <c r="A44" t="s">
        <v>2</v>
      </c>
      <c r="B44" s="3">
        <f>ODMatrix!B5*'Temporal Analysis'!$J$38</f>
        <v>0.74029574861367842</v>
      </c>
      <c r="C44" s="3">
        <f>ODMatrix!C5*'Temporal Analysis'!$J$38</f>
        <v>2.7966728280961184</v>
      </c>
      <c r="D44" s="2">
        <f>ODMatrix!D5*'Temporal Analysis'!$J$38</f>
        <v>198.48974121996304</v>
      </c>
      <c r="E44" s="3">
        <f>ODMatrix!E5*'Temporal Analysis'!$J$38</f>
        <v>0</v>
      </c>
      <c r="F44" s="3">
        <f>ODMatrix!F5*'Temporal Analysis'!$J$38</f>
        <v>0</v>
      </c>
      <c r="G44" s="3">
        <f>ODMatrix!G5*'Temporal Analysis'!$J$38</f>
        <v>0.90480591497227358</v>
      </c>
      <c r="H44" s="3">
        <f>ODMatrix!H5*'Temporal Analysis'!$J$38</f>
        <v>0.32902033271719039</v>
      </c>
      <c r="I44" s="3">
        <f>ODMatrix!I5*'Temporal Analysis'!$J$38</f>
        <v>0</v>
      </c>
      <c r="J44" s="3">
        <f>ODMatrix!J5*'Temporal Analysis'!$J$38</f>
        <v>0.16451016635859519</v>
      </c>
      <c r="K44" s="3">
        <f>ODMatrix!K5*'Temporal Analysis'!$J$38</f>
        <v>1.1515711645101663</v>
      </c>
      <c r="L44" s="3">
        <f>ODMatrix!L5*'Temporal Analysis'!$J$38</f>
        <v>3.0352125693160814</v>
      </c>
      <c r="M44" s="3">
        <f>ODMatrix!M5*'Temporal Analysis'!$J$38</f>
        <v>0</v>
      </c>
      <c r="N44" s="3">
        <f>ODMatrix!N5*'Temporal Analysis'!$J$38</f>
        <v>8.2255083179297597E-2</v>
      </c>
      <c r="O44" s="3">
        <f>ODMatrix!O5*'Temporal Analysis'!$J$38</f>
        <v>0.32902033271719039</v>
      </c>
      <c r="P44" s="3">
        <f>ODMatrix!P5*'Temporal Analysis'!$J$38</f>
        <v>0.16451016635859519</v>
      </c>
      <c r="Q44" s="3">
        <f t="shared" si="0"/>
        <v>208.1876155268022</v>
      </c>
    </row>
    <row r="45" spans="1:27" x14ac:dyDescent="0.5">
      <c r="A45" t="s">
        <v>3</v>
      </c>
      <c r="B45" s="3">
        <f>ODMatrix!B6*'Temporal Analysis'!$J$38</f>
        <v>0</v>
      </c>
      <c r="C45" s="3">
        <f>ODMatrix!C6*'Temporal Analysis'!$J$38</f>
        <v>3.2902033271719038</v>
      </c>
      <c r="D45" s="3">
        <f>ODMatrix!D6*'Temporal Analysis'!$J$38</f>
        <v>208.28632162661737</v>
      </c>
      <c r="E45" s="2">
        <f>ODMatrix!E6*'Temporal Analysis'!$J$38</f>
        <v>2.3031423290203326</v>
      </c>
      <c r="F45" s="3">
        <f>ODMatrix!F6*'Temporal Analysis'!$J$38</f>
        <v>0.16451016635859519</v>
      </c>
      <c r="G45" s="3">
        <f>ODMatrix!G6*'Temporal Analysis'!$J$38</f>
        <v>87.067005545286506</v>
      </c>
      <c r="H45" s="3">
        <f>ODMatrix!H6*'Temporal Analysis'!$J$38</f>
        <v>0</v>
      </c>
      <c r="I45" s="3">
        <f>ODMatrix!I6*'Temporal Analysis'!$J$38</f>
        <v>2.3853974121996302</v>
      </c>
      <c r="J45" s="3">
        <f>ODMatrix!J6*'Temporal Analysis'!$J$38</f>
        <v>6.5804066543438076</v>
      </c>
      <c r="K45" s="3">
        <f>ODMatrix!K6*'Temporal Analysis'!$J$38</f>
        <v>1.3160813308687616</v>
      </c>
      <c r="L45" s="3">
        <f>ODMatrix!L6*'Temporal Analysis'!$J$38</f>
        <v>29.801016635859522</v>
      </c>
      <c r="M45" s="3">
        <f>ODMatrix!M6*'Temporal Analysis'!$J$38</f>
        <v>0.90480591497227358</v>
      </c>
      <c r="N45" s="3">
        <f>ODMatrix!N6*'Temporal Analysis'!$J$38</f>
        <v>3.1256931608133085</v>
      </c>
      <c r="O45" s="3">
        <f>ODMatrix!O6*'Temporal Analysis'!$J$38</f>
        <v>4.6062846580406651</v>
      </c>
      <c r="P45" s="3">
        <f>ODMatrix!P6*'Temporal Analysis'!$J$38</f>
        <v>1.2338262476894639</v>
      </c>
      <c r="Q45" s="3">
        <f t="shared" si="0"/>
        <v>351.06469500924209</v>
      </c>
    </row>
    <row r="46" spans="1:27" x14ac:dyDescent="0.5">
      <c r="A46" t="s">
        <v>4</v>
      </c>
      <c r="B46" s="3">
        <f>ODMatrix!B7*'Temporal Analysis'!$J$38</f>
        <v>0</v>
      </c>
      <c r="C46" s="3">
        <f>ODMatrix!C7*'Temporal Analysis'!$J$38</f>
        <v>8.2255083179297597E-2</v>
      </c>
      <c r="D46" s="3">
        <f>ODMatrix!D7*'Temporal Analysis'!$J$38</f>
        <v>77.258086876155275</v>
      </c>
      <c r="E46" s="3">
        <f>ODMatrix!E7*'Temporal Analysis'!$J$38</f>
        <v>0.57578558225508314</v>
      </c>
      <c r="F46" s="2">
        <f>ODMatrix!F7*'Temporal Analysis'!$J$38</f>
        <v>1.1515711645101663</v>
      </c>
      <c r="G46" s="3">
        <f>ODMatrix!G7*'Temporal Analysis'!$J$38</f>
        <v>213.1434842883549</v>
      </c>
      <c r="H46" s="3">
        <f>ODMatrix!H7*'Temporal Analysis'!$J$38</f>
        <v>0.24676524953789281</v>
      </c>
      <c r="I46" s="3">
        <f>ODMatrix!I7*'Temporal Analysis'!$J$38</f>
        <v>2.6321626617375231</v>
      </c>
      <c r="J46" s="3">
        <f>ODMatrix!J7*'Temporal Analysis'!$J$38</f>
        <v>3.6192236598890943</v>
      </c>
      <c r="K46" s="3">
        <f>ODMatrix!K7*'Temporal Analysis'!$J$38</f>
        <v>2.2208872458410349</v>
      </c>
      <c r="L46" s="3">
        <f>ODMatrix!L7*'Temporal Analysis'!$J$38</f>
        <v>18.219500924214419</v>
      </c>
      <c r="M46" s="3">
        <f>ODMatrix!M7*'Temporal Analysis'!$J$38</f>
        <v>0.41127541589648797</v>
      </c>
      <c r="N46" s="3">
        <f>ODMatrix!N7*'Temporal Analysis'!$J$38</f>
        <v>3.701478743068392</v>
      </c>
      <c r="O46" s="3">
        <f>ODMatrix!O7*'Temporal Analysis'!$J$38</f>
        <v>0.32902033271719039</v>
      </c>
      <c r="P46" s="3">
        <f>ODMatrix!P7*'Temporal Analysis'!$J$38</f>
        <v>0.41127541589648797</v>
      </c>
      <c r="Q46" s="3">
        <f t="shared" si="0"/>
        <v>324.00277264325319</v>
      </c>
    </row>
    <row r="47" spans="1:27" x14ac:dyDescent="0.5">
      <c r="A47" t="s">
        <v>5</v>
      </c>
      <c r="B47" s="3">
        <f>ODMatrix!B8*'Temporal Analysis'!$J$38</f>
        <v>0</v>
      </c>
      <c r="C47" s="3">
        <f>ODMatrix!C8*'Temporal Analysis'!$J$38</f>
        <v>1.0693160813308689</v>
      </c>
      <c r="D47" s="3">
        <f>ODMatrix!D8*'Temporal Analysis'!$J$38</f>
        <v>5.9223659889094273</v>
      </c>
      <c r="E47" s="3">
        <f>ODMatrix!E8*'Temporal Analysis'!$J$38</f>
        <v>1.1515711645101663</v>
      </c>
      <c r="F47" s="3">
        <f>ODMatrix!F8*'Temporal Analysis'!$J$38</f>
        <v>0.24676524953789281</v>
      </c>
      <c r="G47" s="2">
        <f>ODMatrix!G8*'Temporal Analysis'!$J$38</f>
        <v>238.70425138632163</v>
      </c>
      <c r="H47" s="3">
        <f>ODMatrix!H8*'Temporal Analysis'!$J$38</f>
        <v>0.90480591497227358</v>
      </c>
      <c r="I47" s="3">
        <f>ODMatrix!I8*'Temporal Analysis'!$J$38</f>
        <v>1.0693160813308689</v>
      </c>
      <c r="J47" s="3">
        <f>ODMatrix!J8*'Temporal Analysis'!$J$38</f>
        <v>3.4547134935304991</v>
      </c>
      <c r="K47" s="3">
        <f>ODMatrix!K8*'Temporal Analysis'!$J$38</f>
        <v>2.3853974121996302</v>
      </c>
      <c r="L47" s="3">
        <f>ODMatrix!L8*'Temporal Analysis'!$J$38</f>
        <v>9.2948243992606283</v>
      </c>
      <c r="M47" s="3">
        <f>ODMatrix!M8*'Temporal Analysis'!$J$38</f>
        <v>0</v>
      </c>
      <c r="N47" s="3">
        <f>ODMatrix!N8*'Temporal Analysis'!$J$38</f>
        <v>0.57578558225508314</v>
      </c>
      <c r="O47" s="3">
        <f>ODMatrix!O8*'Temporal Analysis'!$J$38</f>
        <v>0.41127541589648797</v>
      </c>
      <c r="P47" s="3">
        <f>ODMatrix!P8*'Temporal Analysis'!$J$38</f>
        <v>0</v>
      </c>
      <c r="Q47" s="3">
        <f t="shared" si="0"/>
        <v>265.19038817005554</v>
      </c>
    </row>
    <row r="48" spans="1:27" x14ac:dyDescent="0.5">
      <c r="A48" t="s">
        <v>6</v>
      </c>
      <c r="B48" s="3">
        <f>ODMatrix!B9*'Temporal Analysis'!$J$38</f>
        <v>8.2255083179297597E-2</v>
      </c>
      <c r="C48" s="3">
        <f>ODMatrix!C9*'Temporal Analysis'!$J$38</f>
        <v>1.9741219963031424</v>
      </c>
      <c r="D48" s="3">
        <f>ODMatrix!D9*'Temporal Analysis'!$J$38</f>
        <v>18.17837338262477</v>
      </c>
      <c r="E48" s="3">
        <f>ODMatrix!E9*'Temporal Analysis'!$J$38</f>
        <v>0.98706099815157122</v>
      </c>
      <c r="F48" s="3">
        <f>ODMatrix!F9*'Temporal Analysis'!$J$38</f>
        <v>0.16451016635859519</v>
      </c>
      <c r="G48" s="3">
        <f>ODMatrix!G9*'Temporal Analysis'!$J$38</f>
        <v>217.25623844731979</v>
      </c>
      <c r="H48" s="2">
        <f>ODMatrix!H9*'Temporal Analysis'!$J$38</f>
        <v>1.0693160813308689</v>
      </c>
      <c r="I48" s="3">
        <f>ODMatrix!I9*'Temporal Analysis'!$J$38</f>
        <v>0</v>
      </c>
      <c r="J48" s="3">
        <f>ODMatrix!J9*'Temporal Analysis'!$J$38</f>
        <v>5.0998151571164509</v>
      </c>
      <c r="K48" s="3">
        <f>ODMatrix!K9*'Temporal Analysis'!$J$38</f>
        <v>8.5545286506469509</v>
      </c>
      <c r="L48" s="3">
        <f>ODMatrix!L9*'Temporal Analysis'!$J$38</f>
        <v>88.074630314232905</v>
      </c>
      <c r="M48" s="3">
        <f>ODMatrix!M9*'Temporal Analysis'!$J$38</f>
        <v>0</v>
      </c>
      <c r="N48" s="3">
        <f>ODMatrix!N9*'Temporal Analysis'!$J$38</f>
        <v>0</v>
      </c>
      <c r="O48" s="3">
        <f>ODMatrix!O9*'Temporal Analysis'!$J$38</f>
        <v>1.0693160813308689</v>
      </c>
      <c r="P48" s="3">
        <f>ODMatrix!P9*'Temporal Analysis'!$J$38</f>
        <v>0.24676524953789281</v>
      </c>
      <c r="Q48" s="3">
        <f t="shared" si="0"/>
        <v>342.75693160813307</v>
      </c>
    </row>
    <row r="49" spans="1:17" x14ac:dyDescent="0.5">
      <c r="A49" t="s">
        <v>7</v>
      </c>
      <c r="B49" s="3">
        <f>ODMatrix!B10*'Temporal Analysis'!$J$38</f>
        <v>2.878927911275416</v>
      </c>
      <c r="C49" s="3">
        <f>ODMatrix!C10*'Temporal Analysis'!$J$38</f>
        <v>0.49353049907578561</v>
      </c>
      <c r="D49" s="3">
        <f>ODMatrix!D10*'Temporal Analysis'!$J$38</f>
        <v>20.333456561922368</v>
      </c>
      <c r="E49" s="3">
        <f>ODMatrix!E10*'Temporal Analysis'!$J$38</f>
        <v>2.6321626617375231</v>
      </c>
      <c r="F49" s="3">
        <f>ODMatrix!F10*'Temporal Analysis'!$J$38</f>
        <v>0.57578558225508314</v>
      </c>
      <c r="G49" s="3">
        <f>ODMatrix!G10*'Temporal Analysis'!$J$38</f>
        <v>77.895563770794823</v>
      </c>
      <c r="H49" s="3">
        <f>ODMatrix!H10*'Temporal Analysis'!$J$38</f>
        <v>0.16451016635859519</v>
      </c>
      <c r="I49" s="2">
        <f>ODMatrix!I10*'Temporal Analysis'!$J$38</f>
        <v>6.4158964879852123</v>
      </c>
      <c r="J49" s="3">
        <f>ODMatrix!J10*'Temporal Analysis'!$J$38</f>
        <v>7.0739371534195934</v>
      </c>
      <c r="K49" s="3">
        <f>ODMatrix!K10*'Temporal Analysis'!$J$38</f>
        <v>4.4417744916820698</v>
      </c>
      <c r="L49" s="3">
        <f>ODMatrix!L10*'Temporal Analysis'!$J$38</f>
        <v>83.636968576709791</v>
      </c>
      <c r="M49" s="3">
        <f>ODMatrix!M10*'Temporal Analysis'!$J$38</f>
        <v>1.0693160813308689</v>
      </c>
      <c r="N49" s="3">
        <f>ODMatrix!N10*'Temporal Analysis'!$J$38</f>
        <v>0.82255083179297594</v>
      </c>
      <c r="O49" s="3">
        <f>ODMatrix!O10*'Temporal Analysis'!$J$38</f>
        <v>4.2772643253234754</v>
      </c>
      <c r="P49" s="3">
        <f>ODMatrix!P10*'Temporal Analysis'!$J$38</f>
        <v>5.3465804066543434</v>
      </c>
      <c r="Q49" s="3">
        <f t="shared" si="0"/>
        <v>218.05822550831789</v>
      </c>
    </row>
    <row r="50" spans="1:17" x14ac:dyDescent="0.5">
      <c r="A50" t="s">
        <v>8</v>
      </c>
      <c r="B50" s="3">
        <f>ODMatrix!B11*'Temporal Analysis'!$J$38</f>
        <v>0.90480591497227358</v>
      </c>
      <c r="C50" s="3">
        <f>ODMatrix!C11*'Temporal Analysis'!$J$38</f>
        <v>1.5628465804066543</v>
      </c>
      <c r="D50" s="3">
        <f>ODMatrix!D11*'Temporal Analysis'!$J$38</f>
        <v>24.964417744916823</v>
      </c>
      <c r="E50" s="3">
        <f>ODMatrix!E11*'Temporal Analysis'!$J$38</f>
        <v>0.90480591497227358</v>
      </c>
      <c r="F50" s="3">
        <f>ODMatrix!F11*'Temporal Analysis'!$J$38</f>
        <v>4.5240295748613679</v>
      </c>
      <c r="G50" s="3">
        <f>ODMatrix!G11*'Temporal Analysis'!$J$38</f>
        <v>130.18923290203327</v>
      </c>
      <c r="H50" s="3">
        <f>ODMatrix!H11*'Temporal Analysis'!$J$38</f>
        <v>0.49353049907578561</v>
      </c>
      <c r="I50" s="3">
        <f>ODMatrix!I11*'Temporal Analysis'!$J$38</f>
        <v>1.8918669131238448</v>
      </c>
      <c r="J50" s="2">
        <f>ODMatrix!J11*'Temporal Analysis'!$J$38</f>
        <v>12.749537892791128</v>
      </c>
      <c r="K50" s="3">
        <f>ODMatrix!K11*'Temporal Analysis'!$J$38</f>
        <v>4.4417744916820698</v>
      </c>
      <c r="L50" s="3">
        <f>ODMatrix!L11*'Temporal Analysis'!$J$38</f>
        <v>414.29829020332716</v>
      </c>
      <c r="M50" s="3">
        <f>ODMatrix!M11*'Temporal Analysis'!$J$38</f>
        <v>1.0693160813308689</v>
      </c>
      <c r="N50" s="3">
        <f>ODMatrix!N11*'Temporal Analysis'!$J$38</f>
        <v>5.7578558225508321</v>
      </c>
      <c r="O50" s="3">
        <f>ODMatrix!O11*'Temporal Analysis'!$J$38</f>
        <v>5.7578558225508321</v>
      </c>
      <c r="P50" s="3">
        <f>ODMatrix!P11*'Temporal Analysis'!$J$38</f>
        <v>3.701478743068392</v>
      </c>
      <c r="Q50" s="3">
        <f t="shared" si="0"/>
        <v>613.21164510166352</v>
      </c>
    </row>
    <row r="51" spans="1:17" x14ac:dyDescent="0.5">
      <c r="A51" t="s">
        <v>9</v>
      </c>
      <c r="B51" s="3">
        <f>ODMatrix!B12*'Temporal Analysis'!$J$38</f>
        <v>0</v>
      </c>
      <c r="C51" s="3">
        <f>ODMatrix!C12*'Temporal Analysis'!$J$38</f>
        <v>0.65804066543438078</v>
      </c>
      <c r="D51" s="3">
        <f>ODMatrix!D12*'Temporal Analysis'!$J$38</f>
        <v>2.2208872458410349</v>
      </c>
      <c r="E51" s="3">
        <f>ODMatrix!E12*'Temporal Analysis'!$J$38</f>
        <v>0</v>
      </c>
      <c r="F51" s="3">
        <f>ODMatrix!F12*'Temporal Analysis'!$J$38</f>
        <v>0</v>
      </c>
      <c r="G51" s="3">
        <f>ODMatrix!G12*'Temporal Analysis'!$J$38</f>
        <v>0.6004621072088725</v>
      </c>
      <c r="H51" s="3">
        <f>ODMatrix!H12*'Temporal Analysis'!$J$38</f>
        <v>0</v>
      </c>
      <c r="I51" s="3">
        <f>ODMatrix!I12*'Temporal Analysis'!$J$38</f>
        <v>8.2255083179297597E-2</v>
      </c>
      <c r="J51" s="3">
        <f>ODMatrix!J12*'Temporal Analysis'!$J$38</f>
        <v>0.49353049907578561</v>
      </c>
      <c r="K51" s="2">
        <f>ODMatrix!K12*'Temporal Analysis'!$J$38</f>
        <v>0.24676524953789281</v>
      </c>
      <c r="L51" s="3">
        <f>ODMatrix!L12*'Temporal Analysis'!$J$38</f>
        <v>195.08438077634008</v>
      </c>
      <c r="M51" s="3">
        <f>ODMatrix!M12*'Temporal Analysis'!$J$38</f>
        <v>0.65804066543438078</v>
      </c>
      <c r="N51" s="3">
        <f>ODMatrix!N12*'Temporal Analysis'!$J$38</f>
        <v>1.4805914972273568</v>
      </c>
      <c r="O51" s="3">
        <f>ODMatrix!O12*'Temporal Analysis'!$J$38</f>
        <v>3.9482439926062849</v>
      </c>
      <c r="P51" s="3">
        <f>ODMatrix!P12*'Temporal Analysis'!$J$38</f>
        <v>0</v>
      </c>
      <c r="Q51" s="3">
        <f t="shared" si="0"/>
        <v>205.47319778188537</v>
      </c>
    </row>
    <row r="52" spans="1:17" x14ac:dyDescent="0.5">
      <c r="A52" t="s">
        <v>10</v>
      </c>
      <c r="B52" s="3">
        <f>ODMatrix!B13*'Temporal Analysis'!$J$38</f>
        <v>0</v>
      </c>
      <c r="C52" s="3">
        <f>ODMatrix!C13*'Temporal Analysis'!$J$38</f>
        <v>0.49353049907578561</v>
      </c>
      <c r="D52" s="3">
        <f>ODMatrix!D13*'Temporal Analysis'!$J$38</f>
        <v>12.194316081330868</v>
      </c>
      <c r="E52" s="3">
        <f>ODMatrix!E13*'Temporal Analysis'!$J$38</f>
        <v>0.82255083179297594</v>
      </c>
      <c r="F52" s="3">
        <f>ODMatrix!F13*'Temporal Analysis'!$J$38</f>
        <v>8.2255083179297597E-2</v>
      </c>
      <c r="G52" s="3">
        <f>ODMatrix!G13*'Temporal Analysis'!$J$38</f>
        <v>4.1374306839186694</v>
      </c>
      <c r="H52" s="3">
        <f>ODMatrix!H13*'Temporal Analysis'!$J$38</f>
        <v>0.32902033271719039</v>
      </c>
      <c r="I52" s="3">
        <f>ODMatrix!I13*'Temporal Analysis'!$J$38</f>
        <v>0.65804066543438078</v>
      </c>
      <c r="J52" s="3">
        <f>ODMatrix!J13*'Temporal Analysis'!$J$38</f>
        <v>3.2902033271719038</v>
      </c>
      <c r="K52" s="3">
        <f>ODMatrix!K13*'Temporal Analysis'!$J$38</f>
        <v>5.182070240295749</v>
      </c>
      <c r="L52" s="2">
        <f>ODMatrix!L13*'Temporal Analysis'!$J$38</f>
        <v>688.84108133086886</v>
      </c>
      <c r="M52" s="3">
        <f>ODMatrix!M13*'Temporal Analysis'!$J$38</f>
        <v>1.7273567467652495</v>
      </c>
      <c r="N52" s="3">
        <f>ODMatrix!N13*'Temporal Analysis'!$J$38</f>
        <v>1.5628465804066543</v>
      </c>
      <c r="O52" s="3">
        <f>ODMatrix!O13*'Temporal Analysis'!$J$38</f>
        <v>1.0693160813308689</v>
      </c>
      <c r="P52" s="3">
        <f>ODMatrix!P13*'Temporal Analysis'!$J$38</f>
        <v>2.6321626617375231</v>
      </c>
      <c r="Q52" s="3">
        <f t="shared" si="0"/>
        <v>723.02218114602601</v>
      </c>
    </row>
    <row r="53" spans="1:17" x14ac:dyDescent="0.5">
      <c r="A53" t="s">
        <v>11</v>
      </c>
      <c r="B53" s="3">
        <f>ODMatrix!B14*'Temporal Analysis'!$J$38</f>
        <v>0</v>
      </c>
      <c r="C53" s="3">
        <f>ODMatrix!C14*'Temporal Analysis'!$J$38</f>
        <v>1.3983364140480592</v>
      </c>
      <c r="D53" s="3">
        <f>ODMatrix!D14*'Temporal Analysis'!$J$38</f>
        <v>4.2978280961182991</v>
      </c>
      <c r="E53" s="3">
        <f>ODMatrix!E14*'Temporal Analysis'!$J$38</f>
        <v>0</v>
      </c>
      <c r="F53" s="3">
        <f>ODMatrix!F14*'Temporal Analysis'!$J$38</f>
        <v>0.49353049907578561</v>
      </c>
      <c r="G53" s="3">
        <f>ODMatrix!G14*'Temporal Analysis'!$J$38</f>
        <v>1.8096118299445472</v>
      </c>
      <c r="H53" s="3">
        <f>ODMatrix!H14*'Temporal Analysis'!$J$38</f>
        <v>0.65804066543438078</v>
      </c>
      <c r="I53" s="3">
        <f>ODMatrix!I14*'Temporal Analysis'!$J$38</f>
        <v>0.24676524953789281</v>
      </c>
      <c r="J53" s="3">
        <f>ODMatrix!J14*'Temporal Analysis'!$J$38</f>
        <v>7.1561922365988906</v>
      </c>
      <c r="K53" s="3">
        <f>ODMatrix!K14*'Temporal Analysis'!$J$38</f>
        <v>6.251386321626617</v>
      </c>
      <c r="L53" s="3">
        <f>ODMatrix!L14*'Temporal Analysis'!$J$38</f>
        <v>407.05984288354898</v>
      </c>
      <c r="M53" s="2">
        <f>ODMatrix!M14*'Temporal Analysis'!$J$38</f>
        <v>5.0175600739371538</v>
      </c>
      <c r="N53" s="3">
        <f>ODMatrix!N14*'Temporal Analysis'!$J$38</f>
        <v>5.8401109057301293</v>
      </c>
      <c r="O53" s="3">
        <f>ODMatrix!O14*'Temporal Analysis'!$J$38</f>
        <v>3.4547134935304991</v>
      </c>
      <c r="P53" s="3">
        <f>ODMatrix!P14*'Temporal Analysis'!$J$38</f>
        <v>0.74029574861367842</v>
      </c>
      <c r="Q53" s="3">
        <f t="shared" si="0"/>
        <v>444.42421441774491</v>
      </c>
    </row>
    <row r="54" spans="1:17" x14ac:dyDescent="0.5">
      <c r="A54" t="s">
        <v>12</v>
      </c>
      <c r="B54" s="3">
        <f>ODMatrix!B15*'Temporal Analysis'!$J$38</f>
        <v>0</v>
      </c>
      <c r="C54" s="3">
        <f>ODMatrix!C15*'Temporal Analysis'!$J$38</f>
        <v>0.49353049907578561</v>
      </c>
      <c r="D54" s="3">
        <f>ODMatrix!D15*'Temporal Analysis'!$J$38</f>
        <v>7.5880314232902037</v>
      </c>
      <c r="E54" s="3">
        <f>ODMatrix!E15*'Temporal Analysis'!$J$38</f>
        <v>1.8918669131238448</v>
      </c>
      <c r="F54" s="3">
        <f>ODMatrix!F15*'Temporal Analysis'!$J$38</f>
        <v>0.49353049907578561</v>
      </c>
      <c r="G54" s="3">
        <f>ODMatrix!G15*'Temporal Analysis'!$J$38</f>
        <v>0.41127541589648797</v>
      </c>
      <c r="H54" s="3">
        <f>ODMatrix!H15*'Temporal Analysis'!$J$38</f>
        <v>0.41127541589648797</v>
      </c>
      <c r="I54" s="3">
        <f>ODMatrix!I15*'Temporal Analysis'!$J$38</f>
        <v>0.98706099815157122</v>
      </c>
      <c r="J54" s="3">
        <f>ODMatrix!J15*'Temporal Analysis'!$J$38</f>
        <v>11.762476894639557</v>
      </c>
      <c r="K54" s="3">
        <f>ODMatrix!K15*'Temporal Analysis'!$J$38</f>
        <v>9.6238447319778189</v>
      </c>
      <c r="L54" s="3">
        <f>ODMatrix!L15*'Temporal Analysis'!$J$38</f>
        <v>398.46418669131236</v>
      </c>
      <c r="M54" s="3">
        <f>ODMatrix!M15*'Temporal Analysis'!$J$38</f>
        <v>3.0434380776340113</v>
      </c>
      <c r="N54" s="2">
        <f>ODMatrix!N15*'Temporal Analysis'!$J$38</f>
        <v>6.7449168207024028</v>
      </c>
      <c r="O54" s="3">
        <f>ODMatrix!O15*'Temporal Analysis'!$J$38</f>
        <v>7.5674676524953792</v>
      </c>
      <c r="P54" s="3">
        <f>ODMatrix!P15*'Temporal Analysis'!$J$38</f>
        <v>104.2583179297597</v>
      </c>
      <c r="Q54" s="3">
        <f t="shared" si="0"/>
        <v>553.74121996303143</v>
      </c>
    </row>
    <row r="55" spans="1:17" x14ac:dyDescent="0.5">
      <c r="A55" t="s">
        <v>13</v>
      </c>
      <c r="B55" s="3">
        <f>ODMatrix!B16*'Temporal Analysis'!$J$38</f>
        <v>0.41127541589648797</v>
      </c>
      <c r="C55" s="3">
        <f>ODMatrix!C16*'Temporal Analysis'!$J$38</f>
        <v>2.3031423290203326</v>
      </c>
      <c r="D55" s="3">
        <f>ODMatrix!D16*'Temporal Analysis'!$J$38</f>
        <v>22.599584103512015</v>
      </c>
      <c r="E55" s="3">
        <f>ODMatrix!E16*'Temporal Analysis'!$J$38</f>
        <v>6.5804066543438076</v>
      </c>
      <c r="F55" s="3">
        <f>ODMatrix!F16*'Temporal Analysis'!$J$38</f>
        <v>0.57578558225508314</v>
      </c>
      <c r="G55" s="3">
        <f>ODMatrix!G16*'Temporal Analysis'!$J$38</f>
        <v>1.7273567467652495</v>
      </c>
      <c r="H55" s="3">
        <f>ODMatrix!H16*'Temporal Analysis'!$J$38</f>
        <v>1.3160813308687616</v>
      </c>
      <c r="I55" s="3">
        <f>ODMatrix!I16*'Temporal Analysis'!$J$38</f>
        <v>1.9741219963031424</v>
      </c>
      <c r="J55" s="3">
        <f>ODMatrix!J16*'Temporal Analysis'!$J$38</f>
        <v>14.230129390018485</v>
      </c>
      <c r="K55" s="3">
        <f>ODMatrix!K16*'Temporal Analysis'!$J$38</f>
        <v>9.6238447319778189</v>
      </c>
      <c r="L55" s="3">
        <f>ODMatrix!L16*'Temporal Analysis'!$J$38</f>
        <v>259.4325323475046</v>
      </c>
      <c r="M55" s="3">
        <f>ODMatrix!M16*'Temporal Analysis'!$J$38</f>
        <v>0.24676524953789281</v>
      </c>
      <c r="N55" s="3">
        <f>ODMatrix!N16*'Temporal Analysis'!$J$38</f>
        <v>7.8142329020332717</v>
      </c>
      <c r="O55" s="2">
        <f>ODMatrix!O16*'Temporal Analysis'!$J$38</f>
        <v>45.816081330868762</v>
      </c>
      <c r="P55" s="3">
        <f>ODMatrix!P16*'Temporal Analysis'!$J$38</f>
        <v>478.08710720887245</v>
      </c>
      <c r="Q55" s="3">
        <f t="shared" si="0"/>
        <v>852.73844731977817</v>
      </c>
    </row>
    <row r="56" spans="1:17" x14ac:dyDescent="0.5">
      <c r="A56" t="s">
        <v>14</v>
      </c>
      <c r="B56" s="3">
        <f>ODMatrix!B17*'Temporal Analysis'!$J$38</f>
        <v>3.3724584103512014</v>
      </c>
      <c r="C56" s="3">
        <f>ODMatrix!C17*'Temporal Analysis'!$J$38</f>
        <v>4.1950092421441774</v>
      </c>
      <c r="D56" s="3">
        <f>ODMatrix!D17*'Temporal Analysis'!$J$38</f>
        <v>39.893715341959336</v>
      </c>
      <c r="E56" s="3">
        <f>ODMatrix!E17*'Temporal Analysis'!$J$38</f>
        <v>6.4158964879852123</v>
      </c>
      <c r="F56" s="3">
        <f>ODMatrix!F17*'Temporal Analysis'!$J$38</f>
        <v>1.0693160813308689</v>
      </c>
      <c r="G56" s="3">
        <f>ODMatrix!G17*'Temporal Analysis'!$J$38</f>
        <v>1.2338262476894639</v>
      </c>
      <c r="H56" s="3">
        <f>ODMatrix!H17*'Temporal Analysis'!$J$38</f>
        <v>8.2255083179297597E-2</v>
      </c>
      <c r="I56" s="3">
        <f>ODMatrix!I17*'Temporal Analysis'!$J$38</f>
        <v>0.98706099815157122</v>
      </c>
      <c r="J56" s="3">
        <f>ODMatrix!J17*'Temporal Analysis'!$J$38</f>
        <v>16.121996303142328</v>
      </c>
      <c r="K56" s="3">
        <f>ODMatrix!K17*'Temporal Analysis'!$J$38</f>
        <v>8.8835489833641397</v>
      </c>
      <c r="L56" s="3">
        <f>ODMatrix!L17*'Temporal Analysis'!$J$38</f>
        <v>224.2684842883549</v>
      </c>
      <c r="M56" s="3">
        <f>ODMatrix!M17*'Temporal Analysis'!$J$38</f>
        <v>2.878927911275416</v>
      </c>
      <c r="N56" s="3">
        <f>ODMatrix!N17*'Temporal Analysis'!$J$38</f>
        <v>9.6238447319778189</v>
      </c>
      <c r="O56" s="3">
        <f>ODMatrix!O17*'Temporal Analysis'!$J$38</f>
        <v>30.43438077634011</v>
      </c>
      <c r="P56" s="2">
        <f>ODMatrix!P17*'Temporal Analysis'!$J$38</f>
        <v>402.59750462107206</v>
      </c>
      <c r="Q56" s="3">
        <f t="shared" si="0"/>
        <v>752.05822550831795</v>
      </c>
    </row>
    <row r="57" spans="1:17" x14ac:dyDescent="0.5">
      <c r="Q57" s="3">
        <f>SUM(Q42:Q56)</f>
        <v>7566.5628465804066</v>
      </c>
    </row>
    <row r="59" spans="1:17" x14ac:dyDescent="0.5">
      <c r="A59" t="s">
        <v>46</v>
      </c>
    </row>
    <row r="60" spans="1:17" x14ac:dyDescent="0.5">
      <c r="A60" t="s">
        <v>0</v>
      </c>
      <c r="B60" s="3">
        <f>SUM(B42:P42)</f>
        <v>1296.5868761552681</v>
      </c>
    </row>
    <row r="61" spans="1:17" x14ac:dyDescent="0.5">
      <c r="A61" t="s">
        <v>1</v>
      </c>
      <c r="B61" s="3">
        <f>SUM(C43:P43)-C42+B60</f>
        <v>1690.7532347504621</v>
      </c>
    </row>
    <row r="62" spans="1:17" x14ac:dyDescent="0.5">
      <c r="A62" t="s">
        <v>2</v>
      </c>
      <c r="B62" s="3">
        <f>SUM(D44:P44)-SUM(D42:D43)+B61</f>
        <v>305.90665434380776</v>
      </c>
    </row>
    <row r="63" spans="1:17" x14ac:dyDescent="0.5">
      <c r="A63" t="s">
        <v>3</v>
      </c>
    </row>
    <row r="64" spans="1:17" x14ac:dyDescent="0.5">
      <c r="A64" t="s">
        <v>4</v>
      </c>
    </row>
    <row r="65" spans="1:1" x14ac:dyDescent="0.5">
      <c r="A65" t="s">
        <v>5</v>
      </c>
    </row>
    <row r="66" spans="1:1" x14ac:dyDescent="0.5">
      <c r="A66" t="s">
        <v>6</v>
      </c>
    </row>
    <row r="67" spans="1:1" x14ac:dyDescent="0.5">
      <c r="A67" t="s">
        <v>7</v>
      </c>
    </row>
    <row r="68" spans="1:1" x14ac:dyDescent="0.5">
      <c r="A68" t="s">
        <v>8</v>
      </c>
    </row>
    <row r="69" spans="1:1" x14ac:dyDescent="0.5">
      <c r="A69" t="s">
        <v>9</v>
      </c>
    </row>
    <row r="70" spans="1:1" x14ac:dyDescent="0.5">
      <c r="A70" t="s">
        <v>10</v>
      </c>
    </row>
    <row r="71" spans="1:1" x14ac:dyDescent="0.5">
      <c r="A71" t="s">
        <v>11</v>
      </c>
    </row>
    <row r="72" spans="1:1" x14ac:dyDescent="0.5">
      <c r="A72" t="s">
        <v>12</v>
      </c>
    </row>
    <row r="73" spans="1:1" x14ac:dyDescent="0.5">
      <c r="A73" t="s">
        <v>13</v>
      </c>
    </row>
    <row r="74" spans="1:1" x14ac:dyDescent="0.5">
      <c r="A7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13" workbookViewId="0">
      <selection activeCell="B22" sqref="B22"/>
    </sheetView>
  </sheetViews>
  <sheetFormatPr defaultColWidth="11" defaultRowHeight="15.75" x14ac:dyDescent="0.5"/>
  <sheetData>
    <row r="1" spans="1:16" x14ac:dyDescent="0.5">
      <c r="A1" t="s">
        <v>15</v>
      </c>
      <c r="B1" t="s">
        <v>41</v>
      </c>
    </row>
    <row r="2" spans="1:16" x14ac:dyDescent="0.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</row>
    <row r="3" spans="1:16" x14ac:dyDescent="0.5">
      <c r="A3" t="s">
        <v>0</v>
      </c>
      <c r="B3" s="1">
        <v>232</v>
      </c>
      <c r="C3">
        <v>154</v>
      </c>
      <c r="D3">
        <v>14767.099999999999</v>
      </c>
      <c r="E3">
        <v>15</v>
      </c>
      <c r="F3">
        <v>13</v>
      </c>
      <c r="G3">
        <v>107</v>
      </c>
      <c r="H3">
        <v>0</v>
      </c>
      <c r="I3">
        <v>0</v>
      </c>
      <c r="J3">
        <v>27</v>
      </c>
      <c r="K3">
        <v>51</v>
      </c>
      <c r="L3">
        <v>393.9</v>
      </c>
      <c r="M3">
        <v>1</v>
      </c>
      <c r="N3">
        <v>0</v>
      </c>
      <c r="O3">
        <v>0</v>
      </c>
      <c r="P3">
        <v>2</v>
      </c>
    </row>
    <row r="4" spans="1:16" x14ac:dyDescent="0.5">
      <c r="A4" t="s">
        <v>1</v>
      </c>
      <c r="B4">
        <v>112</v>
      </c>
      <c r="C4" s="1">
        <v>116</v>
      </c>
      <c r="D4">
        <v>4556.8999999999996</v>
      </c>
      <c r="E4">
        <v>1</v>
      </c>
      <c r="F4">
        <v>0</v>
      </c>
      <c r="G4">
        <v>58.5</v>
      </c>
      <c r="H4">
        <v>0</v>
      </c>
      <c r="I4">
        <v>0</v>
      </c>
      <c r="J4">
        <v>6</v>
      </c>
      <c r="K4">
        <v>11</v>
      </c>
      <c r="L4">
        <v>186.6</v>
      </c>
      <c r="M4">
        <v>0</v>
      </c>
      <c r="N4">
        <v>0</v>
      </c>
      <c r="O4">
        <v>3</v>
      </c>
      <c r="P4">
        <v>7</v>
      </c>
    </row>
    <row r="5" spans="1:16" x14ac:dyDescent="0.5">
      <c r="A5" t="s">
        <v>2</v>
      </c>
      <c r="B5">
        <v>9</v>
      </c>
      <c r="C5">
        <v>34</v>
      </c>
      <c r="D5" s="1">
        <v>2413.1</v>
      </c>
      <c r="E5">
        <v>0</v>
      </c>
      <c r="F5">
        <v>0</v>
      </c>
      <c r="G5">
        <v>11</v>
      </c>
      <c r="H5">
        <v>4</v>
      </c>
      <c r="I5">
        <v>0</v>
      </c>
      <c r="J5">
        <v>2</v>
      </c>
      <c r="K5">
        <v>14</v>
      </c>
      <c r="L5">
        <v>36.9</v>
      </c>
      <c r="M5">
        <v>0</v>
      </c>
      <c r="N5">
        <v>1</v>
      </c>
      <c r="O5">
        <v>4</v>
      </c>
      <c r="P5">
        <v>2</v>
      </c>
    </row>
    <row r="6" spans="1:16" x14ac:dyDescent="0.5">
      <c r="A6" t="s">
        <v>3</v>
      </c>
      <c r="B6">
        <v>0</v>
      </c>
      <c r="C6">
        <v>40</v>
      </c>
      <c r="D6">
        <v>2532.1999999999998</v>
      </c>
      <c r="E6" s="1">
        <v>28</v>
      </c>
      <c r="F6">
        <v>2</v>
      </c>
      <c r="G6">
        <v>1058.5</v>
      </c>
      <c r="H6">
        <v>0</v>
      </c>
      <c r="I6">
        <v>29</v>
      </c>
      <c r="J6">
        <v>80</v>
      </c>
      <c r="K6">
        <v>16</v>
      </c>
      <c r="L6">
        <v>362.3</v>
      </c>
      <c r="M6">
        <v>11</v>
      </c>
      <c r="N6">
        <v>38</v>
      </c>
      <c r="O6">
        <v>56</v>
      </c>
      <c r="P6">
        <v>15</v>
      </c>
    </row>
    <row r="7" spans="1:16" x14ac:dyDescent="0.5">
      <c r="A7" t="s">
        <v>4</v>
      </c>
      <c r="B7">
        <v>0</v>
      </c>
      <c r="C7">
        <v>1</v>
      </c>
      <c r="D7">
        <v>939.25</v>
      </c>
      <c r="E7">
        <v>7</v>
      </c>
      <c r="F7" s="1">
        <v>14</v>
      </c>
      <c r="G7">
        <v>2591.25</v>
      </c>
      <c r="H7">
        <v>3</v>
      </c>
      <c r="I7">
        <v>32</v>
      </c>
      <c r="J7">
        <v>44</v>
      </c>
      <c r="K7">
        <v>27</v>
      </c>
      <c r="L7">
        <v>221.5</v>
      </c>
      <c r="M7">
        <v>5</v>
      </c>
      <c r="N7">
        <v>45</v>
      </c>
      <c r="O7">
        <v>4</v>
      </c>
      <c r="P7">
        <v>5</v>
      </c>
    </row>
    <row r="8" spans="1:16" x14ac:dyDescent="0.5">
      <c r="A8" t="s">
        <v>5</v>
      </c>
      <c r="B8">
        <v>0</v>
      </c>
      <c r="C8">
        <v>13</v>
      </c>
      <c r="D8">
        <v>72</v>
      </c>
      <c r="E8">
        <v>14</v>
      </c>
      <c r="F8">
        <v>3</v>
      </c>
      <c r="G8" s="1">
        <v>2902</v>
      </c>
      <c r="H8">
        <v>11</v>
      </c>
      <c r="I8">
        <v>13</v>
      </c>
      <c r="J8">
        <v>42</v>
      </c>
      <c r="K8">
        <v>29</v>
      </c>
      <c r="L8">
        <v>113</v>
      </c>
      <c r="M8">
        <v>0</v>
      </c>
      <c r="N8">
        <v>7</v>
      </c>
      <c r="O8">
        <v>5</v>
      </c>
      <c r="P8">
        <v>0</v>
      </c>
    </row>
    <row r="9" spans="1:16" x14ac:dyDescent="0.5">
      <c r="A9" t="s">
        <v>6</v>
      </c>
      <c r="B9">
        <v>1</v>
      </c>
      <c r="C9">
        <v>24</v>
      </c>
      <c r="D9">
        <v>221</v>
      </c>
      <c r="E9">
        <v>12</v>
      </c>
      <c r="F9">
        <v>2</v>
      </c>
      <c r="G9">
        <v>2641.25</v>
      </c>
      <c r="H9" s="1">
        <v>13</v>
      </c>
      <c r="I9">
        <v>0</v>
      </c>
      <c r="J9">
        <v>62</v>
      </c>
      <c r="K9">
        <v>104</v>
      </c>
      <c r="L9">
        <v>1070.75</v>
      </c>
      <c r="M9">
        <v>0</v>
      </c>
      <c r="N9">
        <v>0</v>
      </c>
      <c r="O9">
        <v>13</v>
      </c>
      <c r="P9">
        <v>3</v>
      </c>
    </row>
    <row r="10" spans="1:16" x14ac:dyDescent="0.5">
      <c r="A10" t="s">
        <v>7</v>
      </c>
      <c r="B10">
        <v>35</v>
      </c>
      <c r="C10">
        <v>6</v>
      </c>
      <c r="D10">
        <v>247.20000000000002</v>
      </c>
      <c r="E10">
        <v>32</v>
      </c>
      <c r="F10">
        <v>7</v>
      </c>
      <c r="G10">
        <v>947</v>
      </c>
      <c r="H10">
        <v>2</v>
      </c>
      <c r="I10" s="1">
        <v>78</v>
      </c>
      <c r="J10">
        <v>86</v>
      </c>
      <c r="K10">
        <v>54</v>
      </c>
      <c r="L10">
        <v>1016.8</v>
      </c>
      <c r="M10">
        <v>13</v>
      </c>
      <c r="N10">
        <v>10</v>
      </c>
      <c r="O10">
        <v>52</v>
      </c>
      <c r="P10">
        <v>65</v>
      </c>
    </row>
    <row r="11" spans="1:16" x14ac:dyDescent="0.5">
      <c r="A11" t="s">
        <v>8</v>
      </c>
      <c r="B11">
        <v>11</v>
      </c>
      <c r="C11">
        <v>19</v>
      </c>
      <c r="D11">
        <v>303.5</v>
      </c>
      <c r="E11">
        <v>11</v>
      </c>
      <c r="F11">
        <v>55</v>
      </c>
      <c r="G11">
        <v>1582.75</v>
      </c>
      <c r="H11">
        <v>6</v>
      </c>
      <c r="I11">
        <v>23</v>
      </c>
      <c r="J11" s="1">
        <v>155</v>
      </c>
      <c r="K11">
        <v>54</v>
      </c>
      <c r="L11">
        <v>5036.75</v>
      </c>
      <c r="M11">
        <v>13</v>
      </c>
      <c r="N11">
        <v>70</v>
      </c>
      <c r="O11">
        <v>70</v>
      </c>
      <c r="P11">
        <v>45</v>
      </c>
    </row>
    <row r="12" spans="1:16" x14ac:dyDescent="0.5">
      <c r="A12" t="s">
        <v>9</v>
      </c>
      <c r="B12">
        <v>0</v>
      </c>
      <c r="C12">
        <v>8</v>
      </c>
      <c r="D12">
        <v>27</v>
      </c>
      <c r="E12">
        <v>0</v>
      </c>
      <c r="F12">
        <v>0</v>
      </c>
      <c r="G12">
        <v>7.3000000000000007</v>
      </c>
      <c r="H12">
        <v>0</v>
      </c>
      <c r="I12">
        <v>1</v>
      </c>
      <c r="J12">
        <v>6</v>
      </c>
      <c r="K12" s="1">
        <v>3</v>
      </c>
      <c r="L12">
        <v>2371.6999999999998</v>
      </c>
      <c r="M12">
        <v>8</v>
      </c>
      <c r="N12">
        <v>18</v>
      </c>
      <c r="O12">
        <v>48</v>
      </c>
      <c r="P12">
        <v>0</v>
      </c>
    </row>
    <row r="13" spans="1:16" x14ac:dyDescent="0.5">
      <c r="A13" t="s">
        <v>10</v>
      </c>
      <c r="B13">
        <v>0</v>
      </c>
      <c r="C13">
        <v>6</v>
      </c>
      <c r="D13">
        <v>148.25</v>
      </c>
      <c r="E13">
        <v>10</v>
      </c>
      <c r="F13">
        <v>1</v>
      </c>
      <c r="G13">
        <v>50.300000000000004</v>
      </c>
      <c r="H13">
        <v>4</v>
      </c>
      <c r="I13">
        <v>8</v>
      </c>
      <c r="J13">
        <v>40</v>
      </c>
      <c r="K13">
        <v>63</v>
      </c>
      <c r="L13" s="1">
        <v>8374.4500000000007</v>
      </c>
      <c r="M13">
        <v>21</v>
      </c>
      <c r="N13">
        <v>19</v>
      </c>
      <c r="O13">
        <v>13</v>
      </c>
      <c r="P13">
        <v>32</v>
      </c>
    </row>
    <row r="14" spans="1:16" x14ac:dyDescent="0.5">
      <c r="A14" t="s">
        <v>11</v>
      </c>
      <c r="B14">
        <v>0</v>
      </c>
      <c r="C14">
        <v>17</v>
      </c>
      <c r="D14">
        <v>52.25</v>
      </c>
      <c r="E14">
        <v>0</v>
      </c>
      <c r="F14">
        <v>6</v>
      </c>
      <c r="G14">
        <v>22</v>
      </c>
      <c r="H14">
        <v>8</v>
      </c>
      <c r="I14">
        <v>3</v>
      </c>
      <c r="J14">
        <v>87</v>
      </c>
      <c r="K14">
        <v>76</v>
      </c>
      <c r="L14">
        <v>4948.75</v>
      </c>
      <c r="M14" s="1">
        <v>61</v>
      </c>
      <c r="N14">
        <v>71</v>
      </c>
      <c r="O14">
        <v>42</v>
      </c>
      <c r="P14">
        <v>9</v>
      </c>
    </row>
    <row r="15" spans="1:16" x14ac:dyDescent="0.5">
      <c r="A15" t="s">
        <v>12</v>
      </c>
      <c r="B15">
        <v>0</v>
      </c>
      <c r="C15">
        <v>6</v>
      </c>
      <c r="D15">
        <v>92.25</v>
      </c>
      <c r="E15">
        <v>23</v>
      </c>
      <c r="F15">
        <v>6</v>
      </c>
      <c r="G15">
        <v>5</v>
      </c>
      <c r="H15">
        <v>5</v>
      </c>
      <c r="I15">
        <v>12</v>
      </c>
      <c r="J15">
        <v>143</v>
      </c>
      <c r="K15">
        <v>117</v>
      </c>
      <c r="L15">
        <v>4844.25</v>
      </c>
      <c r="M15">
        <v>37</v>
      </c>
      <c r="N15" s="1">
        <v>82</v>
      </c>
      <c r="O15">
        <v>92</v>
      </c>
      <c r="P15">
        <v>1267.5</v>
      </c>
    </row>
    <row r="16" spans="1:16" x14ac:dyDescent="0.5">
      <c r="A16" t="s">
        <v>13</v>
      </c>
      <c r="B16">
        <v>5</v>
      </c>
      <c r="C16">
        <v>28</v>
      </c>
      <c r="D16">
        <v>274.75</v>
      </c>
      <c r="E16">
        <v>80</v>
      </c>
      <c r="F16">
        <v>7</v>
      </c>
      <c r="G16">
        <v>21</v>
      </c>
      <c r="H16">
        <v>16</v>
      </c>
      <c r="I16">
        <v>24</v>
      </c>
      <c r="J16">
        <v>173</v>
      </c>
      <c r="K16">
        <v>117</v>
      </c>
      <c r="L16">
        <v>3154</v>
      </c>
      <c r="M16">
        <v>3</v>
      </c>
      <c r="N16">
        <v>95</v>
      </c>
      <c r="O16" s="1">
        <v>557</v>
      </c>
      <c r="P16">
        <v>5812.25</v>
      </c>
    </row>
    <row r="17" spans="1:17" x14ac:dyDescent="0.5">
      <c r="A17" t="s">
        <v>14</v>
      </c>
      <c r="B17">
        <v>41</v>
      </c>
      <c r="C17">
        <v>51</v>
      </c>
      <c r="D17">
        <v>485</v>
      </c>
      <c r="E17">
        <v>78</v>
      </c>
      <c r="F17">
        <v>13</v>
      </c>
      <c r="G17">
        <v>15</v>
      </c>
      <c r="H17">
        <v>1</v>
      </c>
      <c r="I17">
        <v>12</v>
      </c>
      <c r="J17">
        <v>196</v>
      </c>
      <c r="K17">
        <v>108</v>
      </c>
      <c r="L17">
        <v>2726.5</v>
      </c>
      <c r="M17">
        <v>35</v>
      </c>
      <c r="N17">
        <v>117</v>
      </c>
      <c r="O17">
        <v>370</v>
      </c>
      <c r="P17" s="1">
        <v>4894.5</v>
      </c>
    </row>
    <row r="19" spans="1:17" x14ac:dyDescent="0.5">
      <c r="A19" t="s">
        <v>40</v>
      </c>
    </row>
    <row r="20" spans="1:17" x14ac:dyDescent="0.5">
      <c r="A20" t="s">
        <v>38</v>
      </c>
      <c r="C20" s="4">
        <v>0.08</v>
      </c>
    </row>
    <row r="21" spans="1:17" x14ac:dyDescent="0.5">
      <c r="B21" t="s">
        <v>0</v>
      </c>
      <c r="C21" t="s">
        <v>1</v>
      </c>
      <c r="D21" t="s">
        <v>2</v>
      </c>
      <c r="E21" t="s">
        <v>3</v>
      </c>
      <c r="F21" t="s">
        <v>4</v>
      </c>
      <c r="G21" t="s">
        <v>5</v>
      </c>
      <c r="H21" t="s">
        <v>6</v>
      </c>
      <c r="I21" t="s">
        <v>7</v>
      </c>
      <c r="J21" t="s">
        <v>8</v>
      </c>
      <c r="K21" t="s">
        <v>9</v>
      </c>
      <c r="L21" t="s">
        <v>10</v>
      </c>
      <c r="M21" t="s">
        <v>11</v>
      </c>
      <c r="N21" t="s">
        <v>12</v>
      </c>
      <c r="O21" t="s">
        <v>13</v>
      </c>
      <c r="P21" t="s">
        <v>14</v>
      </c>
      <c r="Q21" t="s">
        <v>39</v>
      </c>
    </row>
    <row r="22" spans="1:17" x14ac:dyDescent="0.5">
      <c r="A22" t="s">
        <v>0</v>
      </c>
      <c r="B22" s="2">
        <f>B3*$C$20</f>
        <v>18.559999999999999</v>
      </c>
      <c r="C22" s="3">
        <f t="shared" ref="C22:P22" si="0">C3*$C$20</f>
        <v>12.32</v>
      </c>
      <c r="D22" s="3">
        <f t="shared" si="0"/>
        <v>1181.3679999999999</v>
      </c>
      <c r="E22" s="3">
        <f t="shared" si="0"/>
        <v>1.2</v>
      </c>
      <c r="F22" s="3">
        <f t="shared" si="0"/>
        <v>1.04</v>
      </c>
      <c r="G22" s="3">
        <f t="shared" si="0"/>
        <v>8.56</v>
      </c>
      <c r="H22" s="3">
        <f t="shared" si="0"/>
        <v>0</v>
      </c>
      <c r="I22" s="3">
        <f t="shared" si="0"/>
        <v>0</v>
      </c>
      <c r="J22" s="3">
        <f t="shared" si="0"/>
        <v>2.16</v>
      </c>
      <c r="K22" s="3">
        <f t="shared" si="0"/>
        <v>4.08</v>
      </c>
      <c r="L22" s="3">
        <f t="shared" si="0"/>
        <v>31.512</v>
      </c>
      <c r="M22" s="3">
        <f t="shared" si="0"/>
        <v>0.08</v>
      </c>
      <c r="N22" s="3">
        <f t="shared" si="0"/>
        <v>0</v>
      </c>
      <c r="O22" s="3">
        <f t="shared" si="0"/>
        <v>0</v>
      </c>
      <c r="P22" s="3">
        <f t="shared" si="0"/>
        <v>0.16</v>
      </c>
      <c r="Q22" s="3"/>
    </row>
    <row r="23" spans="1:17" x14ac:dyDescent="0.5">
      <c r="A23" t="s">
        <v>1</v>
      </c>
      <c r="B23" s="3">
        <f t="shared" ref="B23:P23" si="1">B4*$C$20</f>
        <v>8.9600000000000009</v>
      </c>
      <c r="C23" s="2">
        <f t="shared" si="1"/>
        <v>9.2799999999999994</v>
      </c>
      <c r="D23" s="3">
        <f t="shared" si="1"/>
        <v>364.55199999999996</v>
      </c>
      <c r="E23" s="3">
        <f t="shared" si="1"/>
        <v>0.08</v>
      </c>
      <c r="F23" s="3">
        <f t="shared" si="1"/>
        <v>0</v>
      </c>
      <c r="G23" s="3">
        <f t="shared" si="1"/>
        <v>4.68</v>
      </c>
      <c r="H23" s="3">
        <f t="shared" si="1"/>
        <v>0</v>
      </c>
      <c r="I23" s="3">
        <f t="shared" si="1"/>
        <v>0</v>
      </c>
      <c r="J23" s="3">
        <f t="shared" si="1"/>
        <v>0.48</v>
      </c>
      <c r="K23" s="3">
        <f t="shared" si="1"/>
        <v>0.88</v>
      </c>
      <c r="L23" s="3">
        <f t="shared" si="1"/>
        <v>14.927999999999999</v>
      </c>
      <c r="M23" s="3">
        <f t="shared" si="1"/>
        <v>0</v>
      </c>
      <c r="N23" s="3">
        <f t="shared" si="1"/>
        <v>0</v>
      </c>
      <c r="O23" s="3">
        <f t="shared" si="1"/>
        <v>0.24</v>
      </c>
      <c r="P23" s="3">
        <f t="shared" si="1"/>
        <v>0.56000000000000005</v>
      </c>
      <c r="Q23" s="3"/>
    </row>
    <row r="24" spans="1:17" x14ac:dyDescent="0.5">
      <c r="A24" t="s">
        <v>2</v>
      </c>
      <c r="B24" s="3">
        <f t="shared" ref="B24:P24" si="2">B5*$C$20</f>
        <v>0.72</v>
      </c>
      <c r="C24" s="3">
        <f t="shared" si="2"/>
        <v>2.72</v>
      </c>
      <c r="D24" s="2">
        <f t="shared" si="2"/>
        <v>193.048</v>
      </c>
      <c r="E24" s="3">
        <f t="shared" si="2"/>
        <v>0</v>
      </c>
      <c r="F24" s="3">
        <f t="shared" si="2"/>
        <v>0</v>
      </c>
      <c r="G24" s="3">
        <f t="shared" si="2"/>
        <v>0.88</v>
      </c>
      <c r="H24" s="3">
        <f t="shared" si="2"/>
        <v>0.32</v>
      </c>
      <c r="I24" s="3">
        <f t="shared" si="2"/>
        <v>0</v>
      </c>
      <c r="J24" s="3">
        <f t="shared" si="2"/>
        <v>0.16</v>
      </c>
      <c r="K24" s="3">
        <f t="shared" si="2"/>
        <v>1.1200000000000001</v>
      </c>
      <c r="L24" s="3">
        <f t="shared" si="2"/>
        <v>2.952</v>
      </c>
      <c r="M24" s="3">
        <f t="shared" si="2"/>
        <v>0</v>
      </c>
      <c r="N24" s="3">
        <f t="shared" si="2"/>
        <v>0.08</v>
      </c>
      <c r="O24" s="3">
        <f t="shared" si="2"/>
        <v>0.32</v>
      </c>
      <c r="P24" s="3">
        <f t="shared" si="2"/>
        <v>0.16</v>
      </c>
      <c r="Q24" s="3"/>
    </row>
    <row r="25" spans="1:17" x14ac:dyDescent="0.5">
      <c r="A25" t="s">
        <v>3</v>
      </c>
      <c r="B25" s="3">
        <f t="shared" ref="B25:P25" si="3">B6*$C$20</f>
        <v>0</v>
      </c>
      <c r="C25" s="3">
        <f t="shared" si="3"/>
        <v>3.2</v>
      </c>
      <c r="D25" s="3">
        <f t="shared" si="3"/>
        <v>202.57599999999999</v>
      </c>
      <c r="E25" s="2">
        <f t="shared" si="3"/>
        <v>2.2400000000000002</v>
      </c>
      <c r="F25" s="3">
        <f t="shared" si="3"/>
        <v>0.16</v>
      </c>
      <c r="G25" s="3">
        <f t="shared" si="3"/>
        <v>84.68</v>
      </c>
      <c r="H25" s="3">
        <f t="shared" si="3"/>
        <v>0</v>
      </c>
      <c r="I25" s="3">
        <f t="shared" si="3"/>
        <v>2.3199999999999998</v>
      </c>
      <c r="J25" s="3">
        <f t="shared" si="3"/>
        <v>6.4</v>
      </c>
      <c r="K25" s="3">
        <f t="shared" si="3"/>
        <v>1.28</v>
      </c>
      <c r="L25" s="3">
        <f t="shared" si="3"/>
        <v>28.984000000000002</v>
      </c>
      <c r="M25" s="3">
        <f t="shared" si="3"/>
        <v>0.88</v>
      </c>
      <c r="N25" s="3">
        <f t="shared" si="3"/>
        <v>3.04</v>
      </c>
      <c r="O25" s="3">
        <f t="shared" si="3"/>
        <v>4.4800000000000004</v>
      </c>
      <c r="P25" s="3">
        <f t="shared" si="3"/>
        <v>1.2</v>
      </c>
      <c r="Q25" s="3"/>
    </row>
    <row r="26" spans="1:17" x14ac:dyDescent="0.5">
      <c r="A26" t="s">
        <v>4</v>
      </c>
      <c r="B26" s="3">
        <f t="shared" ref="B26:P26" si="4">B7*$C$20</f>
        <v>0</v>
      </c>
      <c r="C26" s="3">
        <f t="shared" si="4"/>
        <v>0.08</v>
      </c>
      <c r="D26" s="3">
        <f t="shared" si="4"/>
        <v>75.14</v>
      </c>
      <c r="E26" s="3">
        <f t="shared" si="4"/>
        <v>0.56000000000000005</v>
      </c>
      <c r="F26" s="2">
        <f t="shared" si="4"/>
        <v>1.1200000000000001</v>
      </c>
      <c r="G26" s="3">
        <f t="shared" si="4"/>
        <v>207.3</v>
      </c>
      <c r="H26" s="3">
        <f t="shared" si="4"/>
        <v>0.24</v>
      </c>
      <c r="I26" s="3">
        <f t="shared" si="4"/>
        <v>2.56</v>
      </c>
      <c r="J26" s="3">
        <f t="shared" si="4"/>
        <v>3.52</v>
      </c>
      <c r="K26" s="3">
        <f t="shared" si="4"/>
        <v>2.16</v>
      </c>
      <c r="L26" s="3">
        <f t="shared" si="4"/>
        <v>17.72</v>
      </c>
      <c r="M26" s="3">
        <f t="shared" si="4"/>
        <v>0.4</v>
      </c>
      <c r="N26" s="3">
        <f t="shared" si="4"/>
        <v>3.6</v>
      </c>
      <c r="O26" s="3">
        <f t="shared" si="4"/>
        <v>0.32</v>
      </c>
      <c r="P26" s="3">
        <f t="shared" si="4"/>
        <v>0.4</v>
      </c>
      <c r="Q26" s="3"/>
    </row>
    <row r="27" spans="1:17" x14ac:dyDescent="0.5">
      <c r="A27" t="s">
        <v>5</v>
      </c>
      <c r="B27" s="3">
        <f t="shared" ref="B27:P27" si="5">B8*$C$20</f>
        <v>0</v>
      </c>
      <c r="C27" s="3">
        <f t="shared" si="5"/>
        <v>1.04</v>
      </c>
      <c r="D27" s="3">
        <f t="shared" si="5"/>
        <v>5.76</v>
      </c>
      <c r="E27" s="3">
        <f t="shared" si="5"/>
        <v>1.1200000000000001</v>
      </c>
      <c r="F27" s="3">
        <f t="shared" si="5"/>
        <v>0.24</v>
      </c>
      <c r="G27" s="2">
        <f t="shared" si="5"/>
        <v>232.16</v>
      </c>
      <c r="H27" s="3">
        <f t="shared" si="5"/>
        <v>0.88</v>
      </c>
      <c r="I27" s="3">
        <f t="shared" si="5"/>
        <v>1.04</v>
      </c>
      <c r="J27" s="3">
        <f t="shared" si="5"/>
        <v>3.36</v>
      </c>
      <c r="K27" s="3">
        <f t="shared" si="5"/>
        <v>2.3199999999999998</v>
      </c>
      <c r="L27" s="3">
        <f t="shared" si="5"/>
        <v>9.0400000000000009</v>
      </c>
      <c r="M27" s="3">
        <f t="shared" si="5"/>
        <v>0</v>
      </c>
      <c r="N27" s="3">
        <f t="shared" si="5"/>
        <v>0.56000000000000005</v>
      </c>
      <c r="O27" s="3">
        <f t="shared" si="5"/>
        <v>0.4</v>
      </c>
      <c r="P27" s="3">
        <f t="shared" si="5"/>
        <v>0</v>
      </c>
      <c r="Q27" s="3"/>
    </row>
    <row r="28" spans="1:17" x14ac:dyDescent="0.5">
      <c r="A28" t="s">
        <v>6</v>
      </c>
      <c r="B28" s="3">
        <f t="shared" ref="B28:P28" si="6">B9*$C$20</f>
        <v>0.08</v>
      </c>
      <c r="C28" s="3">
        <f t="shared" si="6"/>
        <v>1.92</v>
      </c>
      <c r="D28" s="3">
        <f t="shared" si="6"/>
        <v>17.68</v>
      </c>
      <c r="E28" s="3">
        <f t="shared" si="6"/>
        <v>0.96</v>
      </c>
      <c r="F28" s="3">
        <f t="shared" si="6"/>
        <v>0.16</v>
      </c>
      <c r="G28" s="3">
        <f t="shared" si="6"/>
        <v>211.3</v>
      </c>
      <c r="H28" s="2">
        <f t="shared" si="6"/>
        <v>1.04</v>
      </c>
      <c r="I28" s="3">
        <f t="shared" si="6"/>
        <v>0</v>
      </c>
      <c r="J28" s="3">
        <f t="shared" si="6"/>
        <v>4.96</v>
      </c>
      <c r="K28" s="3">
        <f t="shared" si="6"/>
        <v>8.32</v>
      </c>
      <c r="L28" s="3">
        <f t="shared" si="6"/>
        <v>85.66</v>
      </c>
      <c r="M28" s="3">
        <f t="shared" si="6"/>
        <v>0</v>
      </c>
      <c r="N28" s="3">
        <f t="shared" si="6"/>
        <v>0</v>
      </c>
      <c r="O28" s="3">
        <f t="shared" si="6"/>
        <v>1.04</v>
      </c>
      <c r="P28" s="3">
        <f t="shared" si="6"/>
        <v>0.24</v>
      </c>
      <c r="Q28" s="3"/>
    </row>
    <row r="29" spans="1:17" x14ac:dyDescent="0.5">
      <c r="A29" t="s">
        <v>7</v>
      </c>
      <c r="B29" s="3">
        <f t="shared" ref="B29:P29" si="7">B10*$C$20</f>
        <v>2.8000000000000003</v>
      </c>
      <c r="C29" s="3">
        <f t="shared" si="7"/>
        <v>0.48</v>
      </c>
      <c r="D29" s="3">
        <f t="shared" si="7"/>
        <v>19.776000000000003</v>
      </c>
      <c r="E29" s="3">
        <f t="shared" si="7"/>
        <v>2.56</v>
      </c>
      <c r="F29" s="3">
        <f t="shared" si="7"/>
        <v>0.56000000000000005</v>
      </c>
      <c r="G29" s="3">
        <f t="shared" si="7"/>
        <v>75.760000000000005</v>
      </c>
      <c r="H29" s="3">
        <f t="shared" si="7"/>
        <v>0.16</v>
      </c>
      <c r="I29" s="2">
        <f t="shared" si="7"/>
        <v>6.24</v>
      </c>
      <c r="J29" s="3">
        <f t="shared" si="7"/>
        <v>6.88</v>
      </c>
      <c r="K29" s="3">
        <f t="shared" si="7"/>
        <v>4.32</v>
      </c>
      <c r="L29" s="3">
        <f t="shared" si="7"/>
        <v>81.343999999999994</v>
      </c>
      <c r="M29" s="3">
        <f t="shared" si="7"/>
        <v>1.04</v>
      </c>
      <c r="N29" s="3">
        <f t="shared" si="7"/>
        <v>0.8</v>
      </c>
      <c r="O29" s="3">
        <f t="shared" si="7"/>
        <v>4.16</v>
      </c>
      <c r="P29" s="3">
        <f t="shared" si="7"/>
        <v>5.2</v>
      </c>
      <c r="Q29" s="3"/>
    </row>
    <row r="30" spans="1:17" x14ac:dyDescent="0.5">
      <c r="A30" t="s">
        <v>8</v>
      </c>
      <c r="B30" s="3">
        <f t="shared" ref="B30:P30" si="8">B11*$C$20</f>
        <v>0.88</v>
      </c>
      <c r="C30" s="3">
        <f t="shared" si="8"/>
        <v>1.52</v>
      </c>
      <c r="D30" s="3">
        <f t="shared" si="8"/>
        <v>24.28</v>
      </c>
      <c r="E30" s="3">
        <f t="shared" si="8"/>
        <v>0.88</v>
      </c>
      <c r="F30" s="3">
        <f t="shared" si="8"/>
        <v>4.4000000000000004</v>
      </c>
      <c r="G30" s="3">
        <f t="shared" si="8"/>
        <v>126.62</v>
      </c>
      <c r="H30" s="3">
        <f t="shared" si="8"/>
        <v>0.48</v>
      </c>
      <c r="I30" s="3">
        <f t="shared" si="8"/>
        <v>1.84</v>
      </c>
      <c r="J30" s="2">
        <f t="shared" si="8"/>
        <v>12.4</v>
      </c>
      <c r="K30" s="3">
        <f t="shared" si="8"/>
        <v>4.32</v>
      </c>
      <c r="L30" s="3">
        <f t="shared" si="8"/>
        <v>402.94</v>
      </c>
      <c r="M30" s="3">
        <f t="shared" si="8"/>
        <v>1.04</v>
      </c>
      <c r="N30" s="3">
        <f t="shared" si="8"/>
        <v>5.6000000000000005</v>
      </c>
      <c r="O30" s="3">
        <f t="shared" si="8"/>
        <v>5.6000000000000005</v>
      </c>
      <c r="P30" s="3">
        <f t="shared" si="8"/>
        <v>3.6</v>
      </c>
      <c r="Q30" s="3"/>
    </row>
    <row r="31" spans="1:17" x14ac:dyDescent="0.5">
      <c r="A31" t="s">
        <v>9</v>
      </c>
      <c r="B31" s="3">
        <f t="shared" ref="B31:P31" si="9">B12*$C$20</f>
        <v>0</v>
      </c>
      <c r="C31" s="3">
        <f t="shared" si="9"/>
        <v>0.64</v>
      </c>
      <c r="D31" s="3">
        <f t="shared" si="9"/>
        <v>2.16</v>
      </c>
      <c r="E31" s="3">
        <f t="shared" si="9"/>
        <v>0</v>
      </c>
      <c r="F31" s="3">
        <f t="shared" si="9"/>
        <v>0</v>
      </c>
      <c r="G31" s="3">
        <f t="shared" si="9"/>
        <v>0.58400000000000007</v>
      </c>
      <c r="H31" s="3">
        <f t="shared" si="9"/>
        <v>0</v>
      </c>
      <c r="I31" s="3">
        <f t="shared" si="9"/>
        <v>0.08</v>
      </c>
      <c r="J31" s="3">
        <f t="shared" si="9"/>
        <v>0.48</v>
      </c>
      <c r="K31" s="2">
        <f t="shared" si="9"/>
        <v>0.24</v>
      </c>
      <c r="L31" s="3">
        <f t="shared" si="9"/>
        <v>189.73599999999999</v>
      </c>
      <c r="M31" s="3">
        <f t="shared" si="9"/>
        <v>0.64</v>
      </c>
      <c r="N31" s="3">
        <f t="shared" si="9"/>
        <v>1.44</v>
      </c>
      <c r="O31" s="3">
        <f t="shared" si="9"/>
        <v>3.84</v>
      </c>
      <c r="P31" s="3">
        <f t="shared" si="9"/>
        <v>0</v>
      </c>
      <c r="Q31" s="3"/>
    </row>
    <row r="32" spans="1:17" x14ac:dyDescent="0.5">
      <c r="A32" t="s">
        <v>10</v>
      </c>
      <c r="B32" s="3">
        <f t="shared" ref="B32:P32" si="10">B13*$C$20</f>
        <v>0</v>
      </c>
      <c r="C32" s="3">
        <f t="shared" si="10"/>
        <v>0.48</v>
      </c>
      <c r="D32" s="3">
        <f t="shared" si="10"/>
        <v>11.86</v>
      </c>
      <c r="E32" s="3">
        <f t="shared" si="10"/>
        <v>0.8</v>
      </c>
      <c r="F32" s="3">
        <f t="shared" si="10"/>
        <v>0.08</v>
      </c>
      <c r="G32" s="3">
        <f t="shared" si="10"/>
        <v>4.024</v>
      </c>
      <c r="H32" s="3">
        <f t="shared" si="10"/>
        <v>0.32</v>
      </c>
      <c r="I32" s="3">
        <f t="shared" si="10"/>
        <v>0.64</v>
      </c>
      <c r="J32" s="3">
        <f t="shared" si="10"/>
        <v>3.2</v>
      </c>
      <c r="K32" s="3">
        <f t="shared" si="10"/>
        <v>5.04</v>
      </c>
      <c r="L32" s="2">
        <f t="shared" si="10"/>
        <v>669.95600000000002</v>
      </c>
      <c r="M32" s="3">
        <f t="shared" si="10"/>
        <v>1.68</v>
      </c>
      <c r="N32" s="3">
        <f t="shared" si="10"/>
        <v>1.52</v>
      </c>
      <c r="O32" s="3">
        <f t="shared" si="10"/>
        <v>1.04</v>
      </c>
      <c r="P32" s="3">
        <f t="shared" si="10"/>
        <v>2.56</v>
      </c>
      <c r="Q32" s="3"/>
    </row>
    <row r="33" spans="1:17" x14ac:dyDescent="0.5">
      <c r="A33" t="s">
        <v>11</v>
      </c>
      <c r="B33" s="3">
        <f t="shared" ref="B33:P33" si="11">B14*$C$20</f>
        <v>0</v>
      </c>
      <c r="C33" s="3">
        <f t="shared" si="11"/>
        <v>1.36</v>
      </c>
      <c r="D33" s="3">
        <f t="shared" si="11"/>
        <v>4.18</v>
      </c>
      <c r="E33" s="3">
        <f t="shared" si="11"/>
        <v>0</v>
      </c>
      <c r="F33" s="3">
        <f t="shared" si="11"/>
        <v>0.48</v>
      </c>
      <c r="G33" s="3">
        <f t="shared" si="11"/>
        <v>1.76</v>
      </c>
      <c r="H33" s="3">
        <f t="shared" si="11"/>
        <v>0.64</v>
      </c>
      <c r="I33" s="3">
        <f t="shared" si="11"/>
        <v>0.24</v>
      </c>
      <c r="J33" s="3">
        <f t="shared" si="11"/>
        <v>6.96</v>
      </c>
      <c r="K33" s="3">
        <f t="shared" si="11"/>
        <v>6.08</v>
      </c>
      <c r="L33" s="3">
        <f t="shared" si="11"/>
        <v>395.90000000000003</v>
      </c>
      <c r="M33" s="2">
        <f t="shared" si="11"/>
        <v>4.88</v>
      </c>
      <c r="N33" s="3">
        <f t="shared" si="11"/>
        <v>5.68</v>
      </c>
      <c r="O33" s="3">
        <f t="shared" si="11"/>
        <v>3.36</v>
      </c>
      <c r="P33" s="3">
        <f t="shared" si="11"/>
        <v>0.72</v>
      </c>
      <c r="Q33" s="3"/>
    </row>
    <row r="34" spans="1:17" x14ac:dyDescent="0.5">
      <c r="A34" t="s">
        <v>12</v>
      </c>
      <c r="B34" s="3">
        <f t="shared" ref="B34:P34" si="12">B15*$C$20</f>
        <v>0</v>
      </c>
      <c r="C34" s="3">
        <f t="shared" si="12"/>
        <v>0.48</v>
      </c>
      <c r="D34" s="3">
        <f t="shared" si="12"/>
        <v>7.38</v>
      </c>
      <c r="E34" s="3">
        <f t="shared" si="12"/>
        <v>1.84</v>
      </c>
      <c r="F34" s="3">
        <f t="shared" si="12"/>
        <v>0.48</v>
      </c>
      <c r="G34" s="3">
        <f t="shared" si="12"/>
        <v>0.4</v>
      </c>
      <c r="H34" s="3">
        <f t="shared" si="12"/>
        <v>0.4</v>
      </c>
      <c r="I34" s="3">
        <f t="shared" si="12"/>
        <v>0.96</v>
      </c>
      <c r="J34" s="3">
        <f t="shared" si="12"/>
        <v>11.44</v>
      </c>
      <c r="K34" s="3">
        <f t="shared" si="12"/>
        <v>9.36</v>
      </c>
      <c r="L34" s="3">
        <f t="shared" si="12"/>
        <v>387.54</v>
      </c>
      <c r="M34" s="3">
        <f t="shared" si="12"/>
        <v>2.96</v>
      </c>
      <c r="N34" s="2">
        <f t="shared" si="12"/>
        <v>6.5600000000000005</v>
      </c>
      <c r="O34" s="3">
        <f t="shared" si="12"/>
        <v>7.36</v>
      </c>
      <c r="P34" s="3">
        <f t="shared" si="12"/>
        <v>101.4</v>
      </c>
      <c r="Q34" s="3"/>
    </row>
    <row r="35" spans="1:17" x14ac:dyDescent="0.5">
      <c r="A35" t="s">
        <v>13</v>
      </c>
      <c r="B35" s="3">
        <f t="shared" ref="B35:P35" si="13">B16*$C$20</f>
        <v>0.4</v>
      </c>
      <c r="C35" s="3">
        <f t="shared" si="13"/>
        <v>2.2400000000000002</v>
      </c>
      <c r="D35" s="3">
        <f t="shared" si="13"/>
        <v>21.98</v>
      </c>
      <c r="E35" s="3">
        <f t="shared" si="13"/>
        <v>6.4</v>
      </c>
      <c r="F35" s="3">
        <f t="shared" si="13"/>
        <v>0.56000000000000005</v>
      </c>
      <c r="G35" s="3">
        <f t="shared" si="13"/>
        <v>1.68</v>
      </c>
      <c r="H35" s="3">
        <f t="shared" si="13"/>
        <v>1.28</v>
      </c>
      <c r="I35" s="3">
        <f t="shared" si="13"/>
        <v>1.92</v>
      </c>
      <c r="J35" s="3">
        <f t="shared" si="13"/>
        <v>13.84</v>
      </c>
      <c r="K35" s="3">
        <f t="shared" si="13"/>
        <v>9.36</v>
      </c>
      <c r="L35" s="3">
        <f t="shared" si="13"/>
        <v>252.32</v>
      </c>
      <c r="M35" s="3">
        <f t="shared" si="13"/>
        <v>0.24</v>
      </c>
      <c r="N35" s="3">
        <f t="shared" si="13"/>
        <v>7.6000000000000005</v>
      </c>
      <c r="O35" s="2">
        <f t="shared" si="13"/>
        <v>44.56</v>
      </c>
      <c r="P35" s="3">
        <f t="shared" si="13"/>
        <v>464.98</v>
      </c>
      <c r="Q35" s="3"/>
    </row>
    <row r="36" spans="1:17" x14ac:dyDescent="0.5">
      <c r="A36" t="s">
        <v>14</v>
      </c>
      <c r="B36" s="3">
        <f t="shared" ref="B36:P36" si="14">B17*$C$20</f>
        <v>3.2800000000000002</v>
      </c>
      <c r="C36" s="3">
        <f t="shared" si="14"/>
        <v>4.08</v>
      </c>
      <c r="D36" s="3">
        <f t="shared" si="14"/>
        <v>38.800000000000004</v>
      </c>
      <c r="E36" s="3">
        <f t="shared" si="14"/>
        <v>6.24</v>
      </c>
      <c r="F36" s="3">
        <f t="shared" si="14"/>
        <v>1.04</v>
      </c>
      <c r="G36" s="3">
        <f t="shared" si="14"/>
        <v>1.2</v>
      </c>
      <c r="H36" s="3">
        <f t="shared" si="14"/>
        <v>0.08</v>
      </c>
      <c r="I36" s="3">
        <f t="shared" si="14"/>
        <v>0.96</v>
      </c>
      <c r="J36" s="3">
        <f t="shared" si="14"/>
        <v>15.68</v>
      </c>
      <c r="K36" s="3">
        <f t="shared" si="14"/>
        <v>8.64</v>
      </c>
      <c r="L36" s="3">
        <f t="shared" si="14"/>
        <v>218.12</v>
      </c>
      <c r="M36" s="3">
        <f t="shared" si="14"/>
        <v>2.8000000000000003</v>
      </c>
      <c r="N36" s="3">
        <f t="shared" si="14"/>
        <v>9.36</v>
      </c>
      <c r="O36" s="3">
        <f t="shared" si="14"/>
        <v>29.6</v>
      </c>
      <c r="P36" s="2">
        <f t="shared" si="14"/>
        <v>391.56</v>
      </c>
      <c r="Q36" s="3"/>
    </row>
    <row r="37" spans="1:17" x14ac:dyDescent="0.5">
      <c r="Q37" s="3"/>
    </row>
    <row r="40" spans="1:17" x14ac:dyDescent="0.5">
      <c r="A40" t="s">
        <v>47</v>
      </c>
      <c r="D40" t="s">
        <v>48</v>
      </c>
    </row>
    <row r="41" spans="1:17" x14ac:dyDescent="0.5">
      <c r="A41" t="s">
        <v>0</v>
      </c>
      <c r="B41" s="3">
        <f>SUM(C22:P22)+B22/2</f>
        <v>1251.7599999999998</v>
      </c>
      <c r="D41" t="s">
        <v>14</v>
      </c>
      <c r="E41" s="3">
        <f>SUM(B36:O36)+P36/2</f>
        <v>535.66000000000008</v>
      </c>
    </row>
    <row r="42" spans="1:17" x14ac:dyDescent="0.5">
      <c r="A42" t="s">
        <v>1</v>
      </c>
      <c r="B42" s="3">
        <f>SUM(D23:P23)-SUM(C22)+B41-B22/2+C23/2</f>
        <v>1621.1999999999998</v>
      </c>
      <c r="D42" t="s">
        <v>13</v>
      </c>
      <c r="E42" s="3">
        <f>SUM(B35:N35)-O36-P36/2+E41+O35/2</f>
        <v>652.38000000000011</v>
      </c>
    </row>
    <row r="43" spans="1:17" x14ac:dyDescent="0.5">
      <c r="A43" t="s">
        <v>2</v>
      </c>
      <c r="B43" s="3">
        <f>SUM(E24:P24)-C23/2+B42+D24/2</f>
        <v>1719.076</v>
      </c>
      <c r="D43" t="s">
        <v>12</v>
      </c>
      <c r="E43" s="3">
        <f>SUM(B34:M34)-SUM(N35:N36)-O35/2+E42+N34/2</f>
        <v>1039.6600000000001</v>
      </c>
    </row>
    <row r="44" spans="1:17" x14ac:dyDescent="0.5">
      <c r="A44" t="s">
        <v>3</v>
      </c>
      <c r="B44" s="3">
        <f>SUM(F25:P25)-SUM(E22:E24)-D24/2+B43-SUM(D22:D23)+E25/2</f>
        <v>209.89600000000007</v>
      </c>
      <c r="D44" t="s">
        <v>11</v>
      </c>
      <c r="E44" s="3">
        <f>SUM(B33:L33)-SUM(M34:M36)+E43-N34/2+M33/2</f>
        <v>1450.4200000000003</v>
      </c>
    </row>
    <row r="45" spans="1:17" x14ac:dyDescent="0.5">
      <c r="A45" t="s">
        <v>4</v>
      </c>
      <c r="B45" s="3">
        <f>SUM(G26:P26)-SUM(F22:F25)-E25/2+B44+F26/2</f>
        <v>446.35600000000011</v>
      </c>
      <c r="D45" t="s">
        <v>10</v>
      </c>
      <c r="E45" s="3">
        <f>SUM(B32:K32)-M33/2+E44+L32/2</f>
        <v>1809.4020000000003</v>
      </c>
    </row>
    <row r="46" spans="1:17" x14ac:dyDescent="0.5">
      <c r="A46" t="s">
        <v>5</v>
      </c>
      <c r="B46" s="3">
        <f>SUM(H27:P27)-F26+B45+G27/2</f>
        <v>578.91600000000017</v>
      </c>
      <c r="D46" t="s">
        <v>9</v>
      </c>
      <c r="E46" s="3">
        <f>SUM(B31:K31)-SUM(K32:K36)+E45-SUM(L33:L36)-L32/2</f>
        <v>186.2480000000001</v>
      </c>
    </row>
    <row r="47" spans="1:17" x14ac:dyDescent="0.5">
      <c r="A47" t="s">
        <v>6</v>
      </c>
      <c r="B47" s="3">
        <f>SUM(I28:P28)-SUM(H22:H27)-SUM(G22:G26)+B46-G27/2+H28/2</f>
        <v>256.03600000000012</v>
      </c>
      <c r="D47" t="s">
        <v>8</v>
      </c>
      <c r="E47" s="3">
        <f>SUM(B30:I30)-SUM(J31:J36)-K31/2+E46+J30/2</f>
        <v>301.6280000000001</v>
      </c>
    </row>
    <row r="48" spans="1:17" x14ac:dyDescent="0.5">
      <c r="A48" t="s">
        <v>7</v>
      </c>
      <c r="B48" s="3">
        <f>SUM(J29:P29)-SUM(I22:I28)-H28/2+B47+I29/2</f>
        <v>356.46000000000015</v>
      </c>
      <c r="D48" t="s">
        <v>7</v>
      </c>
      <c r="E48" s="3">
        <f>SUM(B29:H29)-SUM(I30:I36)-J30/2+E47+I29/2</f>
        <v>394.00400000000013</v>
      </c>
    </row>
    <row r="49" spans="1:5" x14ac:dyDescent="0.5">
      <c r="A49" t="s">
        <v>8</v>
      </c>
      <c r="B49" s="3">
        <f>SUM(K30:P30)-SUM(J22:J29)-I29/2+B48+J30/2</f>
        <v>754.72000000000025</v>
      </c>
      <c r="D49" t="s">
        <v>6</v>
      </c>
      <c r="E49" s="3">
        <f>SUM(B28:G28)-SUM(H29:H36)-I29/2+E48+H28/2</f>
        <v>620.14400000000012</v>
      </c>
    </row>
    <row r="50" spans="1:5" x14ac:dyDescent="0.5">
      <c r="A50" t="s">
        <v>9</v>
      </c>
      <c r="B50" s="3">
        <f>SUM(L31:P31)-SUM(K22:K30)-J30/2+B49+K31/2</f>
        <v>915.49600000000021</v>
      </c>
      <c r="D50" t="s">
        <v>5</v>
      </c>
      <c r="E50" s="3">
        <f>SUM(B27:F27)-H28/2+E49+G27/2</f>
        <v>743.86400000000015</v>
      </c>
    </row>
    <row r="51" spans="1:5" x14ac:dyDescent="0.5">
      <c r="A51" t="s">
        <v>10</v>
      </c>
      <c r="B51" s="3">
        <f>SUM(M32:P32)-K31/2+B50+L32/2</f>
        <v>1257.1540000000002</v>
      </c>
      <c r="D51" t="s">
        <v>4</v>
      </c>
      <c r="E51" s="3">
        <f>SUM(B26:E26)-SUM(F27:F36)+E50-SUM(G28:G36)-G27/2+F26/2</f>
        <v>272.79600000000016</v>
      </c>
    </row>
    <row r="52" spans="1:5" x14ac:dyDescent="0.5">
      <c r="A52" t="s">
        <v>11</v>
      </c>
      <c r="B52" s="3">
        <f>SUM(N33:P33)-SUM(M22:M32)+B51+M33/2-SUM(L22:L31)-L32/2</f>
        <v>63.800000000000352</v>
      </c>
      <c r="D52" t="s">
        <v>3</v>
      </c>
      <c r="E52" s="3">
        <f>SUM(B25:D25)-SUM(E26:E36)-F26/2+E51+E25/2</f>
        <v>457.77200000000016</v>
      </c>
    </row>
    <row r="53" spans="1:5" x14ac:dyDescent="0.5">
      <c r="A53" t="s">
        <v>12</v>
      </c>
      <c r="B53" s="3">
        <f>SUM(O34:P34)-SUM(N22:N33)-M33/2+B52+N34/2</f>
        <v>151.08000000000035</v>
      </c>
      <c r="D53" t="s">
        <v>2</v>
      </c>
      <c r="E53" s="3">
        <f>SUM(B24:C24)-E25/2+E52+D24/2</f>
        <v>556.61600000000021</v>
      </c>
    </row>
    <row r="54" spans="1:5" x14ac:dyDescent="0.5">
      <c r="A54" t="s">
        <v>13</v>
      </c>
      <c r="B54" s="3">
        <f>SUM(P35)-SUM(O22:O34)-N34/2+B53+O35/2</f>
        <v>602.90000000000032</v>
      </c>
      <c r="D54" t="s">
        <v>1</v>
      </c>
      <c r="E54" s="3">
        <f>SUM(B23)-SUM(C24:C36)+E53-SUM(D25:D36)-D24/2+C23/2</f>
        <v>21.88000000000018</v>
      </c>
    </row>
    <row r="55" spans="1:5" x14ac:dyDescent="0.5">
      <c r="A55" t="s">
        <v>14</v>
      </c>
      <c r="B55" s="3">
        <f>SUM(P22:P35)-O35/2+B54+P36/2</f>
        <v>1357.5800000000004</v>
      </c>
      <c r="D55" t="s">
        <v>0</v>
      </c>
      <c r="E55">
        <f>B22/2</f>
        <v>9.2799999999999994</v>
      </c>
    </row>
    <row r="57" spans="1:5" x14ac:dyDescent="0.5">
      <c r="B57" s="3"/>
      <c r="E57" s="3"/>
    </row>
    <row r="58" spans="1:5" x14ac:dyDescent="0.5">
      <c r="A58" s="5" t="s">
        <v>49</v>
      </c>
      <c r="B58" s="5"/>
      <c r="C58" s="5"/>
    </row>
    <row r="59" spans="1:5" x14ac:dyDescent="0.5">
      <c r="A59" s="5"/>
      <c r="B59" s="5" t="s">
        <v>46</v>
      </c>
      <c r="C59" s="5" t="s">
        <v>50</v>
      </c>
    </row>
    <row r="60" spans="1:5" x14ac:dyDescent="0.5">
      <c r="A60" s="5" t="s">
        <v>0</v>
      </c>
      <c r="B60" s="5">
        <v>1251.7599999999998</v>
      </c>
      <c r="C60" s="5">
        <v>9.2799999999999994</v>
      </c>
    </row>
    <row r="61" spans="1:5" x14ac:dyDescent="0.5">
      <c r="A61" s="5" t="s">
        <v>1</v>
      </c>
      <c r="B61" s="5">
        <v>1621.1999999999998</v>
      </c>
      <c r="C61" s="5">
        <v>21.88000000000018</v>
      </c>
    </row>
    <row r="62" spans="1:5" x14ac:dyDescent="0.5">
      <c r="A62" s="5" t="s">
        <v>2</v>
      </c>
      <c r="B62" s="5">
        <v>1719.076</v>
      </c>
      <c r="C62" s="5">
        <v>556.61600000000021</v>
      </c>
    </row>
    <row r="63" spans="1:5" x14ac:dyDescent="0.5">
      <c r="A63" s="5" t="s">
        <v>3</v>
      </c>
      <c r="B63" s="5">
        <v>209.89600000000007</v>
      </c>
      <c r="C63" s="5">
        <v>457.77200000000016</v>
      </c>
    </row>
    <row r="64" spans="1:5" x14ac:dyDescent="0.5">
      <c r="A64" s="5" t="s">
        <v>4</v>
      </c>
      <c r="B64" s="5">
        <v>446.35600000000011</v>
      </c>
      <c r="C64" s="5">
        <v>272.79600000000016</v>
      </c>
    </row>
    <row r="65" spans="1:3" x14ac:dyDescent="0.5">
      <c r="A65" s="5" t="s">
        <v>5</v>
      </c>
      <c r="B65" s="5">
        <v>578.91600000000017</v>
      </c>
      <c r="C65" s="5">
        <v>743.86400000000015</v>
      </c>
    </row>
    <row r="66" spans="1:3" x14ac:dyDescent="0.5">
      <c r="A66" s="5" t="s">
        <v>6</v>
      </c>
      <c r="B66" s="5">
        <v>256.03600000000012</v>
      </c>
      <c r="C66" s="5">
        <v>620.14400000000012</v>
      </c>
    </row>
    <row r="67" spans="1:3" x14ac:dyDescent="0.5">
      <c r="A67" s="5" t="s">
        <v>7</v>
      </c>
      <c r="B67" s="5">
        <v>356.46000000000015</v>
      </c>
      <c r="C67" s="5">
        <v>394.00400000000013</v>
      </c>
    </row>
    <row r="68" spans="1:3" x14ac:dyDescent="0.5">
      <c r="A68" s="5" t="s">
        <v>8</v>
      </c>
      <c r="B68" s="5">
        <v>754.72000000000025</v>
      </c>
      <c r="C68" s="5">
        <v>301.6280000000001</v>
      </c>
    </row>
    <row r="69" spans="1:3" x14ac:dyDescent="0.5">
      <c r="A69" s="5" t="s">
        <v>9</v>
      </c>
      <c r="B69" s="5">
        <v>915.49600000000021</v>
      </c>
      <c r="C69" s="5">
        <v>186.2480000000001</v>
      </c>
    </row>
    <row r="70" spans="1:3" x14ac:dyDescent="0.5">
      <c r="A70" s="5" t="s">
        <v>10</v>
      </c>
      <c r="B70" s="5">
        <v>1257.1540000000002</v>
      </c>
      <c r="C70" s="5">
        <v>1809.4020000000003</v>
      </c>
    </row>
    <row r="71" spans="1:3" x14ac:dyDescent="0.5">
      <c r="A71" s="5" t="s">
        <v>11</v>
      </c>
      <c r="B71" s="5">
        <v>63.800000000000352</v>
      </c>
      <c r="C71" s="5">
        <v>1450.4200000000003</v>
      </c>
    </row>
    <row r="72" spans="1:3" x14ac:dyDescent="0.5">
      <c r="A72" s="5" t="s">
        <v>12</v>
      </c>
      <c r="B72" s="5">
        <v>151.08000000000035</v>
      </c>
      <c r="C72" s="5">
        <v>1039.6600000000001</v>
      </c>
    </row>
    <row r="73" spans="1:3" x14ac:dyDescent="0.5">
      <c r="A73" s="5" t="s">
        <v>13</v>
      </c>
      <c r="B73" s="5">
        <v>602.90000000000032</v>
      </c>
      <c r="C73" s="5">
        <v>652.38000000000011</v>
      </c>
    </row>
    <row r="74" spans="1:3" x14ac:dyDescent="0.5">
      <c r="A74" s="5" t="s">
        <v>14</v>
      </c>
      <c r="B74" s="5">
        <v>1357.5800000000004</v>
      </c>
      <c r="C74" s="5">
        <v>535.66000000000008</v>
      </c>
    </row>
  </sheetData>
  <sortState ref="G41:I55">
    <sortCondition descending="1" ref="I41:I5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2"/>
  <sheetViews>
    <sheetView zoomScale="70" zoomScaleNormal="70" workbookViewId="0">
      <selection activeCell="C5" sqref="C5"/>
    </sheetView>
  </sheetViews>
  <sheetFormatPr defaultRowHeight="15.75" x14ac:dyDescent="0.5"/>
  <cols>
    <col min="2" max="2" width="18.0625" bestFit="1" customWidth="1"/>
  </cols>
  <sheetData>
    <row r="2" spans="2:17" x14ac:dyDescent="0.5">
      <c r="B2" t="s">
        <v>40</v>
      </c>
    </row>
    <row r="3" spans="2:17" x14ac:dyDescent="0.5">
      <c r="B3" t="s">
        <v>38</v>
      </c>
      <c r="D3" s="4">
        <v>0.08</v>
      </c>
    </row>
    <row r="4" spans="2:17" x14ac:dyDescent="0.5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12</v>
      </c>
      <c r="P4" t="s">
        <v>13</v>
      </c>
      <c r="Q4" t="s">
        <v>14</v>
      </c>
    </row>
    <row r="5" spans="2:17" x14ac:dyDescent="0.5">
      <c r="B5" t="s">
        <v>0</v>
      </c>
      <c r="C5" s="2">
        <f>ODMatrix!B22</f>
        <v>18.559999999999999</v>
      </c>
      <c r="D5" s="2">
        <f>ODMatrix!C22</f>
        <v>12.32</v>
      </c>
      <c r="E5" s="2">
        <f>ODMatrix!D22</f>
        <v>1181.3679999999999</v>
      </c>
      <c r="F5" s="2">
        <f>ODMatrix!E22</f>
        <v>1.2</v>
      </c>
      <c r="G5" s="2">
        <f>ODMatrix!F22</f>
        <v>1.04</v>
      </c>
      <c r="H5" s="2">
        <f>ODMatrix!G22</f>
        <v>8.56</v>
      </c>
      <c r="I5" s="2">
        <f>ODMatrix!H22</f>
        <v>0</v>
      </c>
      <c r="J5" s="2">
        <f>ODMatrix!I22</f>
        <v>0</v>
      </c>
      <c r="K5" s="2">
        <f>ODMatrix!J22</f>
        <v>2.16</v>
      </c>
      <c r="L5" s="2">
        <f>ODMatrix!K22</f>
        <v>4.08</v>
      </c>
      <c r="M5" s="2">
        <f>ODMatrix!L22</f>
        <v>31.512</v>
      </c>
      <c r="N5" s="2">
        <f>ODMatrix!M22</f>
        <v>0.08</v>
      </c>
      <c r="O5" s="2">
        <f>ODMatrix!N22</f>
        <v>0</v>
      </c>
      <c r="P5" s="2">
        <f>ODMatrix!O22</f>
        <v>0</v>
      </c>
      <c r="Q5" s="2">
        <f>ODMatrix!P22</f>
        <v>0.16</v>
      </c>
    </row>
    <row r="6" spans="2:17" x14ac:dyDescent="0.5">
      <c r="B6" t="s">
        <v>1</v>
      </c>
      <c r="C6" s="2">
        <f>ODMatrix!B23</f>
        <v>8.9600000000000009</v>
      </c>
      <c r="D6" s="2">
        <f>ODMatrix!C23</f>
        <v>9.2799999999999994</v>
      </c>
      <c r="E6" s="2">
        <f>ODMatrix!D23</f>
        <v>364.55199999999996</v>
      </c>
      <c r="F6" s="2">
        <f>ODMatrix!E23</f>
        <v>0.08</v>
      </c>
      <c r="G6" s="2">
        <f>ODMatrix!F23</f>
        <v>0</v>
      </c>
      <c r="H6" s="2">
        <f>ODMatrix!G23</f>
        <v>4.68</v>
      </c>
      <c r="I6" s="2">
        <f>ODMatrix!H23</f>
        <v>0</v>
      </c>
      <c r="J6" s="2">
        <f>ODMatrix!I23</f>
        <v>0</v>
      </c>
      <c r="K6" s="2">
        <f>ODMatrix!J23</f>
        <v>0.48</v>
      </c>
      <c r="L6" s="2">
        <f>ODMatrix!K23</f>
        <v>0.88</v>
      </c>
      <c r="M6" s="2">
        <f>ODMatrix!L23</f>
        <v>14.927999999999999</v>
      </c>
      <c r="N6" s="2">
        <f>ODMatrix!M23</f>
        <v>0</v>
      </c>
      <c r="O6" s="2">
        <f>ODMatrix!N23</f>
        <v>0</v>
      </c>
      <c r="P6" s="2">
        <f>ODMatrix!O23</f>
        <v>0.24</v>
      </c>
      <c r="Q6" s="2">
        <f>ODMatrix!P23</f>
        <v>0.56000000000000005</v>
      </c>
    </row>
    <row r="7" spans="2:17" x14ac:dyDescent="0.5">
      <c r="B7" t="s">
        <v>2</v>
      </c>
      <c r="C7" s="2">
        <f>ODMatrix!B24</f>
        <v>0.72</v>
      </c>
      <c r="D7" s="2">
        <f>ODMatrix!C24</f>
        <v>2.72</v>
      </c>
      <c r="E7" s="2">
        <f>ODMatrix!D24</f>
        <v>193.048</v>
      </c>
      <c r="F7" s="2">
        <f>ODMatrix!E24</f>
        <v>0</v>
      </c>
      <c r="G7" s="2">
        <f>ODMatrix!F24</f>
        <v>0</v>
      </c>
      <c r="H7" s="2">
        <f>ODMatrix!G24</f>
        <v>0.88</v>
      </c>
      <c r="I7" s="2">
        <f>ODMatrix!H24</f>
        <v>0.32</v>
      </c>
      <c r="J7" s="2">
        <f>ODMatrix!I24</f>
        <v>0</v>
      </c>
      <c r="K7" s="2">
        <f>ODMatrix!J24</f>
        <v>0.16</v>
      </c>
      <c r="L7" s="2">
        <f>ODMatrix!K24</f>
        <v>1.1200000000000001</v>
      </c>
      <c r="M7" s="2">
        <f>ODMatrix!L24</f>
        <v>2.952</v>
      </c>
      <c r="N7" s="2">
        <f>ODMatrix!M24</f>
        <v>0</v>
      </c>
      <c r="O7" s="2">
        <f>ODMatrix!N24</f>
        <v>0.08</v>
      </c>
      <c r="P7" s="2">
        <f>ODMatrix!O24</f>
        <v>0.32</v>
      </c>
      <c r="Q7" s="2">
        <f>ODMatrix!P24</f>
        <v>0.16</v>
      </c>
    </row>
    <row r="8" spans="2:17" x14ac:dyDescent="0.5">
      <c r="B8" t="s">
        <v>3</v>
      </c>
      <c r="C8" s="2">
        <f>ODMatrix!B25</f>
        <v>0</v>
      </c>
      <c r="D8" s="2">
        <f>ODMatrix!C25</f>
        <v>3.2</v>
      </c>
      <c r="E8" s="2">
        <f>ODMatrix!D25</f>
        <v>202.57599999999999</v>
      </c>
      <c r="F8" s="2">
        <f>ODMatrix!E25</f>
        <v>2.2400000000000002</v>
      </c>
      <c r="G8" s="2">
        <f>ODMatrix!F25</f>
        <v>0.16</v>
      </c>
      <c r="H8" s="2">
        <f>ODMatrix!G25</f>
        <v>84.68</v>
      </c>
      <c r="I8" s="2">
        <f>ODMatrix!H25</f>
        <v>0</v>
      </c>
      <c r="J8" s="2">
        <f>ODMatrix!I25</f>
        <v>2.3199999999999998</v>
      </c>
      <c r="K8" s="2">
        <f>ODMatrix!J25</f>
        <v>6.4</v>
      </c>
      <c r="L8" s="2">
        <f>ODMatrix!K25</f>
        <v>1.28</v>
      </c>
      <c r="M8" s="2">
        <f>ODMatrix!L25</f>
        <v>28.984000000000002</v>
      </c>
      <c r="N8" s="2">
        <f>ODMatrix!M25</f>
        <v>0.88</v>
      </c>
      <c r="O8" s="2">
        <f>ODMatrix!N25</f>
        <v>3.04</v>
      </c>
      <c r="P8" s="2">
        <f>ODMatrix!O25</f>
        <v>4.4800000000000004</v>
      </c>
      <c r="Q8" s="2">
        <f>ODMatrix!P25</f>
        <v>1.2</v>
      </c>
    </row>
    <row r="9" spans="2:17" x14ac:dyDescent="0.5">
      <c r="B9" t="s">
        <v>4</v>
      </c>
      <c r="C9" s="2">
        <f>ODMatrix!B26</f>
        <v>0</v>
      </c>
      <c r="D9" s="2">
        <f>ODMatrix!C26</f>
        <v>0.08</v>
      </c>
      <c r="E9" s="2">
        <f>ODMatrix!D26</f>
        <v>75.14</v>
      </c>
      <c r="F9" s="2">
        <f>ODMatrix!E26</f>
        <v>0.56000000000000005</v>
      </c>
      <c r="G9" s="2">
        <f>ODMatrix!F26</f>
        <v>1.1200000000000001</v>
      </c>
      <c r="H9" s="2">
        <f>ODMatrix!G26</f>
        <v>207.3</v>
      </c>
      <c r="I9" s="2">
        <f>ODMatrix!H26</f>
        <v>0.24</v>
      </c>
      <c r="J9" s="2">
        <f>ODMatrix!I26</f>
        <v>2.56</v>
      </c>
      <c r="K9" s="2">
        <f>ODMatrix!J26</f>
        <v>3.52</v>
      </c>
      <c r="L9" s="2">
        <f>ODMatrix!K26</f>
        <v>2.16</v>
      </c>
      <c r="M9" s="2">
        <f>ODMatrix!L26</f>
        <v>17.72</v>
      </c>
      <c r="N9" s="2">
        <f>ODMatrix!M26</f>
        <v>0.4</v>
      </c>
      <c r="O9" s="2">
        <f>ODMatrix!N26</f>
        <v>3.6</v>
      </c>
      <c r="P9" s="2">
        <f>ODMatrix!O26</f>
        <v>0.32</v>
      </c>
      <c r="Q9" s="2">
        <f>ODMatrix!P26</f>
        <v>0.4</v>
      </c>
    </row>
    <row r="10" spans="2:17" x14ac:dyDescent="0.5">
      <c r="B10" t="s">
        <v>5</v>
      </c>
      <c r="C10" s="2">
        <f>ODMatrix!B27</f>
        <v>0</v>
      </c>
      <c r="D10" s="2">
        <f>ODMatrix!C27</f>
        <v>1.04</v>
      </c>
      <c r="E10" s="2">
        <f>ODMatrix!D27</f>
        <v>5.76</v>
      </c>
      <c r="F10" s="2">
        <f>ODMatrix!E27</f>
        <v>1.1200000000000001</v>
      </c>
      <c r="G10" s="2">
        <f>ODMatrix!F27</f>
        <v>0.24</v>
      </c>
      <c r="H10" s="2">
        <f>ODMatrix!G27</f>
        <v>232.16</v>
      </c>
      <c r="I10" s="2">
        <f>ODMatrix!H27</f>
        <v>0.88</v>
      </c>
      <c r="J10" s="2">
        <f>ODMatrix!I27</f>
        <v>1.04</v>
      </c>
      <c r="K10" s="2">
        <f>ODMatrix!J27</f>
        <v>3.36</v>
      </c>
      <c r="L10" s="2">
        <f>ODMatrix!K27</f>
        <v>2.3199999999999998</v>
      </c>
      <c r="M10" s="2">
        <f>ODMatrix!L27</f>
        <v>9.0400000000000009</v>
      </c>
      <c r="N10" s="2">
        <f>ODMatrix!M27</f>
        <v>0</v>
      </c>
      <c r="O10" s="2">
        <f>ODMatrix!N27</f>
        <v>0.56000000000000005</v>
      </c>
      <c r="P10" s="2">
        <f>ODMatrix!O27</f>
        <v>0.4</v>
      </c>
      <c r="Q10" s="2">
        <f>ODMatrix!P27</f>
        <v>0</v>
      </c>
    </row>
    <row r="11" spans="2:17" x14ac:dyDescent="0.5">
      <c r="B11" t="s">
        <v>6</v>
      </c>
      <c r="C11" s="2">
        <f>ODMatrix!B28</f>
        <v>0.08</v>
      </c>
      <c r="D11" s="2">
        <f>ODMatrix!C28</f>
        <v>1.92</v>
      </c>
      <c r="E11" s="2">
        <f>ODMatrix!D28</f>
        <v>17.68</v>
      </c>
      <c r="F11" s="2">
        <f>ODMatrix!E28</f>
        <v>0.96</v>
      </c>
      <c r="G11" s="2">
        <f>ODMatrix!F28</f>
        <v>0.16</v>
      </c>
      <c r="H11" s="2">
        <f>ODMatrix!G28</f>
        <v>211.3</v>
      </c>
      <c r="I11" s="2">
        <f>ODMatrix!H28</f>
        <v>1.04</v>
      </c>
      <c r="J11" s="2">
        <f>ODMatrix!I28</f>
        <v>0</v>
      </c>
      <c r="K11" s="2">
        <f>ODMatrix!J28</f>
        <v>4.96</v>
      </c>
      <c r="L11" s="2">
        <f>ODMatrix!K28</f>
        <v>8.32</v>
      </c>
      <c r="M11" s="2">
        <f>ODMatrix!L28</f>
        <v>85.66</v>
      </c>
      <c r="N11" s="2">
        <f>ODMatrix!M28</f>
        <v>0</v>
      </c>
      <c r="O11" s="2">
        <f>ODMatrix!N28</f>
        <v>0</v>
      </c>
      <c r="P11" s="2">
        <f>ODMatrix!O28</f>
        <v>1.04</v>
      </c>
      <c r="Q11" s="2">
        <f>ODMatrix!P28</f>
        <v>0.24</v>
      </c>
    </row>
    <row r="12" spans="2:17" x14ac:dyDescent="0.5">
      <c r="B12" t="s">
        <v>7</v>
      </c>
      <c r="C12" s="2">
        <f>ODMatrix!B29</f>
        <v>2.8000000000000003</v>
      </c>
      <c r="D12" s="2">
        <f>ODMatrix!C29</f>
        <v>0.48</v>
      </c>
      <c r="E12" s="2">
        <f>ODMatrix!D29</f>
        <v>19.776000000000003</v>
      </c>
      <c r="F12" s="2">
        <f>ODMatrix!E29</f>
        <v>2.56</v>
      </c>
      <c r="G12" s="2">
        <f>ODMatrix!F29</f>
        <v>0.56000000000000005</v>
      </c>
      <c r="H12" s="2">
        <f>ODMatrix!G29</f>
        <v>75.760000000000005</v>
      </c>
      <c r="I12" s="2">
        <f>ODMatrix!H29</f>
        <v>0.16</v>
      </c>
      <c r="J12" s="2">
        <f>ODMatrix!I29</f>
        <v>6.24</v>
      </c>
      <c r="K12" s="2">
        <f>ODMatrix!J29</f>
        <v>6.88</v>
      </c>
      <c r="L12" s="2">
        <f>ODMatrix!K29</f>
        <v>4.32</v>
      </c>
      <c r="M12" s="2">
        <f>ODMatrix!L29</f>
        <v>81.343999999999994</v>
      </c>
      <c r="N12" s="2">
        <f>ODMatrix!M29</f>
        <v>1.04</v>
      </c>
      <c r="O12" s="2">
        <f>ODMatrix!N29</f>
        <v>0.8</v>
      </c>
      <c r="P12" s="2">
        <f>ODMatrix!O29</f>
        <v>4.16</v>
      </c>
      <c r="Q12" s="2">
        <f>ODMatrix!P29</f>
        <v>5.2</v>
      </c>
    </row>
    <row r="13" spans="2:17" x14ac:dyDescent="0.5">
      <c r="B13" t="s">
        <v>8</v>
      </c>
      <c r="C13" s="2">
        <f>ODMatrix!B30</f>
        <v>0.88</v>
      </c>
      <c r="D13" s="2">
        <f>ODMatrix!C30</f>
        <v>1.52</v>
      </c>
      <c r="E13" s="2">
        <f>ODMatrix!D30</f>
        <v>24.28</v>
      </c>
      <c r="F13" s="2">
        <f>ODMatrix!E30</f>
        <v>0.88</v>
      </c>
      <c r="G13" s="2">
        <f>ODMatrix!F30</f>
        <v>4.4000000000000004</v>
      </c>
      <c r="H13" s="2">
        <f>ODMatrix!G30</f>
        <v>126.62</v>
      </c>
      <c r="I13" s="2">
        <f>ODMatrix!H30</f>
        <v>0.48</v>
      </c>
      <c r="J13" s="2">
        <f>ODMatrix!I30</f>
        <v>1.84</v>
      </c>
      <c r="K13" s="2">
        <f>ODMatrix!J30</f>
        <v>12.4</v>
      </c>
      <c r="L13" s="2">
        <f>ODMatrix!K30</f>
        <v>4.32</v>
      </c>
      <c r="M13" s="2">
        <f>ODMatrix!L30</f>
        <v>402.94</v>
      </c>
      <c r="N13" s="2">
        <f>ODMatrix!M30</f>
        <v>1.04</v>
      </c>
      <c r="O13" s="2">
        <f>ODMatrix!N30</f>
        <v>5.6000000000000005</v>
      </c>
      <c r="P13" s="2">
        <f>ODMatrix!O30</f>
        <v>5.6000000000000005</v>
      </c>
      <c r="Q13" s="2">
        <f>ODMatrix!P30</f>
        <v>3.6</v>
      </c>
    </row>
    <row r="14" spans="2:17" x14ac:dyDescent="0.5">
      <c r="B14" t="s">
        <v>9</v>
      </c>
      <c r="C14" s="2">
        <f>ODMatrix!B31</f>
        <v>0</v>
      </c>
      <c r="D14" s="2">
        <f>ODMatrix!C31</f>
        <v>0.64</v>
      </c>
      <c r="E14" s="2">
        <f>ODMatrix!D31</f>
        <v>2.16</v>
      </c>
      <c r="F14" s="2">
        <f>ODMatrix!E31</f>
        <v>0</v>
      </c>
      <c r="G14" s="2">
        <f>ODMatrix!F31</f>
        <v>0</v>
      </c>
      <c r="H14" s="2">
        <f>ODMatrix!G31</f>
        <v>0.58400000000000007</v>
      </c>
      <c r="I14" s="2">
        <f>ODMatrix!H31</f>
        <v>0</v>
      </c>
      <c r="J14" s="2">
        <f>ODMatrix!I31</f>
        <v>0.08</v>
      </c>
      <c r="K14" s="2">
        <f>ODMatrix!J31</f>
        <v>0.48</v>
      </c>
      <c r="L14" s="2">
        <f>ODMatrix!K31</f>
        <v>0.24</v>
      </c>
      <c r="M14" s="2">
        <f>ODMatrix!L31</f>
        <v>189.73599999999999</v>
      </c>
      <c r="N14" s="2">
        <f>ODMatrix!M31</f>
        <v>0.64</v>
      </c>
      <c r="O14" s="2">
        <f>ODMatrix!N31</f>
        <v>1.44</v>
      </c>
      <c r="P14" s="2">
        <f>ODMatrix!O31</f>
        <v>3.84</v>
      </c>
      <c r="Q14" s="2">
        <f>ODMatrix!P31</f>
        <v>0</v>
      </c>
    </row>
    <row r="15" spans="2:17" x14ac:dyDescent="0.5">
      <c r="B15" t="s">
        <v>10</v>
      </c>
      <c r="C15" s="2">
        <f>ODMatrix!B32</f>
        <v>0</v>
      </c>
      <c r="D15" s="2">
        <f>ODMatrix!C32</f>
        <v>0.48</v>
      </c>
      <c r="E15" s="2">
        <f>ODMatrix!D32</f>
        <v>11.86</v>
      </c>
      <c r="F15" s="2">
        <f>ODMatrix!E32</f>
        <v>0.8</v>
      </c>
      <c r="G15" s="2">
        <f>ODMatrix!F32</f>
        <v>0.08</v>
      </c>
      <c r="H15" s="2">
        <f>ODMatrix!G32</f>
        <v>4.024</v>
      </c>
      <c r="I15" s="2">
        <f>ODMatrix!H32</f>
        <v>0.32</v>
      </c>
      <c r="J15" s="2">
        <f>ODMatrix!I32</f>
        <v>0.64</v>
      </c>
      <c r="K15" s="2">
        <f>ODMatrix!J32</f>
        <v>3.2</v>
      </c>
      <c r="L15" s="2">
        <f>ODMatrix!K32</f>
        <v>5.04</v>
      </c>
      <c r="M15" s="2">
        <f>ODMatrix!L32</f>
        <v>669.95600000000002</v>
      </c>
      <c r="N15" s="2">
        <f>ODMatrix!M32</f>
        <v>1.68</v>
      </c>
      <c r="O15" s="2">
        <f>ODMatrix!N32</f>
        <v>1.52</v>
      </c>
      <c r="P15" s="2">
        <f>ODMatrix!O32</f>
        <v>1.04</v>
      </c>
      <c r="Q15" s="2">
        <f>ODMatrix!P32</f>
        <v>2.56</v>
      </c>
    </row>
    <row r="16" spans="2:17" x14ac:dyDescent="0.5">
      <c r="B16" t="s">
        <v>11</v>
      </c>
      <c r="C16" s="2">
        <f>ODMatrix!B33</f>
        <v>0</v>
      </c>
      <c r="D16" s="2">
        <f>ODMatrix!C33</f>
        <v>1.36</v>
      </c>
      <c r="E16" s="2">
        <f>ODMatrix!D33</f>
        <v>4.18</v>
      </c>
      <c r="F16" s="2">
        <f>ODMatrix!E33</f>
        <v>0</v>
      </c>
      <c r="G16" s="2">
        <f>ODMatrix!F33</f>
        <v>0.48</v>
      </c>
      <c r="H16" s="2">
        <f>ODMatrix!G33</f>
        <v>1.76</v>
      </c>
      <c r="I16" s="2">
        <f>ODMatrix!H33</f>
        <v>0.64</v>
      </c>
      <c r="J16" s="2">
        <f>ODMatrix!I33</f>
        <v>0.24</v>
      </c>
      <c r="K16" s="2">
        <f>ODMatrix!J33</f>
        <v>6.96</v>
      </c>
      <c r="L16" s="2">
        <f>ODMatrix!K33</f>
        <v>6.08</v>
      </c>
      <c r="M16" s="2">
        <f>ODMatrix!L33</f>
        <v>395.90000000000003</v>
      </c>
      <c r="N16" s="2">
        <f>ODMatrix!M33</f>
        <v>4.88</v>
      </c>
      <c r="O16" s="2">
        <f>ODMatrix!N33</f>
        <v>5.68</v>
      </c>
      <c r="P16" s="2">
        <f>ODMatrix!O33</f>
        <v>3.36</v>
      </c>
      <c r="Q16" s="2">
        <f>ODMatrix!P33</f>
        <v>0.72</v>
      </c>
    </row>
    <row r="17" spans="2:32" x14ac:dyDescent="0.5">
      <c r="B17" t="s">
        <v>12</v>
      </c>
      <c r="C17" s="2">
        <f>ODMatrix!B34</f>
        <v>0</v>
      </c>
      <c r="D17" s="2">
        <f>ODMatrix!C34</f>
        <v>0.48</v>
      </c>
      <c r="E17" s="2">
        <f>ODMatrix!D34</f>
        <v>7.38</v>
      </c>
      <c r="F17" s="2">
        <f>ODMatrix!E34</f>
        <v>1.84</v>
      </c>
      <c r="G17" s="2">
        <f>ODMatrix!F34</f>
        <v>0.48</v>
      </c>
      <c r="H17" s="2">
        <f>ODMatrix!G34</f>
        <v>0.4</v>
      </c>
      <c r="I17" s="2">
        <f>ODMatrix!H34</f>
        <v>0.4</v>
      </c>
      <c r="J17" s="2">
        <f>ODMatrix!I34</f>
        <v>0.96</v>
      </c>
      <c r="K17" s="2">
        <f>ODMatrix!J34</f>
        <v>11.44</v>
      </c>
      <c r="L17" s="2">
        <f>ODMatrix!K34</f>
        <v>9.36</v>
      </c>
      <c r="M17" s="2">
        <f>ODMatrix!L34</f>
        <v>387.54</v>
      </c>
      <c r="N17" s="2">
        <f>ODMatrix!M34</f>
        <v>2.96</v>
      </c>
      <c r="O17" s="2">
        <f>ODMatrix!N34</f>
        <v>6.5600000000000005</v>
      </c>
      <c r="P17" s="2">
        <f>ODMatrix!O34</f>
        <v>7.36</v>
      </c>
      <c r="Q17" s="2">
        <f>ODMatrix!P34</f>
        <v>101.4</v>
      </c>
    </row>
    <row r="18" spans="2:32" x14ac:dyDescent="0.5">
      <c r="B18" t="s">
        <v>13</v>
      </c>
      <c r="C18" s="2">
        <f>ODMatrix!B35</f>
        <v>0.4</v>
      </c>
      <c r="D18" s="2">
        <f>ODMatrix!C35</f>
        <v>2.2400000000000002</v>
      </c>
      <c r="E18" s="2">
        <f>ODMatrix!D35</f>
        <v>21.98</v>
      </c>
      <c r="F18" s="2">
        <f>ODMatrix!E35</f>
        <v>6.4</v>
      </c>
      <c r="G18" s="2">
        <f>ODMatrix!F35</f>
        <v>0.56000000000000005</v>
      </c>
      <c r="H18" s="2">
        <f>ODMatrix!G35</f>
        <v>1.68</v>
      </c>
      <c r="I18" s="2">
        <f>ODMatrix!H35</f>
        <v>1.28</v>
      </c>
      <c r="J18" s="2">
        <f>ODMatrix!I35</f>
        <v>1.92</v>
      </c>
      <c r="K18" s="2">
        <f>ODMatrix!J35</f>
        <v>13.84</v>
      </c>
      <c r="L18" s="2">
        <f>ODMatrix!K35</f>
        <v>9.36</v>
      </c>
      <c r="M18" s="2">
        <f>ODMatrix!L35</f>
        <v>252.32</v>
      </c>
      <c r="N18" s="2">
        <f>ODMatrix!M35</f>
        <v>0.24</v>
      </c>
      <c r="O18" s="2">
        <f>ODMatrix!N35</f>
        <v>7.6000000000000005</v>
      </c>
      <c r="P18" s="2">
        <f>ODMatrix!O35</f>
        <v>44.56</v>
      </c>
      <c r="Q18" s="2">
        <f>ODMatrix!P35</f>
        <v>464.98</v>
      </c>
    </row>
    <row r="19" spans="2:32" x14ac:dyDescent="0.5">
      <c r="B19" t="s">
        <v>14</v>
      </c>
      <c r="C19" s="2">
        <f>ODMatrix!B36</f>
        <v>3.2800000000000002</v>
      </c>
      <c r="D19" s="2">
        <f>ODMatrix!C36</f>
        <v>4.08</v>
      </c>
      <c r="E19" s="2">
        <f>ODMatrix!D36</f>
        <v>38.800000000000004</v>
      </c>
      <c r="F19" s="2">
        <f>ODMatrix!E36</f>
        <v>6.24</v>
      </c>
      <c r="G19" s="2">
        <f>ODMatrix!F36</f>
        <v>1.04</v>
      </c>
      <c r="H19" s="2">
        <f>ODMatrix!G36</f>
        <v>1.2</v>
      </c>
      <c r="I19" s="2">
        <f>ODMatrix!H36</f>
        <v>0.08</v>
      </c>
      <c r="J19" s="2">
        <f>ODMatrix!I36</f>
        <v>0.96</v>
      </c>
      <c r="K19" s="2">
        <f>ODMatrix!J36</f>
        <v>15.68</v>
      </c>
      <c r="L19" s="2">
        <f>ODMatrix!K36</f>
        <v>8.64</v>
      </c>
      <c r="M19" s="2">
        <f>ODMatrix!L36</f>
        <v>218.12</v>
      </c>
      <c r="N19" s="2">
        <f>ODMatrix!M36</f>
        <v>2.8000000000000003</v>
      </c>
      <c r="O19" s="2">
        <f>ODMatrix!N36</f>
        <v>9.36</v>
      </c>
      <c r="P19" s="2">
        <f>ODMatrix!O36</f>
        <v>29.6</v>
      </c>
      <c r="Q19" s="2">
        <f>ODMatrix!P36</f>
        <v>391.56</v>
      </c>
    </row>
    <row r="22" spans="2:32" x14ac:dyDescent="0.5">
      <c r="C22" t="s">
        <v>85</v>
      </c>
      <c r="D22" t="s">
        <v>86</v>
      </c>
      <c r="E22" t="s">
        <v>87</v>
      </c>
      <c r="F22" t="s">
        <v>88</v>
      </c>
      <c r="G22" t="s">
        <v>89</v>
      </c>
      <c r="H22" t="s">
        <v>90</v>
      </c>
      <c r="I22" t="s">
        <v>91</v>
      </c>
      <c r="J22" t="s">
        <v>92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99</v>
      </c>
      <c r="R22" t="s">
        <v>100</v>
      </c>
      <c r="S22" t="s">
        <v>101</v>
      </c>
      <c r="T22" t="s">
        <v>102</v>
      </c>
      <c r="U22" t="s">
        <v>103</v>
      </c>
      <c r="V22" t="s">
        <v>104</v>
      </c>
      <c r="W22" t="s">
        <v>105</v>
      </c>
      <c r="X22" t="s">
        <v>106</v>
      </c>
      <c r="Y22" t="s">
        <v>107</v>
      </c>
      <c r="Z22" t="s">
        <v>108</v>
      </c>
      <c r="AA22" t="s">
        <v>109</v>
      </c>
      <c r="AB22" t="s">
        <v>110</v>
      </c>
      <c r="AC22" t="s">
        <v>111</v>
      </c>
      <c r="AD22" t="s">
        <v>112</v>
      </c>
      <c r="AE22" t="s">
        <v>114</v>
      </c>
      <c r="AF22" t="s">
        <v>113</v>
      </c>
    </row>
    <row r="23" spans="2:32" x14ac:dyDescent="0.5">
      <c r="B23" t="s">
        <v>85</v>
      </c>
      <c r="C23">
        <v>0</v>
      </c>
      <c r="D23">
        <f>C24</f>
        <v>9.2799999999999994</v>
      </c>
      <c r="E23">
        <f>D5/4</f>
        <v>3.08</v>
      </c>
      <c r="F23">
        <f>E23</f>
        <v>3.08</v>
      </c>
      <c r="G23">
        <f>E5/4</f>
        <v>295.34199999999998</v>
      </c>
      <c r="H23">
        <f>G23</f>
        <v>295.34199999999998</v>
      </c>
      <c r="I23">
        <f>F5/4</f>
        <v>0.3</v>
      </c>
      <c r="J23">
        <f>I23</f>
        <v>0.3</v>
      </c>
      <c r="K23">
        <f>G5/4</f>
        <v>0.26</v>
      </c>
      <c r="L23">
        <f>K23</f>
        <v>0.26</v>
      </c>
      <c r="M23">
        <f>H5/4</f>
        <v>2.14</v>
      </c>
      <c r="N23">
        <f>M23</f>
        <v>2.14</v>
      </c>
      <c r="O23">
        <f>I5/4</f>
        <v>0</v>
      </c>
      <c r="P23">
        <f>O23</f>
        <v>0</v>
      </c>
      <c r="Q23">
        <f>J5/4</f>
        <v>0</v>
      </c>
      <c r="R23">
        <f>Q23</f>
        <v>0</v>
      </c>
      <c r="S23">
        <f>K5/4</f>
        <v>0.54</v>
      </c>
      <c r="T23">
        <f>S23</f>
        <v>0.54</v>
      </c>
      <c r="U23">
        <f>L5/4</f>
        <v>1.02</v>
      </c>
      <c r="V23">
        <f>U23</f>
        <v>1.02</v>
      </c>
      <c r="W23">
        <f>M5/4</f>
        <v>7.8780000000000001</v>
      </c>
      <c r="X23">
        <f>W23</f>
        <v>7.8780000000000001</v>
      </c>
      <c r="Y23">
        <f>N5/4</f>
        <v>0.02</v>
      </c>
      <c r="Z23">
        <f>Y23</f>
        <v>0.02</v>
      </c>
      <c r="AA23">
        <f>O5/4</f>
        <v>0</v>
      </c>
      <c r="AB23">
        <f>AA23</f>
        <v>0</v>
      </c>
      <c r="AC23">
        <f>P5/4</f>
        <v>0</v>
      </c>
      <c r="AD23">
        <f>AC23</f>
        <v>0</v>
      </c>
      <c r="AE23">
        <f>Q5/4</f>
        <v>0.04</v>
      </c>
      <c r="AF23">
        <f>AE23</f>
        <v>0.04</v>
      </c>
    </row>
    <row r="24" spans="2:32" x14ac:dyDescent="0.5">
      <c r="B24" t="s">
        <v>86</v>
      </c>
      <c r="C24">
        <f>C5/2</f>
        <v>9.2799999999999994</v>
      </c>
      <c r="D24">
        <v>0</v>
      </c>
      <c r="E24">
        <f>E23</f>
        <v>3.08</v>
      </c>
      <c r="F24">
        <f t="shared" ref="D24:F52" si="0">E24</f>
        <v>3.08</v>
      </c>
      <c r="G24">
        <f>G23</f>
        <v>295.34199999999998</v>
      </c>
      <c r="H24">
        <f t="shared" ref="H24" si="1">G24</f>
        <v>295.34199999999998</v>
      </c>
      <c r="I24">
        <f>I23</f>
        <v>0.3</v>
      </c>
      <c r="J24">
        <f t="shared" ref="J24" si="2">I24</f>
        <v>0.3</v>
      </c>
      <c r="K24">
        <f>K23</f>
        <v>0.26</v>
      </c>
      <c r="L24">
        <f t="shared" ref="L24" si="3">K24</f>
        <v>0.26</v>
      </c>
      <c r="M24">
        <f>M23</f>
        <v>2.14</v>
      </c>
      <c r="N24">
        <f t="shared" ref="N24" si="4">M24</f>
        <v>2.14</v>
      </c>
      <c r="O24">
        <f>O23</f>
        <v>0</v>
      </c>
      <c r="P24">
        <f t="shared" ref="P24" si="5">O24</f>
        <v>0</v>
      </c>
      <c r="Q24">
        <f>Q23</f>
        <v>0</v>
      </c>
      <c r="R24">
        <f t="shared" ref="R24" si="6">Q24</f>
        <v>0</v>
      </c>
      <c r="S24">
        <f>S23</f>
        <v>0.54</v>
      </c>
      <c r="T24">
        <f t="shared" ref="T24" si="7">S24</f>
        <v>0.54</v>
      </c>
      <c r="U24">
        <f>U23</f>
        <v>1.02</v>
      </c>
      <c r="V24">
        <f t="shared" ref="V24" si="8">U24</f>
        <v>1.02</v>
      </c>
      <c r="W24">
        <f>W23</f>
        <v>7.8780000000000001</v>
      </c>
      <c r="X24">
        <f t="shared" ref="X24" si="9">W24</f>
        <v>7.8780000000000001</v>
      </c>
      <c r="Y24">
        <f>Y23</f>
        <v>0.02</v>
      </c>
      <c r="Z24">
        <f t="shared" ref="Z24" si="10">Y24</f>
        <v>0.02</v>
      </c>
      <c r="AA24">
        <f>AA23</f>
        <v>0</v>
      </c>
      <c r="AB24">
        <f t="shared" ref="AB24" si="11">AA24</f>
        <v>0</v>
      </c>
      <c r="AC24">
        <f>AC23</f>
        <v>0</v>
      </c>
      <c r="AD24">
        <f t="shared" ref="AD24" si="12">AC24</f>
        <v>0</v>
      </c>
      <c r="AE24">
        <f>AE23</f>
        <v>0.04</v>
      </c>
      <c r="AF24">
        <f t="shared" ref="AF24" si="13">AE24</f>
        <v>0.04</v>
      </c>
    </row>
    <row r="25" spans="2:32" x14ac:dyDescent="0.5">
      <c r="B25" t="s">
        <v>87</v>
      </c>
      <c r="C25">
        <f>C6/4</f>
        <v>2.2400000000000002</v>
      </c>
      <c r="D25">
        <f t="shared" si="0"/>
        <v>2.2400000000000002</v>
      </c>
      <c r="E25">
        <v>0</v>
      </c>
      <c r="F25">
        <f>E26</f>
        <v>4.6399999999999997</v>
      </c>
      <c r="G25">
        <f>E6/4</f>
        <v>91.137999999999991</v>
      </c>
      <c r="H25">
        <f t="shared" ref="H25" si="14">G25</f>
        <v>91.137999999999991</v>
      </c>
      <c r="I25">
        <f>F6/4</f>
        <v>0.02</v>
      </c>
      <c r="J25">
        <f t="shared" ref="J25" si="15">I25</f>
        <v>0.02</v>
      </c>
      <c r="K25">
        <f>G6/4</f>
        <v>0</v>
      </c>
      <c r="L25">
        <f t="shared" ref="L25" si="16">K25</f>
        <v>0</v>
      </c>
      <c r="M25">
        <f>H6/4</f>
        <v>1.17</v>
      </c>
      <c r="N25">
        <f t="shared" ref="N25" si="17">M25</f>
        <v>1.17</v>
      </c>
      <c r="O25">
        <f>I6/4</f>
        <v>0</v>
      </c>
      <c r="P25">
        <f t="shared" ref="P25" si="18">O25</f>
        <v>0</v>
      </c>
      <c r="Q25">
        <f>J6/4</f>
        <v>0</v>
      </c>
      <c r="R25">
        <f t="shared" ref="R25" si="19">Q25</f>
        <v>0</v>
      </c>
      <c r="S25">
        <f>K6/4</f>
        <v>0.12</v>
      </c>
      <c r="T25">
        <f t="shared" ref="T25" si="20">S25</f>
        <v>0.12</v>
      </c>
      <c r="U25">
        <f>L6/4</f>
        <v>0.22</v>
      </c>
      <c r="V25">
        <f t="shared" ref="V25" si="21">U25</f>
        <v>0.22</v>
      </c>
      <c r="W25">
        <f>M6/4</f>
        <v>3.7319999999999998</v>
      </c>
      <c r="X25">
        <f t="shared" ref="X25" si="22">W25</f>
        <v>3.7319999999999998</v>
      </c>
      <c r="Y25">
        <f>N6/4</f>
        <v>0</v>
      </c>
      <c r="Z25">
        <f t="shared" ref="Z25" si="23">Y25</f>
        <v>0</v>
      </c>
      <c r="AA25">
        <f>O6/4</f>
        <v>0</v>
      </c>
      <c r="AB25">
        <f t="shared" ref="AB25" si="24">AA25</f>
        <v>0</v>
      </c>
      <c r="AC25">
        <f>P6/4</f>
        <v>0.06</v>
      </c>
      <c r="AD25">
        <f t="shared" ref="AD25" si="25">AC25</f>
        <v>0.06</v>
      </c>
      <c r="AE25">
        <f>Q6/4</f>
        <v>0.14000000000000001</v>
      </c>
      <c r="AF25">
        <f t="shared" ref="AF25" si="26">AE25</f>
        <v>0.14000000000000001</v>
      </c>
    </row>
    <row r="26" spans="2:32" x14ac:dyDescent="0.5">
      <c r="B26" t="s">
        <v>88</v>
      </c>
      <c r="C26">
        <f>C25</f>
        <v>2.2400000000000002</v>
      </c>
      <c r="D26">
        <f t="shared" si="0"/>
        <v>2.2400000000000002</v>
      </c>
      <c r="E26">
        <f>D6/2</f>
        <v>4.6399999999999997</v>
      </c>
      <c r="F26">
        <v>0</v>
      </c>
      <c r="G26">
        <f>G25</f>
        <v>91.137999999999991</v>
      </c>
      <c r="H26">
        <f t="shared" ref="H26" si="27">G26</f>
        <v>91.137999999999991</v>
      </c>
      <c r="I26">
        <f>I25</f>
        <v>0.02</v>
      </c>
      <c r="J26">
        <f t="shared" ref="J26" si="28">I26</f>
        <v>0.02</v>
      </c>
      <c r="K26">
        <f>K25</f>
        <v>0</v>
      </c>
      <c r="L26">
        <f t="shared" ref="L26" si="29">K26</f>
        <v>0</v>
      </c>
      <c r="M26">
        <f>M25</f>
        <v>1.17</v>
      </c>
      <c r="N26">
        <f t="shared" ref="N26" si="30">M26</f>
        <v>1.17</v>
      </c>
      <c r="O26">
        <f>O25</f>
        <v>0</v>
      </c>
      <c r="P26">
        <f t="shared" ref="P26" si="31">O26</f>
        <v>0</v>
      </c>
      <c r="Q26">
        <f>Q25</f>
        <v>0</v>
      </c>
      <c r="R26">
        <f t="shared" ref="R26" si="32">Q26</f>
        <v>0</v>
      </c>
      <c r="S26">
        <f>S25</f>
        <v>0.12</v>
      </c>
      <c r="T26">
        <f t="shared" ref="T26" si="33">S26</f>
        <v>0.12</v>
      </c>
      <c r="U26">
        <f>U25</f>
        <v>0.22</v>
      </c>
      <c r="V26">
        <f t="shared" ref="V26" si="34">U26</f>
        <v>0.22</v>
      </c>
      <c r="W26">
        <f>W25</f>
        <v>3.7319999999999998</v>
      </c>
      <c r="X26">
        <f t="shared" ref="X26" si="35">W26</f>
        <v>3.7319999999999998</v>
      </c>
      <c r="Y26">
        <f>Y25</f>
        <v>0</v>
      </c>
      <c r="Z26">
        <f t="shared" ref="Z26" si="36">Y26</f>
        <v>0</v>
      </c>
      <c r="AA26">
        <f>AA25</f>
        <v>0</v>
      </c>
      <c r="AB26">
        <f t="shared" ref="AB26" si="37">AA26</f>
        <v>0</v>
      </c>
      <c r="AC26">
        <f>AC25</f>
        <v>0.06</v>
      </c>
      <c r="AD26">
        <f t="shared" ref="AD26" si="38">AC26</f>
        <v>0.06</v>
      </c>
      <c r="AE26">
        <f>AE25</f>
        <v>0.14000000000000001</v>
      </c>
      <c r="AF26">
        <f t="shared" ref="AF26" si="39">AE26</f>
        <v>0.14000000000000001</v>
      </c>
    </row>
    <row r="27" spans="2:32" x14ac:dyDescent="0.5">
      <c r="B27" t="s">
        <v>89</v>
      </c>
      <c r="C27">
        <f>C7/4</f>
        <v>0.18</v>
      </c>
      <c r="D27">
        <f t="shared" si="0"/>
        <v>0.18</v>
      </c>
      <c r="E27">
        <f>D7/4</f>
        <v>0.68</v>
      </c>
      <c r="F27">
        <f t="shared" si="0"/>
        <v>0.68</v>
      </c>
      <c r="G27">
        <v>0</v>
      </c>
      <c r="H27">
        <f>G28</f>
        <v>96.524000000000001</v>
      </c>
      <c r="I27">
        <f>F7/4</f>
        <v>0</v>
      </c>
      <c r="J27">
        <f t="shared" ref="J27" si="40">I27</f>
        <v>0</v>
      </c>
      <c r="K27">
        <f>G7/4</f>
        <v>0</v>
      </c>
      <c r="L27">
        <f t="shared" ref="L27" si="41">K27</f>
        <v>0</v>
      </c>
      <c r="M27">
        <f>H7/4</f>
        <v>0.22</v>
      </c>
      <c r="N27">
        <f t="shared" ref="N27" si="42">M27</f>
        <v>0.22</v>
      </c>
      <c r="O27">
        <f>I7/4</f>
        <v>0.08</v>
      </c>
      <c r="P27">
        <f t="shared" ref="P27" si="43">O27</f>
        <v>0.08</v>
      </c>
      <c r="Q27">
        <f>J7/4</f>
        <v>0</v>
      </c>
      <c r="R27">
        <f t="shared" ref="R27" si="44">Q27</f>
        <v>0</v>
      </c>
      <c r="S27">
        <f>K7/4</f>
        <v>0.04</v>
      </c>
      <c r="T27">
        <f t="shared" ref="T27" si="45">S27</f>
        <v>0.04</v>
      </c>
      <c r="U27">
        <f>L7/4</f>
        <v>0.28000000000000003</v>
      </c>
      <c r="V27">
        <f t="shared" ref="V27" si="46">U27</f>
        <v>0.28000000000000003</v>
      </c>
      <c r="W27">
        <f>M7/4</f>
        <v>0.73799999999999999</v>
      </c>
      <c r="X27">
        <f t="shared" ref="X27" si="47">W27</f>
        <v>0.73799999999999999</v>
      </c>
      <c r="Y27">
        <f>N7/4</f>
        <v>0</v>
      </c>
      <c r="Z27">
        <f t="shared" ref="Z27" si="48">Y27</f>
        <v>0</v>
      </c>
      <c r="AA27">
        <f>O7/4</f>
        <v>0.02</v>
      </c>
      <c r="AB27">
        <f t="shared" ref="AB27" si="49">AA27</f>
        <v>0.02</v>
      </c>
      <c r="AC27">
        <f>P7/4</f>
        <v>0.08</v>
      </c>
      <c r="AD27">
        <f t="shared" ref="AD27" si="50">AC27</f>
        <v>0.08</v>
      </c>
      <c r="AE27">
        <f>Q7/4</f>
        <v>0.04</v>
      </c>
      <c r="AF27">
        <f t="shared" ref="AF27" si="51">AE27</f>
        <v>0.04</v>
      </c>
    </row>
    <row r="28" spans="2:32" x14ac:dyDescent="0.5">
      <c r="B28" t="s">
        <v>90</v>
      </c>
      <c r="C28">
        <f>C27</f>
        <v>0.18</v>
      </c>
      <c r="D28">
        <f t="shared" si="0"/>
        <v>0.18</v>
      </c>
      <c r="E28">
        <f>E27</f>
        <v>0.68</v>
      </c>
      <c r="F28">
        <f t="shared" si="0"/>
        <v>0.68</v>
      </c>
      <c r="G28">
        <f>E7/2</f>
        <v>96.524000000000001</v>
      </c>
      <c r="H28">
        <v>0</v>
      </c>
      <c r="I28">
        <f>I27</f>
        <v>0</v>
      </c>
      <c r="J28">
        <f t="shared" ref="J28" si="52">I28</f>
        <v>0</v>
      </c>
      <c r="K28">
        <f>K27</f>
        <v>0</v>
      </c>
      <c r="L28">
        <f t="shared" ref="L28" si="53">K28</f>
        <v>0</v>
      </c>
      <c r="M28">
        <f>M27</f>
        <v>0.22</v>
      </c>
      <c r="N28">
        <f t="shared" ref="N28" si="54">M28</f>
        <v>0.22</v>
      </c>
      <c r="O28">
        <f>O27</f>
        <v>0.08</v>
      </c>
      <c r="P28">
        <f t="shared" ref="P28" si="55">O28</f>
        <v>0.08</v>
      </c>
      <c r="Q28">
        <f>Q27</f>
        <v>0</v>
      </c>
      <c r="R28">
        <f t="shared" ref="R28" si="56">Q28</f>
        <v>0</v>
      </c>
      <c r="S28">
        <f>S27</f>
        <v>0.04</v>
      </c>
      <c r="T28">
        <f t="shared" ref="T28" si="57">S28</f>
        <v>0.04</v>
      </c>
      <c r="U28">
        <f>U27</f>
        <v>0.28000000000000003</v>
      </c>
      <c r="V28">
        <f t="shared" ref="V28" si="58">U28</f>
        <v>0.28000000000000003</v>
      </c>
      <c r="W28">
        <f>W27</f>
        <v>0.73799999999999999</v>
      </c>
      <c r="X28">
        <f t="shared" ref="X28" si="59">W28</f>
        <v>0.73799999999999999</v>
      </c>
      <c r="Y28">
        <f>Y27</f>
        <v>0</v>
      </c>
      <c r="Z28">
        <f t="shared" ref="Z28" si="60">Y28</f>
        <v>0</v>
      </c>
      <c r="AA28">
        <f>AA27</f>
        <v>0.02</v>
      </c>
      <c r="AB28">
        <f t="shared" ref="AB28" si="61">AA28</f>
        <v>0.02</v>
      </c>
      <c r="AC28">
        <f>AC27</f>
        <v>0.08</v>
      </c>
      <c r="AD28">
        <f t="shared" ref="AD28" si="62">AC28</f>
        <v>0.08</v>
      </c>
      <c r="AE28">
        <f>AE27</f>
        <v>0.04</v>
      </c>
      <c r="AF28">
        <f t="shared" ref="AF28" si="63">AE28</f>
        <v>0.04</v>
      </c>
    </row>
    <row r="29" spans="2:32" x14ac:dyDescent="0.5">
      <c r="B29" t="s">
        <v>91</v>
      </c>
      <c r="C29">
        <f>C8/4</f>
        <v>0</v>
      </c>
      <c r="D29">
        <f t="shared" si="0"/>
        <v>0</v>
      </c>
      <c r="E29">
        <f>D8/4</f>
        <v>0.8</v>
      </c>
      <c r="F29">
        <f t="shared" si="0"/>
        <v>0.8</v>
      </c>
      <c r="G29">
        <f>E8/4</f>
        <v>50.643999999999998</v>
      </c>
      <c r="H29">
        <f t="shared" ref="H29" si="64">G29</f>
        <v>50.643999999999998</v>
      </c>
      <c r="I29">
        <v>0</v>
      </c>
      <c r="J29">
        <f>I30</f>
        <v>1.1200000000000001</v>
      </c>
      <c r="K29">
        <f>G8/4</f>
        <v>0.04</v>
      </c>
      <c r="L29">
        <f t="shared" ref="L29" si="65">K29</f>
        <v>0.04</v>
      </c>
      <c r="M29">
        <f>H8/4</f>
        <v>21.17</v>
      </c>
      <c r="N29">
        <f t="shared" ref="N29" si="66">M29</f>
        <v>21.17</v>
      </c>
      <c r="O29">
        <f>I8/4</f>
        <v>0</v>
      </c>
      <c r="P29">
        <f t="shared" ref="P29" si="67">O29</f>
        <v>0</v>
      </c>
      <c r="Q29">
        <f>J8/4</f>
        <v>0.57999999999999996</v>
      </c>
      <c r="R29">
        <f t="shared" ref="R29" si="68">Q29</f>
        <v>0.57999999999999996</v>
      </c>
      <c r="S29">
        <f>K8/4</f>
        <v>1.6</v>
      </c>
      <c r="T29">
        <f t="shared" ref="T29" si="69">S29</f>
        <v>1.6</v>
      </c>
      <c r="U29">
        <f>L8/4</f>
        <v>0.32</v>
      </c>
      <c r="V29">
        <f t="shared" ref="V29" si="70">U29</f>
        <v>0.32</v>
      </c>
      <c r="W29">
        <f>M8/4</f>
        <v>7.2460000000000004</v>
      </c>
      <c r="X29">
        <f t="shared" ref="X29" si="71">W29</f>
        <v>7.2460000000000004</v>
      </c>
      <c r="Y29">
        <f>N8/4</f>
        <v>0.22</v>
      </c>
      <c r="Z29">
        <f t="shared" ref="Z29" si="72">Y29</f>
        <v>0.22</v>
      </c>
      <c r="AA29">
        <f>O8/4</f>
        <v>0.76</v>
      </c>
      <c r="AB29">
        <f t="shared" ref="AB29" si="73">AA29</f>
        <v>0.76</v>
      </c>
      <c r="AC29">
        <f>P8/4</f>
        <v>1.1200000000000001</v>
      </c>
      <c r="AD29">
        <f t="shared" ref="AD29" si="74">AC29</f>
        <v>1.1200000000000001</v>
      </c>
      <c r="AE29">
        <f>Q8/4</f>
        <v>0.3</v>
      </c>
      <c r="AF29">
        <f t="shared" ref="AF29" si="75">AE29</f>
        <v>0.3</v>
      </c>
    </row>
    <row r="30" spans="2:32" x14ac:dyDescent="0.5">
      <c r="B30" t="s">
        <v>92</v>
      </c>
      <c r="C30">
        <f>C29</f>
        <v>0</v>
      </c>
      <c r="D30">
        <f t="shared" si="0"/>
        <v>0</v>
      </c>
      <c r="E30">
        <f>E29</f>
        <v>0.8</v>
      </c>
      <c r="F30">
        <f t="shared" si="0"/>
        <v>0.8</v>
      </c>
      <c r="G30">
        <f>G29</f>
        <v>50.643999999999998</v>
      </c>
      <c r="H30">
        <f t="shared" ref="H30" si="76">G30</f>
        <v>50.643999999999998</v>
      </c>
      <c r="I30">
        <f>F8/2</f>
        <v>1.1200000000000001</v>
      </c>
      <c r="J30">
        <v>0</v>
      </c>
      <c r="K30">
        <f>K29</f>
        <v>0.04</v>
      </c>
      <c r="L30">
        <f t="shared" ref="L30" si="77">K30</f>
        <v>0.04</v>
      </c>
      <c r="M30">
        <f>M29</f>
        <v>21.17</v>
      </c>
      <c r="N30">
        <f t="shared" ref="N30" si="78">M30</f>
        <v>21.17</v>
      </c>
      <c r="O30">
        <f>O29</f>
        <v>0</v>
      </c>
      <c r="P30">
        <f t="shared" ref="P30" si="79">O30</f>
        <v>0</v>
      </c>
      <c r="Q30">
        <f>Q29</f>
        <v>0.57999999999999996</v>
      </c>
      <c r="R30">
        <f t="shared" ref="R30" si="80">Q30</f>
        <v>0.57999999999999996</v>
      </c>
      <c r="S30">
        <f>S29</f>
        <v>1.6</v>
      </c>
      <c r="T30">
        <f t="shared" ref="T30" si="81">S30</f>
        <v>1.6</v>
      </c>
      <c r="U30">
        <f>U29</f>
        <v>0.32</v>
      </c>
      <c r="V30">
        <f t="shared" ref="V30" si="82">U30</f>
        <v>0.32</v>
      </c>
      <c r="W30">
        <f>W29</f>
        <v>7.2460000000000004</v>
      </c>
      <c r="X30">
        <f t="shared" ref="X30" si="83">W30</f>
        <v>7.2460000000000004</v>
      </c>
      <c r="Y30">
        <f>Y29</f>
        <v>0.22</v>
      </c>
      <c r="Z30">
        <f t="shared" ref="Z30" si="84">Y30</f>
        <v>0.22</v>
      </c>
      <c r="AA30">
        <f>AA29</f>
        <v>0.76</v>
      </c>
      <c r="AB30">
        <f t="shared" ref="AB30" si="85">AA30</f>
        <v>0.76</v>
      </c>
      <c r="AC30">
        <f>AC29</f>
        <v>1.1200000000000001</v>
      </c>
      <c r="AD30">
        <f t="shared" ref="AD30" si="86">AC30</f>
        <v>1.1200000000000001</v>
      </c>
      <c r="AE30">
        <f>AE29</f>
        <v>0.3</v>
      </c>
      <c r="AF30">
        <f t="shared" ref="AF30" si="87">AE30</f>
        <v>0.3</v>
      </c>
    </row>
    <row r="31" spans="2:32" x14ac:dyDescent="0.5">
      <c r="B31" t="s">
        <v>93</v>
      </c>
      <c r="C31">
        <f>C9/4</f>
        <v>0</v>
      </c>
      <c r="D31">
        <f t="shared" si="0"/>
        <v>0</v>
      </c>
      <c r="E31">
        <f>D9/4</f>
        <v>0.02</v>
      </c>
      <c r="F31">
        <f t="shared" si="0"/>
        <v>0.02</v>
      </c>
      <c r="G31">
        <f>E9/4</f>
        <v>18.785</v>
      </c>
      <c r="H31">
        <f t="shared" ref="H31" si="88">G31</f>
        <v>18.785</v>
      </c>
      <c r="I31">
        <f>F9/4</f>
        <v>0.14000000000000001</v>
      </c>
      <c r="J31">
        <f t="shared" ref="J31" si="89">I31</f>
        <v>0.14000000000000001</v>
      </c>
      <c r="K31">
        <v>0</v>
      </c>
      <c r="L31">
        <f>K32</f>
        <v>0.56000000000000005</v>
      </c>
      <c r="M31">
        <f>H9/4</f>
        <v>51.825000000000003</v>
      </c>
      <c r="N31">
        <f t="shared" ref="N31" si="90">M31</f>
        <v>51.825000000000003</v>
      </c>
      <c r="O31">
        <f>I9/4</f>
        <v>0.06</v>
      </c>
      <c r="P31">
        <f t="shared" ref="P31" si="91">O31</f>
        <v>0.06</v>
      </c>
      <c r="Q31">
        <f>J9/4</f>
        <v>0.64</v>
      </c>
      <c r="R31">
        <f t="shared" ref="R31" si="92">Q31</f>
        <v>0.64</v>
      </c>
      <c r="S31">
        <f>K9/4</f>
        <v>0.88</v>
      </c>
      <c r="T31">
        <f t="shared" ref="T31" si="93">S31</f>
        <v>0.88</v>
      </c>
      <c r="U31">
        <f>L9/4</f>
        <v>0.54</v>
      </c>
      <c r="V31">
        <f t="shared" ref="V31" si="94">U31</f>
        <v>0.54</v>
      </c>
      <c r="W31">
        <f>M9/4</f>
        <v>4.43</v>
      </c>
      <c r="X31">
        <f t="shared" ref="X31" si="95">W31</f>
        <v>4.43</v>
      </c>
      <c r="Y31">
        <f>N9/4</f>
        <v>0.1</v>
      </c>
      <c r="Z31">
        <f t="shared" ref="Z31" si="96">Y31</f>
        <v>0.1</v>
      </c>
      <c r="AA31">
        <f>O9/4</f>
        <v>0.9</v>
      </c>
      <c r="AB31">
        <f t="shared" ref="AB31" si="97">AA31</f>
        <v>0.9</v>
      </c>
      <c r="AC31">
        <f>P9/4</f>
        <v>0.08</v>
      </c>
      <c r="AD31">
        <f t="shared" ref="AD31" si="98">AC31</f>
        <v>0.08</v>
      </c>
      <c r="AE31">
        <f>Q9/4</f>
        <v>0.1</v>
      </c>
      <c r="AF31">
        <f t="shared" ref="AF31" si="99">AE31</f>
        <v>0.1</v>
      </c>
    </row>
    <row r="32" spans="2:32" x14ac:dyDescent="0.5">
      <c r="B32" t="s">
        <v>94</v>
      </c>
      <c r="C32">
        <f>C31</f>
        <v>0</v>
      </c>
      <c r="D32">
        <f t="shared" si="0"/>
        <v>0</v>
      </c>
      <c r="E32">
        <f>E31</f>
        <v>0.02</v>
      </c>
      <c r="F32">
        <f t="shared" si="0"/>
        <v>0.02</v>
      </c>
      <c r="G32">
        <f>G31</f>
        <v>18.785</v>
      </c>
      <c r="H32">
        <f t="shared" ref="H32" si="100">G32</f>
        <v>18.785</v>
      </c>
      <c r="I32">
        <f>I31</f>
        <v>0.14000000000000001</v>
      </c>
      <c r="J32">
        <f t="shared" ref="J32" si="101">I32</f>
        <v>0.14000000000000001</v>
      </c>
      <c r="K32">
        <f>G9/2</f>
        <v>0.56000000000000005</v>
      </c>
      <c r="L32">
        <v>0</v>
      </c>
      <c r="M32">
        <f>M31</f>
        <v>51.825000000000003</v>
      </c>
      <c r="N32">
        <f t="shared" ref="N32" si="102">M32</f>
        <v>51.825000000000003</v>
      </c>
      <c r="O32">
        <f>O31</f>
        <v>0.06</v>
      </c>
      <c r="P32">
        <f t="shared" ref="P32" si="103">O32</f>
        <v>0.06</v>
      </c>
      <c r="Q32">
        <f>Q31</f>
        <v>0.64</v>
      </c>
      <c r="R32">
        <f t="shared" ref="R32" si="104">Q32</f>
        <v>0.64</v>
      </c>
      <c r="S32">
        <f>S31</f>
        <v>0.88</v>
      </c>
      <c r="T32">
        <f t="shared" ref="T32" si="105">S32</f>
        <v>0.88</v>
      </c>
      <c r="U32">
        <f>U31</f>
        <v>0.54</v>
      </c>
      <c r="V32">
        <f t="shared" ref="V32" si="106">U32</f>
        <v>0.54</v>
      </c>
      <c r="W32">
        <f>W31</f>
        <v>4.43</v>
      </c>
      <c r="X32">
        <f t="shared" ref="X32" si="107">W32</f>
        <v>4.43</v>
      </c>
      <c r="Y32">
        <f>Y31</f>
        <v>0.1</v>
      </c>
      <c r="Z32">
        <f t="shared" ref="Z32" si="108">Y32</f>
        <v>0.1</v>
      </c>
      <c r="AA32">
        <f>AA31</f>
        <v>0.9</v>
      </c>
      <c r="AB32">
        <f t="shared" ref="AB32" si="109">AA32</f>
        <v>0.9</v>
      </c>
      <c r="AC32">
        <f>AC31</f>
        <v>0.08</v>
      </c>
      <c r="AD32">
        <f t="shared" ref="AD32" si="110">AC32</f>
        <v>0.08</v>
      </c>
      <c r="AE32">
        <f>AE31</f>
        <v>0.1</v>
      </c>
      <c r="AF32">
        <f t="shared" ref="AF32" si="111">AE32</f>
        <v>0.1</v>
      </c>
    </row>
    <row r="33" spans="2:32" x14ac:dyDescent="0.5">
      <c r="B33" t="s">
        <v>95</v>
      </c>
      <c r="C33">
        <f>C10/4</f>
        <v>0</v>
      </c>
      <c r="D33">
        <f t="shared" si="0"/>
        <v>0</v>
      </c>
      <c r="E33">
        <f>D10/4</f>
        <v>0.26</v>
      </c>
      <c r="F33">
        <f t="shared" si="0"/>
        <v>0.26</v>
      </c>
      <c r="G33">
        <f>E10/4</f>
        <v>1.44</v>
      </c>
      <c r="H33">
        <f t="shared" ref="H33" si="112">G33</f>
        <v>1.44</v>
      </c>
      <c r="I33">
        <f>F10/4</f>
        <v>0.28000000000000003</v>
      </c>
      <c r="J33">
        <f t="shared" ref="J33" si="113">I33</f>
        <v>0.28000000000000003</v>
      </c>
      <c r="K33">
        <f>G10/4</f>
        <v>0.06</v>
      </c>
      <c r="L33">
        <f t="shared" ref="L33" si="114">K33</f>
        <v>0.06</v>
      </c>
      <c r="M33">
        <v>0</v>
      </c>
      <c r="N33">
        <f>M34</f>
        <v>116.08</v>
      </c>
      <c r="O33">
        <f>I10/4</f>
        <v>0.22</v>
      </c>
      <c r="P33">
        <f t="shared" ref="P33" si="115">O33</f>
        <v>0.22</v>
      </c>
      <c r="Q33">
        <f>J10/4</f>
        <v>0.26</v>
      </c>
      <c r="R33">
        <f t="shared" ref="R33" si="116">Q33</f>
        <v>0.26</v>
      </c>
      <c r="S33">
        <f>K10/4</f>
        <v>0.84</v>
      </c>
      <c r="T33">
        <f t="shared" ref="T33" si="117">S33</f>
        <v>0.84</v>
      </c>
      <c r="U33">
        <f>L10/4</f>
        <v>0.57999999999999996</v>
      </c>
      <c r="V33">
        <f t="shared" ref="V33" si="118">U33</f>
        <v>0.57999999999999996</v>
      </c>
      <c r="W33">
        <f>M10/4</f>
        <v>2.2600000000000002</v>
      </c>
      <c r="X33">
        <f t="shared" ref="X33" si="119">W33</f>
        <v>2.2600000000000002</v>
      </c>
      <c r="Y33">
        <f>N10/4</f>
        <v>0</v>
      </c>
      <c r="Z33">
        <f t="shared" ref="Z33" si="120">Y33</f>
        <v>0</v>
      </c>
      <c r="AA33">
        <f>O10/4</f>
        <v>0.14000000000000001</v>
      </c>
      <c r="AB33">
        <f t="shared" ref="AB33" si="121">AA33</f>
        <v>0.14000000000000001</v>
      </c>
      <c r="AC33">
        <f>P10/4</f>
        <v>0.1</v>
      </c>
      <c r="AD33">
        <f t="shared" ref="AD33" si="122">AC33</f>
        <v>0.1</v>
      </c>
      <c r="AE33">
        <f>Q10/4</f>
        <v>0</v>
      </c>
      <c r="AF33">
        <f t="shared" ref="AF33" si="123">AE33</f>
        <v>0</v>
      </c>
    </row>
    <row r="34" spans="2:32" x14ac:dyDescent="0.5">
      <c r="B34" t="s">
        <v>96</v>
      </c>
      <c r="C34">
        <f>C33</f>
        <v>0</v>
      </c>
      <c r="D34">
        <f t="shared" si="0"/>
        <v>0</v>
      </c>
      <c r="E34">
        <f>E33</f>
        <v>0.26</v>
      </c>
      <c r="F34">
        <f t="shared" si="0"/>
        <v>0.26</v>
      </c>
      <c r="G34">
        <f>G33</f>
        <v>1.44</v>
      </c>
      <c r="H34">
        <f t="shared" ref="H34" si="124">G34</f>
        <v>1.44</v>
      </c>
      <c r="I34">
        <f>I33</f>
        <v>0.28000000000000003</v>
      </c>
      <c r="J34">
        <f t="shared" ref="J34" si="125">I34</f>
        <v>0.28000000000000003</v>
      </c>
      <c r="K34">
        <f>K33</f>
        <v>0.06</v>
      </c>
      <c r="L34">
        <f t="shared" ref="L34" si="126">K34</f>
        <v>0.06</v>
      </c>
      <c r="M34">
        <f>H10/2</f>
        <v>116.08</v>
      </c>
      <c r="N34">
        <v>0</v>
      </c>
      <c r="O34">
        <f>O33</f>
        <v>0.22</v>
      </c>
      <c r="P34">
        <f t="shared" ref="P34" si="127">O34</f>
        <v>0.22</v>
      </c>
      <c r="Q34">
        <f>Q33</f>
        <v>0.26</v>
      </c>
      <c r="R34">
        <f t="shared" ref="R34" si="128">Q34</f>
        <v>0.26</v>
      </c>
      <c r="S34">
        <f>S33</f>
        <v>0.84</v>
      </c>
      <c r="T34">
        <f t="shared" ref="T34" si="129">S34</f>
        <v>0.84</v>
      </c>
      <c r="U34">
        <f>U33</f>
        <v>0.57999999999999996</v>
      </c>
      <c r="V34">
        <f t="shared" ref="V34" si="130">U34</f>
        <v>0.57999999999999996</v>
      </c>
      <c r="W34">
        <f>W33</f>
        <v>2.2600000000000002</v>
      </c>
      <c r="X34">
        <f t="shared" ref="X34" si="131">W34</f>
        <v>2.2600000000000002</v>
      </c>
      <c r="Y34">
        <f>Y33</f>
        <v>0</v>
      </c>
      <c r="Z34">
        <f t="shared" ref="Z34" si="132">Y34</f>
        <v>0</v>
      </c>
      <c r="AA34">
        <f>AA33</f>
        <v>0.14000000000000001</v>
      </c>
      <c r="AB34">
        <f t="shared" ref="AB34" si="133">AA34</f>
        <v>0.14000000000000001</v>
      </c>
      <c r="AC34">
        <f>AC33</f>
        <v>0.1</v>
      </c>
      <c r="AD34">
        <f t="shared" ref="AD34" si="134">AC34</f>
        <v>0.1</v>
      </c>
      <c r="AE34">
        <f>AE33</f>
        <v>0</v>
      </c>
      <c r="AF34">
        <f t="shared" ref="AF34" si="135">AE34</f>
        <v>0</v>
      </c>
    </row>
    <row r="35" spans="2:32" x14ac:dyDescent="0.5">
      <c r="B35" t="s">
        <v>97</v>
      </c>
      <c r="C35">
        <f>C11/4</f>
        <v>0.02</v>
      </c>
      <c r="D35">
        <f t="shared" si="0"/>
        <v>0.02</v>
      </c>
      <c r="E35">
        <f>D11/4</f>
        <v>0.48</v>
      </c>
      <c r="F35">
        <f t="shared" si="0"/>
        <v>0.48</v>
      </c>
      <c r="G35">
        <f>E11/4</f>
        <v>4.42</v>
      </c>
      <c r="H35">
        <f t="shared" ref="H35" si="136">G35</f>
        <v>4.42</v>
      </c>
      <c r="I35">
        <f>F11/4</f>
        <v>0.24</v>
      </c>
      <c r="J35">
        <f t="shared" ref="J35" si="137">I35</f>
        <v>0.24</v>
      </c>
      <c r="K35">
        <f>G11/4</f>
        <v>0.04</v>
      </c>
      <c r="L35">
        <f t="shared" ref="L35" si="138">K35</f>
        <v>0.04</v>
      </c>
      <c r="M35">
        <f>H11/4</f>
        <v>52.825000000000003</v>
      </c>
      <c r="N35">
        <f t="shared" ref="N35" si="139">M35</f>
        <v>52.825000000000003</v>
      </c>
      <c r="O35">
        <v>0</v>
      </c>
      <c r="P35">
        <f>O36</f>
        <v>0.52</v>
      </c>
      <c r="Q35">
        <f>J11/4</f>
        <v>0</v>
      </c>
      <c r="R35">
        <f t="shared" ref="R35" si="140">Q35</f>
        <v>0</v>
      </c>
      <c r="S35">
        <f>K11/4</f>
        <v>1.24</v>
      </c>
      <c r="T35">
        <f t="shared" ref="T35" si="141">S35</f>
        <v>1.24</v>
      </c>
      <c r="U35">
        <f>L11/4</f>
        <v>2.08</v>
      </c>
      <c r="V35">
        <f t="shared" ref="V35" si="142">U35</f>
        <v>2.08</v>
      </c>
      <c r="W35">
        <f>M11/4</f>
        <v>21.414999999999999</v>
      </c>
      <c r="X35">
        <f t="shared" ref="X35" si="143">W35</f>
        <v>21.414999999999999</v>
      </c>
      <c r="Y35">
        <f>N11/4</f>
        <v>0</v>
      </c>
      <c r="Z35">
        <f t="shared" ref="Z35" si="144">Y35</f>
        <v>0</v>
      </c>
      <c r="AA35">
        <f>O11/4</f>
        <v>0</v>
      </c>
      <c r="AB35">
        <f t="shared" ref="AB35" si="145">AA35</f>
        <v>0</v>
      </c>
      <c r="AC35">
        <f>P11/4</f>
        <v>0.26</v>
      </c>
      <c r="AD35">
        <f t="shared" ref="AD35" si="146">AC35</f>
        <v>0.26</v>
      </c>
      <c r="AE35">
        <f>Q11/4</f>
        <v>0.06</v>
      </c>
      <c r="AF35">
        <f t="shared" ref="AF35" si="147">AE35</f>
        <v>0.06</v>
      </c>
    </row>
    <row r="36" spans="2:32" x14ac:dyDescent="0.5">
      <c r="B36" t="s">
        <v>98</v>
      </c>
      <c r="C36">
        <f>C35</f>
        <v>0.02</v>
      </c>
      <c r="D36">
        <f t="shared" si="0"/>
        <v>0.02</v>
      </c>
      <c r="E36">
        <f>E35</f>
        <v>0.48</v>
      </c>
      <c r="F36">
        <f t="shared" si="0"/>
        <v>0.48</v>
      </c>
      <c r="G36">
        <f>G35</f>
        <v>4.42</v>
      </c>
      <c r="H36">
        <f t="shared" ref="H36" si="148">G36</f>
        <v>4.42</v>
      </c>
      <c r="I36">
        <f>I35</f>
        <v>0.24</v>
      </c>
      <c r="J36">
        <f t="shared" ref="J36" si="149">I36</f>
        <v>0.24</v>
      </c>
      <c r="K36">
        <f>K35</f>
        <v>0.04</v>
      </c>
      <c r="L36">
        <f t="shared" ref="L36" si="150">K36</f>
        <v>0.04</v>
      </c>
      <c r="M36">
        <f>M35</f>
        <v>52.825000000000003</v>
      </c>
      <c r="N36">
        <f t="shared" ref="N36" si="151">M36</f>
        <v>52.825000000000003</v>
      </c>
      <c r="O36">
        <f>I11/2</f>
        <v>0.52</v>
      </c>
      <c r="P36">
        <v>0</v>
      </c>
      <c r="Q36">
        <f>Q35</f>
        <v>0</v>
      </c>
      <c r="R36">
        <f t="shared" ref="R36" si="152">Q36</f>
        <v>0</v>
      </c>
      <c r="S36">
        <f>S35</f>
        <v>1.24</v>
      </c>
      <c r="T36">
        <f t="shared" ref="T36" si="153">S36</f>
        <v>1.24</v>
      </c>
      <c r="U36">
        <f>U35</f>
        <v>2.08</v>
      </c>
      <c r="V36">
        <f t="shared" ref="V36" si="154">U36</f>
        <v>2.08</v>
      </c>
      <c r="W36">
        <f>W35</f>
        <v>21.414999999999999</v>
      </c>
      <c r="X36">
        <f t="shared" ref="X36" si="155">W36</f>
        <v>21.414999999999999</v>
      </c>
      <c r="Y36">
        <f>Y35</f>
        <v>0</v>
      </c>
      <c r="Z36">
        <f t="shared" ref="Z36" si="156">Y36</f>
        <v>0</v>
      </c>
      <c r="AA36">
        <f>AA35</f>
        <v>0</v>
      </c>
      <c r="AB36">
        <f t="shared" ref="AB36" si="157">AA36</f>
        <v>0</v>
      </c>
      <c r="AC36">
        <f>AC35</f>
        <v>0.26</v>
      </c>
      <c r="AD36">
        <f t="shared" ref="AD36" si="158">AC36</f>
        <v>0.26</v>
      </c>
      <c r="AE36">
        <f>AE35</f>
        <v>0.06</v>
      </c>
      <c r="AF36">
        <f t="shared" ref="AF36" si="159">AE36</f>
        <v>0.06</v>
      </c>
    </row>
    <row r="37" spans="2:32" x14ac:dyDescent="0.5">
      <c r="B37" t="s">
        <v>99</v>
      </c>
      <c r="C37">
        <f>C12/4</f>
        <v>0.70000000000000007</v>
      </c>
      <c r="D37">
        <f t="shared" si="0"/>
        <v>0.70000000000000007</v>
      </c>
      <c r="E37">
        <f>D12/4</f>
        <v>0.12</v>
      </c>
      <c r="F37">
        <f t="shared" si="0"/>
        <v>0.12</v>
      </c>
      <c r="G37">
        <f>E12/4</f>
        <v>4.9440000000000008</v>
      </c>
      <c r="H37">
        <f t="shared" ref="H37" si="160">G37</f>
        <v>4.9440000000000008</v>
      </c>
      <c r="I37">
        <f>F12/4</f>
        <v>0.64</v>
      </c>
      <c r="J37">
        <f t="shared" ref="J37" si="161">I37</f>
        <v>0.64</v>
      </c>
      <c r="K37">
        <f>G12/4</f>
        <v>0.14000000000000001</v>
      </c>
      <c r="L37">
        <f t="shared" ref="L37" si="162">K37</f>
        <v>0.14000000000000001</v>
      </c>
      <c r="M37">
        <f>H12/4</f>
        <v>18.940000000000001</v>
      </c>
      <c r="N37">
        <f t="shared" ref="N37" si="163">M37</f>
        <v>18.940000000000001</v>
      </c>
      <c r="O37">
        <f>I12/4</f>
        <v>0.04</v>
      </c>
      <c r="P37">
        <f t="shared" ref="P37" si="164">O37</f>
        <v>0.04</v>
      </c>
      <c r="Q37">
        <v>0</v>
      </c>
      <c r="R37">
        <f>Q38</f>
        <v>3.12</v>
      </c>
      <c r="S37">
        <f>K12/4</f>
        <v>1.72</v>
      </c>
      <c r="T37">
        <f t="shared" ref="T37" si="165">S37</f>
        <v>1.72</v>
      </c>
      <c r="U37">
        <f>L12/4</f>
        <v>1.08</v>
      </c>
      <c r="V37">
        <f t="shared" ref="V37" si="166">U37</f>
        <v>1.08</v>
      </c>
      <c r="W37">
        <f>M12/4</f>
        <v>20.335999999999999</v>
      </c>
      <c r="X37">
        <f t="shared" ref="X37" si="167">W37</f>
        <v>20.335999999999999</v>
      </c>
      <c r="Y37">
        <f>N12/4</f>
        <v>0.26</v>
      </c>
      <c r="Z37">
        <f t="shared" ref="Z37" si="168">Y37</f>
        <v>0.26</v>
      </c>
      <c r="AA37">
        <f>O12/4</f>
        <v>0.2</v>
      </c>
      <c r="AB37">
        <f t="shared" ref="AB37" si="169">AA37</f>
        <v>0.2</v>
      </c>
      <c r="AC37">
        <f>P12/4</f>
        <v>1.04</v>
      </c>
      <c r="AD37">
        <f t="shared" ref="AD37" si="170">AC37</f>
        <v>1.04</v>
      </c>
      <c r="AE37">
        <f>Q12/4</f>
        <v>1.3</v>
      </c>
      <c r="AF37">
        <f t="shared" ref="AF37" si="171">AE37</f>
        <v>1.3</v>
      </c>
    </row>
    <row r="38" spans="2:32" x14ac:dyDescent="0.5">
      <c r="B38" t="s">
        <v>100</v>
      </c>
      <c r="C38">
        <f>C37</f>
        <v>0.70000000000000007</v>
      </c>
      <c r="D38">
        <f t="shared" si="0"/>
        <v>0.70000000000000007</v>
      </c>
      <c r="E38">
        <f>E37</f>
        <v>0.12</v>
      </c>
      <c r="F38">
        <f t="shared" si="0"/>
        <v>0.12</v>
      </c>
      <c r="G38">
        <f>G37</f>
        <v>4.9440000000000008</v>
      </c>
      <c r="H38">
        <f t="shared" ref="H38" si="172">G38</f>
        <v>4.9440000000000008</v>
      </c>
      <c r="I38">
        <f>I37</f>
        <v>0.64</v>
      </c>
      <c r="J38">
        <f t="shared" ref="J38" si="173">I38</f>
        <v>0.64</v>
      </c>
      <c r="K38">
        <f>K37</f>
        <v>0.14000000000000001</v>
      </c>
      <c r="L38">
        <f t="shared" ref="L38" si="174">K38</f>
        <v>0.14000000000000001</v>
      </c>
      <c r="M38">
        <f>M37</f>
        <v>18.940000000000001</v>
      </c>
      <c r="N38">
        <f t="shared" ref="N38" si="175">M38</f>
        <v>18.940000000000001</v>
      </c>
      <c r="O38">
        <f>O37</f>
        <v>0.04</v>
      </c>
      <c r="P38">
        <f t="shared" ref="P38" si="176">O38</f>
        <v>0.04</v>
      </c>
      <c r="Q38">
        <f>J12/2</f>
        <v>3.12</v>
      </c>
      <c r="R38">
        <v>0</v>
      </c>
      <c r="S38">
        <f>S37</f>
        <v>1.72</v>
      </c>
      <c r="T38">
        <f t="shared" ref="T38" si="177">S38</f>
        <v>1.72</v>
      </c>
      <c r="U38">
        <f>U37</f>
        <v>1.08</v>
      </c>
      <c r="V38">
        <f t="shared" ref="V38" si="178">U38</f>
        <v>1.08</v>
      </c>
      <c r="W38">
        <f>W37</f>
        <v>20.335999999999999</v>
      </c>
      <c r="X38">
        <f t="shared" ref="X38" si="179">W38</f>
        <v>20.335999999999999</v>
      </c>
      <c r="Y38">
        <f>Y37</f>
        <v>0.26</v>
      </c>
      <c r="Z38">
        <f t="shared" ref="Z38" si="180">Y38</f>
        <v>0.26</v>
      </c>
      <c r="AA38">
        <f>AA37</f>
        <v>0.2</v>
      </c>
      <c r="AB38">
        <f t="shared" ref="AB38" si="181">AA38</f>
        <v>0.2</v>
      </c>
      <c r="AC38">
        <f>AC37</f>
        <v>1.04</v>
      </c>
      <c r="AD38">
        <f t="shared" ref="AD38" si="182">AC38</f>
        <v>1.04</v>
      </c>
      <c r="AE38">
        <f>AE37</f>
        <v>1.3</v>
      </c>
      <c r="AF38">
        <f t="shared" ref="AF38" si="183">AE38</f>
        <v>1.3</v>
      </c>
    </row>
    <row r="39" spans="2:32" x14ac:dyDescent="0.5">
      <c r="B39" t="s">
        <v>101</v>
      </c>
      <c r="C39">
        <f>C13/4</f>
        <v>0.22</v>
      </c>
      <c r="D39">
        <f t="shared" si="0"/>
        <v>0.22</v>
      </c>
      <c r="E39">
        <f>D13/4</f>
        <v>0.38</v>
      </c>
      <c r="F39">
        <f t="shared" si="0"/>
        <v>0.38</v>
      </c>
      <c r="G39">
        <f>E13/4</f>
        <v>6.07</v>
      </c>
      <c r="H39">
        <f t="shared" ref="H39" si="184">G39</f>
        <v>6.07</v>
      </c>
      <c r="I39">
        <f>F13/4</f>
        <v>0.22</v>
      </c>
      <c r="J39">
        <f t="shared" ref="J39" si="185">I39</f>
        <v>0.22</v>
      </c>
      <c r="K39">
        <f>G13/4</f>
        <v>1.1000000000000001</v>
      </c>
      <c r="L39">
        <f t="shared" ref="L39" si="186">K39</f>
        <v>1.1000000000000001</v>
      </c>
      <c r="M39">
        <f>H13/4</f>
        <v>31.655000000000001</v>
      </c>
      <c r="N39">
        <f t="shared" ref="N39" si="187">M39</f>
        <v>31.655000000000001</v>
      </c>
      <c r="O39">
        <f>I13/4</f>
        <v>0.12</v>
      </c>
      <c r="P39">
        <f t="shared" ref="P39" si="188">O39</f>
        <v>0.12</v>
      </c>
      <c r="Q39">
        <f>J13/4</f>
        <v>0.46</v>
      </c>
      <c r="R39">
        <f t="shared" ref="R39" si="189">Q39</f>
        <v>0.46</v>
      </c>
      <c r="S39">
        <v>0</v>
      </c>
      <c r="T39">
        <f>S40</f>
        <v>6.2</v>
      </c>
      <c r="U39">
        <f>L13/4</f>
        <v>1.08</v>
      </c>
      <c r="V39">
        <f t="shared" ref="V39" si="190">U39</f>
        <v>1.08</v>
      </c>
      <c r="W39">
        <f>M13/4</f>
        <v>100.735</v>
      </c>
      <c r="X39">
        <f t="shared" ref="X39" si="191">W39</f>
        <v>100.735</v>
      </c>
      <c r="Y39">
        <f>N13/4</f>
        <v>0.26</v>
      </c>
      <c r="Z39">
        <f t="shared" ref="Z39" si="192">Y39</f>
        <v>0.26</v>
      </c>
      <c r="AA39">
        <f>O13/4</f>
        <v>1.4000000000000001</v>
      </c>
      <c r="AB39">
        <f t="shared" ref="AB39" si="193">AA39</f>
        <v>1.4000000000000001</v>
      </c>
      <c r="AC39">
        <f>P13/4</f>
        <v>1.4000000000000001</v>
      </c>
      <c r="AD39">
        <f t="shared" ref="AD39" si="194">AC39</f>
        <v>1.4000000000000001</v>
      </c>
      <c r="AE39">
        <f>Q13/4</f>
        <v>0.9</v>
      </c>
      <c r="AF39">
        <f t="shared" ref="AF39" si="195">AE39</f>
        <v>0.9</v>
      </c>
    </row>
    <row r="40" spans="2:32" x14ac:dyDescent="0.5">
      <c r="B40" t="s">
        <v>102</v>
      </c>
      <c r="C40">
        <f>C39</f>
        <v>0.22</v>
      </c>
      <c r="D40">
        <f t="shared" si="0"/>
        <v>0.22</v>
      </c>
      <c r="E40">
        <f>E39</f>
        <v>0.38</v>
      </c>
      <c r="F40">
        <f t="shared" si="0"/>
        <v>0.38</v>
      </c>
      <c r="G40">
        <f>G39</f>
        <v>6.07</v>
      </c>
      <c r="H40">
        <f t="shared" ref="H40" si="196">G40</f>
        <v>6.07</v>
      </c>
      <c r="I40">
        <f>I39</f>
        <v>0.22</v>
      </c>
      <c r="J40">
        <f t="shared" ref="J40" si="197">I40</f>
        <v>0.22</v>
      </c>
      <c r="K40">
        <f>K39</f>
        <v>1.1000000000000001</v>
      </c>
      <c r="L40">
        <f t="shared" ref="L40" si="198">K40</f>
        <v>1.1000000000000001</v>
      </c>
      <c r="M40">
        <f>M39</f>
        <v>31.655000000000001</v>
      </c>
      <c r="N40">
        <f t="shared" ref="N40" si="199">M40</f>
        <v>31.655000000000001</v>
      </c>
      <c r="O40">
        <f>O39</f>
        <v>0.12</v>
      </c>
      <c r="P40">
        <f t="shared" ref="P40" si="200">O40</f>
        <v>0.12</v>
      </c>
      <c r="Q40">
        <f>Q39</f>
        <v>0.46</v>
      </c>
      <c r="R40">
        <f t="shared" ref="R40" si="201">Q40</f>
        <v>0.46</v>
      </c>
      <c r="S40">
        <f>K13/2</f>
        <v>6.2</v>
      </c>
      <c r="T40">
        <v>0</v>
      </c>
      <c r="U40">
        <f>U39</f>
        <v>1.08</v>
      </c>
      <c r="V40">
        <f t="shared" ref="V40" si="202">U40</f>
        <v>1.08</v>
      </c>
      <c r="W40">
        <f>W39</f>
        <v>100.735</v>
      </c>
      <c r="X40">
        <f t="shared" ref="X40" si="203">W40</f>
        <v>100.735</v>
      </c>
      <c r="Y40">
        <f>Y39</f>
        <v>0.26</v>
      </c>
      <c r="Z40">
        <f t="shared" ref="Z40" si="204">Y40</f>
        <v>0.26</v>
      </c>
      <c r="AA40">
        <f>AA39</f>
        <v>1.4000000000000001</v>
      </c>
      <c r="AB40">
        <f t="shared" ref="AB40" si="205">AA40</f>
        <v>1.4000000000000001</v>
      </c>
      <c r="AC40">
        <f>AC39</f>
        <v>1.4000000000000001</v>
      </c>
      <c r="AD40">
        <f t="shared" ref="AD40" si="206">AC40</f>
        <v>1.4000000000000001</v>
      </c>
      <c r="AE40">
        <f>AE39</f>
        <v>0.9</v>
      </c>
      <c r="AF40">
        <f t="shared" ref="AF40" si="207">AE40</f>
        <v>0.9</v>
      </c>
    </row>
    <row r="41" spans="2:32" x14ac:dyDescent="0.5">
      <c r="B41" t="s">
        <v>103</v>
      </c>
      <c r="C41">
        <f>C14/4</f>
        <v>0</v>
      </c>
      <c r="D41">
        <f t="shared" si="0"/>
        <v>0</v>
      </c>
      <c r="E41">
        <f>D14/4</f>
        <v>0.16</v>
      </c>
      <c r="F41">
        <f t="shared" si="0"/>
        <v>0.16</v>
      </c>
      <c r="G41">
        <f>E14/4</f>
        <v>0.54</v>
      </c>
      <c r="H41">
        <f t="shared" ref="H41" si="208">G41</f>
        <v>0.54</v>
      </c>
      <c r="I41">
        <f>F14/4</f>
        <v>0</v>
      </c>
      <c r="J41">
        <f t="shared" ref="J41" si="209">I41</f>
        <v>0</v>
      </c>
      <c r="K41">
        <f>G14/4</f>
        <v>0</v>
      </c>
      <c r="L41">
        <f t="shared" ref="L41" si="210">K41</f>
        <v>0</v>
      </c>
      <c r="M41">
        <f>H14/4</f>
        <v>0.14600000000000002</v>
      </c>
      <c r="N41">
        <f t="shared" ref="N41" si="211">M41</f>
        <v>0.14600000000000002</v>
      </c>
      <c r="O41">
        <f>I14/4</f>
        <v>0</v>
      </c>
      <c r="P41">
        <f t="shared" ref="P41" si="212">O41</f>
        <v>0</v>
      </c>
      <c r="Q41">
        <f>J14/4</f>
        <v>0.02</v>
      </c>
      <c r="R41">
        <f t="shared" ref="R41" si="213">Q41</f>
        <v>0.02</v>
      </c>
      <c r="S41">
        <f>K14/4</f>
        <v>0.12</v>
      </c>
      <c r="T41">
        <f t="shared" ref="T41" si="214">S41</f>
        <v>0.12</v>
      </c>
      <c r="U41">
        <v>0</v>
      </c>
      <c r="V41">
        <f>U42</f>
        <v>0.12</v>
      </c>
      <c r="W41">
        <f>M14/4</f>
        <v>47.433999999999997</v>
      </c>
      <c r="X41">
        <f t="shared" ref="X41" si="215">W41</f>
        <v>47.433999999999997</v>
      </c>
      <c r="Y41">
        <f>N14/4</f>
        <v>0.16</v>
      </c>
      <c r="Z41">
        <f t="shared" ref="Z41" si="216">Y41</f>
        <v>0.16</v>
      </c>
      <c r="AA41">
        <f>O14/4</f>
        <v>0.36</v>
      </c>
      <c r="AB41">
        <f t="shared" ref="AB41" si="217">AA41</f>
        <v>0.36</v>
      </c>
      <c r="AC41">
        <f>P14/4</f>
        <v>0.96</v>
      </c>
      <c r="AD41">
        <f t="shared" ref="AD41" si="218">AC41</f>
        <v>0.96</v>
      </c>
      <c r="AE41">
        <f>Q14/4</f>
        <v>0</v>
      </c>
      <c r="AF41">
        <f t="shared" ref="AF41" si="219">AE41</f>
        <v>0</v>
      </c>
    </row>
    <row r="42" spans="2:32" x14ac:dyDescent="0.5">
      <c r="B42" t="s">
        <v>104</v>
      </c>
      <c r="C42">
        <f>C41</f>
        <v>0</v>
      </c>
      <c r="D42">
        <f t="shared" si="0"/>
        <v>0</v>
      </c>
      <c r="E42">
        <f>E41</f>
        <v>0.16</v>
      </c>
      <c r="F42">
        <f t="shared" si="0"/>
        <v>0.16</v>
      </c>
      <c r="G42">
        <f>G41</f>
        <v>0.54</v>
      </c>
      <c r="H42">
        <f t="shared" ref="H42" si="220">G42</f>
        <v>0.54</v>
      </c>
      <c r="I42">
        <f>I41</f>
        <v>0</v>
      </c>
      <c r="J42">
        <f t="shared" ref="J42" si="221">I42</f>
        <v>0</v>
      </c>
      <c r="K42">
        <f>K41</f>
        <v>0</v>
      </c>
      <c r="L42">
        <f t="shared" ref="L42" si="222">K42</f>
        <v>0</v>
      </c>
      <c r="M42">
        <f>M41</f>
        <v>0.14600000000000002</v>
      </c>
      <c r="N42">
        <f t="shared" ref="N42" si="223">M42</f>
        <v>0.14600000000000002</v>
      </c>
      <c r="O42">
        <f>O41</f>
        <v>0</v>
      </c>
      <c r="P42">
        <f t="shared" ref="P42" si="224">O42</f>
        <v>0</v>
      </c>
      <c r="Q42">
        <f>Q41</f>
        <v>0.02</v>
      </c>
      <c r="R42">
        <f t="shared" ref="R42" si="225">Q42</f>
        <v>0.02</v>
      </c>
      <c r="S42">
        <f>S41</f>
        <v>0.12</v>
      </c>
      <c r="T42">
        <f t="shared" ref="T42" si="226">S42</f>
        <v>0.12</v>
      </c>
      <c r="U42">
        <f>L14/2</f>
        <v>0.12</v>
      </c>
      <c r="V42">
        <v>0</v>
      </c>
      <c r="W42">
        <f>W41</f>
        <v>47.433999999999997</v>
      </c>
      <c r="X42">
        <f t="shared" ref="X42" si="227">W42</f>
        <v>47.433999999999997</v>
      </c>
      <c r="Y42">
        <f>Y41</f>
        <v>0.16</v>
      </c>
      <c r="Z42">
        <f t="shared" ref="Z42" si="228">Y42</f>
        <v>0.16</v>
      </c>
      <c r="AA42">
        <f>AA41</f>
        <v>0.36</v>
      </c>
      <c r="AB42">
        <f t="shared" ref="AB42" si="229">AA42</f>
        <v>0.36</v>
      </c>
      <c r="AC42">
        <f>AC41</f>
        <v>0.96</v>
      </c>
      <c r="AD42">
        <f t="shared" ref="AD42" si="230">AC42</f>
        <v>0.96</v>
      </c>
      <c r="AE42">
        <f>AE41</f>
        <v>0</v>
      </c>
      <c r="AF42">
        <f t="shared" ref="AF42" si="231">AE42</f>
        <v>0</v>
      </c>
    </row>
    <row r="43" spans="2:32" x14ac:dyDescent="0.5">
      <c r="B43" t="s">
        <v>105</v>
      </c>
      <c r="C43">
        <f>C15/4</f>
        <v>0</v>
      </c>
      <c r="D43">
        <f t="shared" si="0"/>
        <v>0</v>
      </c>
      <c r="E43">
        <f>D15/4</f>
        <v>0.12</v>
      </c>
      <c r="F43">
        <f t="shared" si="0"/>
        <v>0.12</v>
      </c>
      <c r="G43">
        <f>E15/4</f>
        <v>2.9649999999999999</v>
      </c>
      <c r="H43">
        <f t="shared" ref="H43" si="232">G43</f>
        <v>2.9649999999999999</v>
      </c>
      <c r="I43">
        <f>F15/4</f>
        <v>0.2</v>
      </c>
      <c r="J43">
        <f t="shared" ref="J43" si="233">I43</f>
        <v>0.2</v>
      </c>
      <c r="K43">
        <f>G15/4</f>
        <v>0.02</v>
      </c>
      <c r="L43">
        <f t="shared" ref="L43" si="234">K43</f>
        <v>0.02</v>
      </c>
      <c r="M43">
        <f>H15/4</f>
        <v>1.006</v>
      </c>
      <c r="N43">
        <f t="shared" ref="N43" si="235">M43</f>
        <v>1.006</v>
      </c>
      <c r="O43">
        <f>I15/4</f>
        <v>0.08</v>
      </c>
      <c r="P43">
        <f t="shared" ref="P43" si="236">O43</f>
        <v>0.08</v>
      </c>
      <c r="Q43">
        <f>J15/4</f>
        <v>0.16</v>
      </c>
      <c r="R43">
        <f t="shared" ref="R43" si="237">Q43</f>
        <v>0.16</v>
      </c>
      <c r="S43">
        <f>K15/4</f>
        <v>0.8</v>
      </c>
      <c r="T43">
        <f t="shared" ref="T43" si="238">S43</f>
        <v>0.8</v>
      </c>
      <c r="U43">
        <f>L15/4</f>
        <v>1.26</v>
      </c>
      <c r="V43">
        <f t="shared" ref="V43" si="239">U43</f>
        <v>1.26</v>
      </c>
      <c r="W43">
        <v>0</v>
      </c>
      <c r="X43">
        <f>W44</f>
        <v>334.97800000000001</v>
      </c>
      <c r="Y43">
        <f>N15/4</f>
        <v>0.42</v>
      </c>
      <c r="Z43">
        <f t="shared" ref="Z43" si="240">Y43</f>
        <v>0.42</v>
      </c>
      <c r="AA43">
        <f>O15/4</f>
        <v>0.38</v>
      </c>
      <c r="AB43">
        <f t="shared" ref="AB43" si="241">AA43</f>
        <v>0.38</v>
      </c>
      <c r="AC43">
        <f>P15/4</f>
        <v>0.26</v>
      </c>
      <c r="AD43">
        <f t="shared" ref="AD43" si="242">AC43</f>
        <v>0.26</v>
      </c>
      <c r="AE43">
        <f>Q15/4</f>
        <v>0.64</v>
      </c>
      <c r="AF43">
        <f t="shared" ref="AF43" si="243">AE43</f>
        <v>0.64</v>
      </c>
    </row>
    <row r="44" spans="2:32" x14ac:dyDescent="0.5">
      <c r="B44" t="s">
        <v>106</v>
      </c>
      <c r="C44">
        <f>C43</f>
        <v>0</v>
      </c>
      <c r="D44">
        <f t="shared" si="0"/>
        <v>0</v>
      </c>
      <c r="E44">
        <f>E43</f>
        <v>0.12</v>
      </c>
      <c r="F44">
        <f t="shared" si="0"/>
        <v>0.12</v>
      </c>
      <c r="G44">
        <f>G43</f>
        <v>2.9649999999999999</v>
      </c>
      <c r="H44">
        <f t="shared" ref="H44" si="244">G44</f>
        <v>2.9649999999999999</v>
      </c>
      <c r="I44">
        <f>I43</f>
        <v>0.2</v>
      </c>
      <c r="J44">
        <f t="shared" ref="J44" si="245">I44</f>
        <v>0.2</v>
      </c>
      <c r="K44">
        <f>K43</f>
        <v>0.02</v>
      </c>
      <c r="L44">
        <f t="shared" ref="L44" si="246">K44</f>
        <v>0.02</v>
      </c>
      <c r="M44">
        <f>M43</f>
        <v>1.006</v>
      </c>
      <c r="N44">
        <f t="shared" ref="N44" si="247">M44</f>
        <v>1.006</v>
      </c>
      <c r="O44">
        <f>O43</f>
        <v>0.08</v>
      </c>
      <c r="P44">
        <f t="shared" ref="P44" si="248">O44</f>
        <v>0.08</v>
      </c>
      <c r="Q44">
        <f>Q43</f>
        <v>0.16</v>
      </c>
      <c r="R44">
        <f t="shared" ref="R44" si="249">Q44</f>
        <v>0.16</v>
      </c>
      <c r="S44">
        <f>S43</f>
        <v>0.8</v>
      </c>
      <c r="T44">
        <f t="shared" ref="T44" si="250">S44</f>
        <v>0.8</v>
      </c>
      <c r="U44">
        <f>U43</f>
        <v>1.26</v>
      </c>
      <c r="V44">
        <f t="shared" ref="V44" si="251">U44</f>
        <v>1.26</v>
      </c>
      <c r="W44">
        <f>M15/2</f>
        <v>334.97800000000001</v>
      </c>
      <c r="X44">
        <v>0</v>
      </c>
      <c r="Y44">
        <f>Y43</f>
        <v>0.42</v>
      </c>
      <c r="Z44">
        <f t="shared" ref="Z44" si="252">Y44</f>
        <v>0.42</v>
      </c>
      <c r="AA44">
        <f>AA43</f>
        <v>0.38</v>
      </c>
      <c r="AB44">
        <f t="shared" ref="AB44" si="253">AA44</f>
        <v>0.38</v>
      </c>
      <c r="AC44">
        <f>AC43</f>
        <v>0.26</v>
      </c>
      <c r="AD44">
        <f t="shared" ref="AD44" si="254">AC44</f>
        <v>0.26</v>
      </c>
      <c r="AE44">
        <f>AE43</f>
        <v>0.64</v>
      </c>
      <c r="AF44">
        <f t="shared" ref="AF44" si="255">AE44</f>
        <v>0.64</v>
      </c>
    </row>
    <row r="45" spans="2:32" x14ac:dyDescent="0.5">
      <c r="B45" t="s">
        <v>107</v>
      </c>
      <c r="C45">
        <f>C16/4</f>
        <v>0</v>
      </c>
      <c r="D45">
        <f t="shared" si="0"/>
        <v>0</v>
      </c>
      <c r="E45">
        <f>D16/4</f>
        <v>0.34</v>
      </c>
      <c r="F45">
        <f t="shared" si="0"/>
        <v>0.34</v>
      </c>
      <c r="G45">
        <f>E16/4</f>
        <v>1.0449999999999999</v>
      </c>
      <c r="H45">
        <f t="shared" ref="H45" si="256">G45</f>
        <v>1.0449999999999999</v>
      </c>
      <c r="I45">
        <f>F16/4</f>
        <v>0</v>
      </c>
      <c r="J45">
        <f t="shared" ref="J45" si="257">I45</f>
        <v>0</v>
      </c>
      <c r="K45">
        <f>G16/4</f>
        <v>0.12</v>
      </c>
      <c r="L45">
        <f t="shared" ref="L45" si="258">K45</f>
        <v>0.12</v>
      </c>
      <c r="M45">
        <f>H16/4</f>
        <v>0.44</v>
      </c>
      <c r="N45">
        <f t="shared" ref="N45" si="259">M45</f>
        <v>0.44</v>
      </c>
      <c r="O45">
        <f>I16/4</f>
        <v>0.16</v>
      </c>
      <c r="P45">
        <f t="shared" ref="P45" si="260">O45</f>
        <v>0.16</v>
      </c>
      <c r="Q45">
        <f>J16/4</f>
        <v>0.06</v>
      </c>
      <c r="R45">
        <f t="shared" ref="R45" si="261">Q45</f>
        <v>0.06</v>
      </c>
      <c r="S45">
        <f>K16/4</f>
        <v>1.74</v>
      </c>
      <c r="T45">
        <f t="shared" ref="T45" si="262">S45</f>
        <v>1.74</v>
      </c>
      <c r="U45">
        <f>L16/4</f>
        <v>1.52</v>
      </c>
      <c r="V45">
        <f t="shared" ref="V45" si="263">U45</f>
        <v>1.52</v>
      </c>
      <c r="W45">
        <f>M16/4</f>
        <v>98.975000000000009</v>
      </c>
      <c r="X45">
        <f t="shared" ref="X45" si="264">W45</f>
        <v>98.975000000000009</v>
      </c>
      <c r="Y45">
        <v>0</v>
      </c>
      <c r="Z45">
        <f>Y46</f>
        <v>2.44</v>
      </c>
      <c r="AA45">
        <f>O16/4</f>
        <v>1.42</v>
      </c>
      <c r="AB45">
        <f t="shared" ref="AB45" si="265">AA45</f>
        <v>1.42</v>
      </c>
      <c r="AC45">
        <f>P16/4</f>
        <v>0.84</v>
      </c>
      <c r="AD45">
        <f t="shared" ref="AD45" si="266">AC45</f>
        <v>0.84</v>
      </c>
      <c r="AE45">
        <f>Q16/4</f>
        <v>0.18</v>
      </c>
      <c r="AF45">
        <f t="shared" ref="AF45" si="267">AE45</f>
        <v>0.18</v>
      </c>
    </row>
    <row r="46" spans="2:32" x14ac:dyDescent="0.5">
      <c r="B46" t="s">
        <v>108</v>
      </c>
      <c r="C46">
        <f>C45</f>
        <v>0</v>
      </c>
      <c r="D46">
        <f t="shared" si="0"/>
        <v>0</v>
      </c>
      <c r="E46">
        <f>E45</f>
        <v>0.34</v>
      </c>
      <c r="F46">
        <f t="shared" si="0"/>
        <v>0.34</v>
      </c>
      <c r="G46">
        <f>G45</f>
        <v>1.0449999999999999</v>
      </c>
      <c r="H46">
        <f t="shared" ref="H46" si="268">G46</f>
        <v>1.0449999999999999</v>
      </c>
      <c r="I46">
        <f>I45</f>
        <v>0</v>
      </c>
      <c r="J46">
        <f t="shared" ref="J46" si="269">I46</f>
        <v>0</v>
      </c>
      <c r="K46">
        <f>K45</f>
        <v>0.12</v>
      </c>
      <c r="L46">
        <f t="shared" ref="L46" si="270">K46</f>
        <v>0.12</v>
      </c>
      <c r="M46">
        <f>M45</f>
        <v>0.44</v>
      </c>
      <c r="N46">
        <f t="shared" ref="N46" si="271">M46</f>
        <v>0.44</v>
      </c>
      <c r="O46">
        <f>O45</f>
        <v>0.16</v>
      </c>
      <c r="P46">
        <f t="shared" ref="P46" si="272">O46</f>
        <v>0.16</v>
      </c>
      <c r="Q46">
        <f>Q45</f>
        <v>0.06</v>
      </c>
      <c r="R46">
        <f t="shared" ref="R46" si="273">Q46</f>
        <v>0.06</v>
      </c>
      <c r="S46">
        <f>S45</f>
        <v>1.74</v>
      </c>
      <c r="T46">
        <f t="shared" ref="T46" si="274">S46</f>
        <v>1.74</v>
      </c>
      <c r="U46">
        <f>U45</f>
        <v>1.52</v>
      </c>
      <c r="V46">
        <f t="shared" ref="V46" si="275">U46</f>
        <v>1.52</v>
      </c>
      <c r="W46">
        <f>W45</f>
        <v>98.975000000000009</v>
      </c>
      <c r="X46">
        <f t="shared" ref="X46" si="276">W46</f>
        <v>98.975000000000009</v>
      </c>
      <c r="Y46">
        <f>N16/2</f>
        <v>2.44</v>
      </c>
      <c r="Z46">
        <v>0</v>
      </c>
      <c r="AA46">
        <f>AA45</f>
        <v>1.42</v>
      </c>
      <c r="AB46">
        <f t="shared" ref="AB46" si="277">AA46</f>
        <v>1.42</v>
      </c>
      <c r="AC46">
        <f>AC45</f>
        <v>0.84</v>
      </c>
      <c r="AD46">
        <f t="shared" ref="AD46" si="278">AC46</f>
        <v>0.84</v>
      </c>
      <c r="AE46">
        <f>AE45</f>
        <v>0.18</v>
      </c>
      <c r="AF46">
        <f t="shared" ref="AF46" si="279">AE46</f>
        <v>0.18</v>
      </c>
    </row>
    <row r="47" spans="2:32" x14ac:dyDescent="0.5">
      <c r="B47" t="s">
        <v>109</v>
      </c>
      <c r="C47">
        <f>C17/4</f>
        <v>0</v>
      </c>
      <c r="D47">
        <f t="shared" si="0"/>
        <v>0</v>
      </c>
      <c r="E47">
        <f>D17/4</f>
        <v>0.12</v>
      </c>
      <c r="F47">
        <f t="shared" si="0"/>
        <v>0.12</v>
      </c>
      <c r="G47">
        <f>E17/4</f>
        <v>1.845</v>
      </c>
      <c r="H47">
        <f t="shared" ref="H47" si="280">G47</f>
        <v>1.845</v>
      </c>
      <c r="I47">
        <f>F17/4</f>
        <v>0.46</v>
      </c>
      <c r="J47">
        <f t="shared" ref="J47" si="281">I47</f>
        <v>0.46</v>
      </c>
      <c r="K47">
        <f>G17/4</f>
        <v>0.12</v>
      </c>
      <c r="L47">
        <f t="shared" ref="L47" si="282">K47</f>
        <v>0.12</v>
      </c>
      <c r="M47">
        <f>H17/4</f>
        <v>0.1</v>
      </c>
      <c r="N47">
        <f t="shared" ref="N47" si="283">M47</f>
        <v>0.1</v>
      </c>
      <c r="O47">
        <f>I17/4</f>
        <v>0.1</v>
      </c>
      <c r="P47">
        <f t="shared" ref="P47" si="284">O47</f>
        <v>0.1</v>
      </c>
      <c r="Q47">
        <f>J17/4</f>
        <v>0.24</v>
      </c>
      <c r="R47">
        <f t="shared" ref="R47" si="285">Q47</f>
        <v>0.24</v>
      </c>
      <c r="S47">
        <f>K17/4</f>
        <v>2.86</v>
      </c>
      <c r="T47">
        <f t="shared" ref="T47" si="286">S47</f>
        <v>2.86</v>
      </c>
      <c r="U47">
        <f>L17/4</f>
        <v>2.34</v>
      </c>
      <c r="V47">
        <f t="shared" ref="V47" si="287">U47</f>
        <v>2.34</v>
      </c>
      <c r="W47">
        <f>M17/4</f>
        <v>96.885000000000005</v>
      </c>
      <c r="X47">
        <f t="shared" ref="X47" si="288">W47</f>
        <v>96.885000000000005</v>
      </c>
      <c r="Y47">
        <f>N17/4</f>
        <v>0.74</v>
      </c>
      <c r="Z47">
        <f t="shared" ref="Z47" si="289">Y47</f>
        <v>0.74</v>
      </c>
      <c r="AA47">
        <v>0</v>
      </c>
      <c r="AB47">
        <f>AA48</f>
        <v>3.2800000000000002</v>
      </c>
      <c r="AC47">
        <f>P17/4</f>
        <v>1.84</v>
      </c>
      <c r="AD47">
        <f t="shared" ref="AD47" si="290">AC47</f>
        <v>1.84</v>
      </c>
      <c r="AE47">
        <f>Q17/4</f>
        <v>25.35</v>
      </c>
      <c r="AF47">
        <f t="shared" ref="AF47" si="291">AE47</f>
        <v>25.35</v>
      </c>
    </row>
    <row r="48" spans="2:32" x14ac:dyDescent="0.5">
      <c r="B48" t="s">
        <v>110</v>
      </c>
      <c r="C48">
        <f>C47</f>
        <v>0</v>
      </c>
      <c r="D48">
        <f t="shared" si="0"/>
        <v>0</v>
      </c>
      <c r="E48">
        <f>E47</f>
        <v>0.12</v>
      </c>
      <c r="F48">
        <f t="shared" si="0"/>
        <v>0.12</v>
      </c>
      <c r="G48">
        <f>G47</f>
        <v>1.845</v>
      </c>
      <c r="H48">
        <f t="shared" ref="H48" si="292">G48</f>
        <v>1.845</v>
      </c>
      <c r="I48">
        <f>I47</f>
        <v>0.46</v>
      </c>
      <c r="J48">
        <f t="shared" ref="J48" si="293">I48</f>
        <v>0.46</v>
      </c>
      <c r="K48">
        <f>K47</f>
        <v>0.12</v>
      </c>
      <c r="L48">
        <f t="shared" ref="L48" si="294">K48</f>
        <v>0.12</v>
      </c>
      <c r="M48">
        <f>M47</f>
        <v>0.1</v>
      </c>
      <c r="N48">
        <f t="shared" ref="N48" si="295">M48</f>
        <v>0.1</v>
      </c>
      <c r="O48">
        <f>O47</f>
        <v>0.1</v>
      </c>
      <c r="P48">
        <f t="shared" ref="P48" si="296">O48</f>
        <v>0.1</v>
      </c>
      <c r="Q48">
        <f>Q47</f>
        <v>0.24</v>
      </c>
      <c r="R48">
        <f t="shared" ref="R48" si="297">Q48</f>
        <v>0.24</v>
      </c>
      <c r="S48">
        <f>S47</f>
        <v>2.86</v>
      </c>
      <c r="T48">
        <f t="shared" ref="T48" si="298">S48</f>
        <v>2.86</v>
      </c>
      <c r="U48">
        <f>U47</f>
        <v>2.34</v>
      </c>
      <c r="V48">
        <f t="shared" ref="V48" si="299">U48</f>
        <v>2.34</v>
      </c>
      <c r="W48">
        <f>W47</f>
        <v>96.885000000000005</v>
      </c>
      <c r="X48">
        <f t="shared" ref="X48" si="300">W48</f>
        <v>96.885000000000005</v>
      </c>
      <c r="Y48">
        <f>Y47</f>
        <v>0.74</v>
      </c>
      <c r="Z48">
        <f t="shared" ref="Z48" si="301">Y48</f>
        <v>0.74</v>
      </c>
      <c r="AA48">
        <f>O17/2</f>
        <v>3.2800000000000002</v>
      </c>
      <c r="AB48">
        <v>0</v>
      </c>
      <c r="AC48">
        <f>AC47</f>
        <v>1.84</v>
      </c>
      <c r="AD48">
        <f t="shared" ref="AD48" si="302">AC48</f>
        <v>1.84</v>
      </c>
      <c r="AE48">
        <f>AE47</f>
        <v>25.35</v>
      </c>
      <c r="AF48">
        <f t="shared" ref="AF48" si="303">AE48</f>
        <v>25.35</v>
      </c>
    </row>
    <row r="49" spans="2:32" x14ac:dyDescent="0.5">
      <c r="B49" t="s">
        <v>111</v>
      </c>
      <c r="C49">
        <f>C18/4</f>
        <v>0.1</v>
      </c>
      <c r="D49">
        <f t="shared" si="0"/>
        <v>0.1</v>
      </c>
      <c r="E49">
        <f>D18/4</f>
        <v>0.56000000000000005</v>
      </c>
      <c r="F49">
        <f t="shared" si="0"/>
        <v>0.56000000000000005</v>
      </c>
      <c r="G49">
        <f>E18/4</f>
        <v>5.4950000000000001</v>
      </c>
      <c r="H49">
        <f t="shared" ref="H49" si="304">G49</f>
        <v>5.4950000000000001</v>
      </c>
      <c r="I49">
        <f>F18/4</f>
        <v>1.6</v>
      </c>
      <c r="J49">
        <f t="shared" ref="J49" si="305">I49</f>
        <v>1.6</v>
      </c>
      <c r="K49">
        <f>G18/4</f>
        <v>0.14000000000000001</v>
      </c>
      <c r="L49">
        <f t="shared" ref="L49" si="306">K49</f>
        <v>0.14000000000000001</v>
      </c>
      <c r="M49">
        <f>H18/4</f>
        <v>0.42</v>
      </c>
      <c r="N49">
        <f t="shared" ref="N49" si="307">M49</f>
        <v>0.42</v>
      </c>
      <c r="O49">
        <f>I18/4</f>
        <v>0.32</v>
      </c>
      <c r="P49">
        <f t="shared" ref="P49" si="308">O49</f>
        <v>0.32</v>
      </c>
      <c r="Q49">
        <f>J18/4</f>
        <v>0.48</v>
      </c>
      <c r="R49">
        <f t="shared" ref="R49" si="309">Q49</f>
        <v>0.48</v>
      </c>
      <c r="S49">
        <f>K18/4</f>
        <v>3.46</v>
      </c>
      <c r="T49">
        <f t="shared" ref="T49" si="310">S49</f>
        <v>3.46</v>
      </c>
      <c r="U49">
        <f>L18/4</f>
        <v>2.34</v>
      </c>
      <c r="V49">
        <f t="shared" ref="V49" si="311">U49</f>
        <v>2.34</v>
      </c>
      <c r="W49">
        <f>M18/4</f>
        <v>63.08</v>
      </c>
      <c r="X49">
        <f t="shared" ref="X49" si="312">W49</f>
        <v>63.08</v>
      </c>
      <c r="Y49">
        <f>N18/4</f>
        <v>0.06</v>
      </c>
      <c r="Z49">
        <f t="shared" ref="Z49" si="313">Y49</f>
        <v>0.06</v>
      </c>
      <c r="AA49">
        <f>O18/4</f>
        <v>1.9000000000000001</v>
      </c>
      <c r="AB49">
        <f t="shared" ref="AB49" si="314">AA49</f>
        <v>1.9000000000000001</v>
      </c>
      <c r="AC49">
        <v>0</v>
      </c>
      <c r="AD49">
        <f>AC50</f>
        <v>22.28</v>
      </c>
      <c r="AE49">
        <f>Q18/4</f>
        <v>116.245</v>
      </c>
      <c r="AF49">
        <f t="shared" ref="AF49" si="315">AE49</f>
        <v>116.245</v>
      </c>
    </row>
    <row r="50" spans="2:32" x14ac:dyDescent="0.5">
      <c r="B50" t="s">
        <v>112</v>
      </c>
      <c r="C50">
        <f>C49</f>
        <v>0.1</v>
      </c>
      <c r="D50">
        <f t="shared" si="0"/>
        <v>0.1</v>
      </c>
      <c r="E50">
        <f>E49</f>
        <v>0.56000000000000005</v>
      </c>
      <c r="F50">
        <f t="shared" si="0"/>
        <v>0.56000000000000005</v>
      </c>
      <c r="G50">
        <f>G49</f>
        <v>5.4950000000000001</v>
      </c>
      <c r="H50">
        <f t="shared" ref="H50" si="316">G50</f>
        <v>5.4950000000000001</v>
      </c>
      <c r="I50">
        <f>I49</f>
        <v>1.6</v>
      </c>
      <c r="J50">
        <f t="shared" ref="J50" si="317">I50</f>
        <v>1.6</v>
      </c>
      <c r="K50">
        <f>K49</f>
        <v>0.14000000000000001</v>
      </c>
      <c r="L50">
        <f t="shared" ref="L50" si="318">K50</f>
        <v>0.14000000000000001</v>
      </c>
      <c r="M50">
        <f>M49</f>
        <v>0.42</v>
      </c>
      <c r="N50">
        <f t="shared" ref="N50" si="319">M50</f>
        <v>0.42</v>
      </c>
      <c r="O50">
        <f>O49</f>
        <v>0.32</v>
      </c>
      <c r="P50">
        <f t="shared" ref="P50" si="320">O50</f>
        <v>0.32</v>
      </c>
      <c r="Q50">
        <f>Q49</f>
        <v>0.48</v>
      </c>
      <c r="R50">
        <f t="shared" ref="R50" si="321">Q50</f>
        <v>0.48</v>
      </c>
      <c r="S50">
        <f>S49</f>
        <v>3.46</v>
      </c>
      <c r="T50">
        <f t="shared" ref="T50" si="322">S50</f>
        <v>3.46</v>
      </c>
      <c r="U50">
        <f>U49</f>
        <v>2.34</v>
      </c>
      <c r="V50">
        <f t="shared" ref="V50" si="323">U50</f>
        <v>2.34</v>
      </c>
      <c r="W50">
        <f>W49</f>
        <v>63.08</v>
      </c>
      <c r="X50">
        <f t="shared" ref="X50" si="324">W50</f>
        <v>63.08</v>
      </c>
      <c r="Y50">
        <f>Y49</f>
        <v>0.06</v>
      </c>
      <c r="Z50">
        <f t="shared" ref="Z50" si="325">Y50</f>
        <v>0.06</v>
      </c>
      <c r="AA50">
        <f>AA49</f>
        <v>1.9000000000000001</v>
      </c>
      <c r="AB50">
        <f t="shared" ref="AB50" si="326">AA50</f>
        <v>1.9000000000000001</v>
      </c>
      <c r="AC50">
        <f>P18/2</f>
        <v>22.28</v>
      </c>
      <c r="AD50">
        <v>0</v>
      </c>
      <c r="AE50">
        <f>AE49</f>
        <v>116.245</v>
      </c>
      <c r="AF50">
        <f t="shared" ref="AF50" si="327">AE50</f>
        <v>116.245</v>
      </c>
    </row>
    <row r="51" spans="2:32" x14ac:dyDescent="0.5">
      <c r="B51" t="s">
        <v>114</v>
      </c>
      <c r="C51">
        <f>C19/4</f>
        <v>0.82000000000000006</v>
      </c>
      <c r="D51">
        <f t="shared" si="0"/>
        <v>0.82000000000000006</v>
      </c>
      <c r="E51">
        <f>D19/4</f>
        <v>1.02</v>
      </c>
      <c r="F51">
        <f t="shared" si="0"/>
        <v>1.02</v>
      </c>
      <c r="G51">
        <f>E19/4</f>
        <v>9.7000000000000011</v>
      </c>
      <c r="H51">
        <f t="shared" ref="H51" si="328">G51</f>
        <v>9.7000000000000011</v>
      </c>
      <c r="I51">
        <f>F19/4</f>
        <v>1.56</v>
      </c>
      <c r="J51">
        <f t="shared" ref="J51" si="329">I51</f>
        <v>1.56</v>
      </c>
      <c r="K51">
        <f>G19/4</f>
        <v>0.26</v>
      </c>
      <c r="L51">
        <f t="shared" ref="L51" si="330">K51</f>
        <v>0.26</v>
      </c>
      <c r="M51">
        <f>H19/4</f>
        <v>0.3</v>
      </c>
      <c r="N51">
        <f t="shared" ref="N51" si="331">M51</f>
        <v>0.3</v>
      </c>
      <c r="O51">
        <f>I19/4</f>
        <v>0.02</v>
      </c>
      <c r="P51">
        <f t="shared" ref="P51" si="332">O51</f>
        <v>0.02</v>
      </c>
      <c r="Q51">
        <f>J19/4</f>
        <v>0.24</v>
      </c>
      <c r="R51">
        <f t="shared" ref="R51" si="333">Q51</f>
        <v>0.24</v>
      </c>
      <c r="S51">
        <f>K19/4</f>
        <v>3.92</v>
      </c>
      <c r="T51">
        <f t="shared" ref="T51" si="334">S51</f>
        <v>3.92</v>
      </c>
      <c r="U51">
        <f>L19/4</f>
        <v>2.16</v>
      </c>
      <c r="V51">
        <f t="shared" ref="V51" si="335">U51</f>
        <v>2.16</v>
      </c>
      <c r="W51">
        <f>M19/4</f>
        <v>54.53</v>
      </c>
      <c r="X51">
        <f t="shared" ref="X51" si="336">W51</f>
        <v>54.53</v>
      </c>
      <c r="Y51">
        <f>N19/4</f>
        <v>0.70000000000000007</v>
      </c>
      <c r="Z51">
        <f t="shared" ref="Z51" si="337">Y51</f>
        <v>0.70000000000000007</v>
      </c>
      <c r="AA51">
        <f>O19/4</f>
        <v>2.34</v>
      </c>
      <c r="AB51">
        <f t="shared" ref="AB51" si="338">AA51</f>
        <v>2.34</v>
      </c>
      <c r="AC51">
        <f>P19/4</f>
        <v>7.4</v>
      </c>
      <c r="AD51">
        <f t="shared" ref="AD51" si="339">AC51</f>
        <v>7.4</v>
      </c>
      <c r="AE51">
        <v>0</v>
      </c>
      <c r="AF51">
        <f>AE52</f>
        <v>195.78</v>
      </c>
    </row>
    <row r="52" spans="2:32" x14ac:dyDescent="0.5">
      <c r="B52" t="s">
        <v>113</v>
      </c>
      <c r="C52">
        <f>C51</f>
        <v>0.82000000000000006</v>
      </c>
      <c r="D52">
        <f t="shared" si="0"/>
        <v>0.82000000000000006</v>
      </c>
      <c r="E52">
        <f>E51</f>
        <v>1.02</v>
      </c>
      <c r="F52">
        <f t="shared" si="0"/>
        <v>1.02</v>
      </c>
      <c r="G52">
        <f>G51</f>
        <v>9.7000000000000011</v>
      </c>
      <c r="H52">
        <f t="shared" ref="H52" si="340">G52</f>
        <v>9.7000000000000011</v>
      </c>
      <c r="I52">
        <f>I51</f>
        <v>1.56</v>
      </c>
      <c r="J52">
        <f t="shared" ref="J52" si="341">I52</f>
        <v>1.56</v>
      </c>
      <c r="K52">
        <f>K51</f>
        <v>0.26</v>
      </c>
      <c r="L52">
        <f t="shared" ref="L52" si="342">K52</f>
        <v>0.26</v>
      </c>
      <c r="M52">
        <f>M51</f>
        <v>0.3</v>
      </c>
      <c r="N52">
        <f t="shared" ref="N52" si="343">M52</f>
        <v>0.3</v>
      </c>
      <c r="O52">
        <f>O51</f>
        <v>0.02</v>
      </c>
      <c r="P52">
        <f t="shared" ref="P52" si="344">O52</f>
        <v>0.02</v>
      </c>
      <c r="Q52">
        <f>Q51</f>
        <v>0.24</v>
      </c>
      <c r="R52">
        <f t="shared" ref="R52" si="345">Q52</f>
        <v>0.24</v>
      </c>
      <c r="S52">
        <f>S51</f>
        <v>3.92</v>
      </c>
      <c r="T52">
        <f t="shared" ref="T52" si="346">S52</f>
        <v>3.92</v>
      </c>
      <c r="U52">
        <f>U51</f>
        <v>2.16</v>
      </c>
      <c r="V52">
        <f t="shared" ref="V52" si="347">U52</f>
        <v>2.16</v>
      </c>
      <c r="W52">
        <f>W51</f>
        <v>54.53</v>
      </c>
      <c r="X52">
        <f t="shared" ref="X52" si="348">W52</f>
        <v>54.53</v>
      </c>
      <c r="Y52">
        <f>Y51</f>
        <v>0.70000000000000007</v>
      </c>
      <c r="Z52">
        <f t="shared" ref="Z52" si="349">Y52</f>
        <v>0.70000000000000007</v>
      </c>
      <c r="AA52">
        <f>AA51</f>
        <v>2.34</v>
      </c>
      <c r="AB52">
        <f t="shared" ref="AB52" si="350">AA52</f>
        <v>2.34</v>
      </c>
      <c r="AC52">
        <f>AC51</f>
        <v>7.4</v>
      </c>
      <c r="AD52">
        <f t="shared" ref="AD52" si="351">AC52</f>
        <v>7.4</v>
      </c>
      <c r="AE52">
        <f>Q19/2</f>
        <v>195.78</v>
      </c>
      <c r="AF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workbookViewId="0">
      <selection activeCell="B2" sqref="B2:B31"/>
    </sheetView>
  </sheetViews>
  <sheetFormatPr defaultColWidth="11" defaultRowHeight="15.75" x14ac:dyDescent="0.5"/>
  <cols>
    <col min="2" max="2" width="12.5" style="6" bestFit="1" customWidth="1"/>
  </cols>
  <sheetData>
    <row r="1" spans="1:6" x14ac:dyDescent="0.5">
      <c r="A1" t="s">
        <v>81</v>
      </c>
      <c r="B1" s="6" t="s">
        <v>82</v>
      </c>
      <c r="D1" t="s">
        <v>83</v>
      </c>
      <c r="E1">
        <v>10.6</v>
      </c>
      <c r="F1" t="s">
        <v>84</v>
      </c>
    </row>
    <row r="2" spans="1:6" x14ac:dyDescent="0.5">
      <c r="A2" t="s">
        <v>51</v>
      </c>
      <c r="B2" s="6">
        <v>0</v>
      </c>
    </row>
    <row r="3" spans="1:6" x14ac:dyDescent="0.5">
      <c r="A3" t="s">
        <v>52</v>
      </c>
      <c r="B3" s="6">
        <v>0.58620689655172409</v>
      </c>
    </row>
    <row r="4" spans="1:6" x14ac:dyDescent="0.5">
      <c r="A4" t="s">
        <v>53</v>
      </c>
      <c r="B4" s="6">
        <v>1.1724137931034482</v>
      </c>
    </row>
    <row r="5" spans="1:6" x14ac:dyDescent="0.5">
      <c r="A5" t="s">
        <v>54</v>
      </c>
      <c r="B5" s="6">
        <v>1.7586206896551722</v>
      </c>
    </row>
    <row r="6" spans="1:6" x14ac:dyDescent="0.5">
      <c r="A6" t="s">
        <v>55</v>
      </c>
      <c r="B6" s="6">
        <v>2.3448275862068964</v>
      </c>
    </row>
    <row r="7" spans="1:6" x14ac:dyDescent="0.5">
      <c r="A7" t="s">
        <v>56</v>
      </c>
      <c r="B7" s="6">
        <v>2.9310344827586206</v>
      </c>
    </row>
    <row r="8" spans="1:6" x14ac:dyDescent="0.5">
      <c r="A8" t="s">
        <v>57</v>
      </c>
      <c r="B8" s="6">
        <v>3.5172413793103448</v>
      </c>
    </row>
    <row r="9" spans="1:6" x14ac:dyDescent="0.5">
      <c r="A9" t="s">
        <v>58</v>
      </c>
      <c r="B9" s="6">
        <v>4.1034482758620685</v>
      </c>
    </row>
    <row r="10" spans="1:6" x14ac:dyDescent="0.5">
      <c r="A10" t="s">
        <v>59</v>
      </c>
      <c r="B10" s="6">
        <v>4.6896551724137927</v>
      </c>
    </row>
    <row r="11" spans="1:6" x14ac:dyDescent="0.5">
      <c r="A11" t="s">
        <v>60</v>
      </c>
      <c r="B11" s="6">
        <v>5.2758620689655169</v>
      </c>
    </row>
    <row r="12" spans="1:6" x14ac:dyDescent="0.5">
      <c r="A12" t="s">
        <v>61</v>
      </c>
      <c r="B12" s="6">
        <v>5.8620689655172411</v>
      </c>
    </row>
    <row r="13" spans="1:6" x14ac:dyDescent="0.5">
      <c r="A13" t="s">
        <v>62</v>
      </c>
      <c r="B13" s="6">
        <v>6.4482758620689653</v>
      </c>
    </row>
    <row r="14" spans="1:6" x14ac:dyDescent="0.5">
      <c r="A14" t="s">
        <v>63</v>
      </c>
      <c r="B14" s="6">
        <v>7.0344827586206895</v>
      </c>
    </row>
    <row r="15" spans="1:6" x14ac:dyDescent="0.5">
      <c r="A15" t="s">
        <v>64</v>
      </c>
      <c r="B15" s="6">
        <v>7.6206896551724137</v>
      </c>
    </row>
    <row r="16" spans="1:6" x14ac:dyDescent="0.5">
      <c r="A16" t="s">
        <v>65</v>
      </c>
      <c r="B16" s="6">
        <v>8.206896551724137</v>
      </c>
    </row>
    <row r="17" spans="1:2" x14ac:dyDescent="0.5">
      <c r="A17" t="s">
        <v>66</v>
      </c>
      <c r="B17" s="6">
        <v>8.7931034482758612</v>
      </c>
    </row>
    <row r="18" spans="1:2" x14ac:dyDescent="0.5">
      <c r="A18" t="s">
        <v>67</v>
      </c>
      <c r="B18" s="6">
        <v>9.3793103448275854</v>
      </c>
    </row>
    <row r="19" spans="1:2" x14ac:dyDescent="0.5">
      <c r="A19" t="s">
        <v>68</v>
      </c>
      <c r="B19" s="6">
        <v>9.9655172413793096</v>
      </c>
    </row>
    <row r="20" spans="1:2" x14ac:dyDescent="0.5">
      <c r="A20" t="s">
        <v>69</v>
      </c>
      <c r="B20" s="6">
        <v>10.551724137931034</v>
      </c>
    </row>
    <row r="21" spans="1:2" x14ac:dyDescent="0.5">
      <c r="A21" t="s">
        <v>70</v>
      </c>
      <c r="B21" s="6">
        <v>11.137931034482758</v>
      </c>
    </row>
    <row r="22" spans="1:2" x14ac:dyDescent="0.5">
      <c r="A22" t="s">
        <v>71</v>
      </c>
      <c r="B22" s="6">
        <v>11.724137931034482</v>
      </c>
    </row>
    <row r="23" spans="1:2" x14ac:dyDescent="0.5">
      <c r="A23" t="s">
        <v>72</v>
      </c>
      <c r="B23" s="6">
        <v>12.310344827586206</v>
      </c>
    </row>
    <row r="24" spans="1:2" x14ac:dyDescent="0.5">
      <c r="A24" t="s">
        <v>73</v>
      </c>
      <c r="B24" s="6">
        <v>12.896551724137931</v>
      </c>
    </row>
    <row r="25" spans="1:2" x14ac:dyDescent="0.5">
      <c r="A25" t="s">
        <v>74</v>
      </c>
      <c r="B25" s="6">
        <v>13.482758620689655</v>
      </c>
    </row>
    <row r="26" spans="1:2" x14ac:dyDescent="0.5">
      <c r="A26" t="s">
        <v>75</v>
      </c>
      <c r="B26" s="6">
        <v>14.068965517241379</v>
      </c>
    </row>
    <row r="27" spans="1:2" x14ac:dyDescent="0.5">
      <c r="A27" t="s">
        <v>76</v>
      </c>
      <c r="B27" s="6">
        <v>14.655172413793103</v>
      </c>
    </row>
    <row r="28" spans="1:2" x14ac:dyDescent="0.5">
      <c r="A28" t="s">
        <v>77</v>
      </c>
      <c r="B28" s="6">
        <v>15.241379310344827</v>
      </c>
    </row>
    <row r="29" spans="1:2" x14ac:dyDescent="0.5">
      <c r="A29" t="s">
        <v>78</v>
      </c>
      <c r="B29" s="6">
        <v>15.827586206896552</v>
      </c>
    </row>
    <row r="30" spans="1:2" x14ac:dyDescent="0.5">
      <c r="A30" t="s">
        <v>79</v>
      </c>
      <c r="B30" s="6">
        <v>16.413793103448274</v>
      </c>
    </row>
    <row r="31" spans="1:2" x14ac:dyDescent="0.5">
      <c r="A31" t="s">
        <v>80</v>
      </c>
      <c r="B31" s="6">
        <v>16.999999999999996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ColWidth="11" defaultRowHeight="15.75" x14ac:dyDescent="0.5"/>
  <sheetData>
    <row r="1" spans="1:4" x14ac:dyDescent="0.5">
      <c r="A1" t="s">
        <v>42</v>
      </c>
      <c r="B1" t="s">
        <v>43</v>
      </c>
      <c r="C1" t="s">
        <v>44</v>
      </c>
      <c r="D1" t="s">
        <v>45</v>
      </c>
    </row>
    <row r="2" spans="1:4" x14ac:dyDescent="0.5">
      <c r="A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Data1</vt:lpstr>
      <vt:lpstr>Data2</vt:lpstr>
      <vt:lpstr>Temporal Analysis</vt:lpstr>
      <vt:lpstr>ODMatrix</vt:lpstr>
      <vt:lpstr>Final ODMatrix</vt:lpstr>
      <vt:lpstr>Stops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Mestres Mendes</cp:lastModifiedBy>
  <dcterms:created xsi:type="dcterms:W3CDTF">2016-05-24T18:31:10Z</dcterms:created>
  <dcterms:modified xsi:type="dcterms:W3CDTF">2016-06-14T20:06:22Z</dcterms:modified>
</cp:coreProperties>
</file>