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smrithisunil/Desktop/BoasLab/ChronicStroke/GCaMP/"/>
    </mc:Choice>
  </mc:AlternateContent>
  <xr:revisionPtr revIDLastSave="0" documentId="13_ncr:1_{6BBC7868-6224-1A4C-AC6C-8AF51F8F26CD}" xr6:coauthVersionLast="47" xr6:coauthVersionMax="47" xr10:uidLastSave="{00000000-0000-0000-0000-000000000000}"/>
  <bookViews>
    <workbookView xWindow="0" yWindow="500" windowWidth="23040" windowHeight="157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5" i="4"/>
  <c r="C13" i="3"/>
  <c r="C12" i="3"/>
  <c r="C5" i="3"/>
  <c r="I94" i="1" l="1"/>
  <c r="I96" i="1" s="1"/>
  <c r="H14" i="2" s="1"/>
  <c r="H94" i="1"/>
  <c r="H96" i="1" s="1"/>
  <c r="G14" i="2" s="1"/>
  <c r="G94" i="1"/>
  <c r="G95" i="1" s="1"/>
  <c r="F94" i="1"/>
  <c r="F96" i="1" s="1"/>
  <c r="E14" i="2" s="1"/>
  <c r="E94" i="1"/>
  <c r="E96" i="1" s="1"/>
  <c r="D14" i="2" s="1"/>
  <c r="D94" i="1"/>
  <c r="D96" i="1" s="1"/>
  <c r="D98" i="1" s="1"/>
  <c r="O14" i="2" s="1"/>
  <c r="C14" i="2" l="1"/>
  <c r="E98" i="1"/>
  <c r="U93" i="1"/>
  <c r="F98" i="1"/>
  <c r="D95" i="1"/>
  <c r="D97" i="1" s="1"/>
  <c r="G97" i="1"/>
  <c r="E95" i="1"/>
  <c r="H95" i="1"/>
  <c r="I98" i="1"/>
  <c r="I95" i="1"/>
  <c r="H98" i="1"/>
  <c r="F95" i="1"/>
  <c r="G96" i="1"/>
  <c r="G98" i="1" l="1"/>
  <c r="F14" i="2"/>
  <c r="Q14" i="2"/>
  <c r="W93" i="1"/>
  <c r="S14" i="2"/>
  <c r="Y93" i="1"/>
  <c r="I97" i="1"/>
  <c r="P14" i="2"/>
  <c r="V93" i="1"/>
  <c r="T14" i="2"/>
  <c r="Z93" i="1"/>
  <c r="F97" i="1"/>
  <c r="H97" i="1"/>
  <c r="E97" i="1"/>
  <c r="I86" i="1"/>
  <c r="I88" i="1" s="1"/>
  <c r="H13" i="2" s="1"/>
  <c r="H86" i="1"/>
  <c r="H88" i="1" s="1"/>
  <c r="G13" i="2" s="1"/>
  <c r="G86" i="1"/>
  <c r="G87" i="1" s="1"/>
  <c r="F86" i="1"/>
  <c r="F88" i="1" s="1"/>
  <c r="E13" i="2" s="1"/>
  <c r="E86" i="1"/>
  <c r="E88" i="1" s="1"/>
  <c r="D13" i="2" s="1"/>
  <c r="D86" i="1"/>
  <c r="D88" i="1" s="1"/>
  <c r="D90" i="1" l="1"/>
  <c r="C13" i="2"/>
  <c r="R14" i="2"/>
  <c r="X93" i="1"/>
  <c r="D87" i="1"/>
  <c r="D89" i="1" s="1"/>
  <c r="G89" i="1"/>
  <c r="E87" i="1"/>
  <c r="E89" i="1" s="1"/>
  <c r="H87" i="1"/>
  <c r="H89" i="1" s="1"/>
  <c r="I87" i="1"/>
  <c r="H90" i="1"/>
  <c r="E90" i="1"/>
  <c r="I90" i="1"/>
  <c r="F90" i="1"/>
  <c r="F87" i="1"/>
  <c r="F89" i="1" s="1"/>
  <c r="G88" i="1"/>
  <c r="P13" i="2" l="1"/>
  <c r="N93" i="1"/>
  <c r="G90" i="1"/>
  <c r="F13" i="2"/>
  <c r="Q13" i="2"/>
  <c r="O93" i="1"/>
  <c r="R93" i="1"/>
  <c r="T13" i="2"/>
  <c r="S13" i="2"/>
  <c r="Q93" i="1"/>
  <c r="I89" i="1"/>
  <c r="O13" i="2"/>
  <c r="M93" i="1"/>
  <c r="D78" i="1"/>
  <c r="D79" i="1" s="1"/>
  <c r="E78" i="1"/>
  <c r="E79" i="1" s="1"/>
  <c r="D12" i="2" s="1"/>
  <c r="F78" i="1"/>
  <c r="F79" i="1" s="1"/>
  <c r="E12" i="2" s="1"/>
  <c r="G78" i="1"/>
  <c r="G80" i="1" s="1"/>
  <c r="H78" i="1"/>
  <c r="H79" i="1" s="1"/>
  <c r="G12" i="2" s="1"/>
  <c r="I78" i="1"/>
  <c r="I79" i="1" s="1"/>
  <c r="H12" i="2" s="1"/>
  <c r="D81" i="1" l="1"/>
  <c r="C12" i="2"/>
  <c r="R13" i="2"/>
  <c r="P93" i="1"/>
  <c r="I80" i="1"/>
  <c r="I82" i="1" s="1"/>
  <c r="F80" i="1"/>
  <c r="E80" i="1"/>
  <c r="I81" i="1"/>
  <c r="H81" i="1"/>
  <c r="E81" i="1"/>
  <c r="F81" i="1"/>
  <c r="D80" i="1"/>
  <c r="D82" i="1" s="1"/>
  <c r="H80" i="1"/>
  <c r="G79" i="1"/>
  <c r="D11" i="2"/>
  <c r="M75" i="1"/>
  <c r="I70" i="1"/>
  <c r="I71" i="1" s="1"/>
  <c r="H70" i="1"/>
  <c r="H71" i="1" s="1"/>
  <c r="G11" i="2" s="1"/>
  <c r="G70" i="1"/>
  <c r="G72" i="1" s="1"/>
  <c r="F70" i="1"/>
  <c r="F72" i="1" s="1"/>
  <c r="E70" i="1"/>
  <c r="E71" i="1" s="1"/>
  <c r="D70" i="1"/>
  <c r="D71" i="1" s="1"/>
  <c r="D73" i="1" s="1"/>
  <c r="O11" i="2" s="1"/>
  <c r="C11" i="2" l="1"/>
  <c r="G81" i="1"/>
  <c r="F12" i="2"/>
  <c r="I73" i="1"/>
  <c r="R75" i="1" s="1"/>
  <c r="V75" i="1"/>
  <c r="P12" i="2"/>
  <c r="T12" i="2"/>
  <c r="O42" i="2" s="1"/>
  <c r="Z75" i="1"/>
  <c r="E73" i="1"/>
  <c r="W75" i="1"/>
  <c r="Q12" i="2"/>
  <c r="Y75" i="1"/>
  <c r="S12" i="2"/>
  <c r="O12" i="2"/>
  <c r="U75" i="1"/>
  <c r="H11" i="2"/>
  <c r="G82" i="1"/>
  <c r="E82" i="1"/>
  <c r="F82" i="1"/>
  <c r="H82" i="1"/>
  <c r="F71" i="1"/>
  <c r="G71" i="1"/>
  <c r="H73" i="1"/>
  <c r="D72" i="1"/>
  <c r="D74" i="1" s="1"/>
  <c r="H72" i="1"/>
  <c r="E72" i="1"/>
  <c r="I72" i="1"/>
  <c r="I62" i="1"/>
  <c r="I63" i="1" s="1"/>
  <c r="H62" i="1"/>
  <c r="H63" i="1" s="1"/>
  <c r="G62" i="1"/>
  <c r="G64" i="1" s="1"/>
  <c r="F10" i="2" s="1"/>
  <c r="F62" i="1"/>
  <c r="F64" i="1" s="1"/>
  <c r="E10" i="2" s="1"/>
  <c r="E62" i="1"/>
  <c r="E63" i="1" s="1"/>
  <c r="D62" i="1"/>
  <c r="D63" i="1" s="1"/>
  <c r="D65" i="1" s="1"/>
  <c r="G73" i="1" l="1"/>
  <c r="F11" i="2"/>
  <c r="F73" i="1"/>
  <c r="E11" i="2"/>
  <c r="E74" i="1"/>
  <c r="S11" i="2"/>
  <c r="Q75" i="1"/>
  <c r="R12" i="2"/>
  <c r="X75" i="1"/>
  <c r="H74" i="1"/>
  <c r="G74" i="1"/>
  <c r="F74" i="1"/>
  <c r="T11" i="2"/>
  <c r="N75" i="1"/>
  <c r="P11" i="2"/>
  <c r="I74" i="1"/>
  <c r="G63" i="1"/>
  <c r="G65" i="1" s="1"/>
  <c r="F63" i="1"/>
  <c r="F65" i="1" s="1"/>
  <c r="H65" i="1"/>
  <c r="E65" i="1"/>
  <c r="I65" i="1"/>
  <c r="D64" i="1"/>
  <c r="H64" i="1"/>
  <c r="E64" i="1"/>
  <c r="D10" i="2" s="1"/>
  <c r="I64" i="1"/>
  <c r="H10" i="2" s="1"/>
  <c r="D66" i="1" l="1"/>
  <c r="C10" i="2"/>
  <c r="Q11" i="2"/>
  <c r="O75" i="1"/>
  <c r="H66" i="1"/>
  <c r="G10" i="2"/>
  <c r="O41" i="2"/>
  <c r="D41" i="2"/>
  <c r="R11" i="2"/>
  <c r="P75" i="1"/>
  <c r="I66" i="1"/>
  <c r="E66" i="1"/>
  <c r="F66" i="1"/>
  <c r="G66" i="1"/>
  <c r="E56" i="1"/>
  <c r="F56" i="1"/>
  <c r="G56" i="1"/>
  <c r="E55" i="1"/>
  <c r="D9" i="2" s="1"/>
  <c r="D55" i="1"/>
  <c r="E54" i="1"/>
  <c r="F54" i="1"/>
  <c r="F55" i="1" s="1"/>
  <c r="E9" i="2" s="1"/>
  <c r="G54" i="1"/>
  <c r="G55" i="1" s="1"/>
  <c r="F9" i="2" s="1"/>
  <c r="H54" i="1"/>
  <c r="H55" i="1" s="1"/>
  <c r="G9" i="2" s="1"/>
  <c r="I54" i="1"/>
  <c r="I56" i="1" s="1"/>
  <c r="D54" i="1"/>
  <c r="D56" i="1" s="1"/>
  <c r="R10" i="2" l="1"/>
  <c r="X57" i="1"/>
  <c r="Q10" i="2"/>
  <c r="W57" i="1"/>
  <c r="Y57" i="1"/>
  <c r="S10" i="2"/>
  <c r="P10" i="2"/>
  <c r="V57" i="1"/>
  <c r="G57" i="1"/>
  <c r="C9" i="2"/>
  <c r="O10" i="2"/>
  <c r="U57" i="1"/>
  <c r="T10" i="2"/>
  <c r="Z57" i="1"/>
  <c r="I55" i="1"/>
  <c r="H56" i="1"/>
  <c r="H58" i="1" s="1"/>
  <c r="D57" i="1"/>
  <c r="I58" i="1"/>
  <c r="F58" i="1"/>
  <c r="D58" i="1"/>
  <c r="G58" i="1"/>
  <c r="E58" i="1"/>
  <c r="H57" i="1"/>
  <c r="F57" i="1"/>
  <c r="E57" i="1"/>
  <c r="Q57" i="1" l="1"/>
  <c r="S9" i="2"/>
  <c r="P9" i="2"/>
  <c r="N57" i="1"/>
  <c r="Q9" i="2"/>
  <c r="O57" i="1"/>
  <c r="O9" i="2"/>
  <c r="M57" i="1"/>
  <c r="R9" i="2"/>
  <c r="P57" i="1"/>
  <c r="D40" i="2"/>
  <c r="O40" i="2"/>
  <c r="I57" i="1"/>
  <c r="T9" i="2" s="1"/>
  <c r="H9" i="2"/>
  <c r="E46" i="1"/>
  <c r="E47" i="1" s="1"/>
  <c r="D8" i="2" s="1"/>
  <c r="F46" i="1"/>
  <c r="F47" i="1" s="1"/>
  <c r="E8" i="2" s="1"/>
  <c r="G46" i="1"/>
  <c r="G47" i="1" s="1"/>
  <c r="F8" i="2" s="1"/>
  <c r="H46" i="1"/>
  <c r="H47" i="1" s="1"/>
  <c r="G8" i="2" s="1"/>
  <c r="I46" i="1"/>
  <c r="I47" i="1" s="1"/>
  <c r="H8" i="2" s="1"/>
  <c r="D45" i="1"/>
  <c r="D44" i="1"/>
  <c r="D46" i="1" s="1"/>
  <c r="D47" i="1" s="1"/>
  <c r="G48" i="1"/>
  <c r="F48" i="1" l="1"/>
  <c r="U39" i="1"/>
  <c r="D49" i="1"/>
  <c r="O8" i="2" s="1"/>
  <c r="C8" i="2"/>
  <c r="O39" i="2"/>
  <c r="D39" i="2"/>
  <c r="R57" i="1"/>
  <c r="H49" i="1"/>
  <c r="E49" i="1"/>
  <c r="I49" i="1"/>
  <c r="F49" i="1"/>
  <c r="G49" i="1"/>
  <c r="D48" i="1"/>
  <c r="D50" i="1" s="1"/>
  <c r="H48" i="1"/>
  <c r="E48" i="1"/>
  <c r="I48" i="1"/>
  <c r="O32" i="2"/>
  <c r="M32" i="2"/>
  <c r="N32" i="2"/>
  <c r="M33" i="2"/>
  <c r="N33" i="2"/>
  <c r="M34" i="2"/>
  <c r="N34" i="2"/>
  <c r="M35" i="2"/>
  <c r="N35" i="2"/>
  <c r="M36" i="2"/>
  <c r="N36" i="2"/>
  <c r="M37" i="2"/>
  <c r="N37" i="2"/>
  <c r="Y39" i="1" l="1"/>
  <c r="S8" i="2"/>
  <c r="X39" i="1"/>
  <c r="R8" i="2"/>
  <c r="W39" i="1"/>
  <c r="Q8" i="2"/>
  <c r="V39" i="1"/>
  <c r="P8" i="2"/>
  <c r="C38" i="2" s="1"/>
  <c r="Z39" i="1"/>
  <c r="T8" i="2"/>
  <c r="H50" i="1"/>
  <c r="F50" i="1"/>
  <c r="I50" i="1"/>
  <c r="E50" i="1"/>
  <c r="G50" i="1"/>
  <c r="E7" i="2"/>
  <c r="F30" i="1"/>
  <c r="G30" i="1"/>
  <c r="G32" i="1" s="1"/>
  <c r="H30" i="1"/>
  <c r="I30" i="1"/>
  <c r="F31" i="1"/>
  <c r="G31" i="1"/>
  <c r="F7" i="2" s="1"/>
  <c r="H31" i="1"/>
  <c r="G7" i="2" s="1"/>
  <c r="I31" i="1"/>
  <c r="H7" i="2" s="1"/>
  <c r="F32" i="1"/>
  <c r="H32" i="1"/>
  <c r="I32" i="1"/>
  <c r="O38" i="2" l="1"/>
  <c r="D38" i="2"/>
  <c r="D40" i="1"/>
  <c r="D42" i="1" s="1"/>
  <c r="D39" i="1"/>
  <c r="E38" i="1"/>
  <c r="E40" i="1" s="1"/>
  <c r="F38" i="1"/>
  <c r="F39" i="1" s="1"/>
  <c r="G38" i="1"/>
  <c r="G40" i="1" s="1"/>
  <c r="H38" i="1"/>
  <c r="H40" i="1" s="1"/>
  <c r="H42" i="1" s="1"/>
  <c r="I38" i="1"/>
  <c r="I40" i="1" s="1"/>
  <c r="D38" i="1"/>
  <c r="E42" i="1" l="1"/>
  <c r="C6" i="2"/>
  <c r="D41" i="1"/>
  <c r="I42" i="1"/>
  <c r="E39" i="1"/>
  <c r="D6" i="2" s="1"/>
  <c r="G42" i="1"/>
  <c r="F40" i="1"/>
  <c r="F42" i="1" s="1"/>
  <c r="E6" i="2"/>
  <c r="F41" i="1"/>
  <c r="H39" i="1"/>
  <c r="G39" i="1"/>
  <c r="I39" i="1"/>
  <c r="E41" i="1"/>
  <c r="E30" i="1"/>
  <c r="E31" i="1" s="1"/>
  <c r="D7" i="2" s="1"/>
  <c r="D29" i="1"/>
  <c r="D30" i="1"/>
  <c r="D31" i="1" s="1"/>
  <c r="C7" i="2" s="1"/>
  <c r="E22" i="1"/>
  <c r="E24" i="1" s="1"/>
  <c r="F22" i="1"/>
  <c r="F23" i="1" s="1"/>
  <c r="G22" i="1"/>
  <c r="G23" i="1" s="1"/>
  <c r="F5" i="2" s="1"/>
  <c r="H22" i="1"/>
  <c r="H23" i="1" s="1"/>
  <c r="G5" i="2" s="1"/>
  <c r="I22" i="1"/>
  <c r="I23" i="1" s="1"/>
  <c r="H5" i="2" s="1"/>
  <c r="D22" i="1"/>
  <c r="D24" i="1" s="1"/>
  <c r="I14" i="1"/>
  <c r="I16" i="1" s="1"/>
  <c r="H4" i="2" s="1"/>
  <c r="P6" i="2" l="1"/>
  <c r="C36" i="2" s="1"/>
  <c r="V21" i="1"/>
  <c r="G6" i="2"/>
  <c r="H41" i="1"/>
  <c r="H6" i="2"/>
  <c r="I41" i="1"/>
  <c r="Q6" i="2"/>
  <c r="W21" i="1"/>
  <c r="E5" i="2"/>
  <c r="O6" i="2"/>
  <c r="U21" i="1"/>
  <c r="F6" i="2"/>
  <c r="G41" i="1"/>
  <c r="I24" i="1"/>
  <c r="I26" i="1" s="1"/>
  <c r="H33" i="1"/>
  <c r="F33" i="1"/>
  <c r="D33" i="1"/>
  <c r="G33" i="1"/>
  <c r="I33" i="1"/>
  <c r="E33" i="1"/>
  <c r="H24" i="1"/>
  <c r="H26" i="1" s="1"/>
  <c r="I15" i="1"/>
  <c r="E23" i="1"/>
  <c r="D5" i="2" s="1"/>
  <c r="D32" i="1"/>
  <c r="G24" i="1"/>
  <c r="G26" i="1" s="1"/>
  <c r="E32" i="1"/>
  <c r="D26" i="1"/>
  <c r="E26" i="1"/>
  <c r="D23" i="1"/>
  <c r="F25" i="1" s="1"/>
  <c r="F24" i="1"/>
  <c r="F26" i="1" s="1"/>
  <c r="E14" i="1"/>
  <c r="E15" i="1" s="1"/>
  <c r="F14" i="1"/>
  <c r="F16" i="1" s="1"/>
  <c r="E4" i="2" s="1"/>
  <c r="G14" i="1"/>
  <c r="G16" i="1" s="1"/>
  <c r="F4" i="2" s="1"/>
  <c r="H14" i="1"/>
  <c r="D14" i="1"/>
  <c r="Q39" i="1" l="1"/>
  <c r="S7" i="2"/>
  <c r="P39" i="1"/>
  <c r="R7" i="2"/>
  <c r="O7" i="2"/>
  <c r="M39" i="1"/>
  <c r="R6" i="2"/>
  <c r="X21" i="1"/>
  <c r="T6" i="2"/>
  <c r="Z21" i="1"/>
  <c r="T7" i="2"/>
  <c r="D37" i="2" s="1"/>
  <c r="O37" i="2" s="1"/>
  <c r="R39" i="1"/>
  <c r="S6" i="2"/>
  <c r="Y21" i="1"/>
  <c r="P7" i="2"/>
  <c r="C37" i="2" s="1"/>
  <c r="N39" i="1"/>
  <c r="O39" i="1"/>
  <c r="Q7" i="2"/>
  <c r="H34" i="1"/>
  <c r="F34" i="1"/>
  <c r="D34" i="1"/>
  <c r="G34" i="1"/>
  <c r="I34" i="1"/>
  <c r="E34" i="1"/>
  <c r="C5" i="2"/>
  <c r="E25" i="1"/>
  <c r="D15" i="1"/>
  <c r="I17" i="1" s="1"/>
  <c r="D16" i="1"/>
  <c r="H15" i="1"/>
  <c r="H16" i="1"/>
  <c r="G4" i="2" s="1"/>
  <c r="G15" i="1"/>
  <c r="I25" i="1"/>
  <c r="G25" i="1"/>
  <c r="H25" i="1"/>
  <c r="D25" i="1"/>
  <c r="F15" i="1"/>
  <c r="E16" i="1"/>
  <c r="D36" i="2" l="1"/>
  <c r="O36" i="2" s="1"/>
  <c r="E18" i="1"/>
  <c r="D4" i="2"/>
  <c r="I18" i="1"/>
  <c r="C4" i="2"/>
  <c r="F17" i="1"/>
  <c r="D17" i="1"/>
  <c r="E17" i="1"/>
  <c r="Y3" i="1"/>
  <c r="S5" i="2"/>
  <c r="R5" i="2"/>
  <c r="X3" i="1"/>
  <c r="P5" i="2"/>
  <c r="C35" i="2" s="1"/>
  <c r="V3" i="1"/>
  <c r="T5" i="2"/>
  <c r="D35" i="2" s="1"/>
  <c r="O35" i="2" s="1"/>
  <c r="Z3" i="1"/>
  <c r="O5" i="2"/>
  <c r="U3" i="1"/>
  <c r="W3" i="1"/>
  <c r="Q5" i="2"/>
  <c r="H18" i="1"/>
  <c r="H17" i="1"/>
  <c r="G18" i="1"/>
  <c r="D18" i="1"/>
  <c r="F18" i="1"/>
  <c r="G17" i="1"/>
  <c r="Q4" i="2" l="1"/>
  <c r="O21" i="1"/>
  <c r="S4" i="2"/>
  <c r="Q21" i="1"/>
  <c r="O4" i="2"/>
  <c r="M21" i="1"/>
  <c r="T4" i="2"/>
  <c r="D34" i="2" s="1"/>
  <c r="O34" i="2" s="1"/>
  <c r="R21" i="1"/>
  <c r="P4" i="2"/>
  <c r="C34" i="2" s="1"/>
  <c r="N21" i="1"/>
  <c r="R4" i="2"/>
  <c r="P21" i="1"/>
  <c r="E6" i="1"/>
  <c r="E7" i="1" s="1"/>
  <c r="D3" i="2" s="1"/>
  <c r="F6" i="1"/>
  <c r="G6" i="1"/>
  <c r="H6" i="1"/>
  <c r="I6" i="1"/>
  <c r="D6" i="1"/>
  <c r="D7" i="1" l="1"/>
  <c r="C3" i="2" s="1"/>
  <c r="D8" i="1"/>
  <c r="D10" i="1" s="1"/>
  <c r="F7" i="1"/>
  <c r="E3" i="2" s="1"/>
  <c r="F8" i="1"/>
  <c r="I8" i="1"/>
  <c r="I7" i="1"/>
  <c r="H3" i="2" s="1"/>
  <c r="E8" i="1"/>
  <c r="H8" i="1"/>
  <c r="H7" i="1"/>
  <c r="G3" i="2" s="1"/>
  <c r="G7" i="1"/>
  <c r="F3" i="2" s="1"/>
  <c r="G8" i="1"/>
  <c r="F10" i="1" l="1"/>
  <c r="H10" i="1"/>
  <c r="G10" i="1"/>
  <c r="E10" i="1"/>
  <c r="D9" i="1"/>
  <c r="I10" i="1"/>
  <c r="E9" i="1"/>
  <c r="G9" i="1"/>
  <c r="F9" i="1"/>
  <c r="H9" i="1"/>
  <c r="I9" i="1"/>
  <c r="S3" i="2" l="1"/>
  <c r="Q3" i="1"/>
  <c r="Q3" i="2"/>
  <c r="O3" i="1"/>
  <c r="R3" i="2"/>
  <c r="P3" i="1"/>
  <c r="O3" i="2"/>
  <c r="M3" i="1"/>
  <c r="P3" i="2"/>
  <c r="N3" i="1"/>
  <c r="T3" i="2"/>
  <c r="R3" i="1"/>
  <c r="V5" i="2" l="1"/>
  <c r="V4" i="2"/>
  <c r="Y5" i="2"/>
  <c r="Y4" i="2"/>
  <c r="AA4" i="2"/>
  <c r="AA5" i="2"/>
  <c r="X4" i="2"/>
  <c r="X5" i="2"/>
  <c r="W5" i="2"/>
  <c r="W4" i="2"/>
  <c r="Z4" i="2"/>
  <c r="Z5" i="2"/>
  <c r="D33" i="2"/>
  <c r="O33" i="2" s="1"/>
  <c r="C33" i="2"/>
</calcChain>
</file>

<file path=xl/sharedStrings.xml><?xml version="1.0" encoding="utf-8"?>
<sst xmlns="http://schemas.openxmlformats.org/spreadsheetml/2006/main" count="362" uniqueCount="60">
  <si>
    <t>SS77</t>
  </si>
  <si>
    <t>Baseline</t>
  </si>
  <si>
    <t>Day0</t>
  </si>
  <si>
    <t>Day2</t>
  </si>
  <si>
    <t>Week1</t>
  </si>
  <si>
    <t>Week2</t>
  </si>
  <si>
    <t>Week4</t>
  </si>
  <si>
    <t>Right</t>
  </si>
  <si>
    <t>Left</t>
  </si>
  <si>
    <t>Total</t>
  </si>
  <si>
    <t>ipsi</t>
  </si>
  <si>
    <t>contra</t>
  </si>
  <si>
    <t>SS78</t>
  </si>
  <si>
    <t>Mouse</t>
  </si>
  <si>
    <t>SS77 - impaired forepaw</t>
  </si>
  <si>
    <t>SS78 - impaired forepaw</t>
  </si>
  <si>
    <t>SS75</t>
  </si>
  <si>
    <t>SS75 - impaired forepaw</t>
  </si>
  <si>
    <t>SS76</t>
  </si>
  <si>
    <t>SS79</t>
  </si>
  <si>
    <t>SS79 - impaired forepaw</t>
  </si>
  <si>
    <t>SS76 - impaired forepaw</t>
  </si>
  <si>
    <t>Behavior (day 0)</t>
  </si>
  <si>
    <t>Behavior (week 4)</t>
  </si>
  <si>
    <t>HbT         (1 week)</t>
  </si>
  <si>
    <t>GCaMP  (1 week)</t>
  </si>
  <si>
    <t>SS80</t>
  </si>
  <si>
    <t>SS80 - impaired forepaw</t>
  </si>
  <si>
    <t>Pre-stroke</t>
  </si>
  <si>
    <t>HbT (week 4)</t>
  </si>
  <si>
    <t>GCaMP (week 4)</t>
  </si>
  <si>
    <t>SS84</t>
  </si>
  <si>
    <t>SS81</t>
  </si>
  <si>
    <t>SS85</t>
  </si>
  <si>
    <t>SS84 - impaired forepaw</t>
  </si>
  <si>
    <t>SS85 - impaired forepaw</t>
  </si>
  <si>
    <t>SS81 - impaired forepaw</t>
  </si>
  <si>
    <t>SS82</t>
  </si>
  <si>
    <t>Power day2</t>
  </si>
  <si>
    <t>Power week1</t>
  </si>
  <si>
    <t>Behavior week4</t>
  </si>
  <si>
    <t>SS82 - impaired forepaw</t>
  </si>
  <si>
    <t>SS83</t>
  </si>
  <si>
    <t>SS83 - impaired forepaw</t>
  </si>
  <si>
    <t>SS93 - impaired forepaw</t>
  </si>
  <si>
    <t>SS93</t>
  </si>
  <si>
    <t>Impaired</t>
  </si>
  <si>
    <t>Unimpaired</t>
  </si>
  <si>
    <t>Mouse 1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</si>
  <si>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</si>
  <si>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</si>
  <si>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</si>
  <si>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</si>
  <si>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</si>
  <si>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</si>
  <si>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</si>
  <si>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</si>
  <si>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Mouse 10</t>
  </si>
  <si>
    <t>Mouse 11</t>
  </si>
  <si>
    <t>Mouse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</si>
</sst>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</a:t>
            </a:r>
            <a:r>
              <a:rPr lang="en-US" baseline="0"/>
              <a:t> i</a:t>
            </a:r>
            <a:r>
              <a:rPr lang="en-US"/>
              <a:t>mpaired forelimb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SS77 - impaired forepaw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Sheet1!$M$2:$R$2</c:f>
              <c:strCache>
                <c:ptCount val="6"/>
                <c:pt idx="0">
                  <c:v>Pre-stroke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Sheet1!$M$3:$R$3</c:f>
              <c:numCache>
                <c:formatCode>0%</c:formatCode>
                <c:ptCount val="6"/>
                <c:pt idx="0">
                  <c:v>0</c:v>
                </c:pt>
                <c:pt idx="1">
                  <c:v>-0.60064935064935066</c:v>
                </c:pt>
                <c:pt idx="2">
                  <c:v>-0.68939393939393945</c:v>
                </c:pt>
                <c:pt idx="3">
                  <c:v>-0.67494714587737847</c:v>
                </c:pt>
                <c:pt idx="4">
                  <c:v>-0.60064935064935066</c:v>
                </c:pt>
                <c:pt idx="5">
                  <c:v>-0.30113636363636365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7-461E-84CB-251E1786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158776"/>
        <c:axId val="597154512"/>
      </c:lineChart>
      <c:catAx>
        <c:axId val="59715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54512"/>
        <c:crosses val="autoZero"/>
        <c:auto val="1"/>
        <c:lblAlgn val="ctr"/>
        <c:lblOffset val="100"/>
        <c:noMultiLvlLbl val="0"/>
      </c:catAx>
      <c:valAx>
        <c:axId val="597154512"/>
        <c:scaling>
          <c:orientation val="minMax"/>
          <c:max val="0.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5877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</a:t>
            </a:r>
            <a:r>
              <a:rPr lang="en-US" baseline="0"/>
              <a:t> i</a:t>
            </a:r>
            <a:r>
              <a:rPr lang="en-US"/>
              <a:t>mpaired forelimb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Sheet1!$L$21</c:f>
              <c:strCache>
                <c:ptCount val="1"/>
                <c:pt idx="0">
                  <c:v>SS78 - impaired forepaw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Sheet1!$M$20:$R$20</c:f>
              <c:strCache>
                <c:ptCount val="6"/>
                <c:pt idx="0">
                  <c:v>Pre-stroke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Sheet1!$M$21:$R$21</c:f>
              <c:numCache>
                <c:formatCode>0%</c:formatCode>
                <c:ptCount val="6"/>
                <c:pt idx="0">
                  <c:v>0</c:v>
                </c:pt>
                <c:pt idx="1">
                  <c:v>-0.62181818181818183</c:v>
                </c:pt>
                <c:pt idx="2">
                  <c:v>-1.3438735177865656E-2</c:v>
                </c:pt>
                <c:pt idx="3">
                  <c:v>0.16363636363636369</c:v>
                </c:pt>
                <c:pt idx="4">
                  <c:v>-8.5043988269794715E-2</c:v>
                </c:pt>
                <c:pt idx="5">
                  <c:v>-0.10261941448382125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4-4A6C-99E0-74BB2F2E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535088"/>
        <c:axId val="592539680"/>
      </c:lineChart>
      <c:catAx>
        <c:axId val="59253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39680"/>
        <c:crosses val="autoZero"/>
        <c:auto val="1"/>
        <c:lblAlgn val="ctr"/>
        <c:lblOffset val="100"/>
        <c:noMultiLvlLbl val="0"/>
      </c:catAx>
      <c:valAx>
        <c:axId val="592539680"/>
        <c:scaling>
          <c:orientation val="minMax"/>
          <c:max val="0.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3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impaired forelimb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SS75 - impaired forepaw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Sheet1!$U$2:$Z$2</c:f>
              <c:strCache>
                <c:ptCount val="6"/>
                <c:pt idx="0">
                  <c:v>Pre-stroke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Sheet1!$U$3:$Z$3</c:f>
              <c:numCache>
                <c:formatCode>0%</c:formatCode>
                <c:ptCount val="6"/>
                <c:pt idx="0">
                  <c:v>0</c:v>
                </c:pt>
                <c:pt idx="1">
                  <c:v>-1</c:v>
                </c:pt>
                <c:pt idx="2">
                  <c:v>-0.3392857142857143</c:v>
                </c:pt>
                <c:pt idx="3">
                  <c:v>-1</c:v>
                </c:pt>
                <c:pt idx="4">
                  <c:v>-0.66158536585365857</c:v>
                </c:pt>
                <c:pt idx="5">
                  <c:v>-0.87828947368421051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F0-4D16-9121-BF4678EF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64792"/>
        <c:axId val="379766432"/>
      </c:lineChart>
      <c:catAx>
        <c:axId val="37976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66432"/>
        <c:crosses val="autoZero"/>
        <c:auto val="1"/>
        <c:lblAlgn val="ctr"/>
        <c:lblOffset val="100"/>
        <c:noMultiLvlLbl val="0"/>
      </c:catAx>
      <c:valAx>
        <c:axId val="379766432"/>
        <c:scaling>
          <c:orientation val="minMax"/>
          <c:max val="0.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6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Sheet1!$T$21</c:f>
              <c:strCache>
                <c:ptCount val="1"/>
                <c:pt idx="0">
                  <c:v>SS79 - impaired forepaw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Sheet1!$U$20:$Z$20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Sheet1!$U$21:$Z$21</c:f>
              <c:numCache>
                <c:formatCode>0%</c:formatCode>
                <c:ptCount val="6"/>
                <c:pt idx="0">
                  <c:v>0</c:v>
                </c:pt>
                <c:pt idx="1">
                  <c:v>-0.73809523809523814</c:v>
                </c:pt>
                <c:pt idx="2">
                  <c:v>8.0862533692722047E-3</c:v>
                </c:pt>
                <c:pt idx="3">
                  <c:v>0.26923076923076927</c:v>
                </c:pt>
                <c:pt idx="4">
                  <c:v>-0.17802197802197797</c:v>
                </c:pt>
                <c:pt idx="5">
                  <c:v>-0.23214285714285712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6-45DA-AAD0-F4DC944E2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643992"/>
        <c:axId val="382641368"/>
      </c:lineChart>
      <c:catAx>
        <c:axId val="38264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41368"/>
        <c:crosses val="autoZero"/>
        <c:auto val="1"/>
        <c:lblAlgn val="ctr"/>
        <c:lblOffset val="100"/>
        <c:noMultiLvlLbl val="0"/>
      </c:catAx>
      <c:valAx>
        <c:axId val="38264136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4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Sheet1!$L$39</c:f>
              <c:strCache>
                <c:ptCount val="1"/>
                <c:pt idx="0">
                  <c:v>SS76 - impaired forepaw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Sheet1!$M$38:$R$38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Sheet1!$M$39:$R$39</c:f>
              <c:numCache>
                <c:formatCode>0%</c:formatCode>
                <c:ptCount val="6"/>
                <c:pt idx="0">
                  <c:v>0</c:v>
                </c:pt>
                <c:pt idx="1">
                  <c:v>-0.23478260869565218</c:v>
                </c:pt>
                <c:pt idx="2">
                  <c:v>-6.382978723404252E-2</c:v>
                </c:pt>
                <c:pt idx="3">
                  <c:v>-6.4999999999999988E-2</c:v>
                </c:pt>
                <c:pt idx="4">
                  <c:v>-0.17966101694915251</c:v>
                </c:pt>
                <c:pt idx="5">
                  <c:v>5.2173913043478327E-2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A-4041-91FE-61EF3600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85936"/>
        <c:axId val="559578720"/>
      </c:lineChart>
      <c:catAx>
        <c:axId val="55958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78720"/>
        <c:crosses val="autoZero"/>
        <c:auto val="1"/>
        <c:lblAlgn val="ctr"/>
        <c:lblOffset val="100"/>
        <c:noMultiLvlLbl val="0"/>
      </c:catAx>
      <c:valAx>
        <c:axId val="559578720"/>
        <c:scaling>
          <c:orientation val="minMax"/>
          <c:max val="0.4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Sheet1!$T$39</c:f>
              <c:strCache>
                <c:ptCount val="1"/>
                <c:pt idx="0">
                  <c:v>SS80 -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Sheet1!$U$38:$Z$38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Sheet1!$U$39:$Z$39</c:f>
              <c:numCache>
                <c:formatCode>0%</c:formatCode>
                <c:ptCount val="6"/>
                <c:pt idx="0">
                  <c:v>0</c:v>
                </c:pt>
                <c:pt idx="1">
                  <c:v>-0.32022029897718329</c:v>
                </c:pt>
                <c:pt idx="2">
                  <c:v>-0.51103565365025472</c:v>
                </c:pt>
                <c:pt idx="3">
                  <c:v>-0.41935483870967744</c:v>
                </c:pt>
                <c:pt idx="4">
                  <c:v>-0.27419354838709675</c:v>
                </c:pt>
                <c:pt idx="5">
                  <c:v>-0.59013282732447814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6-45E1-B569-9E00B4340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191904"/>
        <c:axId val="563197480"/>
      </c:lineChart>
      <c:catAx>
        <c:axId val="56319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7480"/>
        <c:crosses val="autoZero"/>
        <c:auto val="1"/>
        <c:lblAlgn val="ctr"/>
        <c:lblOffset val="100"/>
        <c:noMultiLvlLbl val="0"/>
      </c:catAx>
      <c:valAx>
        <c:axId val="563197480"/>
        <c:scaling>
          <c:orientation val="minMax"/>
          <c:max val="0.4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SS84 - impaired forepaw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Sheet1!$L$57</c:f>
              <c:strCache>
                <c:ptCount val="1"/>
                <c:pt idx="0">
                  <c:v>SS84 -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Sheet1!$M$56:$R$56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Sheet1!$M$57:$R$57</c:f>
              <c:numCache>
                <c:formatCode>0%</c:formatCode>
                <c:ptCount val="6"/>
                <c:pt idx="0">
                  <c:v>0</c:v>
                </c:pt>
                <c:pt idx="1">
                  <c:v>-8.4821428571428645E-2</c:v>
                </c:pt>
                <c:pt idx="2">
                  <c:v>-0.32417582417582419</c:v>
                </c:pt>
                <c:pt idx="3">
                  <c:v>-0.18996960486322192</c:v>
                </c:pt>
                <c:pt idx="4">
                  <c:v>-0.46753246753246758</c:v>
                </c:pt>
                <c:pt idx="5">
                  <c:v>-4.0640394088670054E-2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E-466F-8E64-59C3AF6F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46376"/>
        <c:axId val="375147360"/>
      </c:lineChart>
      <c:catAx>
        <c:axId val="37514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47360"/>
        <c:crosses val="autoZero"/>
        <c:auto val="1"/>
        <c:lblAlgn val="ctr"/>
        <c:lblOffset val="100"/>
        <c:noMultiLvlLbl val="0"/>
      </c:catAx>
      <c:valAx>
        <c:axId val="375147360"/>
        <c:scaling>
          <c:orientation val="minMax"/>
          <c:max val="0.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46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Sheet1!$T$57</c:f>
              <c:strCache>
                <c:ptCount val="1"/>
                <c:pt idx="0">
                  <c:v>SS85 -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Sheet1!$U$56:$Z$56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Sheet1!$U$57:$Z$57</c:f>
              <c:numCache>
                <c:formatCode>0%</c:formatCode>
                <c:ptCount val="6"/>
                <c:pt idx="0">
                  <c:v>0</c:v>
                </c:pt>
                <c:pt idx="1">
                  <c:v>-0.66666666666666663</c:v>
                </c:pt>
                <c:pt idx="2">
                  <c:v>-0.49494949494949492</c:v>
                </c:pt>
                <c:pt idx="3">
                  <c:v>-0.85507246376811585</c:v>
                </c:pt>
                <c:pt idx="4">
                  <c:v>7.142857142857155E-2</c:v>
                </c:pt>
                <c:pt idx="5">
                  <c:v>-0.2121212121212121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F-4730-AA11-7FD0D0CB7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217592"/>
        <c:axId val="403220216"/>
      </c:lineChart>
      <c:catAx>
        <c:axId val="40321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20216"/>
        <c:crosses val="autoZero"/>
        <c:auto val="1"/>
        <c:lblAlgn val="ctr"/>
        <c:lblOffset val="100"/>
        <c:noMultiLvlLbl val="0"/>
      </c:catAx>
      <c:valAx>
        <c:axId val="40322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1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Sheet1!$L$75</c:f>
              <c:strCache>
                <c:ptCount val="1"/>
                <c:pt idx="0">
                  <c:v>SS81 -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Sheet1!$M$74:$R$74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Sheet1!$M$75:$R$75</c:f>
              <c:numCache>
                <c:formatCode>0%</c:formatCode>
                <c:ptCount val="6"/>
                <c:pt idx="0">
                  <c:v>0</c:v>
                </c:pt>
                <c:pt idx="1">
                  <c:v>-0.55263157894736847</c:v>
                </c:pt>
                <c:pt idx="2">
                  <c:v>-0.35380116959064328</c:v>
                </c:pt>
                <c:pt idx="3">
                  <c:v>-0.67036011080332403</c:v>
                </c:pt>
                <c:pt idx="4">
                  <c:v>-0.2997711670480549</c:v>
                </c:pt>
                <c:pt idx="5">
                  <c:v>-5.8171745152354647E-2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9-428B-A86D-B776DC8C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632304"/>
        <c:axId val="400630664"/>
      </c:lineChart>
      <c:catAx>
        <c:axId val="4006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30664"/>
        <c:crosses val="autoZero"/>
        <c:auto val="1"/>
        <c:lblAlgn val="ctr"/>
        <c:lblOffset val="100"/>
        <c:noMultiLvlLbl val="0"/>
      </c:catAx>
      <c:valAx>
        <c:axId val="40063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3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Sheet1!$T$75</c:f>
              <c:strCache>
                <c:ptCount val="1"/>
                <c:pt idx="0">
                  <c:v>SS82 -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Sheet1!$U$74:$Z$74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Sheet1!$U$75:$Z$75</c:f>
              <c:numCache>
                <c:formatCode>0%</c:formatCode>
                <c:ptCount val="6"/>
                <c:pt idx="0">
                  <c:v>0</c:v>
                </c:pt>
                <c:pt idx="1">
                  <c:v>-1</c:v>
                </c:pt>
                <c:pt idx="2">
                  <c:v>-0.27272727272727276</c:v>
                </c:pt>
                <c:pt idx="3">
                  <c:v>-0.84189723320158105</c:v>
                </c:pt>
                <c:pt idx="4">
                  <c:v>-0.87878787878787878</c:v>
                </c:pt>
                <c:pt idx="5">
                  <c:v>-0.94995829858215164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0-4089-A6F7-B4FE15A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449040"/>
        <c:axId val="452449696"/>
      </c:lineChart>
      <c:catAx>
        <c:axId val="4524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49696"/>
        <c:crosses val="autoZero"/>
        <c:auto val="1"/>
        <c:lblAlgn val="ctr"/>
        <c:lblOffset val="100"/>
        <c:noMultiLvlLbl val="0"/>
      </c:catAx>
      <c:valAx>
        <c:axId val="4524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4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Sheet1!$L$93</c:f>
              <c:strCache>
                <c:ptCount val="1"/>
                <c:pt idx="0">
                  <c:v>SS83 -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Sheet1!$M$92:$R$92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Sheet1!$M$93:$R$93</c:f>
              <c:numCache>
                <c:formatCode>0%</c:formatCode>
                <c:ptCount val="6"/>
                <c:pt idx="0">
                  <c:v>0</c:v>
                </c:pt>
                <c:pt idx="1">
                  <c:v>-0.29411764705882354</c:v>
                </c:pt>
                <c:pt idx="2">
                  <c:v>8.5972850678733115E-2</c:v>
                </c:pt>
                <c:pt idx="3">
                  <c:v>-0.28104575163398687</c:v>
                </c:pt>
                <c:pt idx="4">
                  <c:v>-0.63235294117647056</c:v>
                </c:pt>
                <c:pt idx="5">
                  <c:v>-0.12854030501089328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0-44DC-BA21-C944EF6B0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484136"/>
        <c:axId val="452481184"/>
      </c:lineChart>
      <c:catAx>
        <c:axId val="45248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81184"/>
        <c:crosses val="autoZero"/>
        <c:auto val="1"/>
        <c:lblAlgn val="ctr"/>
        <c:lblOffset val="100"/>
        <c:noMultiLvlLbl val="0"/>
      </c:catAx>
      <c:valAx>
        <c:axId val="4524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84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Sheet1!$T$93</c:f>
              <c:strCache>
                <c:ptCount val="1"/>
                <c:pt idx="0">
                  <c:v>SS93 - impaired forepaw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Sheet1!$U$92:$Z$92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Sheet1!$U$93:$Z$93</c:f>
              <c:numCache>
                <c:formatCode>0%</c:formatCode>
                <c:ptCount val="6"/>
                <c:pt idx="0">
                  <c:v>0</c:v>
                </c:pt>
                <c:pt idx="1">
                  <c:v>-0.48387096774193555</c:v>
                </c:pt>
                <c:pt idx="2">
                  <c:v>-4.1474654377880206E-2</c:v>
                </c:pt>
                <c:pt idx="3">
                  <c:v>-8.5043988269794729E-2</c:v>
                </c:pt>
                <c:pt idx="4">
                  <c:v>0.23238973008558253</c:v>
                </c:pt>
                <c:pt idx="5">
                  <c:v>-0.18026565464895639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D-4BAA-8E43-58739735E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944440"/>
        <c:axId val="599943128"/>
      </c:lineChart>
      <c:catAx>
        <c:axId val="599944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43128"/>
        <c:crosses val="autoZero"/>
        <c:auto val="1"/>
        <c:lblAlgn val="ctr"/>
        <c:lblOffset val="100"/>
        <c:noMultiLvlLbl val="0"/>
      </c:catAx>
      <c:valAx>
        <c:axId val="59994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44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SS77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Sheet2!$C$3:$H$3</c:f>
              <c:numCache>
                <c:formatCode>0%</c:formatCode>
                <c:ptCount val="6"/>
                <c:pt idx="0">
                  <c:v>0.35772357723577236</c:v>
                </c:pt>
                <c:pt idx="1">
                  <c:v>0.14285714285714285</c:v>
                </c:pt>
                <c:pt idx="2">
                  <c:v>0.1111111111111111</c:v>
                </c:pt>
                <c:pt idx="3">
                  <c:v>0.11627906976744186</c:v>
                </c:pt>
                <c:pt idx="4">
                  <c:v>0.14285714285714285</c:v>
                </c:pt>
                <c:pt idx="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4-465B-83F9-CFD6B2B3AD3E}"/>
            </c:ext>
          </c:extLst>
        </c:ser>
        <c:ser>
          <c:idx val="1"/>
          <c:order val="1"/>
          <c:tx>
            <c:strRef>
              <c:f>Sheet2!$B$4</c:f>
              <c:strCache>
                <c:ptCount val="1"/>
                <c:pt idx="0">
                  <c:v>SS78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Sheet2!$C$4:$H$4</c:f>
              <c:numCache>
                <c:formatCode>0%</c:formatCode>
                <c:ptCount val="6"/>
                <c:pt idx="0">
                  <c:v>0.52884615384615385</c:v>
                </c:pt>
                <c:pt idx="1">
                  <c:v>0.2</c:v>
                </c:pt>
                <c:pt idx="2">
                  <c:v>0.52173913043478259</c:v>
                </c:pt>
                <c:pt idx="3">
                  <c:v>0.61538461538461542</c:v>
                </c:pt>
                <c:pt idx="4">
                  <c:v>0.4838709677419355</c:v>
                </c:pt>
                <c:pt idx="5">
                  <c:v>0.47457627118644069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4-465B-83F9-CFD6B2B3AD3E}"/>
            </c:ext>
          </c:extLst>
        </c:ser>
        <c:ser>
          <c:idx val="2"/>
          <c:order val="2"/>
          <c:tx>
            <c:strRef>
              <c:f>Sheet2!$B$5</c:f>
              <c:strCache>
                <c:ptCount val="1"/>
                <c:pt idx="0">
                  <c:v>SS75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Sheet2!$C$5:$H$5</c:f>
              <c:numCache>
                <c:formatCode>0%</c:formatCode>
                <c:ptCount val="6"/>
                <c:pt idx="0">
                  <c:v>0.28828828828828829</c:v>
                </c:pt>
                <c:pt idx="1">
                  <c:v>0</c:v>
                </c:pt>
                <c:pt idx="2">
                  <c:v>0.19047619047619047</c:v>
                </c:pt>
                <c:pt idx="3">
                  <c:v>0</c:v>
                </c:pt>
                <c:pt idx="4">
                  <c:v>9.7560975609756101E-2</c:v>
                </c:pt>
                <c:pt idx="5">
                  <c:v>3.5087719298245612E-2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34-465B-83F9-CFD6B2B3AD3E}"/>
            </c:ext>
          </c:extLst>
        </c:ser>
        <c:ser>
          <c:idx val="3"/>
          <c:order val="3"/>
          <c:tx>
            <c:strRef>
              <c:f>Sheet2!$B$6</c:f>
              <c:strCache>
                <c:ptCount val="1"/>
                <c:pt idx="0">
                  <c:v>SS79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Sheet2!$C$6:$H$6</c:f>
              <c:numCache>
                <c:formatCode>0%</c:formatCode>
                <c:ptCount val="6"/>
                <c:pt idx="0">
                  <c:v>0.63636363636363635</c:v>
                </c:pt>
                <c:pt idx="1">
                  <c:v>0.16666666666666666</c:v>
                </c:pt>
                <c:pt idx="2">
                  <c:v>0.64150943396226412</c:v>
                </c:pt>
                <c:pt idx="3">
                  <c:v>0.80769230769230771</c:v>
                </c:pt>
                <c:pt idx="4">
                  <c:v>0.52307692307692311</c:v>
                </c:pt>
                <c:pt idx="5">
                  <c:v>0.48863636363636365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34-465B-83F9-CFD6B2B3AD3E}"/>
            </c:ext>
          </c:extLst>
        </c:ser>
        <c:ser>
          <c:idx val="4"/>
          <c:order val="4"/>
          <c:tx>
            <c:strRef>
              <c:f>Sheet2!$B$7</c:f>
              <c:strCache>
                <c:ptCount val="1"/>
                <c:pt idx="0">
                  <c:v>SS76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Sheet2!$C$7:$H$7</c:f>
              <c:numCache>
                <c:formatCode>0%</c:formatCode>
                <c:ptCount val="6"/>
                <c:pt idx="0">
                  <c:v>0.45454545454545453</c:v>
                </c:pt>
                <c:pt idx="1">
                  <c:v>0.34782608695652173</c:v>
                </c:pt>
                <c:pt idx="2">
                  <c:v>0.42553191489361702</c:v>
                </c:pt>
                <c:pt idx="3">
                  <c:v>0.42499999999999999</c:v>
                </c:pt>
                <c:pt idx="4">
                  <c:v>0.3728813559322034</c:v>
                </c:pt>
                <c:pt idx="5">
                  <c:v>0.47826086956521741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0-4246-B45D-F53183A56CD6}"/>
            </c:ext>
          </c:extLst>
        </c:ser>
        <c:ser>
          <c:idx val="5"/>
          <c:order val="5"/>
          <c:tx>
            <c:strRef>
              <c:f>Sheet2!$B$8</c:f>
              <c:strCache>
                <c:ptCount val="1"/>
                <c:pt idx="0">
                  <c:v>SS80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Sheet2!$C$8:$H$8</c:f>
              <c:numCache>
                <c:formatCode>0%</c:formatCode>
                <c:ptCount val="6"/>
                <c:pt idx="0">
                  <c:v>0.28703703703703703</c:v>
                </c:pt>
                <c:pt idx="1">
                  <c:v>0.1951219512195122</c:v>
                </c:pt>
                <c:pt idx="2">
                  <c:v>0.14035087719298245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0.11764705882352941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3-4B8D-9C04-22A3430C86AA}"/>
            </c:ext>
          </c:extLst>
        </c:ser>
        <c:ser>
          <c:idx val="6"/>
          <c:order val="6"/>
          <c:tx>
            <c:strRef>
              <c:f>Sheet2!$B$9</c:f>
              <c:strCache>
                <c:ptCount val="1"/>
                <c:pt idx="0">
                  <c:v>SS84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Sheet2!$C$9:$H$9</c:f>
              <c:numCache>
                <c:formatCode>0%</c:formatCode>
                <c:ptCount val="6"/>
                <c:pt idx="0">
                  <c:v>0.68292682926829273</c:v>
                </c:pt>
                <c:pt idx="1">
                  <c:v>0.625</c:v>
                </c:pt>
                <c:pt idx="2">
                  <c:v>0.46153846153846156</c:v>
                </c:pt>
                <c:pt idx="3">
                  <c:v>0.55319148936170215</c:v>
                </c:pt>
                <c:pt idx="4">
                  <c:v>0.36363636363636365</c:v>
                </c:pt>
                <c:pt idx="5">
                  <c:v>0.65517241379310343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D-4BB3-8D1A-7BEBA80ACB1F}"/>
            </c:ext>
          </c:extLst>
        </c:ser>
        <c:ser>
          <c:idx val="7"/>
          <c:order val="7"/>
          <c:tx>
            <c:strRef>
              <c:f>Sheet2!$B$10</c:f>
              <c:strCache>
                <c:ptCount val="1"/>
                <c:pt idx="0">
                  <c:v>SS85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Sheet2!$C$10:$H$10</c:f>
              <c:numCache>
                <c:formatCode>0%</c:formatCode>
                <c:ptCount val="6"/>
                <c:pt idx="0">
                  <c:v>0.3</c:v>
                </c:pt>
                <c:pt idx="1">
                  <c:v>0.1</c:v>
                </c:pt>
                <c:pt idx="2">
                  <c:v>0.15151515151515152</c:v>
                </c:pt>
                <c:pt idx="3">
                  <c:v>4.3478260869565216E-2</c:v>
                </c:pt>
                <c:pt idx="4">
                  <c:v>0.32142857142857145</c:v>
                </c:pt>
                <c:pt idx="5">
                  <c:v>0.23636363636363636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D-492B-A6A1-B56058D6DE6D}"/>
            </c:ext>
          </c:extLst>
        </c:ser>
        <c:ser>
          <c:idx val="8"/>
          <c:order val="8"/>
          <c:tx>
            <c:strRef>
              <c:f>Sheet2!$B$11</c:f>
              <c:strCache>
                <c:ptCount val="1"/>
                <c:pt idx="0">
                  <c:v>SS81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Sheet2!$C$11:$H$11</c:f>
              <c:numCache>
                <c:formatCode>0%</c:formatCode>
                <c:ptCount val="6"/>
                <c:pt idx="0">
                  <c:v>0.55882352941176472</c:v>
                </c:pt>
                <c:pt idx="1">
                  <c:v>0.25</c:v>
                </c:pt>
                <c:pt idx="2">
                  <c:v>0.3611111111111111</c:v>
                </c:pt>
                <c:pt idx="3">
                  <c:v>0.18421052631578946</c:v>
                </c:pt>
                <c:pt idx="4">
                  <c:v>0.39130434782608697</c:v>
                </c:pt>
                <c:pt idx="5">
                  <c:v>0.52631578947368418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D-492B-A6A1-B56058D6DE6D}"/>
            </c:ext>
          </c:extLst>
        </c:ser>
        <c:ser>
          <c:idx val="9"/>
          <c:order val="9"/>
          <c:tx>
            <c:strRef>
              <c:f>Sheet2!$B$12</c:f>
              <c:strCache>
                <c:ptCount val="1"/>
                <c:pt idx="0">
                  <c:v>SS82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Sheet2!$C$12:$H$12</c:f>
              <c:numCache>
                <c:formatCode>0%</c:formatCode>
                <c:ptCount val="6"/>
                <c:pt idx="0">
                  <c:v>0.55000000000000004</c:v>
                </c:pt>
                <c:pt idx="1">
                  <c:v>0</c:v>
                </c:pt>
                <c:pt idx="2">
                  <c:v>0.4</c:v>
                </c:pt>
                <c:pt idx="3">
                  <c:v>8.6956521739130432E-2</c:v>
                </c:pt>
                <c:pt idx="4">
                  <c:v>6.6666666666666666E-2</c:v>
                </c:pt>
                <c:pt idx="5">
                  <c:v>2.7522935779816515E-2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5-4781-9B59-F3095CF6E95E}"/>
            </c:ext>
          </c:extLst>
        </c:ser>
        <c:ser>
          <c:idx val="10"/>
          <c:order val="10"/>
          <c:tx>
            <c:strRef>
              <c:f>Sheet2!$B$13</c:f>
              <c:strCache>
                <c:ptCount val="1"/>
                <c:pt idx="0">
                  <c:v>SS83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Sheet2!$C$13:$H$13</c:f>
              <c:numCache>
                <c:formatCode>0%</c:formatCode>
                <c:ptCount val="6"/>
                <c:pt idx="0">
                  <c:v>0.42499999999999999</c:v>
                </c:pt>
                <c:pt idx="1">
                  <c:v>0.3</c:v>
                </c:pt>
                <c:pt idx="2">
                  <c:v>0.46153846153846156</c:v>
                </c:pt>
                <c:pt idx="3">
                  <c:v>0.30555555555555558</c:v>
                </c:pt>
                <c:pt idx="4">
                  <c:v>0.15625</c:v>
                </c:pt>
                <c:pt idx="5">
                  <c:v>0.37037037037037035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0-4557-81DD-A3976B522008}"/>
            </c:ext>
          </c:extLst>
        </c:ser>
        <c:ser>
          <c:idx val="11"/>
          <c:order val="11"/>
          <c:tx>
            <c:strRef>
              <c:f>Sheet2!$B$14</c:f>
              <c:strCache>
                <c:ptCount val="1"/>
                <c:pt idx="0">
                  <c:v>SS93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Sheet2!$C$2:$H$2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Sheet2!$C$14:$H$14</c:f>
              <c:numCache>
                <c:formatCode>0%</c:formatCode>
                <c:ptCount val="6"/>
                <c:pt idx="0">
                  <c:v>0.64583333333333337</c:v>
                </c:pt>
                <c:pt idx="1">
                  <c:v>0.33333333333333331</c:v>
                </c:pt>
                <c:pt idx="2">
                  <c:v>0.61904761904761907</c:v>
                </c:pt>
                <c:pt idx="3">
                  <c:v>0.59090909090909094</c:v>
                </c:pt>
                <c:pt idx="4">
                  <c:v>0.79591836734693877</c:v>
                </c:pt>
                <c:pt idx="5">
                  <c:v>0.52941176470588236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A-4DB4-9A78-315168A08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85808"/>
        <c:axId val="222487120"/>
      </c:lineChart>
      <c:catAx>
        <c:axId val="2224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87120"/>
        <c:crosses val="autoZero"/>
        <c:auto val="1"/>
        <c:lblAlgn val="ctr"/>
        <c:lblOffset val="100"/>
        <c:noMultiLvlLbl val="0"/>
      </c:catAx>
      <c:valAx>
        <c:axId val="2224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8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Sheet2!$N$3</c:f>
              <c:strCache>
                <c:ptCount val="1"/>
                <c:pt idx="0">
                  <c:v>SS77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Sheet2!$O$3:$T$3</c:f>
              <c:numCache>
                <c:formatCode>0%</c:formatCode>
                <c:ptCount val="6"/>
                <c:pt idx="0">
                  <c:v>0</c:v>
                </c:pt>
                <c:pt idx="1">
                  <c:v>-0.60064935064935066</c:v>
                </c:pt>
                <c:pt idx="2">
                  <c:v>-0.68939393939393945</c:v>
                </c:pt>
                <c:pt idx="3">
                  <c:v>-0.67494714587737847</c:v>
                </c:pt>
                <c:pt idx="4">
                  <c:v>-0.60064935064935066</c:v>
                </c:pt>
                <c:pt idx="5">
                  <c:v>-0.30113636363636365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C-44F8-A46D-4C93F89EBC8F}"/>
            </c:ext>
          </c:extLst>
        </c:ser>
        <c:ser>
          <c:idx val="1"/>
          <c:order val="1"/>
          <c:tx>
            <c:strRef>
              <c:f>Sheet2!$N$4</c:f>
              <c:strCache>
                <c:ptCount val="1"/>
                <c:pt idx="0">
                  <c:v>SS78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Sheet2!$O$4:$T$4</c:f>
              <c:numCache>
                <c:formatCode>0%</c:formatCode>
                <c:ptCount val="6"/>
                <c:pt idx="0">
                  <c:v>0</c:v>
                </c:pt>
                <c:pt idx="1">
                  <c:v>-0.62181818181818183</c:v>
                </c:pt>
                <c:pt idx="2">
                  <c:v>-1.3438735177865656E-2</c:v>
                </c:pt>
                <c:pt idx="3">
                  <c:v>0.16363636363636369</c:v>
                </c:pt>
                <c:pt idx="4">
                  <c:v>-8.5043988269794715E-2</c:v>
                </c:pt>
                <c:pt idx="5">
                  <c:v>-0.10261941448382125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C-44F8-A46D-4C93F89EBC8F}"/>
            </c:ext>
          </c:extLst>
        </c:ser>
        <c:ser>
          <c:idx val="2"/>
          <c:order val="2"/>
          <c:tx>
            <c:strRef>
              <c:f>Sheet2!$N$5</c:f>
              <c:strCache>
                <c:ptCount val="1"/>
                <c:pt idx="0">
                  <c:v>SS75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Sheet2!$O$5:$T$5</c:f>
              <c:numCache>
                <c:formatCode>0%</c:formatCode>
                <c:ptCount val="6"/>
                <c:pt idx="0">
                  <c:v>0</c:v>
                </c:pt>
                <c:pt idx="1">
                  <c:v>-1</c:v>
                </c:pt>
                <c:pt idx="2">
                  <c:v>-0.3392857142857143</c:v>
                </c:pt>
                <c:pt idx="3">
                  <c:v>-1</c:v>
                </c:pt>
                <c:pt idx="4">
                  <c:v>-0.66158536585365857</c:v>
                </c:pt>
                <c:pt idx="5">
                  <c:v>-0.87828947368421051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0C-44F8-A46D-4C93F89EBC8F}"/>
            </c:ext>
          </c:extLst>
        </c:ser>
        <c:ser>
          <c:idx val="3"/>
          <c:order val="3"/>
          <c:tx>
            <c:strRef>
              <c:f>Sheet2!$N$6</c:f>
              <c:strCache>
                <c:ptCount val="1"/>
                <c:pt idx="0">
                  <c:v>SS79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Sheet2!$O$6:$T$6</c:f>
              <c:numCache>
                <c:formatCode>0%</c:formatCode>
                <c:ptCount val="6"/>
                <c:pt idx="0">
                  <c:v>0</c:v>
                </c:pt>
                <c:pt idx="1">
                  <c:v>-0.73809523809523814</c:v>
                </c:pt>
                <c:pt idx="2">
                  <c:v>8.0862533692722047E-3</c:v>
                </c:pt>
                <c:pt idx="3">
                  <c:v>0.26923076923076927</c:v>
                </c:pt>
                <c:pt idx="4">
                  <c:v>-0.17802197802197797</c:v>
                </c:pt>
                <c:pt idx="5">
                  <c:v>-0.23214285714285712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0C-44F8-A46D-4C93F89EBC8F}"/>
            </c:ext>
          </c:extLst>
        </c:ser>
        <c:ser>
          <c:idx val="4"/>
          <c:order val="4"/>
          <c:tx>
            <c:strRef>
              <c:f>Sheet2!$N$7</c:f>
              <c:strCache>
                <c:ptCount val="1"/>
                <c:pt idx="0">
                  <c:v>SS76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Sheet2!$O$7:$T$7</c:f>
              <c:numCache>
                <c:formatCode>0%</c:formatCode>
                <c:ptCount val="6"/>
                <c:pt idx="0">
                  <c:v>0</c:v>
                </c:pt>
                <c:pt idx="1">
                  <c:v>-0.23478260869565218</c:v>
                </c:pt>
                <c:pt idx="2">
                  <c:v>-6.382978723404252E-2</c:v>
                </c:pt>
                <c:pt idx="3">
                  <c:v>-6.4999999999999988E-2</c:v>
                </c:pt>
                <c:pt idx="4">
                  <c:v>-0.17966101694915251</c:v>
                </c:pt>
                <c:pt idx="5">
                  <c:v>5.2173913043478327E-2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1-4857-97D8-AD87E51837D0}"/>
            </c:ext>
          </c:extLst>
        </c:ser>
        <c:ser>
          <c:idx val="5"/>
          <c:order val="5"/>
          <c:tx>
            <c:strRef>
              <c:f>Sheet2!$N$8</c:f>
              <c:strCache>
                <c:ptCount val="1"/>
                <c:pt idx="0">
                  <c:v>SS80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Sheet2!$O$8:$T$8</c:f>
              <c:numCache>
                <c:formatCode>0%</c:formatCode>
                <c:ptCount val="6"/>
                <c:pt idx="0">
                  <c:v>0</c:v>
                </c:pt>
                <c:pt idx="1">
                  <c:v>-0.32022029897718329</c:v>
                </c:pt>
                <c:pt idx="2">
                  <c:v>-0.51103565365025472</c:v>
                </c:pt>
                <c:pt idx="3">
                  <c:v>-0.41935483870967744</c:v>
                </c:pt>
                <c:pt idx="4">
                  <c:v>-0.27419354838709675</c:v>
                </c:pt>
                <c:pt idx="5">
                  <c:v>-0.59013282732447814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1-4D82-9B79-632886C9E0D0}"/>
            </c:ext>
          </c:extLst>
        </c:ser>
        <c:ser>
          <c:idx val="6"/>
          <c:order val="6"/>
          <c:tx>
            <c:strRef>
              <c:f>Sheet2!$N$9</c:f>
              <c:strCache>
                <c:ptCount val="1"/>
                <c:pt idx="0">
                  <c:v>SS84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Sheet2!$O$9:$T$9</c:f>
              <c:numCache>
                <c:formatCode>0%</c:formatCode>
                <c:ptCount val="6"/>
                <c:pt idx="0">
                  <c:v>0</c:v>
                </c:pt>
                <c:pt idx="1">
                  <c:v>-8.4821428571428645E-2</c:v>
                </c:pt>
                <c:pt idx="2">
                  <c:v>-0.32417582417582419</c:v>
                </c:pt>
                <c:pt idx="3">
                  <c:v>-0.18996960486322192</c:v>
                </c:pt>
                <c:pt idx="4">
                  <c:v>-0.46753246753246758</c:v>
                </c:pt>
                <c:pt idx="5">
                  <c:v>-4.0640394088670054E-2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C-4544-A210-43CC0CFEAFE3}"/>
            </c:ext>
          </c:extLst>
        </c:ser>
        <c:ser>
          <c:idx val="7"/>
          <c:order val="7"/>
          <c:tx>
            <c:strRef>
              <c:f>Sheet2!$N$10</c:f>
              <c:strCache>
                <c:ptCount val="1"/>
                <c:pt idx="0">
                  <c:v>SS85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Sheet2!$O$10:$T$10</c:f>
              <c:numCache>
                <c:formatCode>0%</c:formatCode>
                <c:ptCount val="6"/>
                <c:pt idx="0">
                  <c:v>0</c:v>
                </c:pt>
                <c:pt idx="1">
                  <c:v>-0.66666666666666663</c:v>
                </c:pt>
                <c:pt idx="2">
                  <c:v>-0.49494949494949492</c:v>
                </c:pt>
                <c:pt idx="3">
                  <c:v>-0.85507246376811585</c:v>
                </c:pt>
                <c:pt idx="4">
                  <c:v>7.142857142857155E-2</c:v>
                </c:pt>
                <c:pt idx="5">
                  <c:v>-0.2121212121212121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8-44F5-A63D-458CA6F1EE89}"/>
            </c:ext>
          </c:extLst>
        </c:ser>
        <c:ser>
          <c:idx val="8"/>
          <c:order val="8"/>
          <c:tx>
            <c:strRef>
              <c:f>Sheet2!$N$11</c:f>
              <c:strCache>
                <c:ptCount val="1"/>
                <c:pt idx="0">
                  <c:v>SS81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Sheet2!$O$11:$T$11</c:f>
              <c:numCache>
                <c:formatCode>0%</c:formatCode>
                <c:ptCount val="6"/>
                <c:pt idx="0">
                  <c:v>0</c:v>
                </c:pt>
                <c:pt idx="1">
                  <c:v>-0.55263157894736847</c:v>
                </c:pt>
                <c:pt idx="2">
                  <c:v>-0.35380116959064328</c:v>
                </c:pt>
                <c:pt idx="3">
                  <c:v>-0.67036011080332403</c:v>
                </c:pt>
                <c:pt idx="4">
                  <c:v>-0.2997711670480549</c:v>
                </c:pt>
                <c:pt idx="5">
                  <c:v>-5.8171745152354647E-2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8-44F5-A63D-458CA6F1EE89}"/>
            </c:ext>
          </c:extLst>
        </c:ser>
        <c:ser>
          <c:idx val="9"/>
          <c:order val="9"/>
          <c:tx>
            <c:strRef>
              <c:f>Sheet2!$N$12</c:f>
              <c:strCache>
                <c:ptCount val="1"/>
                <c:pt idx="0">
                  <c:v>SS82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Sheet2!$O$12:$T$12</c:f>
              <c:numCache>
                <c:formatCode>0%</c:formatCode>
                <c:ptCount val="6"/>
                <c:pt idx="0">
                  <c:v>0</c:v>
                </c:pt>
                <c:pt idx="1">
                  <c:v>-1</c:v>
                </c:pt>
                <c:pt idx="2">
                  <c:v>-0.27272727272727276</c:v>
                </c:pt>
                <c:pt idx="3">
                  <c:v>-0.84189723320158105</c:v>
                </c:pt>
                <c:pt idx="4">
                  <c:v>-0.87878787878787878</c:v>
                </c:pt>
                <c:pt idx="5">
                  <c:v>-0.94995829858215164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4-4933-9759-3323E45EF5D4}"/>
            </c:ext>
          </c:extLst>
        </c:ser>
        <c:ser>
          <c:idx val="10"/>
          <c:order val="10"/>
          <c:tx>
            <c:strRef>
              <c:f>Sheet2!$N$13</c:f>
              <c:strCache>
                <c:ptCount val="1"/>
                <c:pt idx="0">
                  <c:v>SS83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Sheet2!$O$13:$T$13</c:f>
              <c:numCache>
                <c:formatCode>0%</c:formatCode>
                <c:ptCount val="6"/>
                <c:pt idx="0">
                  <c:v>0</c:v>
                </c:pt>
                <c:pt idx="1">
                  <c:v>-0.29411764705882354</c:v>
                </c:pt>
                <c:pt idx="2">
                  <c:v>8.5972850678733115E-2</c:v>
                </c:pt>
                <c:pt idx="3">
                  <c:v>-0.28104575163398687</c:v>
                </c:pt>
                <c:pt idx="4">
                  <c:v>-0.63235294117647056</c:v>
                </c:pt>
                <c:pt idx="5">
                  <c:v>-0.12854030501089328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6-4D6A-B863-82E63C189FB4}"/>
            </c:ext>
          </c:extLst>
        </c:ser>
        <c:ser>
          <c:idx val="11"/>
          <c:order val="11"/>
          <c:tx>
            <c:strRef>
              <c:f>Sheet2!$N$14</c:f>
              <c:strCache>
                <c:ptCount val="1"/>
                <c:pt idx="0">
                  <c:v>SS93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Sheet2!$O$2:$T$2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Sheet2!$O$14:$T$14</c:f>
              <c:numCache>
                <c:formatCode>0%</c:formatCode>
                <c:ptCount val="6"/>
                <c:pt idx="0">
                  <c:v>0</c:v>
                </c:pt>
                <c:pt idx="1">
                  <c:v>-0.48387096774193555</c:v>
                </c:pt>
                <c:pt idx="2">
                  <c:v>-4.1474654377880206E-2</c:v>
                </c:pt>
                <c:pt idx="3">
                  <c:v>-8.5043988269794729E-2</c:v>
                </c:pt>
                <c:pt idx="4">
                  <c:v>0.23238973008558253</c:v>
                </c:pt>
                <c:pt idx="5">
                  <c:v>-0.18026565464895639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4-4F36-BE1C-B8E5710B3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582520"/>
        <c:axId val="562584816"/>
      </c:lineChart>
      <c:catAx>
        <c:axId val="56258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4816"/>
        <c:crosses val="autoZero"/>
        <c:auto val="1"/>
        <c:lblAlgn val="ctr"/>
        <c:lblOffset val="100"/>
        <c:noMultiLvlLbl val="0"/>
      </c:catAx>
      <c:valAx>
        <c:axId val="56258481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Sheet2!$E$32</c:f>
              <c:strCache>
                <c:ptCount val="1"/>
                <c:pt idx="0">
                  <c:v>HbT (week 4)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65E-4427-BDDE-70B31B95AFC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381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65E-4427-BDDE-70B31B95AFC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38100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65E-4427-BDDE-70B31B95AFC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381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65E-4427-BDDE-70B31B95AFC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38100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65E-4427-BDDE-70B31B95AFCA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128587051618548"/>
                  <c:y val="-0.18706073199183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Sheet2!$D$33:$D$41</c:f>
              <c:numCache>
                <c:formatCode>0%</c:formatCode>
                <c:ptCount val="9"/>
                <c:pt idx="0">
                  <c:v>-0.30113636363636365</c:v>
                </c:pt>
                <c:pt idx="1">
                  <c:v>-0.10261941448382125</c:v>
                </c:pt>
                <c:pt idx="2">
                  <c:v>-0.87828947368421051</c:v>
                </c:pt>
                <c:pt idx="3">
                  <c:v>-0.23214285714285712</c:v>
                </c:pt>
                <c:pt idx="4">
                  <c:v>5.2173913043478327E-2</c:v>
                </c:pt>
                <c:pt idx="5">
                  <c:v>-0.59013282732447814</c:v>
                </c:pt>
                <c:pt idx="6">
                  <c:v>-4.0640394088670054E-2</c:v>
                </c:pt>
                <c:pt idx="7">
                  <c:v>-0.2121212121212121</c:v>
                </c:pt>
                <c:pt idx="8">
                  <c:v>-5.8171745152354647E-2</c:v>
                </c:pt>
              </c:numCache>
            </c:numRef>
          </c:xVal>
          <c:yVal>
            <c:numRef>
              <c:f>Sheet2!$E$33:$E$41</c:f>
              <c:numCache>
                <c:formatCode>General</c:formatCode>
                <c:ptCount val="9"/>
                <c:pt idx="0">
                  <c:v>0.63190000000000002</c:v>
                </c:pt>
                <c:pt idx="1">
                  <c:v>0.80730000000000002</c:v>
                </c:pt>
                <c:pt idx="2">
                  <c:v>0.379</c:v>
                </c:pt>
                <c:pt idx="3">
                  <c:v>0.60460000000000003</c:v>
                </c:pt>
                <c:pt idx="4">
                  <c:v>0.81159999999999999</c:v>
                </c:pt>
                <c:pt idx="5">
                  <c:v>0.59930000000000005</c:v>
                </c:pt>
                <c:pt idx="6">
                  <c:v>0.36199999999999999</c:v>
                </c:pt>
                <c:pt idx="7">
                  <c:v>0</c:v>
                </c:pt>
                <c:pt idx="8">
                  <c:v>0.65369999999999995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E-4427-BDDE-70B31B95A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038568"/>
        <c:axId val="228039224"/>
      </c:scatterChart>
      <c:valAx>
        <c:axId val="228038568"/>
        <c:scaling>
          <c:orientation val="minMax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Behavior (week 4)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39224"/>
        <c:crosses val="autoZero"/>
        <c:crossBetween val="midCat"/>
      </c:valAx>
      <c:valAx>
        <c:axId val="22803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Activation overlap (week 4)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38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Sheet2!$F$32</c:f>
              <c:strCache>
                <c:ptCount val="1"/>
                <c:pt idx="0">
                  <c:v>GCaMP (week 4)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381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1E-4353-BA8E-8C122524283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381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61E-4353-BA8E-8C122524283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38100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1E-4353-BA8E-8C122524283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381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61E-4353-BA8E-8C122524283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38100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1E-4353-BA8E-8C122524283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706364829396325"/>
                  <c:y val="-0.203188611840186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Sheet2!$D$33:$D$41</c:f>
              <c:numCache>
                <c:formatCode>0%</c:formatCode>
                <c:ptCount val="9"/>
                <c:pt idx="0">
                  <c:v>-0.30113636363636365</c:v>
                </c:pt>
                <c:pt idx="1">
                  <c:v>-0.10261941448382125</c:v>
                </c:pt>
                <c:pt idx="2">
                  <c:v>-0.87828947368421051</c:v>
                </c:pt>
                <c:pt idx="3">
                  <c:v>-0.23214285714285712</c:v>
                </c:pt>
                <c:pt idx="4">
                  <c:v>5.2173913043478327E-2</c:v>
                </c:pt>
                <c:pt idx="5">
                  <c:v>-0.59013282732447814</c:v>
                </c:pt>
                <c:pt idx="6">
                  <c:v>-4.0640394088670054E-2</c:v>
                </c:pt>
                <c:pt idx="7">
                  <c:v>-0.2121212121212121</c:v>
                </c:pt>
                <c:pt idx="8">
                  <c:v>-5.8171745152354647E-2</c:v>
                </c:pt>
              </c:numCache>
            </c:numRef>
          </c:xVal>
          <c:yVal>
            <c:numRef>
              <c:f>Sheet2!$F$33:$F$41</c:f>
              <c:numCache>
                <c:formatCode>General</c:formatCode>
                <c:ptCount val="9"/>
                <c:pt idx="0">
                  <c:v>0.57450000000000001</c:v>
                </c:pt>
                <c:pt idx="1">
                  <c:v>0.73050000000000004</c:v>
                </c:pt>
                <c:pt idx="2">
                  <c:v>0.37880000000000003</c:v>
                </c:pt>
                <c:pt idx="3">
                  <c:v>0.68540000000000001</c:v>
                </c:pt>
                <c:pt idx="4">
                  <c:v>0.77170000000000005</c:v>
                </c:pt>
                <c:pt idx="5">
                  <c:v>0.50209999999999999</c:v>
                </c:pt>
                <c:pt idx="6">
                  <c:v>0.35120000000000001</c:v>
                </c:pt>
                <c:pt idx="7">
                  <c:v>0</c:v>
                </c:pt>
                <c:pt idx="8">
                  <c:v>0.38279999999999997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E-4353-BA8E-8C1225242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140928"/>
        <c:axId val="563149784"/>
      </c:scatterChart>
      <c:valAx>
        <c:axId val="563140928"/>
        <c:scaling>
          <c:orientation val="minMax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Behavior</a:t>
                </a:r>
                <a:r>
                  <a:rPr lang="en-US" baseline="0"/>
                  <a:t> (week 4)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49784"/>
        <c:crosses val="autoZero"/>
        <c:crossBetween val="midCat"/>
      </c:valAx>
      <c:valAx>
        <c:axId val="56314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Activation overlap (week 4)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4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Sheet2!$O$32</c:f>
              <c:strCache>
                <c:ptCount val="1"/>
                <c:pt idx="0">
                  <c:v>Behavior (week 4)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B45-4737-9F78-17D64F297F5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B45-4737-9F78-17D64F297F5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B45-4737-9F78-17D64F297F5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B45-4737-9F78-17D64F297F5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586264216972879"/>
                  <c:y val="0.396643336249635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Sheet2!$M$33:$M$42</c:f>
              <c:numCache>
                <c:formatCode>General</c:formatCode>
                <c:ptCount val="10"/>
                <c:pt idx="0">
                  <c:v>0.39742</c:v>
                </c:pt>
                <c:pt idx="1">
                  <c:v>0.58020000000000005</c:v>
                </c:pt>
                <c:pt idx="2">
                  <c:v>0</c:v>
                </c:pt>
                <c:pt idx="3">
                  <c:v>0.29520000000000002</c:v>
                </c:pt>
                <c:pt idx="4">
                  <c:v>0.82450000000000001</c:v>
                </c:pt>
                <c:pt idx="5">
                  <c:v>0.22969999999999999</c:v>
                </c:pt>
                <c:pt idx="6">
                  <c:v>0</c:v>
                </c:pt>
                <c:pt idx="7">
                  <c:v>1.44E-2</c:v>
                </c:pt>
                <c:pt idx="8">
                  <c:v>1.3100000000000001E-2</c:v>
                </c:pt>
                <c:pt idx="9">
                  <c:v>9.9000000000000005E-2</c:v>
                </c:pt>
              </c:numCache>
            </c:numRef>
          </c:xVal>
          <c:yVal>
            <c:numRef>
              <c:f>Sheet2!$O$33:$O$42</c:f>
              <c:numCache>
                <c:formatCode>0%</c:formatCode>
                <c:ptCount val="10"/>
                <c:pt idx="0">
                  <c:v>-0.30113636363636365</c:v>
                </c:pt>
                <c:pt idx="1">
                  <c:v>-0.10261941448382125</c:v>
                </c:pt>
                <c:pt idx="2">
                  <c:v>-0.87828947368421051</c:v>
                </c:pt>
                <c:pt idx="3">
                  <c:v>-0.23214285714285712</c:v>
                </c:pt>
                <c:pt idx="4">
                  <c:v>5.2173913043478327E-2</c:v>
                </c:pt>
                <c:pt idx="5">
                  <c:v>-0.59013282732447814</c:v>
                </c:pt>
                <c:pt idx="6">
                  <c:v>-4.0640394088670054E-2</c:v>
                </c:pt>
                <c:pt idx="7">
                  <c:v>-0.2121212121212121</c:v>
                </c:pt>
                <c:pt idx="8">
                  <c:v>-5.8171745152354647E-2</c:v>
                </c:pt>
                <c:pt idx="9">
                  <c:v>-0.94995829858215164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5-4737-9F78-17D64F297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22064"/>
        <c:axId val="409724360"/>
      </c:scatterChart>
      <c:valAx>
        <c:axId val="4097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24360"/>
        <c:crosses val="autoZero"/>
        <c:crossBetween val="midCat"/>
      </c:valAx>
      <c:valAx>
        <c:axId val="40972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Sheet2!$O$32</c:f>
              <c:strCache>
                <c:ptCount val="1"/>
                <c:pt idx="0">
                  <c:v>Behavior (week 4)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4E9-4BE0-BCF7-3963689012A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4E9-4BE0-BCF7-3963689012A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4E9-4BE0-BCF7-3963689012A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4E9-4BE0-BCF7-3963689012A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2357830271216"/>
                  <c:y val="0.30913750364537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Sheet2!$N$33:$N$42</c:f>
              <c:numCache>
                <c:formatCode>General</c:formatCode>
                <c:ptCount val="10"/>
                <c:pt idx="0">
                  <c:v>0.48089999999999999</c:v>
                </c:pt>
                <c:pt idx="1">
                  <c:v>0</c:v>
                </c:pt>
                <c:pt idx="2">
                  <c:v>2.2000000000000001E-3</c:v>
                </c:pt>
                <c:pt idx="3">
                  <c:v>0.47539999999999999</c:v>
                </c:pt>
                <c:pt idx="4">
                  <c:v>0.74409999999999998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Sheet2!$O$33:$O$42</c:f>
              <c:numCache>
                <c:formatCode>0%</c:formatCode>
                <c:ptCount val="10"/>
                <c:pt idx="0">
                  <c:v>-0.30113636363636365</c:v>
                </c:pt>
                <c:pt idx="1">
                  <c:v>-0.10261941448382125</c:v>
                </c:pt>
                <c:pt idx="2">
                  <c:v>-0.87828947368421051</c:v>
                </c:pt>
                <c:pt idx="3">
                  <c:v>-0.23214285714285712</c:v>
                </c:pt>
                <c:pt idx="4">
                  <c:v>5.2173913043478327E-2</c:v>
                </c:pt>
                <c:pt idx="5">
                  <c:v>-0.59013282732447814</c:v>
                </c:pt>
                <c:pt idx="6">
                  <c:v>-4.0640394088670054E-2</c:v>
                </c:pt>
                <c:pt idx="7">
                  <c:v>-0.2121212121212121</c:v>
                </c:pt>
                <c:pt idx="8">
                  <c:v>-5.8171745152354647E-2</c:v>
                </c:pt>
                <c:pt idx="9">
                  <c:v>-0.94995829858215164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E9-4BE0-BCF7-396368901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037392"/>
        <c:axId val="518042968"/>
      </c:scatterChart>
      <c:valAx>
        <c:axId val="5180373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42968"/>
        <c:crosses val="autoZero"/>
        <c:crossBetween val="midCat"/>
      </c:valAx>
      <c:valAx>
        <c:axId val="51804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3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Sheet2!$V$5:$AA$5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0.27387972688117485</c:v>
                  </c:pt>
                  <c:pt idx="2">
                    <c:v>0.23444142005810828</c:v>
                  </c:pt>
                  <c:pt idx="3">
                    <c:v>0.40257409091854623</c:v>
                  </c:pt>
                  <c:pt idx="4">
                    <c:v>0.31382786488806957</c:v>
                  </c:pt>
                  <c:pt idx="5">
                    <c:v>0.31435104748572373</c:v>
                  </c:pt>
                </c:numCache>
              </c:numRef>
            </c:plus>
            <c:minus>
              <c:numRef>
                <c:f>Sheet2!$V$5:$AA$5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0.27387972688117485</c:v>
                  </c:pt>
                  <c:pt idx="2">
                    <c:v>0.23444142005810828</c:v>
                  </c:pt>
                  <c:pt idx="3">
                    <c:v>0.40257409091854623</c:v>
                  </c:pt>
                  <c:pt idx="4">
                    <c:v>0.31382786488806957</c:v>
                  </c:pt>
                  <c:pt idx="5">
                    <c:v>0.31435104748572373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Sheet2!$V$3:$AA$3</c:f>
              <c:strCache>
                <c:ptCount val="6"/>
                <c:pt idx="0">
                  <c:v>Baseline</c:v>
                </c:pt>
                <c:pt idx="1">
                  <c:v>Day0</c:v>
                </c:pt>
                <c:pt idx="2">
                  <c:v>Day2</c:v>
                </c:pt>
                <c:pt idx="3">
                  <c:v>Week1</c:v>
                </c:pt>
                <c:pt idx="4">
                  <c:v>Week2</c:v>
                </c:pt>
                <c:pt idx="5">
                  <c:v>Week4</c:v>
                </c:pt>
              </c:strCache>
            </c:strRef>
          </c:cat>
          <c:val>
            <c:numRef>
              <c:f>Sheet2!$V$4:$AA$4</c:f>
              <c:numCache>
                <c:formatCode>0%</c:formatCode>
                <c:ptCount val="6"/>
                <c:pt idx="0">
                  <c:v>0</c:v>
                </c:pt>
                <c:pt idx="1">
                  <c:v>-0.54980616393515247</c:v>
                </c:pt>
                <c:pt idx="2">
                  <c:v>-0.25083776179291056</c:v>
                </c:pt>
                <c:pt idx="3">
                  <c:v>-0.38748533368832899</c:v>
                </c:pt>
                <c:pt idx="4">
                  <c:v>-0.32948178343014572</c:v>
                </c:pt>
                <c:pt idx="5">
                  <c:v>-0.30182038606937417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4-4AF3-AA1F-FAF5A78F9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971032"/>
        <c:axId val="438972672"/>
      </c:lineChart>
      <c:catAx>
        <c:axId val="43897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72672"/>
        <c:crosses val="autoZero"/>
        <c:auto val="1"/>
        <c:lblAlgn val="ctr"/>
        <c:lblOffset val="100"/>
        <c:noMultiLvlLbl val="0"/>
      </c:catAx>
      <c:valAx>
        <c:axId val="4389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71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440332458442694"/>
                  <c:y val="-0.248650116652085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Sheet2!$D$62:$D$71</c:f>
              <c:numCache>
                <c:formatCode>0.00</c:formatCode>
                <c:ptCount val="10"/>
                <c:pt idx="0">
                  <c:v>2.0112874863621801</c:v>
                </c:pt>
                <c:pt idx="1">
                  <c:v>4.2141342655898599</c:v>
                </c:pt>
                <c:pt idx="2">
                  <c:v>2.2249434666906698</c:v>
                </c:pt>
                <c:pt idx="3">
                  <c:v>1.2674637867971801</c:v>
                </c:pt>
                <c:pt idx="4">
                  <c:v>3.1725073850378398</c:v>
                </c:pt>
                <c:pt idx="5">
                  <c:v>0.53442278936328103</c:v>
                </c:pt>
                <c:pt idx="6">
                  <c:v>0.95450026477183003</c:v>
                </c:pt>
                <c:pt idx="7">
                  <c:v>0.59348705869940799</c:v>
                </c:pt>
                <c:pt idx="8">
                  <c:v>2.49987453710667</c:v>
                </c:pt>
                <c:pt idx="9">
                  <c:v>2.5933853473063699</c:v>
                </c:pt>
              </c:numCache>
            </c:numRef>
          </c:xVal>
          <c:yVal>
            <c:numRef>
              <c:f>Sheet2!$E$62:$E$71</c:f>
              <c:numCache>
                <c:formatCode>General</c:formatCode>
                <c:ptCount val="10"/>
                <c:pt idx="0">
                  <c:v>-88</c:v>
                </c:pt>
                <c:pt idx="1">
                  <c:v>5</c:v>
                </c:pt>
                <c:pt idx="2">
                  <c:v>-30</c:v>
                </c:pt>
                <c:pt idx="3">
                  <c:v>-10</c:v>
                </c:pt>
                <c:pt idx="4">
                  <c:v>-23</c:v>
                </c:pt>
                <c:pt idx="5">
                  <c:v>-59</c:v>
                </c:pt>
                <c:pt idx="6">
                  <c:v>-6</c:v>
                </c:pt>
                <c:pt idx="7">
                  <c:v>-80</c:v>
                </c:pt>
                <c:pt idx="8">
                  <c:v>-4</c:v>
                </c:pt>
                <c:pt idx="9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4-4662-983C-CC82D7A55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326144"/>
        <c:axId val="476329096"/>
      </c:scatterChart>
      <c:valAx>
        <c:axId val="47632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29096"/>
        <c:crosses val="autoZero"/>
        <c:crossBetween val="midCat"/>
      </c:valAx>
      <c:valAx>
        <c:axId val="4763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2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0460848643919508E-2"/>
                  <c:y val="-0.46863845144356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Sheet2!$C$62:$C$71</c:f>
              <c:numCache>
                <c:formatCode>0.00</c:formatCode>
                <c:ptCount val="10"/>
                <c:pt idx="0">
                  <c:v>2.1275872230105599</c:v>
                </c:pt>
                <c:pt idx="1">
                  <c:v>1.71027625932672</c:v>
                </c:pt>
                <c:pt idx="2">
                  <c:v>2.2274813053754898</c:v>
                </c:pt>
                <c:pt idx="3">
                  <c:v>0.40556647545684898</c:v>
                </c:pt>
                <c:pt idx="4">
                  <c:v>3.5712200248320198</c:v>
                </c:pt>
                <c:pt idx="5">
                  <c:v>0.98623184513709305</c:v>
                </c:pt>
                <c:pt idx="6">
                  <c:v>0.54744687730836805</c:v>
                </c:pt>
                <c:pt idx="7">
                  <c:v>0.82161233895915098</c:v>
                </c:pt>
                <c:pt idx="8">
                  <c:v>2.11632102523442</c:v>
                </c:pt>
                <c:pt idx="9">
                  <c:v>2.2572056990794902</c:v>
                </c:pt>
              </c:numCache>
            </c:numRef>
          </c:xVal>
          <c:yVal>
            <c:numRef>
              <c:f>Sheet2!$E$62:$E$71</c:f>
              <c:numCache>
                <c:formatCode>General</c:formatCode>
                <c:ptCount val="10"/>
                <c:pt idx="0">
                  <c:v>-88</c:v>
                </c:pt>
                <c:pt idx="1">
                  <c:v>5</c:v>
                </c:pt>
                <c:pt idx="2">
                  <c:v>-30</c:v>
                </c:pt>
                <c:pt idx="3">
                  <c:v>-10</c:v>
                </c:pt>
                <c:pt idx="4">
                  <c:v>-23</c:v>
                </c:pt>
                <c:pt idx="5">
                  <c:v>-59</c:v>
                </c:pt>
                <c:pt idx="6">
                  <c:v>-6</c:v>
                </c:pt>
                <c:pt idx="7">
                  <c:v>-80</c:v>
                </c:pt>
                <c:pt idx="8">
                  <c:v>-4</c:v>
                </c:pt>
                <c:pt idx="9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4-4C41-9047-61162017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5120"/>
        <c:axId val="478366224"/>
      </c:scatterChart>
      <c:valAx>
        <c:axId val="47895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66224"/>
        <c:crosses val="autoZero"/>
        <c:crossBetween val="midCat"/>
      </c:valAx>
      <c:valAx>
        <c:axId val="4783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659076990376203"/>
                  <c:y val="-0.18245880723242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Sheet2!$D$73:$D$82</c:f>
              <c:numCache>
                <c:formatCode>0.00</c:formatCode>
                <c:ptCount val="10"/>
                <c:pt idx="0">
                  <c:v>0.85268590189493798</c:v>
                </c:pt>
                <c:pt idx="1">
                  <c:v>3.0126994031167702</c:v>
                </c:pt>
                <c:pt idx="2">
                  <c:v>3.4515709945540398</c:v>
                </c:pt>
                <c:pt idx="3">
                  <c:v>1.6470670913741701</c:v>
                </c:pt>
                <c:pt idx="4">
                  <c:v>2.8434983889771002</c:v>
                </c:pt>
                <c:pt idx="5">
                  <c:v>1.7218992375430799</c:v>
                </c:pt>
                <c:pt idx="6">
                  <c:v>1.7592101988434099</c:v>
                </c:pt>
                <c:pt idx="7">
                  <c:v>0.92437425689384201</c:v>
                </c:pt>
                <c:pt idx="8">
                  <c:v>1.84613727732948</c:v>
                </c:pt>
                <c:pt idx="9">
                  <c:v>2.0084169557769598</c:v>
                </c:pt>
              </c:numCache>
            </c:numRef>
          </c:xVal>
          <c:yVal>
            <c:numRef>
              <c:f>Sheet2!$E$73:$E$82</c:f>
              <c:numCache>
                <c:formatCode>General</c:formatCode>
                <c:ptCount val="10"/>
                <c:pt idx="0">
                  <c:v>-88</c:v>
                </c:pt>
                <c:pt idx="1">
                  <c:v>5</c:v>
                </c:pt>
                <c:pt idx="2">
                  <c:v>-30</c:v>
                </c:pt>
                <c:pt idx="3">
                  <c:v>-10</c:v>
                </c:pt>
                <c:pt idx="4">
                  <c:v>-23</c:v>
                </c:pt>
                <c:pt idx="5">
                  <c:v>-59</c:v>
                </c:pt>
                <c:pt idx="6">
                  <c:v>-6</c:v>
                </c:pt>
                <c:pt idx="7">
                  <c:v>-80</c:v>
                </c:pt>
                <c:pt idx="8">
                  <c:v>-4</c:v>
                </c:pt>
                <c:pt idx="9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1-47F3-8494-ED4EA2786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73264"/>
        <c:axId val="486670312"/>
      </c:scatterChart>
      <c:valAx>
        <c:axId val="48667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70312"/>
        <c:crosses val="autoZero"/>
        <c:crossBetween val="midCat"/>
      </c:valAx>
      <c:valAx>
        <c:axId val="48667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7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965354330708671E-2"/>
                  <c:y val="-0.36430409740449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Sheet2!$C$73:$C$82</c:f>
              <c:numCache>
                <c:formatCode>0.00</c:formatCode>
                <c:ptCount val="10"/>
                <c:pt idx="0">
                  <c:v>1.5798589011577699</c:v>
                </c:pt>
                <c:pt idx="1">
                  <c:v>1.599886731959</c:v>
                </c:pt>
                <c:pt idx="2">
                  <c:v>3.5637470939182401</c:v>
                </c:pt>
                <c:pt idx="3">
                  <c:v>1.02604583866689</c:v>
                </c:pt>
                <c:pt idx="4">
                  <c:v>4.5614028387094798</c:v>
                </c:pt>
                <c:pt idx="5">
                  <c:v>1.5920801821725601</c:v>
                </c:pt>
                <c:pt idx="6">
                  <c:v>0.98996589318693795</c:v>
                </c:pt>
                <c:pt idx="7">
                  <c:v>1.4675032412972899</c:v>
                </c:pt>
                <c:pt idx="8">
                  <c:v>2.9312130982173401</c:v>
                </c:pt>
                <c:pt idx="9">
                  <c:v>1.4094715149327199</c:v>
                </c:pt>
              </c:numCache>
            </c:numRef>
          </c:xVal>
          <c:yVal>
            <c:numRef>
              <c:f>Sheet2!$E$73:$E$82</c:f>
              <c:numCache>
                <c:formatCode>General</c:formatCode>
                <c:ptCount val="10"/>
                <c:pt idx="0">
                  <c:v>-88</c:v>
                </c:pt>
                <c:pt idx="1">
                  <c:v>5</c:v>
                </c:pt>
                <c:pt idx="2">
                  <c:v>-30</c:v>
                </c:pt>
                <c:pt idx="3">
                  <c:v>-10</c:v>
                </c:pt>
                <c:pt idx="4">
                  <c:v>-23</c:v>
                </c:pt>
                <c:pt idx="5">
                  <c:v>-59</c:v>
                </c:pt>
                <c:pt idx="6">
                  <c:v>-6</c:v>
                </c:pt>
                <c:pt idx="7">
                  <c:v>-80</c:v>
                </c:pt>
                <c:pt idx="8">
                  <c:v>-4</c:v>
                </c:pt>
                <c:pt idx="9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8-49AB-B690-D8F447B8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12848"/>
        <c:axId val="484807928"/>
      </c:scatterChart>
      <c:valAx>
        <c:axId val="48481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07928"/>
        <c:crosses val="autoZero"/>
        <c:crossBetween val="midCat"/>
      </c:valAx>
      <c:valAx>
        <c:axId val="48480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1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3</xdr:row>
      <xdr:rowOff>76200</xdr:rowOff>
    </xdr:from>
    <xdr:to>
      <xdr:col>17</xdr:col>
      <xdr:colOff>228600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271462</xdr:colOff>
      <xdr:row>21</xdr:row>
      <xdr:rowOff>47625</xdr:rowOff>
    </xdr:from>
    <xdr:to>
      <xdr:col>17</xdr:col>
      <xdr:colOff>271462</xdr:colOff>
      <xdr:row>35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161925</xdr:colOff>
      <xdr:row>3</xdr:row>
      <xdr:rowOff>66675</xdr:rowOff>
    </xdr:from>
    <xdr:to>
      <xdr:col>25</xdr:col>
      <xdr:colOff>161925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171450</xdr:colOff>
      <xdr:row>21</xdr:row>
      <xdr:rowOff>142874</xdr:rowOff>
    </xdr:from>
    <xdr:to>
      <xdr:col>25</xdr:col>
      <xdr:colOff>171450</xdr:colOff>
      <xdr:row>36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342900</xdr:colOff>
      <xdr:row>39</xdr:row>
      <xdr:rowOff>57150</xdr:rowOff>
    </xdr:from>
    <xdr:to>
      <xdr:col>17</xdr:col>
      <xdr:colOff>342900</xdr:colOff>
      <xdr:row>53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133350</xdr:colOff>
      <xdr:row>39</xdr:row>
      <xdr:rowOff>114300</xdr:rowOff>
    </xdr:from>
    <xdr:to>
      <xdr:col>25</xdr:col>
      <xdr:colOff>133350</xdr:colOff>
      <xdr:row>54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361950</xdr:colOff>
      <xdr:row>57</xdr:row>
      <xdr:rowOff>123825</xdr:rowOff>
    </xdr:from>
    <xdr:to>
      <xdr:col>17</xdr:col>
      <xdr:colOff>171450</xdr:colOff>
      <xdr:row>72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333375</xdr:colOff>
      <xdr:row>57</xdr:row>
      <xdr:rowOff>133350</xdr:rowOff>
    </xdr:from>
    <xdr:to>
      <xdr:col>25</xdr:col>
      <xdr:colOff>180975</xdr:colOff>
      <xdr:row>72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371475</xdr:colOff>
      <xdr:row>76</xdr:row>
      <xdr:rowOff>28575</xdr:rowOff>
    </xdr:from>
    <xdr:to>
      <xdr:col>17</xdr:col>
      <xdr:colOff>180975</xdr:colOff>
      <xdr:row>90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476250</xdr:colOff>
      <xdr:row>76</xdr:row>
      <xdr:rowOff>19050</xdr:rowOff>
    </xdr:from>
    <xdr:to>
      <xdr:col>25</xdr:col>
      <xdr:colOff>323850</xdr:colOff>
      <xdr:row>90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400050</xdr:colOff>
      <xdr:row>93</xdr:row>
      <xdr:rowOff>57150</xdr:rowOff>
    </xdr:from>
    <xdr:to>
      <xdr:col>17</xdr:col>
      <xdr:colOff>209550</xdr:colOff>
      <xdr:row>107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533400</xdr:colOff>
      <xdr:row>94</xdr:row>
      <xdr:rowOff>0</xdr:rowOff>
    </xdr:from>
    <xdr:to>
      <xdr:col>25</xdr:col>
      <xdr:colOff>381000</xdr:colOff>
      <xdr:row>108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14</xdr:row>
      <xdr:rowOff>133350</xdr:rowOff>
    </xdr:from>
    <xdr:to>
      <xdr:col>8</xdr:col>
      <xdr:colOff>295275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304800</xdr:colOff>
      <xdr:row>14</xdr:row>
      <xdr:rowOff>114300</xdr:rowOff>
    </xdr:from>
    <xdr:to>
      <xdr:col>20</xdr:col>
      <xdr:colOff>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261937</xdr:colOff>
      <xdr:row>43</xdr:row>
      <xdr:rowOff>95250</xdr:rowOff>
    </xdr:from>
    <xdr:to>
      <xdr:col>7</xdr:col>
      <xdr:colOff>566737</xdr:colOff>
      <xdr:row>57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328612</xdr:colOff>
      <xdr:row>43</xdr:row>
      <xdr:rowOff>123825</xdr:rowOff>
    </xdr:from>
    <xdr:to>
      <xdr:col>16</xdr:col>
      <xdr:colOff>23812</xdr:colOff>
      <xdr:row>58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604837</xdr:colOff>
      <xdr:row>29</xdr:row>
      <xdr:rowOff>142874</xdr:rowOff>
    </xdr:from>
    <xdr:to>
      <xdr:col>25</xdr:col>
      <xdr:colOff>604837</xdr:colOff>
      <xdr:row>43</xdr:row>
      <xdr:rowOff>28574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71437</xdr:colOff>
      <xdr:row>43</xdr:row>
      <xdr:rowOff>76200</xdr:rowOff>
    </xdr:from>
    <xdr:to>
      <xdr:col>26</xdr:col>
      <xdr:colOff>66675</xdr:colOff>
      <xdr:row>57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590550</xdr:colOff>
      <xdr:row>10</xdr:row>
      <xdr:rowOff>66675</xdr:rowOff>
    </xdr:from>
    <xdr:to>
      <xdr:col>28</xdr:col>
      <xdr:colOff>285750</xdr:colOff>
      <xdr:row>27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209550</xdr:colOff>
      <xdr:row>62</xdr:row>
      <xdr:rowOff>152400</xdr:rowOff>
    </xdr:from>
    <xdr:to>
      <xdr:col>14</xdr:col>
      <xdr:colOff>514350</xdr:colOff>
      <xdr:row>77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285750</xdr:colOff>
      <xdr:row>61</xdr:row>
      <xdr:rowOff>171450</xdr:rowOff>
    </xdr:from>
    <xdr:to>
      <xdr:col>22</xdr:col>
      <xdr:colOff>590550</xdr:colOff>
      <xdr:row>76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352425</xdr:colOff>
      <xdr:row>79</xdr:row>
      <xdr:rowOff>0</xdr:rowOff>
    </xdr:from>
    <xdr:to>
      <xdr:col>22</xdr:col>
      <xdr:colOff>47625</xdr:colOff>
      <xdr:row>93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371475</xdr:colOff>
      <xdr:row>79</xdr:row>
      <xdr:rowOff>47625</xdr:rowOff>
    </xdr:from>
    <xdr:to>
      <xdr:col>13</xdr:col>
      <xdr:colOff>66675</xdr:colOff>
      <xdr:row>93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98"/>
  <sheetViews>
    <sheetView workbookViewId="0">
      <selection activeCell="I46" sqref="I46"/>
    </sheetView>
  </sheetViews>
  <sheetFormatPr baseColWidth="10" defaultColWidth="8.83203125" defaultRowHeight="15" x14ac:dyDescent="0.2"/>
  <cols>
    <col min="1" max="1" width="3.5" customWidth="1"/>
    <col min="12" max="12" width="22.83203125" bestFit="1" customWidth="1"/>
    <col min="13" max="13" width="12" customWidth="1"/>
    <col min="20" max="20" width="22.83203125" bestFit="1" customWidth="1"/>
    <col min="21" max="21" width="11.5" customWidth="1"/>
  </cols>
  <sheetData>
    <row r="2" spans="2:26" x14ac:dyDescent="0.2">
      <c r="B2" t="s">
        <v>13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M2" s="1" t="s">
        <v>28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U2" s="1" t="s">
        <v>28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</row>
    <row r="3" spans="2:26" x14ac:dyDescent="0.2">
      <c r="C3" s="1"/>
      <c r="D3" s="1"/>
      <c r="E3" s="1"/>
      <c r="F3" s="1"/>
      <c r="G3" s="1"/>
      <c r="H3" s="1"/>
      <c r="L3" t="s">
        <v>14</v>
      </c>
      <c r="M3" s="4">
        <f t="shared" ref="M3:R3" si="0">D9</f>
        <v>0</v>
      </c>
      <c r="N3" s="4">
        <f t="shared" si="0"/>
        <v>-0.60064935064935066</v>
      </c>
      <c r="O3" s="4">
        <f t="shared" si="0"/>
        <v>-0.68939393939393945</v>
      </c>
      <c r="P3" s="4">
        <f t="shared" si="0"/>
        <v>-0.67494714587737847</v>
      </c>
      <c r="Q3" s="4">
        <f t="shared" si="0"/>
        <v>-0.60064935064935066</v>
      </c>
      <c r="R3" s="4">
        <f t="shared" si="0"/>
        <v>-0.30113636363636365</v>
      </c>
      <c r="T3" t="s">
        <v>17</v>
      </c>
      <c r="U3" s="4">
        <f t="shared" ref="U3:Z3" si="1">D25</f>
        <v>0</v>
      </c>
      <c r="V3" s="4">
        <f t="shared" si="1"/>
        <v>-1</v>
      </c>
      <c r="W3" s="4">
        <f t="shared" si="1"/>
        <v>-0.3392857142857143</v>
      </c>
      <c r="X3" s="4">
        <f t="shared" si="1"/>
        <v>-1</v>
      </c>
      <c r="Y3" s="4">
        <f t="shared" si="1"/>
        <v>-0.66158536585365857</v>
      </c>
      <c r="Z3" s="4">
        <f t="shared" si="1"/>
        <v>-0.87828947368421051</v>
      </c>
    </row>
    <row r="4" spans="2:26" x14ac:dyDescent="0.2">
      <c r="B4" t="s">
        <v>0</v>
      </c>
      <c r="C4" s="1" t="s">
        <v>7</v>
      </c>
      <c r="D4" s="2">
        <v>44</v>
      </c>
      <c r="E4" s="2">
        <v>2</v>
      </c>
      <c r="F4" s="2">
        <v>2</v>
      </c>
      <c r="G4" s="2">
        <v>5</v>
      </c>
      <c r="H4" s="2">
        <v>4</v>
      </c>
      <c r="I4" s="2">
        <v>4</v>
      </c>
      <c r="J4" t="s">
        <v>11</v>
      </c>
      <c r="M4" s="4"/>
      <c r="N4" s="4"/>
      <c r="O4" s="4"/>
      <c r="P4" s="4"/>
      <c r="Q4" s="4"/>
      <c r="R4" s="4"/>
    </row>
    <row r="5" spans="2:26" x14ac:dyDescent="0.2">
      <c r="C5" s="1" t="s">
        <v>8</v>
      </c>
      <c r="D5" s="2">
        <v>79</v>
      </c>
      <c r="E5" s="2">
        <v>12</v>
      </c>
      <c r="F5" s="2">
        <v>16</v>
      </c>
      <c r="G5" s="2">
        <v>38</v>
      </c>
      <c r="H5" s="2">
        <v>24</v>
      </c>
      <c r="I5" s="2">
        <v>12</v>
      </c>
      <c r="J5" t="s">
        <v>10</v>
      </c>
    </row>
    <row r="6" spans="2:26" x14ac:dyDescent="0.2">
      <c r="C6" t="s">
        <v>9</v>
      </c>
      <c r="D6">
        <f>SUM(D4:D5)</f>
        <v>123</v>
      </c>
      <c r="E6">
        <f t="shared" ref="E6:I6" si="2">SUM(E4:E5)</f>
        <v>14</v>
      </c>
      <c r="F6">
        <f t="shared" si="2"/>
        <v>18</v>
      </c>
      <c r="G6">
        <f t="shared" si="2"/>
        <v>43</v>
      </c>
      <c r="H6">
        <f t="shared" si="2"/>
        <v>28</v>
      </c>
      <c r="I6">
        <f t="shared" si="2"/>
        <v>16</v>
      </c>
    </row>
    <row r="7" spans="2:26" x14ac:dyDescent="0.2">
      <c r="C7" s="1"/>
      <c r="D7" s="3">
        <f t="shared" ref="D7:I7" si="3">D4/D6</f>
        <v>0.35772357723577236</v>
      </c>
      <c r="E7" s="3">
        <f t="shared" si="3"/>
        <v>0.14285714285714285</v>
      </c>
      <c r="F7" s="3">
        <f t="shared" si="3"/>
        <v>0.1111111111111111</v>
      </c>
      <c r="G7" s="3">
        <f t="shared" si="3"/>
        <v>0.11627906976744186</v>
      </c>
      <c r="H7" s="3">
        <f t="shared" si="3"/>
        <v>0.14285714285714285</v>
      </c>
      <c r="I7" s="3">
        <f t="shared" si="3"/>
        <v>0.25</v>
      </c>
    </row>
    <row r="8" spans="2:26" x14ac:dyDescent="0.2">
      <c r="C8" s="1"/>
      <c r="D8" s="3">
        <f t="shared" ref="D8:I8" si="4">D5/D6</f>
        <v>0.64227642276422769</v>
      </c>
      <c r="E8" s="3">
        <f t="shared" si="4"/>
        <v>0.8571428571428571</v>
      </c>
      <c r="F8" s="3">
        <f t="shared" si="4"/>
        <v>0.88888888888888884</v>
      </c>
      <c r="G8" s="3">
        <f t="shared" si="4"/>
        <v>0.88372093023255816</v>
      </c>
      <c r="H8" s="3">
        <f t="shared" si="4"/>
        <v>0.8571428571428571</v>
      </c>
      <c r="I8" s="3">
        <f t="shared" si="4"/>
        <v>0.75</v>
      </c>
    </row>
    <row r="9" spans="2:26" x14ac:dyDescent="0.2">
      <c r="C9" s="1" t="s">
        <v>7</v>
      </c>
      <c r="D9" s="4">
        <f>(D7-D7)/D7</f>
        <v>0</v>
      </c>
      <c r="E9" s="4">
        <f>(E7-D7)/D7</f>
        <v>-0.60064935064935066</v>
      </c>
      <c r="F9" s="4">
        <f>(F7-D7)/D7</f>
        <v>-0.68939393939393945</v>
      </c>
      <c r="G9" s="4">
        <f>(G7-D7)/D7</f>
        <v>-0.67494714587737847</v>
      </c>
      <c r="H9" s="4">
        <f>(H7-D7)/D7</f>
        <v>-0.60064935064935066</v>
      </c>
      <c r="I9" s="4">
        <f>(I7-D7)/D7</f>
        <v>-0.30113636363636365</v>
      </c>
    </row>
    <row r="10" spans="2:26" x14ac:dyDescent="0.2">
      <c r="C10" s="1" t="s">
        <v>8</v>
      </c>
      <c r="D10" s="4">
        <f>(D8-D8)/D8</f>
        <v>0</v>
      </c>
      <c r="E10" s="4">
        <f>(E8-D8)/D8</f>
        <v>0.33453887884267614</v>
      </c>
      <c r="F10" s="4">
        <f>(F8-D8)/D8</f>
        <v>0.3839662447257382</v>
      </c>
      <c r="G10" s="4">
        <f>(G8-D8)/D8</f>
        <v>0.37591992934942586</v>
      </c>
      <c r="H10" s="4">
        <f>(H8-D8)/D8</f>
        <v>0.33453887884267614</v>
      </c>
      <c r="I10" s="4">
        <f>(I8-D8)/D8</f>
        <v>0.16772151898734167</v>
      </c>
    </row>
    <row r="12" spans="2:26" x14ac:dyDescent="0.2">
      <c r="B12" t="s">
        <v>12</v>
      </c>
      <c r="C12" s="1" t="s">
        <v>7</v>
      </c>
      <c r="D12" s="2">
        <v>49</v>
      </c>
      <c r="E12" s="2">
        <v>12</v>
      </c>
      <c r="F12" s="2">
        <v>11</v>
      </c>
      <c r="G12" s="2">
        <v>30</v>
      </c>
      <c r="H12" s="2">
        <v>16</v>
      </c>
      <c r="I12" s="2">
        <v>31</v>
      </c>
      <c r="J12" t="s">
        <v>10</v>
      </c>
    </row>
    <row r="13" spans="2:26" x14ac:dyDescent="0.2">
      <c r="C13" s="1" t="s">
        <v>8</v>
      </c>
      <c r="D13" s="2">
        <v>55</v>
      </c>
      <c r="E13" s="2">
        <v>3</v>
      </c>
      <c r="F13" s="2">
        <v>12</v>
      </c>
      <c r="G13" s="2">
        <v>48</v>
      </c>
      <c r="H13" s="2">
        <v>15</v>
      </c>
      <c r="I13" s="2">
        <v>28</v>
      </c>
      <c r="J13" t="s">
        <v>11</v>
      </c>
    </row>
    <row r="14" spans="2:26" x14ac:dyDescent="0.2">
      <c r="C14" t="s">
        <v>9</v>
      </c>
      <c r="D14">
        <f>SUM(D12:D13)</f>
        <v>104</v>
      </c>
      <c r="E14">
        <f t="shared" ref="E14:I14" si="5">SUM(E12:E13)</f>
        <v>15</v>
      </c>
      <c r="F14">
        <f t="shared" si="5"/>
        <v>23</v>
      </c>
      <c r="G14">
        <f t="shared" si="5"/>
        <v>78</v>
      </c>
      <c r="H14">
        <f t="shared" si="5"/>
        <v>31</v>
      </c>
      <c r="I14">
        <f t="shared" si="5"/>
        <v>59</v>
      </c>
    </row>
    <row r="15" spans="2:26" x14ac:dyDescent="0.2">
      <c r="D15" s="3">
        <f t="shared" ref="D15:I15" si="6">D12/D14</f>
        <v>0.47115384615384615</v>
      </c>
      <c r="E15" s="3">
        <f t="shared" si="6"/>
        <v>0.8</v>
      </c>
      <c r="F15" s="3">
        <f t="shared" si="6"/>
        <v>0.47826086956521741</v>
      </c>
      <c r="G15" s="3">
        <f t="shared" si="6"/>
        <v>0.38461538461538464</v>
      </c>
      <c r="H15" s="3">
        <f t="shared" si="6"/>
        <v>0.5161290322580645</v>
      </c>
      <c r="I15" s="3">
        <f t="shared" si="6"/>
        <v>0.52542372881355937</v>
      </c>
    </row>
    <row r="16" spans="2:26" x14ac:dyDescent="0.2">
      <c r="D16" s="3">
        <f t="shared" ref="D16:I16" si="7">D13/D14</f>
        <v>0.52884615384615385</v>
      </c>
      <c r="E16" s="3">
        <f t="shared" si="7"/>
        <v>0.2</v>
      </c>
      <c r="F16" s="3">
        <f t="shared" si="7"/>
        <v>0.52173913043478259</v>
      </c>
      <c r="G16" s="3">
        <f t="shared" si="7"/>
        <v>0.61538461538461542</v>
      </c>
      <c r="H16" s="3">
        <f t="shared" si="7"/>
        <v>0.4838709677419355</v>
      </c>
      <c r="I16" s="3">
        <f t="shared" si="7"/>
        <v>0.47457627118644069</v>
      </c>
    </row>
    <row r="17" spans="2:26" x14ac:dyDescent="0.2">
      <c r="C17" s="1" t="s">
        <v>7</v>
      </c>
      <c r="D17" s="4">
        <f>(D15-D15)/D15</f>
        <v>0</v>
      </c>
      <c r="E17" s="4">
        <f>(E15-D15)/D15</f>
        <v>0.69795918367346954</v>
      </c>
      <c r="F17" s="4">
        <f>(F15-D15)/D15</f>
        <v>1.5084294587400227E-2</v>
      </c>
      <c r="G17" s="4">
        <f>(G15-D15)/D15</f>
        <v>-0.18367346938775503</v>
      </c>
      <c r="H17" s="4">
        <f>(H15-D15)/D15</f>
        <v>9.5457537853851207E-2</v>
      </c>
      <c r="I17" s="4">
        <f>(I15-D15)/D15</f>
        <v>0.11518505707367704</v>
      </c>
    </row>
    <row r="18" spans="2:26" x14ac:dyDescent="0.2">
      <c r="C18" s="1" t="s">
        <v>8</v>
      </c>
      <c r="D18" s="4">
        <f>(D16-D16)/D16</f>
        <v>0</v>
      </c>
      <c r="E18" s="4">
        <f>(E16-D16)/D16</f>
        <v>-0.62181818181818183</v>
      </c>
      <c r="F18" s="4">
        <f>(F16-D16)/D16</f>
        <v>-1.3438735177865656E-2</v>
      </c>
      <c r="G18" s="4">
        <f>(G16-D16)/D16</f>
        <v>0.16363636363636369</v>
      </c>
      <c r="H18" s="4">
        <f>(H16-D16)/D16</f>
        <v>-8.5043988269794715E-2</v>
      </c>
      <c r="I18" s="4">
        <f>(I16-D16)/D16</f>
        <v>-0.10261941448382125</v>
      </c>
    </row>
    <row r="20" spans="2:26" x14ac:dyDescent="0.2">
      <c r="B20" s="1" t="s">
        <v>16</v>
      </c>
      <c r="C20" s="1" t="s">
        <v>7</v>
      </c>
      <c r="D20" s="2">
        <v>32</v>
      </c>
      <c r="E20" s="2">
        <v>0</v>
      </c>
      <c r="F20" s="2">
        <v>4</v>
      </c>
      <c r="G20" s="2">
        <v>0</v>
      </c>
      <c r="H20" s="2">
        <v>4</v>
      </c>
      <c r="I20" s="2">
        <v>2</v>
      </c>
      <c r="J20" t="s">
        <v>11</v>
      </c>
      <c r="M20" s="1" t="s">
        <v>28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U20" s="1" t="s">
        <v>1</v>
      </c>
      <c r="V20" s="1" t="s">
        <v>2</v>
      </c>
      <c r="W20" s="1" t="s">
        <v>3</v>
      </c>
      <c r="X20" s="1" t="s">
        <v>4</v>
      </c>
      <c r="Y20" s="1" t="s">
        <v>5</v>
      </c>
      <c r="Z20" s="1" t="s">
        <v>6</v>
      </c>
    </row>
    <row r="21" spans="2:26" x14ac:dyDescent="0.2">
      <c r="B21" s="1"/>
      <c r="C21" s="1" t="s">
        <v>8</v>
      </c>
      <c r="D21" s="2">
        <v>79</v>
      </c>
      <c r="E21" s="2">
        <v>4</v>
      </c>
      <c r="F21" s="2">
        <v>17</v>
      </c>
      <c r="G21" s="2">
        <v>12</v>
      </c>
      <c r="H21" s="2">
        <v>37</v>
      </c>
      <c r="I21" s="2">
        <v>55</v>
      </c>
      <c r="J21" t="s">
        <v>10</v>
      </c>
      <c r="L21" t="s">
        <v>15</v>
      </c>
      <c r="M21" s="4">
        <f t="shared" ref="M21:R21" si="8">D18</f>
        <v>0</v>
      </c>
      <c r="N21" s="4">
        <f t="shared" si="8"/>
        <v>-0.62181818181818183</v>
      </c>
      <c r="O21" s="4">
        <f t="shared" si="8"/>
        <v>-1.3438735177865656E-2</v>
      </c>
      <c r="P21" s="4">
        <f t="shared" si="8"/>
        <v>0.16363636363636369</v>
      </c>
      <c r="Q21" s="4">
        <f t="shared" si="8"/>
        <v>-8.5043988269794715E-2</v>
      </c>
      <c r="R21" s="4">
        <f t="shared" si="8"/>
        <v>-0.10261941448382125</v>
      </c>
      <c r="T21" t="s">
        <v>20</v>
      </c>
      <c r="U21" s="5">
        <f t="shared" ref="U21:Z21" si="9">D41</f>
        <v>0</v>
      </c>
      <c r="V21" s="5">
        <f t="shared" si="9"/>
        <v>-0.73809523809523814</v>
      </c>
      <c r="W21" s="5">
        <f t="shared" si="9"/>
        <v>8.0862533692722047E-3</v>
      </c>
      <c r="X21" s="5">
        <f t="shared" si="9"/>
        <v>0.26923076923076927</v>
      </c>
      <c r="Y21" s="5">
        <f t="shared" si="9"/>
        <v>-0.17802197802197797</v>
      </c>
      <c r="Z21" s="5">
        <f t="shared" si="9"/>
        <v>-0.23214285714285712</v>
      </c>
    </row>
    <row r="22" spans="2:26" x14ac:dyDescent="0.2">
      <c r="C22" s="1" t="s">
        <v>9</v>
      </c>
      <c r="D22">
        <f>SUM(D20:D21)</f>
        <v>111</v>
      </c>
      <c r="E22">
        <f t="shared" ref="E22:I22" si="10">SUM(E20:E21)</f>
        <v>4</v>
      </c>
      <c r="F22">
        <f t="shared" si="10"/>
        <v>21</v>
      </c>
      <c r="G22">
        <f t="shared" si="10"/>
        <v>12</v>
      </c>
      <c r="H22">
        <f t="shared" si="10"/>
        <v>41</v>
      </c>
      <c r="I22">
        <f t="shared" si="10"/>
        <v>57</v>
      </c>
    </row>
    <row r="23" spans="2:26" x14ac:dyDescent="0.2">
      <c r="D23" s="3">
        <f>D20/D22</f>
        <v>0.28828828828828829</v>
      </c>
      <c r="E23" s="3">
        <f>E20/E22</f>
        <v>0</v>
      </c>
      <c r="F23" s="3">
        <f>F20/F22</f>
        <v>0.19047619047619047</v>
      </c>
      <c r="G23" s="3">
        <f t="shared" ref="G23:H23" si="11">G20/G22</f>
        <v>0</v>
      </c>
      <c r="H23" s="3">
        <f t="shared" si="11"/>
        <v>9.7560975609756101E-2</v>
      </c>
      <c r="I23" s="3">
        <f>I20/I22</f>
        <v>3.5087719298245612E-2</v>
      </c>
    </row>
    <row r="24" spans="2:26" x14ac:dyDescent="0.2">
      <c r="D24" s="3">
        <f>D21/D22</f>
        <v>0.71171171171171166</v>
      </c>
      <c r="E24" s="3">
        <f>E21/E22</f>
        <v>1</v>
      </c>
      <c r="F24" s="3">
        <f>F21/F22</f>
        <v>0.80952380952380953</v>
      </c>
      <c r="G24" s="3">
        <f t="shared" ref="G24:H24" si="12">G21/G22</f>
        <v>1</v>
      </c>
      <c r="H24" s="3">
        <f t="shared" si="12"/>
        <v>0.90243902439024393</v>
      </c>
      <c r="I24" s="3">
        <f>I21/I22</f>
        <v>0.96491228070175439</v>
      </c>
    </row>
    <row r="25" spans="2:26" x14ac:dyDescent="0.2">
      <c r="C25" s="1" t="s">
        <v>7</v>
      </c>
      <c r="D25" s="4">
        <f>(D23-D23)/D23</f>
        <v>0</v>
      </c>
      <c r="E25" s="4">
        <f>(E23-D23)/D23</f>
        <v>-1</v>
      </c>
      <c r="F25" s="4">
        <f>(F23-D23)/D23</f>
        <v>-0.3392857142857143</v>
      </c>
      <c r="G25" s="4">
        <f>(G23-D23)/D23</f>
        <v>-1</v>
      </c>
      <c r="H25" s="4">
        <f>(H23-D23)/D23</f>
        <v>-0.66158536585365857</v>
      </c>
      <c r="I25" s="4">
        <f>(I23-D23)/D23</f>
        <v>-0.87828947368421051</v>
      </c>
    </row>
    <row r="26" spans="2:26" x14ac:dyDescent="0.2">
      <c r="C26" s="1" t="s">
        <v>8</v>
      </c>
      <c r="D26" s="4">
        <f>(D24-D24)/D24</f>
        <v>0</v>
      </c>
      <c r="E26" s="4">
        <f>(E24-D24)/D24</f>
        <v>0.40506329113924061</v>
      </c>
      <c r="F26" s="4">
        <f>(F24-D24)/D24</f>
        <v>0.13743218806509955</v>
      </c>
      <c r="G26" s="4">
        <f>(G24-D24)/D24</f>
        <v>0.40506329113924061</v>
      </c>
      <c r="H26" s="4">
        <f>(H24-D24)/D24</f>
        <v>0.26798394566224154</v>
      </c>
      <c r="I26" s="4">
        <f>(I24-D24)/D24</f>
        <v>0.35576282478347776</v>
      </c>
    </row>
    <row r="28" spans="2:26" x14ac:dyDescent="0.2">
      <c r="B28" s="1" t="s">
        <v>18</v>
      </c>
      <c r="C28" s="1" t="s">
        <v>7</v>
      </c>
      <c r="D28">
        <v>40</v>
      </c>
      <c r="E28">
        <v>8</v>
      </c>
      <c r="F28">
        <v>20</v>
      </c>
      <c r="G28">
        <v>17</v>
      </c>
      <c r="H28">
        <v>22</v>
      </c>
      <c r="I28">
        <v>11</v>
      </c>
      <c r="J28" t="s">
        <v>11</v>
      </c>
    </row>
    <row r="29" spans="2:26" x14ac:dyDescent="0.2">
      <c r="B29" s="1"/>
      <c r="C29" s="1" t="s">
        <v>8</v>
      </c>
      <c r="D29">
        <f>27+21</f>
        <v>48</v>
      </c>
      <c r="E29">
        <v>15</v>
      </c>
      <c r="F29">
        <v>27</v>
      </c>
      <c r="G29">
        <v>23</v>
      </c>
      <c r="H29">
        <v>37</v>
      </c>
      <c r="I29">
        <v>12</v>
      </c>
      <c r="J29" t="s">
        <v>10</v>
      </c>
    </row>
    <row r="30" spans="2:26" x14ac:dyDescent="0.2">
      <c r="C30" s="1" t="s">
        <v>9</v>
      </c>
      <c r="D30">
        <f>D28+D29</f>
        <v>88</v>
      </c>
      <c r="E30">
        <f>E28+E29</f>
        <v>23</v>
      </c>
      <c r="F30">
        <f t="shared" ref="F30:I30" si="13">F28+F29</f>
        <v>47</v>
      </c>
      <c r="G30">
        <f t="shared" si="13"/>
        <v>40</v>
      </c>
      <c r="H30">
        <f t="shared" si="13"/>
        <v>59</v>
      </c>
      <c r="I30">
        <f t="shared" si="13"/>
        <v>23</v>
      </c>
    </row>
    <row r="31" spans="2:26" x14ac:dyDescent="0.2">
      <c r="D31" s="3">
        <f>D28/D30</f>
        <v>0.45454545454545453</v>
      </c>
      <c r="E31" s="3">
        <f>E28/E30</f>
        <v>0.34782608695652173</v>
      </c>
      <c r="F31" s="3">
        <f t="shared" ref="F31:I31" si="14">F28/F30</f>
        <v>0.42553191489361702</v>
      </c>
      <c r="G31" s="3">
        <f t="shared" si="14"/>
        <v>0.42499999999999999</v>
      </c>
      <c r="H31" s="3">
        <f t="shared" si="14"/>
        <v>0.3728813559322034</v>
      </c>
      <c r="I31" s="3">
        <f t="shared" si="14"/>
        <v>0.47826086956521741</v>
      </c>
    </row>
    <row r="32" spans="2:26" x14ac:dyDescent="0.2">
      <c r="D32" s="3">
        <f>D29/D30</f>
        <v>0.54545454545454541</v>
      </c>
      <c r="E32" s="3">
        <f>E29/E30</f>
        <v>0.65217391304347827</v>
      </c>
      <c r="F32" s="3">
        <f t="shared" ref="F32:I32" si="15">F29/F30</f>
        <v>0.57446808510638303</v>
      </c>
      <c r="G32" s="3">
        <f t="shared" si="15"/>
        <v>0.57499999999999996</v>
      </c>
      <c r="H32" s="3">
        <f t="shared" si="15"/>
        <v>0.6271186440677966</v>
      </c>
      <c r="I32" s="3">
        <f t="shared" si="15"/>
        <v>0.52173913043478259</v>
      </c>
    </row>
    <row r="33" spans="2:26" x14ac:dyDescent="0.2">
      <c r="C33" s="1" t="s">
        <v>7</v>
      </c>
      <c r="D33" s="4">
        <f>(D31-D31)/D31</f>
        <v>0</v>
      </c>
      <c r="E33" s="4">
        <f>(E31-D31)/D31</f>
        <v>-0.23478260869565218</v>
      </c>
      <c r="F33" s="4">
        <f>(F31-D31)/D31</f>
        <v>-6.382978723404252E-2</v>
      </c>
      <c r="G33" s="4">
        <f>(G31-D31)/D31</f>
        <v>-6.4999999999999988E-2</v>
      </c>
      <c r="H33" s="4">
        <f>(H31-D31)/D31</f>
        <v>-0.17966101694915251</v>
      </c>
      <c r="I33" s="4">
        <f>(I31-D31)/D31</f>
        <v>5.2173913043478327E-2</v>
      </c>
    </row>
    <row r="34" spans="2:26" x14ac:dyDescent="0.2">
      <c r="C34" s="1" t="s">
        <v>8</v>
      </c>
      <c r="D34" s="4">
        <f>(D32-D32)/D32</f>
        <v>0</v>
      </c>
      <c r="E34" s="4">
        <f>(E32-D32)/D32</f>
        <v>0.1956521739130436</v>
      </c>
      <c r="F34" s="4">
        <f>(F32-D32)/D32</f>
        <v>5.3191489361702302E-2</v>
      </c>
      <c r="G34" s="4">
        <f>(G32-D32)/D32</f>
        <v>5.4166666666666662E-2</v>
      </c>
      <c r="H34" s="4">
        <f>(H32-D32)/D32</f>
        <v>0.14971751412429385</v>
      </c>
      <c r="I34" s="4">
        <f>(I32-D32)/D32</f>
        <v>-4.3478260869565175E-2</v>
      </c>
    </row>
    <row r="36" spans="2:26" x14ac:dyDescent="0.2">
      <c r="B36" t="s">
        <v>19</v>
      </c>
      <c r="C36" t="s">
        <v>7</v>
      </c>
      <c r="D36">
        <v>49</v>
      </c>
      <c r="E36">
        <v>3</v>
      </c>
      <c r="F36">
        <v>34</v>
      </c>
      <c r="G36">
        <v>63</v>
      </c>
      <c r="H36">
        <v>34</v>
      </c>
      <c r="I36">
        <v>43</v>
      </c>
      <c r="J36" t="s">
        <v>11</v>
      </c>
    </row>
    <row r="37" spans="2:26" x14ac:dyDescent="0.2">
      <c r="C37" t="s">
        <v>8</v>
      </c>
      <c r="D37">
        <v>28</v>
      </c>
      <c r="E37">
        <v>15</v>
      </c>
      <c r="F37">
        <v>19</v>
      </c>
      <c r="G37">
        <v>15</v>
      </c>
      <c r="H37">
        <v>31</v>
      </c>
      <c r="I37">
        <v>45</v>
      </c>
      <c r="J37" t="s">
        <v>10</v>
      </c>
    </row>
    <row r="38" spans="2:26" x14ac:dyDescent="0.2">
      <c r="C38" t="s">
        <v>9</v>
      </c>
      <c r="D38">
        <f>SUM(D36:D37)</f>
        <v>77</v>
      </c>
      <c r="E38">
        <f t="shared" ref="E38:I38" si="16">SUM(E36:E37)</f>
        <v>18</v>
      </c>
      <c r="F38">
        <f t="shared" si="16"/>
        <v>53</v>
      </c>
      <c r="G38">
        <f t="shared" si="16"/>
        <v>78</v>
      </c>
      <c r="H38">
        <f t="shared" si="16"/>
        <v>65</v>
      </c>
      <c r="I38">
        <f t="shared" si="16"/>
        <v>88</v>
      </c>
      <c r="M38" s="1" t="s">
        <v>1</v>
      </c>
      <c r="N38" s="1" t="s">
        <v>2</v>
      </c>
      <c r="O38" s="1" t="s">
        <v>3</v>
      </c>
      <c r="P38" s="1" t="s">
        <v>4</v>
      </c>
      <c r="Q38" s="1" t="s">
        <v>5</v>
      </c>
      <c r="R38" s="1" t="s">
        <v>6</v>
      </c>
      <c r="U38" s="1" t="s">
        <v>1</v>
      </c>
      <c r="V38" s="1" t="s">
        <v>2</v>
      </c>
      <c r="W38" s="1" t="s">
        <v>3</v>
      </c>
      <c r="X38" s="1" t="s">
        <v>4</v>
      </c>
      <c r="Y38" s="1" t="s">
        <v>5</v>
      </c>
      <c r="Z38" s="1" t="s">
        <v>6</v>
      </c>
    </row>
    <row r="39" spans="2:26" x14ac:dyDescent="0.2">
      <c r="D39" s="3">
        <f>D36/D38</f>
        <v>0.63636363636363635</v>
      </c>
      <c r="E39" s="3">
        <f>E36/E38</f>
        <v>0.16666666666666666</v>
      </c>
      <c r="F39" s="3">
        <f t="shared" ref="F39:H39" si="17">F36/F38</f>
        <v>0.64150943396226412</v>
      </c>
      <c r="G39" s="3">
        <f t="shared" si="17"/>
        <v>0.80769230769230771</v>
      </c>
      <c r="H39" s="3">
        <f t="shared" si="17"/>
        <v>0.52307692307692311</v>
      </c>
      <c r="I39" s="3">
        <f>I36/I38</f>
        <v>0.48863636363636365</v>
      </c>
      <c r="L39" t="s">
        <v>21</v>
      </c>
      <c r="M39" s="4">
        <f t="shared" ref="M39:R39" si="18">D33</f>
        <v>0</v>
      </c>
      <c r="N39" s="4">
        <f t="shared" si="18"/>
        <v>-0.23478260869565218</v>
      </c>
      <c r="O39" s="4">
        <f t="shared" si="18"/>
        <v>-6.382978723404252E-2</v>
      </c>
      <c r="P39" s="4">
        <f t="shared" si="18"/>
        <v>-6.4999999999999988E-2</v>
      </c>
      <c r="Q39" s="4">
        <f t="shared" si="18"/>
        <v>-0.17966101694915251</v>
      </c>
      <c r="R39" s="4">
        <f t="shared" si="18"/>
        <v>5.2173913043478327E-2</v>
      </c>
      <c r="T39" t="s">
        <v>27</v>
      </c>
      <c r="U39" s="4">
        <f t="shared" ref="U39:Z39" si="19">D49</f>
        <v>0</v>
      </c>
      <c r="V39" s="4">
        <f t="shared" si="19"/>
        <v>-0.32022029897718329</v>
      </c>
      <c r="W39" s="4">
        <f t="shared" si="19"/>
        <v>-0.51103565365025472</v>
      </c>
      <c r="X39" s="4">
        <f t="shared" si="19"/>
        <v>-0.41935483870967744</v>
      </c>
      <c r="Y39" s="4">
        <f t="shared" si="19"/>
        <v>-0.27419354838709675</v>
      </c>
      <c r="Z39" s="4">
        <f t="shared" si="19"/>
        <v>-0.59013282732447814</v>
      </c>
    </row>
    <row r="40" spans="2:26" x14ac:dyDescent="0.2">
      <c r="D40" s="3">
        <f>D37/D38</f>
        <v>0.36363636363636365</v>
      </c>
      <c r="E40" s="3">
        <f>E37/E38</f>
        <v>0.83333333333333337</v>
      </c>
      <c r="F40" s="3">
        <f t="shared" ref="F40:H40" si="20">F37/F38</f>
        <v>0.35849056603773582</v>
      </c>
      <c r="G40" s="3">
        <f t="shared" si="20"/>
        <v>0.19230769230769232</v>
      </c>
      <c r="H40" s="3">
        <f t="shared" si="20"/>
        <v>0.47692307692307695</v>
      </c>
      <c r="I40" s="3">
        <f>I37/I38</f>
        <v>0.51136363636363635</v>
      </c>
    </row>
    <row r="41" spans="2:26" x14ac:dyDescent="0.2">
      <c r="C41" t="s">
        <v>7</v>
      </c>
      <c r="D41" s="4">
        <f>(D39-D39)/D39</f>
        <v>0</v>
      </c>
      <c r="E41" s="4">
        <f>(E39-D39)/D39</f>
        <v>-0.73809523809523814</v>
      </c>
      <c r="F41" s="4">
        <f>(F39-D39)/D39</f>
        <v>8.0862533692722047E-3</v>
      </c>
      <c r="G41" s="4">
        <f>(G39-D39)/D39</f>
        <v>0.26923076923076927</v>
      </c>
      <c r="H41" s="4">
        <f>(H39-D39)/D39</f>
        <v>-0.17802197802197797</v>
      </c>
      <c r="I41" s="4">
        <f>(I39-D39)/D39</f>
        <v>-0.23214285714285712</v>
      </c>
    </row>
    <row r="42" spans="2:26" x14ac:dyDescent="0.2">
      <c r="C42" t="s">
        <v>8</v>
      </c>
      <c r="D42" s="4">
        <f>(D40-D40)/D40</f>
        <v>0</v>
      </c>
      <c r="E42" s="4">
        <f>(E40-D40)/D40</f>
        <v>1.2916666666666667</v>
      </c>
      <c r="F42" s="4">
        <f>(F40-D40)/D40</f>
        <v>-1.4150943396226509E-2</v>
      </c>
      <c r="G42" s="4">
        <f>(G40-D40)/D40</f>
        <v>-0.47115384615384615</v>
      </c>
      <c r="H42" s="4">
        <f>(H40-D40)/D40</f>
        <v>0.3115384615384616</v>
      </c>
      <c r="I42" s="4">
        <f>(I40-D40)/D40</f>
        <v>0.40624999999999994</v>
      </c>
    </row>
    <row r="44" spans="2:26" x14ac:dyDescent="0.2">
      <c r="B44" t="s">
        <v>26</v>
      </c>
      <c r="C44" t="s">
        <v>7</v>
      </c>
      <c r="D44">
        <f>14+17</f>
        <v>31</v>
      </c>
      <c r="E44">
        <v>8</v>
      </c>
      <c r="F44">
        <v>8</v>
      </c>
      <c r="G44">
        <v>3</v>
      </c>
      <c r="H44">
        <v>5</v>
      </c>
      <c r="I44">
        <v>2</v>
      </c>
      <c r="J44" t="s">
        <v>11</v>
      </c>
    </row>
    <row r="45" spans="2:26" x14ac:dyDescent="0.2">
      <c r="C45" t="s">
        <v>8</v>
      </c>
      <c r="D45">
        <f>42+35</f>
        <v>77</v>
      </c>
      <c r="E45">
        <v>33</v>
      </c>
      <c r="F45">
        <v>49</v>
      </c>
      <c r="G45">
        <v>15</v>
      </c>
      <c r="H45">
        <v>19</v>
      </c>
      <c r="I45">
        <v>15</v>
      </c>
      <c r="J45" t="s">
        <v>10</v>
      </c>
    </row>
    <row r="46" spans="2:26" x14ac:dyDescent="0.2">
      <c r="C46" t="s">
        <v>9</v>
      </c>
      <c r="D46">
        <f>SUM(D44:D45)</f>
        <v>108</v>
      </c>
      <c r="E46">
        <f t="shared" ref="E46:I46" si="21">SUM(E44:E45)</f>
        <v>41</v>
      </c>
      <c r="F46">
        <f t="shared" si="21"/>
        <v>57</v>
      </c>
      <c r="G46">
        <f t="shared" si="21"/>
        <v>18</v>
      </c>
      <c r="H46">
        <f t="shared" si="21"/>
        <v>24</v>
      </c>
      <c r="I46">
        <f t="shared" si="21"/>
        <v>17</v>
      </c>
    </row>
    <row r="47" spans="2:26" x14ac:dyDescent="0.2">
      <c r="D47" s="4">
        <f>D44/D46</f>
        <v>0.28703703703703703</v>
      </c>
      <c r="E47" s="4">
        <f>E44/E46</f>
        <v>0.1951219512195122</v>
      </c>
      <c r="F47" s="4">
        <f t="shared" ref="F47:H47" si="22">F44/F46</f>
        <v>0.14035087719298245</v>
      </c>
      <c r="G47" s="4">
        <f t="shared" si="22"/>
        <v>0.16666666666666666</v>
      </c>
      <c r="H47" s="4">
        <f t="shared" si="22"/>
        <v>0.20833333333333334</v>
      </c>
      <c r="I47" s="4">
        <f>I44/I46</f>
        <v>0.11764705882352941</v>
      </c>
    </row>
    <row r="48" spans="2:26" x14ac:dyDescent="0.2">
      <c r="D48" s="4">
        <f>D45/D46</f>
        <v>0.71296296296296291</v>
      </c>
      <c r="E48" s="4">
        <f>E45/E46</f>
        <v>0.80487804878048785</v>
      </c>
      <c r="F48" s="4">
        <f t="shared" ref="F48:H48" si="23">F45/F46</f>
        <v>0.85964912280701755</v>
      </c>
      <c r="G48" s="4">
        <f t="shared" si="23"/>
        <v>0.83333333333333337</v>
      </c>
      <c r="H48" s="4">
        <f t="shared" si="23"/>
        <v>0.79166666666666663</v>
      </c>
      <c r="I48" s="4">
        <f>I45/I46</f>
        <v>0.88235294117647056</v>
      </c>
    </row>
    <row r="49" spans="2:26" x14ac:dyDescent="0.2">
      <c r="C49" t="s">
        <v>7</v>
      </c>
      <c r="D49" s="4">
        <f>(D47-D47)/D47</f>
        <v>0</v>
      </c>
      <c r="E49" s="4">
        <f>(E47-D47)/D47</f>
        <v>-0.32022029897718329</v>
      </c>
      <c r="F49" s="4">
        <f>(F47-D47)/D47</f>
        <v>-0.51103565365025472</v>
      </c>
      <c r="G49" s="4">
        <f>(G47-D47)/D47</f>
        <v>-0.41935483870967744</v>
      </c>
      <c r="H49" s="4">
        <f>(H47-D47)/D47</f>
        <v>-0.27419354838709675</v>
      </c>
      <c r="I49" s="4">
        <f>(I47-D47)/D47</f>
        <v>-0.59013282732447814</v>
      </c>
    </row>
    <row r="50" spans="2:26" x14ac:dyDescent="0.2">
      <c r="C50" t="s">
        <v>8</v>
      </c>
      <c r="D50" s="4">
        <f>(D48-D48)/D48</f>
        <v>0</v>
      </c>
      <c r="E50" s="4">
        <f>(E48-D48)/D48</f>
        <v>0.12891986062717786</v>
      </c>
      <c r="F50" s="4">
        <f>(F48-D48)/D48</f>
        <v>0.20574162679425848</v>
      </c>
      <c r="G50" s="4">
        <f>(G48-D48)/D48</f>
        <v>0.16883116883116897</v>
      </c>
      <c r="H50" s="4">
        <f>(H48-D48)/D48</f>
        <v>0.11038961038961043</v>
      </c>
      <c r="I50" s="4">
        <f>(I48-D48)/D48</f>
        <v>0.23758594346829648</v>
      </c>
    </row>
    <row r="52" spans="2:26" x14ac:dyDescent="0.2">
      <c r="B52" t="s">
        <v>31</v>
      </c>
      <c r="C52" t="s">
        <v>7</v>
      </c>
      <c r="D52">
        <v>28</v>
      </c>
      <c r="E52">
        <v>10</v>
      </c>
      <c r="F52">
        <v>6</v>
      </c>
      <c r="G52">
        <v>26</v>
      </c>
      <c r="H52">
        <v>12</v>
      </c>
      <c r="I52">
        <v>19</v>
      </c>
      <c r="J52" t="s">
        <v>11</v>
      </c>
    </row>
    <row r="53" spans="2:26" x14ac:dyDescent="0.2">
      <c r="C53" t="s">
        <v>8</v>
      </c>
      <c r="D53">
        <v>13</v>
      </c>
      <c r="E53">
        <v>6</v>
      </c>
      <c r="F53">
        <v>7</v>
      </c>
      <c r="G53">
        <v>21</v>
      </c>
      <c r="H53">
        <v>21</v>
      </c>
      <c r="I53">
        <v>10</v>
      </c>
      <c r="J53" t="s">
        <v>10</v>
      </c>
    </row>
    <row r="54" spans="2:26" x14ac:dyDescent="0.2">
      <c r="C54" t="s">
        <v>9</v>
      </c>
      <c r="D54">
        <f>SUM(D52:D53)</f>
        <v>41</v>
      </c>
      <c r="E54">
        <f t="shared" ref="E54:I54" si="24">SUM(E52:E53)</f>
        <v>16</v>
      </c>
      <c r="F54">
        <f t="shared" si="24"/>
        <v>13</v>
      </c>
      <c r="G54">
        <f t="shared" si="24"/>
        <v>47</v>
      </c>
      <c r="H54">
        <f t="shared" si="24"/>
        <v>33</v>
      </c>
      <c r="I54">
        <f t="shared" si="24"/>
        <v>29</v>
      </c>
    </row>
    <row r="55" spans="2:26" x14ac:dyDescent="0.2">
      <c r="D55" s="4">
        <f>D52/D54</f>
        <v>0.68292682926829273</v>
      </c>
      <c r="E55" s="4">
        <f t="shared" ref="E55:I55" si="25">E52/E54</f>
        <v>0.625</v>
      </c>
      <c r="F55" s="4">
        <f t="shared" si="25"/>
        <v>0.46153846153846156</v>
      </c>
      <c r="G55" s="4">
        <f t="shared" si="25"/>
        <v>0.55319148936170215</v>
      </c>
      <c r="H55" s="4">
        <f t="shared" si="25"/>
        <v>0.36363636363636365</v>
      </c>
      <c r="I55" s="4">
        <f t="shared" si="25"/>
        <v>0.65517241379310343</v>
      </c>
    </row>
    <row r="56" spans="2:26" x14ac:dyDescent="0.2">
      <c r="D56" s="4">
        <f>D53/D54</f>
        <v>0.31707317073170732</v>
      </c>
      <c r="E56" s="4">
        <f>E53/E54</f>
        <v>0.375</v>
      </c>
      <c r="F56" s="4">
        <f t="shared" ref="F56:I56" si="26">F53/F54</f>
        <v>0.53846153846153844</v>
      </c>
      <c r="G56" s="4">
        <f t="shared" si="26"/>
        <v>0.44680851063829785</v>
      </c>
      <c r="H56" s="4">
        <f t="shared" si="26"/>
        <v>0.63636363636363635</v>
      </c>
      <c r="I56" s="4">
        <f t="shared" si="26"/>
        <v>0.34482758620689657</v>
      </c>
      <c r="M56" s="1" t="s">
        <v>1</v>
      </c>
      <c r="N56" s="1" t="s">
        <v>2</v>
      </c>
      <c r="O56" s="1" t="s">
        <v>3</v>
      </c>
      <c r="P56" s="1" t="s">
        <v>4</v>
      </c>
      <c r="Q56" s="1" t="s">
        <v>5</v>
      </c>
      <c r="R56" s="1" t="s">
        <v>6</v>
      </c>
      <c r="U56" s="1" t="s">
        <v>1</v>
      </c>
      <c r="V56" s="1" t="s">
        <v>2</v>
      </c>
      <c r="W56" s="1" t="s">
        <v>3</v>
      </c>
      <c r="X56" s="1" t="s">
        <v>4</v>
      </c>
      <c r="Y56" s="1" t="s">
        <v>5</v>
      </c>
      <c r="Z56" s="1" t="s">
        <v>6</v>
      </c>
    </row>
    <row r="57" spans="2:26" x14ac:dyDescent="0.2">
      <c r="C57" t="s">
        <v>7</v>
      </c>
      <c r="D57" s="4">
        <f>(D55-D55)/D55</f>
        <v>0</v>
      </c>
      <c r="E57" s="4">
        <f>(E55-D55)/D55</f>
        <v>-8.4821428571428645E-2</v>
      </c>
      <c r="F57" s="4">
        <f>(F55-D55)/D55</f>
        <v>-0.32417582417582419</v>
      </c>
      <c r="G57" s="4">
        <f>(G55-D55)/D55</f>
        <v>-0.18996960486322192</v>
      </c>
      <c r="H57" s="4">
        <f>(H55-D55)/D55</f>
        <v>-0.46753246753246758</v>
      </c>
      <c r="I57" s="4">
        <f>(I55-D55)/D55</f>
        <v>-4.0640394088670054E-2</v>
      </c>
      <c r="L57" t="s">
        <v>34</v>
      </c>
      <c r="M57" s="4">
        <f t="shared" ref="M57:R57" si="27">D57</f>
        <v>0</v>
      </c>
      <c r="N57" s="4">
        <f t="shared" si="27"/>
        <v>-8.4821428571428645E-2</v>
      </c>
      <c r="O57" s="4">
        <f t="shared" si="27"/>
        <v>-0.32417582417582419</v>
      </c>
      <c r="P57" s="4">
        <f t="shared" si="27"/>
        <v>-0.18996960486322192</v>
      </c>
      <c r="Q57" s="4">
        <f t="shared" si="27"/>
        <v>-0.46753246753246758</v>
      </c>
      <c r="R57" s="4">
        <f t="shared" si="27"/>
        <v>-4.0640394088670054E-2</v>
      </c>
      <c r="T57" t="s">
        <v>35</v>
      </c>
      <c r="U57" s="4">
        <f t="shared" ref="U57:Z57" si="28">D66</f>
        <v>0</v>
      </c>
      <c r="V57" s="4">
        <f t="shared" si="28"/>
        <v>-0.66666666666666663</v>
      </c>
      <c r="W57" s="4">
        <f t="shared" si="28"/>
        <v>-0.49494949494949492</v>
      </c>
      <c r="X57" s="4">
        <f t="shared" si="28"/>
        <v>-0.85507246376811585</v>
      </c>
      <c r="Y57" s="4">
        <f t="shared" si="28"/>
        <v>7.142857142857155E-2</v>
      </c>
      <c r="Z57" s="4">
        <f t="shared" si="28"/>
        <v>-0.2121212121212121</v>
      </c>
    </row>
    <row r="58" spans="2:26" x14ac:dyDescent="0.2">
      <c r="C58" t="s">
        <v>8</v>
      </c>
      <c r="D58" s="4">
        <f>(D56-D56)/D56</f>
        <v>0</v>
      </c>
      <c r="E58" s="4">
        <f>(E56-D56)/D56</f>
        <v>0.18269230769230768</v>
      </c>
      <c r="F58" s="4">
        <f>(F56-D56)/D56</f>
        <v>0.69822485207100582</v>
      </c>
      <c r="G58" s="4">
        <f>(G56-D56)/D56</f>
        <v>0.40916530278232399</v>
      </c>
      <c r="H58" s="4">
        <f>(H56-D56)/D56</f>
        <v>1.0069930069930069</v>
      </c>
      <c r="I58" s="4">
        <f>(I56-D56)/D56</f>
        <v>8.7533156498673798E-2</v>
      </c>
    </row>
    <row r="60" spans="2:26" x14ac:dyDescent="0.2">
      <c r="B60" t="s">
        <v>33</v>
      </c>
      <c r="C60" t="s">
        <v>7</v>
      </c>
      <c r="D60">
        <v>84</v>
      </c>
      <c r="E60">
        <v>9</v>
      </c>
      <c r="F60">
        <v>28</v>
      </c>
      <c r="G60">
        <v>22</v>
      </c>
      <c r="H60">
        <v>19</v>
      </c>
      <c r="I60">
        <v>42</v>
      </c>
      <c r="J60" t="s">
        <v>10</v>
      </c>
    </row>
    <row r="61" spans="2:26" x14ac:dyDescent="0.2">
      <c r="C61" t="s">
        <v>8</v>
      </c>
      <c r="D61">
        <v>36</v>
      </c>
      <c r="E61">
        <v>1</v>
      </c>
      <c r="F61">
        <v>5</v>
      </c>
      <c r="G61">
        <v>1</v>
      </c>
      <c r="H61">
        <v>9</v>
      </c>
      <c r="I61">
        <v>13</v>
      </c>
      <c r="J61" t="s">
        <v>11</v>
      </c>
    </row>
    <row r="62" spans="2:26" x14ac:dyDescent="0.2">
      <c r="C62" t="s">
        <v>9</v>
      </c>
      <c r="D62">
        <f>SUM(D60:D61)</f>
        <v>120</v>
      </c>
      <c r="E62">
        <f t="shared" ref="E62:I62" si="29">SUM(E60:E61)</f>
        <v>10</v>
      </c>
      <c r="F62">
        <f t="shared" si="29"/>
        <v>33</v>
      </c>
      <c r="G62">
        <f t="shared" si="29"/>
        <v>23</v>
      </c>
      <c r="H62">
        <f t="shared" si="29"/>
        <v>28</v>
      </c>
      <c r="I62">
        <f t="shared" si="29"/>
        <v>55</v>
      </c>
    </row>
    <row r="63" spans="2:26" x14ac:dyDescent="0.2">
      <c r="D63" s="4">
        <f>D60/D62</f>
        <v>0.7</v>
      </c>
      <c r="E63" s="4">
        <f t="shared" ref="E63:I63" si="30">E60/E62</f>
        <v>0.9</v>
      </c>
      <c r="F63" s="4">
        <f t="shared" si="30"/>
        <v>0.84848484848484851</v>
      </c>
      <c r="G63" s="4">
        <f t="shared" si="30"/>
        <v>0.95652173913043481</v>
      </c>
      <c r="H63" s="4">
        <f t="shared" si="30"/>
        <v>0.6785714285714286</v>
      </c>
      <c r="I63" s="4">
        <f t="shared" si="30"/>
        <v>0.76363636363636367</v>
      </c>
    </row>
    <row r="64" spans="2:26" x14ac:dyDescent="0.2">
      <c r="D64" s="4">
        <f>D61/D62</f>
        <v>0.3</v>
      </c>
      <c r="E64" s="4">
        <f>E61/E62</f>
        <v>0.1</v>
      </c>
      <c r="F64" s="4">
        <f t="shared" ref="F64:I64" si="31">F61/F62</f>
        <v>0.15151515151515152</v>
      </c>
      <c r="G64" s="4">
        <f t="shared" si="31"/>
        <v>4.3478260869565216E-2</v>
      </c>
      <c r="H64" s="4">
        <f t="shared" si="31"/>
        <v>0.32142857142857145</v>
      </c>
      <c r="I64" s="4">
        <f t="shared" si="31"/>
        <v>0.23636363636363636</v>
      </c>
    </row>
    <row r="65" spans="2:26" x14ac:dyDescent="0.2">
      <c r="C65" t="s">
        <v>7</v>
      </c>
      <c r="D65" s="4">
        <f>(D63-D63)/D63</f>
        <v>0</v>
      </c>
      <c r="E65" s="4">
        <f>(E63-D63)/D63</f>
        <v>0.28571428571428581</v>
      </c>
      <c r="F65" s="4">
        <f>(F63-D63)/D63</f>
        <v>0.21212121212121224</v>
      </c>
      <c r="G65" s="4">
        <f>(G63-D63)/D63</f>
        <v>0.36645962732919268</v>
      </c>
      <c r="H65" s="4">
        <f>(H63-D63)/D63</f>
        <v>-3.0612244897959075E-2</v>
      </c>
      <c r="I65" s="4">
        <f>(I63-D63)/D63</f>
        <v>9.0909090909091023E-2</v>
      </c>
    </row>
    <row r="66" spans="2:26" x14ac:dyDescent="0.2">
      <c r="C66" t="s">
        <v>8</v>
      </c>
      <c r="D66" s="4">
        <f>(D64-D64)/D64</f>
        <v>0</v>
      </c>
      <c r="E66" s="4">
        <f>(E64-D64)/D64</f>
        <v>-0.66666666666666663</v>
      </c>
      <c r="F66" s="4">
        <f>(F64-D64)/D64</f>
        <v>-0.49494949494949492</v>
      </c>
      <c r="G66" s="4">
        <f>(G64-D64)/D64</f>
        <v>-0.85507246376811585</v>
      </c>
      <c r="H66" s="4">
        <f>(H64-D64)/D64</f>
        <v>7.142857142857155E-2</v>
      </c>
      <c r="I66" s="4">
        <f>(I64-D64)/D64</f>
        <v>-0.2121212121212121</v>
      </c>
    </row>
    <row r="68" spans="2:26" x14ac:dyDescent="0.2">
      <c r="B68" t="s">
        <v>32</v>
      </c>
      <c r="C68" t="s">
        <v>7</v>
      </c>
      <c r="D68">
        <v>38</v>
      </c>
      <c r="E68">
        <v>1</v>
      </c>
      <c r="F68">
        <v>13</v>
      </c>
      <c r="G68">
        <v>7</v>
      </c>
      <c r="H68">
        <v>9</v>
      </c>
      <c r="I68">
        <v>10</v>
      </c>
      <c r="J68" t="s">
        <v>11</v>
      </c>
    </row>
    <row r="69" spans="2:26" x14ac:dyDescent="0.2">
      <c r="C69" t="s">
        <v>8</v>
      </c>
      <c r="D69">
        <v>30</v>
      </c>
      <c r="E69">
        <v>3</v>
      </c>
      <c r="F69">
        <v>23</v>
      </c>
      <c r="G69">
        <v>31</v>
      </c>
      <c r="H69">
        <v>14</v>
      </c>
      <c r="I69">
        <v>9</v>
      </c>
      <c r="J69" t="s">
        <v>10</v>
      </c>
    </row>
    <row r="70" spans="2:26" x14ac:dyDescent="0.2">
      <c r="C70" t="s">
        <v>9</v>
      </c>
      <c r="D70">
        <f>SUM(D68:D69)</f>
        <v>68</v>
      </c>
      <c r="E70">
        <f t="shared" ref="E70:I70" si="32">SUM(E68:E69)</f>
        <v>4</v>
      </c>
      <c r="F70">
        <f t="shared" si="32"/>
        <v>36</v>
      </c>
      <c r="G70">
        <f t="shared" si="32"/>
        <v>38</v>
      </c>
      <c r="H70">
        <f t="shared" si="32"/>
        <v>23</v>
      </c>
      <c r="I70">
        <f t="shared" si="32"/>
        <v>19</v>
      </c>
    </row>
    <row r="71" spans="2:26" x14ac:dyDescent="0.2">
      <c r="D71" s="4">
        <f>D68/D70</f>
        <v>0.55882352941176472</v>
      </c>
      <c r="E71" s="4">
        <f t="shared" ref="E71:I71" si="33">E68/E70</f>
        <v>0.25</v>
      </c>
      <c r="F71" s="4">
        <f t="shared" si="33"/>
        <v>0.3611111111111111</v>
      </c>
      <c r="G71" s="4">
        <f t="shared" si="33"/>
        <v>0.18421052631578946</v>
      </c>
      <c r="H71" s="4">
        <f t="shared" si="33"/>
        <v>0.39130434782608697</v>
      </c>
      <c r="I71" s="4">
        <f t="shared" si="33"/>
        <v>0.52631578947368418</v>
      </c>
    </row>
    <row r="72" spans="2:26" x14ac:dyDescent="0.2">
      <c r="D72" s="4">
        <f>D69/D70</f>
        <v>0.44117647058823528</v>
      </c>
      <c r="E72" s="4">
        <f>E69/E70</f>
        <v>0.75</v>
      </c>
      <c r="F72" s="4">
        <f t="shared" ref="F72:I72" si="34">F69/F70</f>
        <v>0.63888888888888884</v>
      </c>
      <c r="G72" s="4">
        <f t="shared" si="34"/>
        <v>0.81578947368421051</v>
      </c>
      <c r="H72" s="4">
        <f t="shared" si="34"/>
        <v>0.60869565217391308</v>
      </c>
      <c r="I72" s="4">
        <f t="shared" si="34"/>
        <v>0.47368421052631576</v>
      </c>
    </row>
    <row r="73" spans="2:26" x14ac:dyDescent="0.2">
      <c r="C73" t="s">
        <v>7</v>
      </c>
      <c r="D73" s="4">
        <f>(D71-D71)/D71</f>
        <v>0</v>
      </c>
      <c r="E73" s="4">
        <f>(E71-D71)/D71</f>
        <v>-0.55263157894736847</v>
      </c>
      <c r="F73" s="4">
        <f>(F71-D71)/D71</f>
        <v>-0.35380116959064328</v>
      </c>
      <c r="G73" s="4">
        <f>(G71-D71)/D71</f>
        <v>-0.67036011080332403</v>
      </c>
      <c r="H73" s="4">
        <f>(H71-D71)/D71</f>
        <v>-0.2997711670480549</v>
      </c>
      <c r="I73" s="4">
        <f>(I71-D71)/D71</f>
        <v>-5.8171745152354647E-2</v>
      </c>
    </row>
    <row r="74" spans="2:26" x14ac:dyDescent="0.2">
      <c r="C74" t="s">
        <v>8</v>
      </c>
      <c r="D74" s="4">
        <f>(D72-D72)/D72</f>
        <v>0</v>
      </c>
      <c r="E74" s="4">
        <f>(E72-D72)/D72</f>
        <v>0.70000000000000007</v>
      </c>
      <c r="F74" s="4">
        <f>(F72-D72)/D72</f>
        <v>0.44814814814814807</v>
      </c>
      <c r="G74" s="4">
        <f>(G72-D72)/D72</f>
        <v>0.84912280701754383</v>
      </c>
      <c r="H74" s="4">
        <f>(H72-D72)/D72</f>
        <v>0.37971014492753635</v>
      </c>
      <c r="I74" s="4">
        <f>(I72-D72)/D72</f>
        <v>7.3684210526315755E-2</v>
      </c>
      <c r="M74" s="1" t="s">
        <v>1</v>
      </c>
      <c r="N74" s="1" t="s">
        <v>2</v>
      </c>
      <c r="O74" s="1" t="s">
        <v>3</v>
      </c>
      <c r="P74" s="1" t="s">
        <v>4</v>
      </c>
      <c r="Q74" s="1" t="s">
        <v>5</v>
      </c>
      <c r="R74" s="1" t="s">
        <v>6</v>
      </c>
      <c r="U74" s="1" t="s">
        <v>1</v>
      </c>
      <c r="V74" s="1" t="s">
        <v>2</v>
      </c>
      <c r="W74" s="1" t="s">
        <v>3</v>
      </c>
      <c r="X74" s="1" t="s">
        <v>4</v>
      </c>
      <c r="Y74" s="1" t="s">
        <v>5</v>
      </c>
      <c r="Z74" s="1" t="s">
        <v>6</v>
      </c>
    </row>
    <row r="75" spans="2:26" x14ac:dyDescent="0.2">
      <c r="L75" t="s">
        <v>36</v>
      </c>
      <c r="M75" s="4">
        <f t="shared" ref="M75:R75" si="35">D73</f>
        <v>0</v>
      </c>
      <c r="N75" s="4">
        <f t="shared" si="35"/>
        <v>-0.55263157894736847</v>
      </c>
      <c r="O75" s="4">
        <f t="shared" si="35"/>
        <v>-0.35380116959064328</v>
      </c>
      <c r="P75" s="4">
        <f t="shared" si="35"/>
        <v>-0.67036011080332403</v>
      </c>
      <c r="Q75" s="4">
        <f t="shared" si="35"/>
        <v>-0.2997711670480549</v>
      </c>
      <c r="R75" s="4">
        <f t="shared" si="35"/>
        <v>-5.8171745152354647E-2</v>
      </c>
      <c r="T75" t="s">
        <v>41</v>
      </c>
      <c r="U75" s="4">
        <f t="shared" ref="U75:Z75" si="36">D81</f>
        <v>0</v>
      </c>
      <c r="V75" s="4">
        <f t="shared" si="36"/>
        <v>-1</v>
      </c>
      <c r="W75" s="4">
        <f t="shared" si="36"/>
        <v>-0.27272727272727276</v>
      </c>
      <c r="X75" s="4">
        <f t="shared" si="36"/>
        <v>-0.84189723320158105</v>
      </c>
      <c r="Y75" s="4">
        <f t="shared" si="36"/>
        <v>-0.87878787878787878</v>
      </c>
      <c r="Z75" s="4">
        <f t="shared" si="36"/>
        <v>-0.94995829858215164</v>
      </c>
    </row>
    <row r="76" spans="2:26" x14ac:dyDescent="0.2">
      <c r="B76" t="s">
        <v>37</v>
      </c>
      <c r="C76" t="s">
        <v>7</v>
      </c>
      <c r="D76">
        <v>66</v>
      </c>
      <c r="E76">
        <v>0</v>
      </c>
      <c r="F76">
        <v>6</v>
      </c>
      <c r="G76">
        <v>2</v>
      </c>
      <c r="H76">
        <v>5</v>
      </c>
      <c r="I76">
        <v>3</v>
      </c>
      <c r="J76" t="s">
        <v>11</v>
      </c>
    </row>
    <row r="77" spans="2:26" x14ac:dyDescent="0.2">
      <c r="C77" t="s">
        <v>8</v>
      </c>
      <c r="D77">
        <v>54</v>
      </c>
      <c r="E77">
        <v>1</v>
      </c>
      <c r="F77">
        <v>9</v>
      </c>
      <c r="G77">
        <v>21</v>
      </c>
      <c r="H77">
        <v>70</v>
      </c>
      <c r="I77">
        <v>106</v>
      </c>
      <c r="J77" t="s">
        <v>10</v>
      </c>
    </row>
    <row r="78" spans="2:26" x14ac:dyDescent="0.2">
      <c r="C78" t="s">
        <v>9</v>
      </c>
      <c r="D78">
        <f>SUM(D76:D77)</f>
        <v>120</v>
      </c>
      <c r="E78">
        <f t="shared" ref="E78:I78" si="37">SUM(E76:E77)</f>
        <v>1</v>
      </c>
      <c r="F78">
        <f t="shared" si="37"/>
        <v>15</v>
      </c>
      <c r="G78">
        <f t="shared" si="37"/>
        <v>23</v>
      </c>
      <c r="H78">
        <f t="shared" si="37"/>
        <v>75</v>
      </c>
      <c r="I78">
        <f t="shared" si="37"/>
        <v>109</v>
      </c>
    </row>
    <row r="79" spans="2:26" x14ac:dyDescent="0.2">
      <c r="D79" s="4">
        <f>D76/D78</f>
        <v>0.55000000000000004</v>
      </c>
      <c r="E79" s="4">
        <f t="shared" ref="E79:I79" si="38">E76/E78</f>
        <v>0</v>
      </c>
      <c r="F79" s="4">
        <f t="shared" si="38"/>
        <v>0.4</v>
      </c>
      <c r="G79" s="4">
        <f t="shared" si="38"/>
        <v>8.6956521739130432E-2</v>
      </c>
      <c r="H79" s="4">
        <f t="shared" si="38"/>
        <v>6.6666666666666666E-2</v>
      </c>
      <c r="I79" s="4">
        <f t="shared" si="38"/>
        <v>2.7522935779816515E-2</v>
      </c>
    </row>
    <row r="80" spans="2:26" x14ac:dyDescent="0.2">
      <c r="D80" s="4">
        <f>D77/D78</f>
        <v>0.45</v>
      </c>
      <c r="E80" s="4">
        <f>E77/E78</f>
        <v>1</v>
      </c>
      <c r="F80" s="4">
        <f t="shared" ref="F80:I80" si="39">F77/F78</f>
        <v>0.6</v>
      </c>
      <c r="G80" s="4">
        <f t="shared" si="39"/>
        <v>0.91304347826086951</v>
      </c>
      <c r="H80" s="4">
        <f t="shared" si="39"/>
        <v>0.93333333333333335</v>
      </c>
      <c r="I80" s="4">
        <f t="shared" si="39"/>
        <v>0.97247706422018354</v>
      </c>
    </row>
    <row r="81" spans="2:26" x14ac:dyDescent="0.2">
      <c r="C81" t="s">
        <v>7</v>
      </c>
      <c r="D81" s="4">
        <f>(D79-D79)/D79</f>
        <v>0</v>
      </c>
      <c r="E81" s="4">
        <f>(E79-D79)/D79</f>
        <v>-1</v>
      </c>
      <c r="F81" s="4">
        <f>(F79-D79)/D79</f>
        <v>-0.27272727272727276</v>
      </c>
      <c r="G81" s="4">
        <f>(G79-D79)/D79</f>
        <v>-0.84189723320158105</v>
      </c>
      <c r="H81" s="4">
        <f>(H79-D79)/D79</f>
        <v>-0.87878787878787878</v>
      </c>
      <c r="I81" s="4">
        <f>(I79-D79)/D79</f>
        <v>-0.94995829858215164</v>
      </c>
    </row>
    <row r="82" spans="2:26" x14ac:dyDescent="0.2">
      <c r="C82" t="s">
        <v>8</v>
      </c>
      <c r="D82" s="4">
        <f>(D80-D80)/D80</f>
        <v>0</v>
      </c>
      <c r="E82" s="4">
        <f>(E80-D80)/D80</f>
        <v>1.2222222222222223</v>
      </c>
      <c r="F82" s="4">
        <f>(F80-D80)/D80</f>
        <v>0.33333333333333326</v>
      </c>
      <c r="G82" s="4">
        <f>(G80-D80)/D80</f>
        <v>1.0289855072463767</v>
      </c>
      <c r="H82" s="4">
        <f>(H80-D80)/D80</f>
        <v>1.074074074074074</v>
      </c>
      <c r="I82" s="4">
        <f>(I80-D80)/D80</f>
        <v>1.1610601427115188</v>
      </c>
    </row>
    <row r="84" spans="2:26" x14ac:dyDescent="0.2">
      <c r="B84" t="s">
        <v>42</v>
      </c>
      <c r="C84" t="s">
        <v>7</v>
      </c>
      <c r="D84">
        <v>69</v>
      </c>
      <c r="E84">
        <v>7</v>
      </c>
      <c r="F84">
        <v>28</v>
      </c>
      <c r="G84">
        <v>25</v>
      </c>
      <c r="H84">
        <v>27</v>
      </c>
      <c r="I84">
        <v>17</v>
      </c>
      <c r="J84" t="s">
        <v>10</v>
      </c>
    </row>
    <row r="85" spans="2:26" x14ac:dyDescent="0.2">
      <c r="C85" t="s">
        <v>8</v>
      </c>
      <c r="D85">
        <v>51</v>
      </c>
      <c r="E85">
        <v>3</v>
      </c>
      <c r="F85">
        <v>24</v>
      </c>
      <c r="G85">
        <v>11</v>
      </c>
      <c r="H85">
        <v>5</v>
      </c>
      <c r="I85">
        <v>10</v>
      </c>
      <c r="J85" t="s">
        <v>11</v>
      </c>
    </row>
    <row r="86" spans="2:26" x14ac:dyDescent="0.2">
      <c r="C86" t="s">
        <v>9</v>
      </c>
      <c r="D86">
        <f>SUM(D84:D85)</f>
        <v>120</v>
      </c>
      <c r="E86">
        <f t="shared" ref="E86:I86" si="40">SUM(E84:E85)</f>
        <v>10</v>
      </c>
      <c r="F86">
        <f t="shared" si="40"/>
        <v>52</v>
      </c>
      <c r="G86">
        <f t="shared" si="40"/>
        <v>36</v>
      </c>
      <c r="H86">
        <f t="shared" si="40"/>
        <v>32</v>
      </c>
      <c r="I86">
        <f t="shared" si="40"/>
        <v>27</v>
      </c>
    </row>
    <row r="87" spans="2:26" x14ac:dyDescent="0.2">
      <c r="D87" s="4">
        <f>D84/D86</f>
        <v>0.57499999999999996</v>
      </c>
      <c r="E87" s="4">
        <f t="shared" ref="E87:I87" si="41">E84/E86</f>
        <v>0.7</v>
      </c>
      <c r="F87" s="4">
        <f t="shared" si="41"/>
        <v>0.53846153846153844</v>
      </c>
      <c r="G87" s="4">
        <f t="shared" si="41"/>
        <v>0.69444444444444442</v>
      </c>
      <c r="H87" s="4">
        <f t="shared" si="41"/>
        <v>0.84375</v>
      </c>
      <c r="I87" s="4">
        <f t="shared" si="41"/>
        <v>0.62962962962962965</v>
      </c>
    </row>
    <row r="88" spans="2:26" x14ac:dyDescent="0.2">
      <c r="D88" s="4">
        <f>D85/D86</f>
        <v>0.42499999999999999</v>
      </c>
      <c r="E88" s="4">
        <f>E85/E86</f>
        <v>0.3</v>
      </c>
      <c r="F88" s="4">
        <f t="shared" ref="F88:I88" si="42">F85/F86</f>
        <v>0.46153846153846156</v>
      </c>
      <c r="G88" s="4">
        <f t="shared" si="42"/>
        <v>0.30555555555555558</v>
      </c>
      <c r="H88" s="4">
        <f t="shared" si="42"/>
        <v>0.15625</v>
      </c>
      <c r="I88" s="4">
        <f t="shared" si="42"/>
        <v>0.37037037037037035</v>
      </c>
    </row>
    <row r="89" spans="2:26" x14ac:dyDescent="0.2">
      <c r="C89" t="s">
        <v>7</v>
      </c>
      <c r="D89" s="4">
        <f>(D87-D87)/D87</f>
        <v>0</v>
      </c>
      <c r="E89" s="4">
        <f>(E87-D87)/D87</f>
        <v>0.21739130434782611</v>
      </c>
      <c r="F89" s="4">
        <f>(F87-D87)/D87</f>
        <v>-6.3545150501672212E-2</v>
      </c>
      <c r="G89" s="4">
        <f>(G87-D87)/D87</f>
        <v>0.20772946859903388</v>
      </c>
      <c r="H89" s="4">
        <f>(H87-D87)/D87</f>
        <v>0.46739130434782622</v>
      </c>
      <c r="I89" s="4">
        <f>(I87-D87)/D87</f>
        <v>9.5008051529790777E-2</v>
      </c>
    </row>
    <row r="90" spans="2:26" x14ac:dyDescent="0.2">
      <c r="C90" t="s">
        <v>8</v>
      </c>
      <c r="D90" s="4">
        <f>(D88-D88)/D88</f>
        <v>0</v>
      </c>
      <c r="E90" s="4">
        <f>(E88-D88)/D88</f>
        <v>-0.29411764705882354</v>
      </c>
      <c r="F90" s="4">
        <f>(F88-D88)/D88</f>
        <v>8.5972850678733115E-2</v>
      </c>
      <c r="G90" s="4">
        <f>(G88-D88)/D88</f>
        <v>-0.28104575163398687</v>
      </c>
      <c r="H90" s="4">
        <f>(H88-D88)/D88</f>
        <v>-0.63235294117647056</v>
      </c>
      <c r="I90" s="4">
        <f>(I88-D88)/D88</f>
        <v>-0.12854030501089328</v>
      </c>
    </row>
    <row r="92" spans="2:26" x14ac:dyDescent="0.2">
      <c r="B92" t="s">
        <v>45</v>
      </c>
      <c r="C92" t="s">
        <v>7</v>
      </c>
      <c r="D92">
        <v>34</v>
      </c>
      <c r="E92">
        <v>2</v>
      </c>
      <c r="F92">
        <v>16</v>
      </c>
      <c r="G92">
        <v>18</v>
      </c>
      <c r="H92">
        <v>10</v>
      </c>
      <c r="I92">
        <v>16</v>
      </c>
      <c r="J92" t="s">
        <v>10</v>
      </c>
      <c r="M92" s="1" t="s">
        <v>1</v>
      </c>
      <c r="N92" s="1" t="s">
        <v>2</v>
      </c>
      <c r="O92" s="1" t="s">
        <v>3</v>
      </c>
      <c r="P92" s="1" t="s">
        <v>4</v>
      </c>
      <c r="Q92" s="1" t="s">
        <v>5</v>
      </c>
      <c r="R92" s="1" t="s">
        <v>6</v>
      </c>
      <c r="T92" s="1"/>
      <c r="U92" s="1" t="s">
        <v>1</v>
      </c>
      <c r="V92" s="1" t="s">
        <v>2</v>
      </c>
      <c r="W92" s="1" t="s">
        <v>3</v>
      </c>
      <c r="X92" s="1" t="s">
        <v>4</v>
      </c>
      <c r="Y92" s="1" t="s">
        <v>5</v>
      </c>
      <c r="Z92" s="1" t="s">
        <v>6</v>
      </c>
    </row>
    <row r="93" spans="2:26" x14ac:dyDescent="0.2">
      <c r="C93" t="s">
        <v>8</v>
      </c>
      <c r="D93">
        <v>62</v>
      </c>
      <c r="E93">
        <v>1</v>
      </c>
      <c r="F93">
        <v>26</v>
      </c>
      <c r="G93">
        <v>26</v>
      </c>
      <c r="H93">
        <v>39</v>
      </c>
      <c r="I93">
        <v>18</v>
      </c>
      <c r="J93" t="s">
        <v>11</v>
      </c>
      <c r="L93" t="s">
        <v>43</v>
      </c>
      <c r="M93" s="4">
        <f t="shared" ref="M93:R93" si="43">D90</f>
        <v>0</v>
      </c>
      <c r="N93" s="4">
        <f t="shared" si="43"/>
        <v>-0.29411764705882354</v>
      </c>
      <c r="O93" s="4">
        <f t="shared" si="43"/>
        <v>8.5972850678733115E-2</v>
      </c>
      <c r="P93" s="4">
        <f t="shared" si="43"/>
        <v>-0.28104575163398687</v>
      </c>
      <c r="Q93" s="4">
        <f t="shared" si="43"/>
        <v>-0.63235294117647056</v>
      </c>
      <c r="R93" s="4">
        <f t="shared" si="43"/>
        <v>-0.12854030501089328</v>
      </c>
      <c r="T93" t="s">
        <v>44</v>
      </c>
      <c r="U93" s="4">
        <f t="shared" ref="U93:Z93" si="44">D98</f>
        <v>0</v>
      </c>
      <c r="V93" s="4">
        <f t="shared" si="44"/>
        <v>-0.48387096774193555</v>
      </c>
      <c r="W93" s="4">
        <f t="shared" si="44"/>
        <v>-4.1474654377880206E-2</v>
      </c>
      <c r="X93" s="4">
        <f t="shared" si="44"/>
        <v>-8.5043988269794729E-2</v>
      </c>
      <c r="Y93" s="4">
        <f t="shared" si="44"/>
        <v>0.23238973008558253</v>
      </c>
      <c r="Z93" s="4">
        <f t="shared" si="44"/>
        <v>-0.18026565464895639</v>
      </c>
    </row>
    <row r="94" spans="2:26" x14ac:dyDescent="0.2">
      <c r="C94" t="s">
        <v>9</v>
      </c>
      <c r="D94">
        <f>SUM(D92:D93)</f>
        <v>96</v>
      </c>
      <c r="E94">
        <f t="shared" ref="E94:I94" si="45">SUM(E92:E93)</f>
        <v>3</v>
      </c>
      <c r="F94">
        <f t="shared" si="45"/>
        <v>42</v>
      </c>
      <c r="G94">
        <f t="shared" si="45"/>
        <v>44</v>
      </c>
      <c r="H94">
        <f t="shared" si="45"/>
        <v>49</v>
      </c>
      <c r="I94">
        <f t="shared" si="45"/>
        <v>34</v>
      </c>
    </row>
    <row r="95" spans="2:26" x14ac:dyDescent="0.2">
      <c r="D95" s="4">
        <f>D92/D94</f>
        <v>0.35416666666666669</v>
      </c>
      <c r="E95" s="4">
        <f t="shared" ref="E95:I95" si="46">E92/E94</f>
        <v>0.66666666666666663</v>
      </c>
      <c r="F95" s="4">
        <f t="shared" si="46"/>
        <v>0.38095238095238093</v>
      </c>
      <c r="G95" s="4">
        <f t="shared" si="46"/>
        <v>0.40909090909090912</v>
      </c>
      <c r="H95" s="4">
        <f t="shared" si="46"/>
        <v>0.20408163265306123</v>
      </c>
      <c r="I95" s="4">
        <f t="shared" si="46"/>
        <v>0.47058823529411764</v>
      </c>
    </row>
    <row r="96" spans="2:26" x14ac:dyDescent="0.2">
      <c r="D96" s="4">
        <f>D93/D94</f>
        <v>0.64583333333333337</v>
      </c>
      <c r="E96" s="4">
        <f>E93/E94</f>
        <v>0.33333333333333331</v>
      </c>
      <c r="F96" s="4">
        <f t="shared" ref="F96:I96" si="47">F93/F94</f>
        <v>0.61904761904761907</v>
      </c>
      <c r="G96" s="4">
        <f t="shared" si="47"/>
        <v>0.59090909090909094</v>
      </c>
      <c r="H96" s="4">
        <f t="shared" si="47"/>
        <v>0.79591836734693877</v>
      </c>
      <c r="I96" s="4">
        <f t="shared" si="47"/>
        <v>0.52941176470588236</v>
      </c>
    </row>
    <row r="97" spans="3:9" x14ac:dyDescent="0.2">
      <c r="C97" t="s">
        <v>7</v>
      </c>
      <c r="D97" s="4">
        <f>(D95-D95)/D95</f>
        <v>0</v>
      </c>
      <c r="E97" s="4">
        <f>(E95-D95)/D95</f>
        <v>0.88235294117647034</v>
      </c>
      <c r="F97" s="4">
        <f>(F95-D95)/D95</f>
        <v>7.563025210084022E-2</v>
      </c>
      <c r="G97" s="4">
        <f>(G95-D95)/D95</f>
        <v>0.15508021390374332</v>
      </c>
      <c r="H97" s="4">
        <f>(H95-D95)/D95</f>
        <v>-0.42376950780312128</v>
      </c>
      <c r="I97" s="4">
        <f>(I95-D95)/D95</f>
        <v>0.32871972318339093</v>
      </c>
    </row>
    <row r="98" spans="3:9" x14ac:dyDescent="0.2">
      <c r="C98" t="s">
        <v>8</v>
      </c>
      <c r="D98" s="4">
        <f>(D96-D96)/D96</f>
        <v>0</v>
      </c>
      <c r="E98" s="4">
        <f>(E96-D96)/D96</f>
        <v>-0.48387096774193555</v>
      </c>
      <c r="F98" s="4">
        <f>(F96-D96)/D96</f>
        <v>-4.1474654377880206E-2</v>
      </c>
      <c r="G98" s="4">
        <f>(G96-D96)/D96</f>
        <v>-8.5043988269794729E-2</v>
      </c>
      <c r="H98" s="4">
        <f>(H96-D96)/D96</f>
        <v>0.23238973008558253</v>
      </c>
      <c r="I98" s="4">
        <f>(I96-D96)/D96</f>
        <v>-0.18026565464895639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82"/>
  <sheetViews>
    <sheetView topLeftCell="A31" workbookViewId="0">
      <selection activeCell="P38" sqref="P38"/>
    </sheetView>
  </sheetViews>
  <sheetFormatPr baseColWidth="10" defaultColWidth="8.83203125" defaultRowHeight="15" x14ac:dyDescent="0.2"/>
  <sheetData>
    <row r="2" spans="2:27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</row>
    <row r="3" spans="2:27" x14ac:dyDescent="0.2">
      <c r="B3" t="s">
        <v>0</v>
      </c>
      <c r="C3" s="4">
        <f>Sheet1!D7</f>
        <v>0.35772357723577236</v>
      </c>
      <c r="D3" s="4">
        <f>Sheet1!E7</f>
        <v>0.14285714285714285</v>
      </c>
      <c r="E3" s="4">
        <f>Sheet1!F7</f>
        <v>0.1111111111111111</v>
      </c>
      <c r="F3" s="4">
        <f>Sheet1!G7</f>
        <v>0.11627906976744186</v>
      </c>
      <c r="G3" s="4">
        <f>Sheet1!H7</f>
        <v>0.14285714285714285</v>
      </c>
      <c r="H3" s="4">
        <f>Sheet1!I7</f>
        <v>0.25</v>
      </c>
      <c r="N3" t="s">
        <v>0</v>
      </c>
      <c r="O3" s="4">
        <f>Sheet1!D9</f>
        <v>0</v>
      </c>
      <c r="P3" s="4">
        <f>Sheet1!E9</f>
        <v>-0.60064935064935066</v>
      </c>
      <c r="Q3" s="4">
        <f>Sheet1!F9</f>
        <v>-0.68939393939393945</v>
      </c>
      <c r="R3" s="4">
        <f>Sheet1!G9</f>
        <v>-0.67494714587737847</v>
      </c>
      <c r="S3" s="4">
        <f>Sheet1!H9</f>
        <v>-0.60064935064935066</v>
      </c>
      <c r="T3" s="4">
        <f>Sheet1!I9</f>
        <v>-0.30113636363636365</v>
      </c>
      <c r="V3" s="1" t="s">
        <v>1</v>
      </c>
      <c r="W3" s="1" t="s">
        <v>2</v>
      </c>
      <c r="X3" s="1" t="s">
        <v>3</v>
      </c>
      <c r="Y3" s="1" t="s">
        <v>4</v>
      </c>
      <c r="Z3" s="1" t="s">
        <v>5</v>
      </c>
      <c r="AA3" s="1" t="s">
        <v>6</v>
      </c>
    </row>
    <row r="4" spans="2:27" x14ac:dyDescent="0.2">
      <c r="B4" t="s">
        <v>12</v>
      </c>
      <c r="C4" s="4">
        <f>Sheet1!D16</f>
        <v>0.52884615384615385</v>
      </c>
      <c r="D4" s="4">
        <f>Sheet1!E16</f>
        <v>0.2</v>
      </c>
      <c r="E4" s="4">
        <f>Sheet1!F16</f>
        <v>0.52173913043478259</v>
      </c>
      <c r="F4" s="4">
        <f>Sheet1!G16</f>
        <v>0.61538461538461542</v>
      </c>
      <c r="G4" s="4">
        <f>Sheet1!H16</f>
        <v>0.4838709677419355</v>
      </c>
      <c r="H4" s="4">
        <f>Sheet1!I16</f>
        <v>0.47457627118644069</v>
      </c>
      <c r="N4" t="s">
        <v>12</v>
      </c>
      <c r="O4" s="4">
        <f>Sheet1!D18</f>
        <v>0</v>
      </c>
      <c r="P4" s="4">
        <f>Sheet1!E18</f>
        <v>-0.62181818181818183</v>
      </c>
      <c r="Q4" s="4">
        <f>Sheet1!F18</f>
        <v>-1.3438735177865656E-2</v>
      </c>
      <c r="R4" s="4">
        <f>Sheet1!G18</f>
        <v>0.16363636363636369</v>
      </c>
      <c r="S4" s="4">
        <f>Sheet1!H18</f>
        <v>-8.5043988269794715E-2</v>
      </c>
      <c r="T4" s="4">
        <f>Sheet1!I18</f>
        <v>-0.10261941448382125</v>
      </c>
      <c r="V4" s="4">
        <f>AVERAGE(O3:O14)</f>
        <v>0</v>
      </c>
      <c r="W4" s="4">
        <f t="shared" ref="W4:AA4" si="0">AVERAGE(P3:P14)</f>
        <v>-0.54980616393515247</v>
      </c>
      <c r="X4" s="4">
        <f t="shared" si="0"/>
        <v>-0.25083776179291056</v>
      </c>
      <c r="Y4" s="4">
        <f t="shared" si="0"/>
        <v>-0.38748533368832899</v>
      </c>
      <c r="Z4" s="4">
        <f>AVERAGE(S3:S14)</f>
        <v>-0.32948178343014572</v>
      </c>
      <c r="AA4" s="4">
        <f t="shared" si="0"/>
        <v>-0.30182038606937417</v>
      </c>
    </row>
    <row r="5" spans="2:27" x14ac:dyDescent="0.2">
      <c r="B5" t="s">
        <v>16</v>
      </c>
      <c r="C5" s="4">
        <f>Sheet1!D23</f>
        <v>0.28828828828828829</v>
      </c>
      <c r="D5" s="4">
        <f>Sheet1!E23</f>
        <v>0</v>
      </c>
      <c r="E5" s="4">
        <f>Sheet1!F23</f>
        <v>0.19047619047619047</v>
      </c>
      <c r="F5" s="4">
        <f>Sheet1!G23</f>
        <v>0</v>
      </c>
      <c r="G5" s="4">
        <f>Sheet1!H23</f>
        <v>9.7560975609756101E-2</v>
      </c>
      <c r="H5" s="4">
        <f>Sheet1!I23</f>
        <v>3.5087719298245612E-2</v>
      </c>
      <c r="N5" t="s">
        <v>16</v>
      </c>
      <c r="O5" s="4">
        <f>Sheet1!D25</f>
        <v>0</v>
      </c>
      <c r="P5" s="4">
        <f>Sheet1!E25</f>
        <v>-1</v>
      </c>
      <c r="Q5" s="4">
        <f>Sheet1!F25</f>
        <v>-0.3392857142857143</v>
      </c>
      <c r="R5" s="4">
        <f>Sheet1!G25</f>
        <v>-1</v>
      </c>
      <c r="S5" s="4">
        <f>Sheet1!H25</f>
        <v>-0.66158536585365857</v>
      </c>
      <c r="T5" s="4">
        <f>Sheet1!I25</f>
        <v>-0.87828947368421051</v>
      </c>
      <c r="V5" s="3">
        <f>_xlfn.STDEV.P(O3:O14)</f>
        <v>0</v>
      </c>
      <c r="W5" s="3">
        <f>_xlfn.STDEV.P(P3:P14)</f>
        <v>0.27387972688117485</v>
      </c>
      <c r="X5" s="3">
        <f t="shared" ref="X5:AA5" si="1">_xlfn.STDEV.P(Q3:Q14)</f>
        <v>0.23444142005810828</v>
      </c>
      <c r="Y5" s="3">
        <f t="shared" si="1"/>
        <v>0.40257409091854623</v>
      </c>
      <c r="Z5" s="3">
        <f t="shared" si="1"/>
        <v>0.31382786488806957</v>
      </c>
      <c r="AA5" s="3">
        <f t="shared" si="1"/>
        <v>0.31435104748572373</v>
      </c>
    </row>
    <row r="6" spans="2:27" x14ac:dyDescent="0.2">
      <c r="B6" t="s">
        <v>19</v>
      </c>
      <c r="C6" s="4">
        <f>Sheet1!D39</f>
        <v>0.63636363636363635</v>
      </c>
      <c r="D6" s="4">
        <f>Sheet1!E39</f>
        <v>0.16666666666666666</v>
      </c>
      <c r="E6" s="4">
        <f>Sheet1!F39</f>
        <v>0.64150943396226412</v>
      </c>
      <c r="F6" s="4">
        <f>Sheet1!G39</f>
        <v>0.80769230769230771</v>
      </c>
      <c r="G6" s="4">
        <f>Sheet1!H39</f>
        <v>0.52307692307692311</v>
      </c>
      <c r="H6" s="4">
        <f>Sheet1!I39</f>
        <v>0.48863636363636365</v>
      </c>
      <c r="N6" t="s">
        <v>19</v>
      </c>
      <c r="O6" s="4">
        <f>Sheet1!D41</f>
        <v>0</v>
      </c>
      <c r="P6" s="4">
        <f>Sheet1!E41</f>
        <v>-0.73809523809523814</v>
      </c>
      <c r="Q6" s="4">
        <f>Sheet1!F41</f>
        <v>8.0862533692722047E-3</v>
      </c>
      <c r="R6" s="4">
        <f>Sheet1!G41</f>
        <v>0.26923076923076927</v>
      </c>
      <c r="S6" s="4">
        <f>Sheet1!H41</f>
        <v>-0.17802197802197797</v>
      </c>
      <c r="T6" s="4">
        <f>Sheet1!I41</f>
        <v>-0.23214285714285712</v>
      </c>
    </row>
    <row r="7" spans="2:27" x14ac:dyDescent="0.2">
      <c r="B7" t="s">
        <v>18</v>
      </c>
      <c r="C7" s="4">
        <f>Sheet1!D31</f>
        <v>0.45454545454545453</v>
      </c>
      <c r="D7" s="4">
        <f>Sheet1!E31</f>
        <v>0.34782608695652173</v>
      </c>
      <c r="E7" s="4">
        <f>Sheet1!F31</f>
        <v>0.42553191489361702</v>
      </c>
      <c r="F7" s="4">
        <f>Sheet1!G31</f>
        <v>0.42499999999999999</v>
      </c>
      <c r="G7" s="4">
        <f>Sheet1!H31</f>
        <v>0.3728813559322034</v>
      </c>
      <c r="H7" s="4">
        <f>Sheet1!I31</f>
        <v>0.47826086956521741</v>
      </c>
      <c r="N7" t="s">
        <v>18</v>
      </c>
      <c r="O7" s="5">
        <f>Sheet1!D33</f>
        <v>0</v>
      </c>
      <c r="P7" s="5">
        <f>Sheet1!E33</f>
        <v>-0.23478260869565218</v>
      </c>
      <c r="Q7" s="5">
        <f>Sheet1!F33</f>
        <v>-6.382978723404252E-2</v>
      </c>
      <c r="R7" s="5">
        <f>Sheet1!G33</f>
        <v>-6.4999999999999988E-2</v>
      </c>
      <c r="S7" s="5">
        <f>Sheet1!H33</f>
        <v>-0.17966101694915251</v>
      </c>
      <c r="T7" s="5">
        <f>Sheet1!I33</f>
        <v>5.2173913043478327E-2</v>
      </c>
    </row>
    <row r="8" spans="2:27" x14ac:dyDescent="0.2">
      <c r="B8" t="s">
        <v>26</v>
      </c>
      <c r="C8" s="5">
        <f>Sheet1!D47</f>
        <v>0.28703703703703703</v>
      </c>
      <c r="D8" s="5">
        <f>Sheet1!E47</f>
        <v>0.1951219512195122</v>
      </c>
      <c r="E8" s="5">
        <f>Sheet1!F47</f>
        <v>0.14035087719298245</v>
      </c>
      <c r="F8" s="5">
        <f>Sheet1!G47</f>
        <v>0.16666666666666666</v>
      </c>
      <c r="G8" s="5">
        <f>Sheet1!H47</f>
        <v>0.20833333333333334</v>
      </c>
      <c r="H8" s="5">
        <f>Sheet1!I47</f>
        <v>0.11764705882352941</v>
      </c>
      <c r="N8" t="s">
        <v>26</v>
      </c>
      <c r="O8" s="5">
        <f>Sheet1!D49</f>
        <v>0</v>
      </c>
      <c r="P8" s="5">
        <f>Sheet1!E49</f>
        <v>-0.32022029897718329</v>
      </c>
      <c r="Q8" s="5">
        <f>Sheet1!F49</f>
        <v>-0.51103565365025472</v>
      </c>
      <c r="R8" s="5">
        <f>Sheet1!G49</f>
        <v>-0.41935483870967744</v>
      </c>
      <c r="S8" s="5">
        <f>Sheet1!H49</f>
        <v>-0.27419354838709675</v>
      </c>
      <c r="T8" s="5">
        <f>Sheet1!I49</f>
        <v>-0.59013282732447814</v>
      </c>
    </row>
    <row r="9" spans="2:27" x14ac:dyDescent="0.2">
      <c r="B9" t="s">
        <v>31</v>
      </c>
      <c r="C9" s="5">
        <f>Sheet1!D55</f>
        <v>0.68292682926829273</v>
      </c>
      <c r="D9" s="5">
        <f>Sheet1!E55</f>
        <v>0.625</v>
      </c>
      <c r="E9" s="5">
        <f>Sheet1!F55</f>
        <v>0.46153846153846156</v>
      </c>
      <c r="F9" s="5">
        <f>Sheet1!G55</f>
        <v>0.55319148936170215</v>
      </c>
      <c r="G9" s="5">
        <f>Sheet1!H55</f>
        <v>0.36363636363636365</v>
      </c>
      <c r="H9" s="5">
        <f>Sheet1!I55</f>
        <v>0.65517241379310343</v>
      </c>
      <c r="N9" t="s">
        <v>31</v>
      </c>
      <c r="O9" s="5">
        <f>Sheet1!D57</f>
        <v>0</v>
      </c>
      <c r="P9" s="5">
        <f>Sheet1!E57</f>
        <v>-8.4821428571428645E-2</v>
      </c>
      <c r="Q9" s="5">
        <f>Sheet1!F57</f>
        <v>-0.32417582417582419</v>
      </c>
      <c r="R9" s="5">
        <f>Sheet1!G57</f>
        <v>-0.18996960486322192</v>
      </c>
      <c r="S9" s="5">
        <f>Sheet1!H57</f>
        <v>-0.46753246753246758</v>
      </c>
      <c r="T9" s="5">
        <f>Sheet1!I57</f>
        <v>-4.0640394088670054E-2</v>
      </c>
    </row>
    <row r="10" spans="2:27" x14ac:dyDescent="0.2">
      <c r="B10" t="s">
        <v>33</v>
      </c>
      <c r="C10" s="5">
        <f>Sheet1!D64</f>
        <v>0.3</v>
      </c>
      <c r="D10" s="5">
        <f>Sheet1!E64</f>
        <v>0.1</v>
      </c>
      <c r="E10" s="5">
        <f>Sheet1!F64</f>
        <v>0.15151515151515152</v>
      </c>
      <c r="F10" s="5">
        <f>Sheet1!G64</f>
        <v>4.3478260869565216E-2</v>
      </c>
      <c r="G10" s="5">
        <f>Sheet1!H64</f>
        <v>0.32142857142857145</v>
      </c>
      <c r="H10" s="5">
        <f>Sheet1!I64</f>
        <v>0.23636363636363636</v>
      </c>
      <c r="N10" t="s">
        <v>33</v>
      </c>
      <c r="O10" s="5">
        <f>Sheet1!D66</f>
        <v>0</v>
      </c>
      <c r="P10" s="5">
        <f>Sheet1!E66</f>
        <v>-0.66666666666666663</v>
      </c>
      <c r="Q10" s="5">
        <f>Sheet1!F66</f>
        <v>-0.49494949494949492</v>
      </c>
      <c r="R10" s="5">
        <f>Sheet1!G66</f>
        <v>-0.85507246376811585</v>
      </c>
      <c r="S10" s="5">
        <f>Sheet1!H66</f>
        <v>7.142857142857155E-2</v>
      </c>
      <c r="T10" s="5">
        <f>Sheet1!I66</f>
        <v>-0.2121212121212121</v>
      </c>
    </row>
    <row r="11" spans="2:27" x14ac:dyDescent="0.2">
      <c r="B11" t="s">
        <v>32</v>
      </c>
      <c r="C11" s="5">
        <f>Sheet1!D71</f>
        <v>0.55882352941176472</v>
      </c>
      <c r="D11" s="5">
        <f>Sheet1!E71</f>
        <v>0.25</v>
      </c>
      <c r="E11" s="5">
        <f>Sheet1!F71</f>
        <v>0.3611111111111111</v>
      </c>
      <c r="F11" s="5">
        <f>Sheet1!G71</f>
        <v>0.18421052631578946</v>
      </c>
      <c r="G11" s="5">
        <f>Sheet1!H71</f>
        <v>0.39130434782608697</v>
      </c>
      <c r="H11" s="5">
        <f>Sheet1!I71</f>
        <v>0.52631578947368418</v>
      </c>
      <c r="N11" t="s">
        <v>32</v>
      </c>
      <c r="O11" s="5">
        <f>Sheet1!D73</f>
        <v>0</v>
      </c>
      <c r="P11" s="5">
        <f>Sheet1!E73</f>
        <v>-0.55263157894736847</v>
      </c>
      <c r="Q11" s="5">
        <f>Sheet1!F73</f>
        <v>-0.35380116959064328</v>
      </c>
      <c r="R11" s="5">
        <f>Sheet1!G73</f>
        <v>-0.67036011080332403</v>
      </c>
      <c r="S11" s="5">
        <f>Sheet1!H73</f>
        <v>-0.2997711670480549</v>
      </c>
      <c r="T11" s="5">
        <f>Sheet1!I73</f>
        <v>-5.8171745152354647E-2</v>
      </c>
    </row>
    <row r="12" spans="2:27" x14ac:dyDescent="0.2">
      <c r="B12" t="s">
        <v>37</v>
      </c>
      <c r="C12" s="5">
        <f>Sheet1!D79</f>
        <v>0.55000000000000004</v>
      </c>
      <c r="D12" s="5">
        <f>Sheet1!E79</f>
        <v>0</v>
      </c>
      <c r="E12" s="5">
        <f>Sheet1!F79</f>
        <v>0.4</v>
      </c>
      <c r="F12" s="5">
        <f>Sheet1!G79</f>
        <v>8.6956521739130432E-2</v>
      </c>
      <c r="G12" s="5">
        <f>Sheet1!H79</f>
        <v>6.6666666666666666E-2</v>
      </c>
      <c r="H12" s="5">
        <f>Sheet1!I79</f>
        <v>2.7522935779816515E-2</v>
      </c>
      <c r="N12" t="s">
        <v>37</v>
      </c>
      <c r="O12" s="5">
        <f>Sheet1!D81</f>
        <v>0</v>
      </c>
      <c r="P12" s="5">
        <f>Sheet1!E81</f>
        <v>-1</v>
      </c>
      <c r="Q12" s="5">
        <f>Sheet1!F81</f>
        <v>-0.27272727272727276</v>
      </c>
      <c r="R12" s="5">
        <f>Sheet1!G81</f>
        <v>-0.84189723320158105</v>
      </c>
      <c r="S12" s="5">
        <f>Sheet1!H81</f>
        <v>-0.87878787878787878</v>
      </c>
      <c r="T12" s="5">
        <f>Sheet1!I81</f>
        <v>-0.94995829858215164</v>
      </c>
    </row>
    <row r="13" spans="2:27" x14ac:dyDescent="0.2">
      <c r="B13" t="s">
        <v>42</v>
      </c>
      <c r="C13" s="5">
        <f>Sheet1!D88</f>
        <v>0.42499999999999999</v>
      </c>
      <c r="D13" s="5">
        <f>Sheet1!E88</f>
        <v>0.3</v>
      </c>
      <c r="E13" s="5">
        <f>Sheet1!F88</f>
        <v>0.46153846153846156</v>
      </c>
      <c r="F13" s="5">
        <f>Sheet1!G88</f>
        <v>0.30555555555555558</v>
      </c>
      <c r="G13" s="5">
        <f>Sheet1!H88</f>
        <v>0.15625</v>
      </c>
      <c r="H13" s="5">
        <f>Sheet1!I88</f>
        <v>0.37037037037037035</v>
      </c>
      <c r="N13" t="s">
        <v>42</v>
      </c>
      <c r="O13" s="5">
        <f>Sheet1!D90</f>
        <v>0</v>
      </c>
      <c r="P13" s="5">
        <f>Sheet1!E90</f>
        <v>-0.29411764705882354</v>
      </c>
      <c r="Q13" s="5">
        <f>Sheet1!F90</f>
        <v>8.5972850678733115E-2</v>
      </c>
      <c r="R13" s="5">
        <f>Sheet1!G90</f>
        <v>-0.28104575163398687</v>
      </c>
      <c r="S13" s="5">
        <f>Sheet1!H90</f>
        <v>-0.63235294117647056</v>
      </c>
      <c r="T13" s="5">
        <f>Sheet1!I90</f>
        <v>-0.12854030501089328</v>
      </c>
    </row>
    <row r="14" spans="2:27" x14ac:dyDescent="0.2">
      <c r="B14" t="s">
        <v>45</v>
      </c>
      <c r="C14" s="5">
        <f>Sheet1!D96</f>
        <v>0.64583333333333337</v>
      </c>
      <c r="D14" s="5">
        <f>Sheet1!E96</f>
        <v>0.33333333333333331</v>
      </c>
      <c r="E14" s="5">
        <f>Sheet1!F96</f>
        <v>0.61904761904761907</v>
      </c>
      <c r="F14" s="5">
        <f>Sheet1!G96</f>
        <v>0.59090909090909094</v>
      </c>
      <c r="G14" s="5">
        <f>Sheet1!H96</f>
        <v>0.79591836734693877</v>
      </c>
      <c r="H14" s="5">
        <f>Sheet1!I96</f>
        <v>0.52941176470588236</v>
      </c>
      <c r="N14" t="s">
        <v>45</v>
      </c>
      <c r="O14" s="5">
        <f>Sheet1!D98</f>
        <v>0</v>
      </c>
      <c r="P14" s="5">
        <f>Sheet1!E98</f>
        <v>-0.48387096774193555</v>
      </c>
      <c r="Q14" s="5">
        <f>Sheet1!F98</f>
        <v>-4.1474654377880206E-2</v>
      </c>
      <c r="R14" s="5">
        <f>Sheet1!G98</f>
        <v>-8.5043988269794729E-2</v>
      </c>
      <c r="S14" s="5">
        <f>Sheet1!H98</f>
        <v>0.23238973008558253</v>
      </c>
      <c r="T14" s="5">
        <f>Sheet1!I98</f>
        <v>-0.18026565464895639</v>
      </c>
    </row>
    <row r="15" spans="2:27" x14ac:dyDescent="0.2">
      <c r="C15" s="5"/>
      <c r="D15" s="5"/>
      <c r="E15" s="5"/>
      <c r="F15" s="5"/>
      <c r="G15" s="5"/>
      <c r="H15" s="5"/>
      <c r="O15" s="5"/>
      <c r="P15" s="5"/>
      <c r="Q15" s="5"/>
      <c r="R15" s="5"/>
      <c r="S15" s="5"/>
      <c r="T15" s="5"/>
    </row>
    <row r="16" spans="2:27" x14ac:dyDescent="0.2">
      <c r="C16" s="5"/>
      <c r="D16" s="5"/>
      <c r="E16" s="5"/>
      <c r="F16" s="5"/>
      <c r="G16" s="5"/>
      <c r="H16" s="5"/>
      <c r="O16" s="5"/>
      <c r="P16" s="5"/>
      <c r="Q16" s="5"/>
      <c r="R16" s="5"/>
      <c r="S16" s="5"/>
      <c r="T16" s="5"/>
    </row>
    <row r="32" spans="3:15" s="6" customFormat="1" ht="32" x14ac:dyDescent="0.2">
      <c r="C32" s="6" t="s">
        <v>22</v>
      </c>
      <c r="D32" s="6" t="s">
        <v>23</v>
      </c>
      <c r="E32" s="6" t="s">
        <v>29</v>
      </c>
      <c r="F32" s="6" t="s">
        <v>30</v>
      </c>
      <c r="G32" s="6" t="s">
        <v>24</v>
      </c>
      <c r="H32" s="6" t="s">
        <v>25</v>
      </c>
      <c r="M32" s="6" t="str">
        <f t="shared" ref="M32:N37" si="2">G32</f>
        <v>HbT         (1 week)</v>
      </c>
      <c r="N32" s="6" t="str">
        <f t="shared" si="2"/>
        <v>GCaMP  (1 week)</v>
      </c>
      <c r="O32" s="7" t="str">
        <f t="shared" ref="O32:O37" si="3">D32</f>
        <v>Behavior (week 4)</v>
      </c>
    </row>
    <row r="33" spans="2:15" x14ac:dyDescent="0.2">
      <c r="B33" t="s">
        <v>0</v>
      </c>
      <c r="C33" s="5">
        <f t="shared" ref="C33:C37" si="4">P3</f>
        <v>-0.60064935064935066</v>
      </c>
      <c r="D33" s="5">
        <f>T3</f>
        <v>-0.30113636363636365</v>
      </c>
      <c r="E33">
        <v>0.63190000000000002</v>
      </c>
      <c r="F33">
        <v>0.57450000000000001</v>
      </c>
      <c r="G33">
        <v>0.39742</v>
      </c>
      <c r="H33">
        <v>0.48089999999999999</v>
      </c>
      <c r="L33" t="s">
        <v>0</v>
      </c>
      <c r="M33">
        <f t="shared" si="2"/>
        <v>0.39742</v>
      </c>
      <c r="N33">
        <f t="shared" si="2"/>
        <v>0.48089999999999999</v>
      </c>
      <c r="O33" s="4">
        <f t="shared" si="3"/>
        <v>-0.30113636363636365</v>
      </c>
    </row>
    <row r="34" spans="2:15" x14ac:dyDescent="0.2">
      <c r="B34" t="s">
        <v>12</v>
      </c>
      <c r="C34" s="5">
        <f t="shared" si="4"/>
        <v>-0.62181818181818183</v>
      </c>
      <c r="D34" s="5">
        <f>T4</f>
        <v>-0.10261941448382125</v>
      </c>
      <c r="E34">
        <v>0.80730000000000002</v>
      </c>
      <c r="F34">
        <v>0.73050000000000004</v>
      </c>
      <c r="G34">
        <v>0.58020000000000005</v>
      </c>
      <c r="H34">
        <v>0</v>
      </c>
      <c r="L34" t="s">
        <v>12</v>
      </c>
      <c r="M34">
        <f t="shared" si="2"/>
        <v>0.58020000000000005</v>
      </c>
      <c r="N34">
        <f t="shared" si="2"/>
        <v>0</v>
      </c>
      <c r="O34" s="4">
        <f t="shared" si="3"/>
        <v>-0.10261941448382125</v>
      </c>
    </row>
    <row r="35" spans="2:15" x14ac:dyDescent="0.2">
      <c r="B35" t="s">
        <v>16</v>
      </c>
      <c r="C35" s="5">
        <f t="shared" si="4"/>
        <v>-1</v>
      </c>
      <c r="D35" s="5">
        <f>T5</f>
        <v>-0.87828947368421051</v>
      </c>
      <c r="E35">
        <v>0.379</v>
      </c>
      <c r="F35">
        <v>0.37880000000000003</v>
      </c>
      <c r="G35">
        <v>0</v>
      </c>
      <c r="H35">
        <v>2.2000000000000001E-3</v>
      </c>
      <c r="L35" t="s">
        <v>16</v>
      </c>
      <c r="M35">
        <f t="shared" si="2"/>
        <v>0</v>
      </c>
      <c r="N35">
        <f t="shared" si="2"/>
        <v>2.2000000000000001E-3</v>
      </c>
      <c r="O35" s="4">
        <f t="shared" si="3"/>
        <v>-0.87828947368421051</v>
      </c>
    </row>
    <row r="36" spans="2:15" x14ac:dyDescent="0.2">
      <c r="B36" t="s">
        <v>19</v>
      </c>
      <c r="C36" s="5">
        <f>P6</f>
        <v>-0.73809523809523814</v>
      </c>
      <c r="D36" s="5">
        <f>T6</f>
        <v>-0.23214285714285712</v>
      </c>
      <c r="E36">
        <v>0.60460000000000003</v>
      </c>
      <c r="F36">
        <v>0.68540000000000001</v>
      </c>
      <c r="G36">
        <v>0.29520000000000002</v>
      </c>
      <c r="H36">
        <v>0.47539999999999999</v>
      </c>
      <c r="L36" t="s">
        <v>19</v>
      </c>
      <c r="M36">
        <f t="shared" si="2"/>
        <v>0.29520000000000002</v>
      </c>
      <c r="N36">
        <f t="shared" si="2"/>
        <v>0.47539999999999999</v>
      </c>
      <c r="O36" s="4">
        <f t="shared" si="3"/>
        <v>-0.23214285714285712</v>
      </c>
    </row>
    <row r="37" spans="2:15" x14ac:dyDescent="0.2">
      <c r="B37" t="s">
        <v>18</v>
      </c>
      <c r="C37" s="5">
        <f t="shared" si="4"/>
        <v>-0.23478260869565218</v>
      </c>
      <c r="D37" s="5">
        <f>T7</f>
        <v>5.2173913043478327E-2</v>
      </c>
      <c r="E37">
        <v>0.81159999999999999</v>
      </c>
      <c r="F37">
        <v>0.77170000000000005</v>
      </c>
      <c r="G37">
        <v>0.82450000000000001</v>
      </c>
      <c r="H37">
        <v>0.74409999999999998</v>
      </c>
      <c r="L37" t="s">
        <v>18</v>
      </c>
      <c r="M37">
        <f t="shared" si="2"/>
        <v>0.82450000000000001</v>
      </c>
      <c r="N37">
        <f t="shared" si="2"/>
        <v>0.74409999999999998</v>
      </c>
      <c r="O37" s="4">
        <f t="shared" si="3"/>
        <v>5.2173913043478327E-2</v>
      </c>
    </row>
    <row r="38" spans="2:15" x14ac:dyDescent="0.2">
      <c r="B38" t="s">
        <v>26</v>
      </c>
      <c r="C38" s="5">
        <f>$P$8</f>
        <v>-0.32022029897718329</v>
      </c>
      <c r="D38" s="5">
        <f>$T$8</f>
        <v>-0.59013282732447814</v>
      </c>
      <c r="E38">
        <v>0.59930000000000005</v>
      </c>
      <c r="F38">
        <v>0.50209999999999999</v>
      </c>
      <c r="G38">
        <v>0.22969999999999999</v>
      </c>
      <c r="H38">
        <v>0</v>
      </c>
      <c r="L38" t="s">
        <v>26</v>
      </c>
      <c r="M38">
        <v>0.22969999999999999</v>
      </c>
      <c r="N38">
        <v>0</v>
      </c>
      <c r="O38" s="5">
        <f>$T$8</f>
        <v>-0.59013282732447814</v>
      </c>
    </row>
    <row r="39" spans="2:15" x14ac:dyDescent="0.2">
      <c r="B39" t="s">
        <v>31</v>
      </c>
      <c r="D39" s="4">
        <f>$T$9</f>
        <v>-4.0640394088670054E-2</v>
      </c>
      <c r="E39">
        <v>0.36199999999999999</v>
      </c>
      <c r="F39">
        <v>0.35120000000000001</v>
      </c>
      <c r="L39" t="s">
        <v>31</v>
      </c>
      <c r="M39">
        <v>0</v>
      </c>
      <c r="N39">
        <v>0</v>
      </c>
      <c r="O39" s="4">
        <f>$T$9</f>
        <v>-4.0640394088670054E-2</v>
      </c>
    </row>
    <row r="40" spans="2:15" s="6" customFormat="1" ht="16" x14ac:dyDescent="0.2">
      <c r="B40" s="6" t="s">
        <v>33</v>
      </c>
      <c r="D40" s="8">
        <f>$T$10</f>
        <v>-0.2121212121212121</v>
      </c>
      <c r="E40" s="6">
        <v>0</v>
      </c>
      <c r="F40" s="6">
        <v>0</v>
      </c>
      <c r="L40" s="6" t="s">
        <v>33</v>
      </c>
      <c r="M40" s="6">
        <v>1.44E-2</v>
      </c>
      <c r="N40" s="6">
        <v>0</v>
      </c>
      <c r="O40" s="8">
        <f>$T$10</f>
        <v>-0.2121212121212121</v>
      </c>
    </row>
    <row r="41" spans="2:15" x14ac:dyDescent="0.2">
      <c r="B41" t="s">
        <v>32</v>
      </c>
      <c r="D41" s="5">
        <f>$T$11</f>
        <v>-5.8171745152354647E-2</v>
      </c>
      <c r="E41">
        <v>0.65369999999999995</v>
      </c>
      <c r="F41">
        <v>0.38279999999999997</v>
      </c>
      <c r="L41" t="s">
        <v>32</v>
      </c>
      <c r="M41">
        <v>1.3100000000000001E-2</v>
      </c>
      <c r="N41">
        <v>0</v>
      </c>
      <c r="O41" s="5">
        <f>$T$11</f>
        <v>-5.8171745152354647E-2</v>
      </c>
    </row>
    <row r="42" spans="2:15" x14ac:dyDescent="0.2">
      <c r="B42" t="s">
        <v>37</v>
      </c>
      <c r="L42" t="s">
        <v>37</v>
      </c>
      <c r="M42">
        <v>9.9000000000000005E-2</v>
      </c>
      <c r="N42">
        <v>0</v>
      </c>
      <c r="O42" s="4">
        <f>$T$12</f>
        <v>-0.94995829858215164</v>
      </c>
    </row>
    <row r="61" spans="2:5" x14ac:dyDescent="0.2">
      <c r="C61" t="s">
        <v>38</v>
      </c>
      <c r="D61" t="s">
        <v>39</v>
      </c>
      <c r="E61" t="s">
        <v>40</v>
      </c>
    </row>
    <row r="62" spans="2:5" x14ac:dyDescent="0.2">
      <c r="B62" t="s">
        <v>16</v>
      </c>
      <c r="C62" s="3">
        <v>2.1275872230105599</v>
      </c>
      <c r="D62" s="3">
        <v>2.0112874863621801</v>
      </c>
      <c r="E62">
        <v>-88</v>
      </c>
    </row>
    <row r="63" spans="2:5" x14ac:dyDescent="0.2">
      <c r="B63" t="s">
        <v>18</v>
      </c>
      <c r="C63" s="3">
        <v>1.71027625932672</v>
      </c>
      <c r="D63" s="3">
        <v>4.2141342655898599</v>
      </c>
      <c r="E63">
        <v>5</v>
      </c>
    </row>
    <row r="64" spans="2:5" x14ac:dyDescent="0.2">
      <c r="B64" t="s">
        <v>0</v>
      </c>
      <c r="C64" s="3">
        <v>2.2274813053754898</v>
      </c>
      <c r="D64" s="3">
        <v>2.2249434666906698</v>
      </c>
      <c r="E64">
        <v>-30</v>
      </c>
    </row>
    <row r="65" spans="2:5" x14ac:dyDescent="0.2">
      <c r="B65" t="s">
        <v>12</v>
      </c>
      <c r="C65" s="3">
        <v>0.40556647545684898</v>
      </c>
      <c r="D65" s="3">
        <v>1.2674637867971801</v>
      </c>
      <c r="E65">
        <v>-10</v>
      </c>
    </row>
    <row r="66" spans="2:5" x14ac:dyDescent="0.2">
      <c r="B66" t="s">
        <v>19</v>
      </c>
      <c r="C66" s="3">
        <v>3.5712200248320198</v>
      </c>
      <c r="D66" s="3">
        <v>3.1725073850378398</v>
      </c>
      <c r="E66">
        <v>-23</v>
      </c>
    </row>
    <row r="67" spans="2:5" x14ac:dyDescent="0.2">
      <c r="B67" t="s">
        <v>26</v>
      </c>
      <c r="C67" s="3">
        <v>0.98623184513709305</v>
      </c>
      <c r="D67" s="3">
        <v>0.53442278936328103</v>
      </c>
      <c r="E67">
        <v>-59</v>
      </c>
    </row>
    <row r="68" spans="2:5" x14ac:dyDescent="0.2">
      <c r="B68" t="s">
        <v>32</v>
      </c>
      <c r="C68" s="3">
        <v>0.54744687730836805</v>
      </c>
      <c r="D68" s="3">
        <v>0.95450026477183003</v>
      </c>
      <c r="E68">
        <v>-6</v>
      </c>
    </row>
    <row r="69" spans="2:5" x14ac:dyDescent="0.2">
      <c r="B69" t="s">
        <v>37</v>
      </c>
      <c r="C69" s="3">
        <v>0.82161233895915098</v>
      </c>
      <c r="D69" s="3">
        <v>0.59348705869940799</v>
      </c>
      <c r="E69">
        <v>-80</v>
      </c>
    </row>
    <row r="70" spans="2:5" x14ac:dyDescent="0.2">
      <c r="B70" t="s">
        <v>31</v>
      </c>
      <c r="C70" s="3">
        <v>2.11632102523442</v>
      </c>
      <c r="D70" s="3">
        <v>2.49987453710667</v>
      </c>
      <c r="E70">
        <v>-4</v>
      </c>
    </row>
    <row r="71" spans="2:5" x14ac:dyDescent="0.2">
      <c r="B71" t="s">
        <v>33</v>
      </c>
      <c r="C71" s="3">
        <v>2.2572056990794902</v>
      </c>
      <c r="D71" s="3">
        <v>2.5933853473063699</v>
      </c>
      <c r="E71">
        <v>-21</v>
      </c>
    </row>
    <row r="73" spans="2:5" x14ac:dyDescent="0.2">
      <c r="B73" t="s">
        <v>16</v>
      </c>
      <c r="C73" s="3">
        <v>1.5798589011577699</v>
      </c>
      <c r="D73" s="3">
        <v>0.85268590189493798</v>
      </c>
      <c r="E73">
        <v>-88</v>
      </c>
    </row>
    <row r="74" spans="2:5" x14ac:dyDescent="0.2">
      <c r="B74" t="s">
        <v>18</v>
      </c>
      <c r="C74" s="3">
        <v>1.599886731959</v>
      </c>
      <c r="D74" s="3">
        <v>3.0126994031167702</v>
      </c>
      <c r="E74">
        <v>5</v>
      </c>
    </row>
    <row r="75" spans="2:5" x14ac:dyDescent="0.2">
      <c r="B75" t="s">
        <v>0</v>
      </c>
      <c r="C75" s="3">
        <v>3.5637470939182401</v>
      </c>
      <c r="D75" s="3">
        <v>3.4515709945540398</v>
      </c>
      <c r="E75">
        <v>-30</v>
      </c>
    </row>
    <row r="76" spans="2:5" x14ac:dyDescent="0.2">
      <c r="B76" t="s">
        <v>12</v>
      </c>
      <c r="C76" s="3">
        <v>1.02604583866689</v>
      </c>
      <c r="D76" s="3">
        <v>1.6470670913741701</v>
      </c>
      <c r="E76">
        <v>-10</v>
      </c>
    </row>
    <row r="77" spans="2:5" x14ac:dyDescent="0.2">
      <c r="B77" t="s">
        <v>19</v>
      </c>
      <c r="C77" s="3">
        <v>4.5614028387094798</v>
      </c>
      <c r="D77" s="3">
        <v>2.8434983889771002</v>
      </c>
      <c r="E77">
        <v>-23</v>
      </c>
    </row>
    <row r="78" spans="2:5" x14ac:dyDescent="0.2">
      <c r="B78" t="s">
        <v>26</v>
      </c>
      <c r="C78" s="3">
        <v>1.5920801821725601</v>
      </c>
      <c r="D78" s="3">
        <v>1.7218992375430799</v>
      </c>
      <c r="E78">
        <v>-59</v>
      </c>
    </row>
    <row r="79" spans="2:5" x14ac:dyDescent="0.2">
      <c r="B79" t="s">
        <v>32</v>
      </c>
      <c r="C79" s="3">
        <v>0.98996589318693795</v>
      </c>
      <c r="D79" s="3">
        <v>1.7592101988434099</v>
      </c>
      <c r="E79">
        <v>-6</v>
      </c>
    </row>
    <row r="80" spans="2:5" x14ac:dyDescent="0.2">
      <c r="B80" t="s">
        <v>37</v>
      </c>
      <c r="C80" s="3">
        <v>1.4675032412972899</v>
      </c>
      <c r="D80" s="3">
        <v>0.92437425689384201</v>
      </c>
      <c r="E80">
        <v>-80</v>
      </c>
    </row>
    <row r="81" spans="2:5" x14ac:dyDescent="0.2">
      <c r="B81" t="s">
        <v>31</v>
      </c>
      <c r="C81" s="3">
        <v>2.9312130982173401</v>
      </c>
      <c r="D81" s="3">
        <v>1.84613727732948</v>
      </c>
      <c r="E81">
        <v>-4</v>
      </c>
    </row>
    <row r="82" spans="2:5" x14ac:dyDescent="0.2">
      <c r="B82" t="s">
        <v>33</v>
      </c>
      <c r="C82" s="3">
        <v>1.4094715149327199</v>
      </c>
      <c r="D82" s="3">
        <v>2.0084169557769598</v>
      </c>
      <c r="E82">
        <v>-21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sqref="A1:H25"/>
    </sheetView>
  </sheetViews>
  <sheetFormatPr baseColWidth="10" defaultColWidth="8.83203125" defaultRowHeight="15" x14ac:dyDescent="0.2"/>
  <cols>
    <col min="2" max="2" width="12.5" customWidth="1"/>
    <col min="3" max="3" width="11" customWidth="1"/>
  </cols>
  <sheetData>
    <row r="1" spans="1:9" x14ac:dyDescent="0.2"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">
      <c r="A2" t="s">
        <v>16</v>
      </c>
      <c r="B2" t="s">
        <v>46</v>
      </c>
      <c r="C2" s="2">
        <v>32</v>
      </c>
      <c r="D2" s="2">
        <v>0</v>
      </c>
      <c r="E2" s="2">
        <v>4</v>
      </c>
      <c r="F2" s="2">
        <v>0</v>
      </c>
      <c r="G2" s="2">
        <v>4</v>
      </c>
      <c r="H2" s="2">
        <v>2</v>
      </c>
      <c r="I2" s="2"/>
    </row>
    <row r="3" spans="1:9" x14ac:dyDescent="0.2">
      <c r="B3" t="s">
        <v>47</v>
      </c>
      <c r="C3" s="2">
        <v>79</v>
      </c>
      <c r="D3" s="2">
        <v>4</v>
      </c>
      <c r="E3" s="2">
        <v>17</v>
      </c>
      <c r="F3" s="2">
        <v>12</v>
      </c>
      <c r="G3" s="2">
        <v>37</v>
      </c>
      <c r="H3" s="2">
        <v>55</v>
      </c>
      <c r="I3" s="2"/>
    </row>
    <row r="4" spans="1:9" x14ac:dyDescent="0.2">
      <c r="A4" t="s">
        <v>18</v>
      </c>
      <c r="B4" t="s">
        <v>46</v>
      </c>
      <c r="C4">
        <v>40</v>
      </c>
      <c r="D4">
        <v>8</v>
      </c>
      <c r="E4">
        <v>20</v>
      </c>
      <c r="F4">
        <v>17</v>
      </c>
      <c r="G4">
        <v>22</v>
      </c>
      <c r="H4">
        <v>11</v>
      </c>
    </row>
    <row r="5" spans="1:9" x14ac:dyDescent="0.2">
      <c r="B5" t="s">
        <v>47</v>
      </c>
      <c r="C5">
        <f>27+21</f>
        <v>48</v>
      </c>
      <c r="D5">
        <v>15</v>
      </c>
      <c r="E5">
        <v>27</v>
      </c>
      <c r="F5">
        <v>23</v>
      </c>
      <c r="G5">
        <v>37</v>
      </c>
      <c r="H5">
        <v>12</v>
      </c>
    </row>
    <row r="6" spans="1:9" x14ac:dyDescent="0.2">
      <c r="A6" t="s">
        <v>0</v>
      </c>
      <c r="B6" t="s">
        <v>46</v>
      </c>
      <c r="C6" s="2">
        <v>44</v>
      </c>
      <c r="D6" s="2">
        <v>2</v>
      </c>
      <c r="E6" s="2">
        <v>2</v>
      </c>
      <c r="F6" s="2">
        <v>5</v>
      </c>
      <c r="G6" s="2">
        <v>4</v>
      </c>
      <c r="H6" s="2">
        <v>5</v>
      </c>
    </row>
    <row r="7" spans="1:9" x14ac:dyDescent="0.2">
      <c r="B7" t="s">
        <v>47</v>
      </c>
      <c r="C7" s="2">
        <v>79</v>
      </c>
      <c r="D7" s="2">
        <v>12</v>
      </c>
      <c r="E7" s="2">
        <v>16</v>
      </c>
      <c r="F7" s="2">
        <v>38</v>
      </c>
      <c r="G7" s="2">
        <v>24</v>
      </c>
      <c r="H7" s="2">
        <v>10</v>
      </c>
    </row>
    <row r="8" spans="1:9" x14ac:dyDescent="0.2">
      <c r="A8" t="s">
        <v>12</v>
      </c>
      <c r="B8" t="s">
        <v>46</v>
      </c>
      <c r="C8" s="2">
        <v>55</v>
      </c>
      <c r="D8" s="2">
        <v>3</v>
      </c>
      <c r="E8" s="2">
        <v>12</v>
      </c>
      <c r="F8" s="2">
        <v>48</v>
      </c>
      <c r="G8" s="2">
        <v>15</v>
      </c>
      <c r="H8" s="2">
        <v>28</v>
      </c>
    </row>
    <row r="9" spans="1:9" x14ac:dyDescent="0.2">
      <c r="B9" t="s">
        <v>47</v>
      </c>
      <c r="C9" s="2">
        <v>49</v>
      </c>
      <c r="D9" s="2">
        <v>12</v>
      </c>
      <c r="E9" s="2">
        <v>11</v>
      </c>
      <c r="F9" s="2">
        <v>30</v>
      </c>
      <c r="G9" s="2">
        <v>16</v>
      </c>
      <c r="H9" s="2">
        <v>31</v>
      </c>
    </row>
    <row r="10" spans="1:9" x14ac:dyDescent="0.2">
      <c r="A10" t="s">
        <v>19</v>
      </c>
      <c r="B10" t="s">
        <v>46</v>
      </c>
      <c r="C10">
        <v>49</v>
      </c>
      <c r="D10">
        <v>3</v>
      </c>
      <c r="E10">
        <v>34</v>
      </c>
      <c r="F10">
        <v>15</v>
      </c>
      <c r="G10">
        <v>34</v>
      </c>
      <c r="H10">
        <v>43</v>
      </c>
    </row>
    <row r="11" spans="1:9" x14ac:dyDescent="0.2">
      <c r="B11" t="s">
        <v>47</v>
      </c>
      <c r="C11">
        <v>28</v>
      </c>
      <c r="D11">
        <v>15</v>
      </c>
      <c r="E11">
        <v>19</v>
      </c>
      <c r="F11">
        <v>63</v>
      </c>
      <c r="G11">
        <v>31</v>
      </c>
      <c r="H11">
        <v>45</v>
      </c>
    </row>
    <row r="12" spans="1:9" x14ac:dyDescent="0.2">
      <c r="A12" t="s">
        <v>26</v>
      </c>
      <c r="B12" t="s">
        <v>46</v>
      </c>
      <c r="C12">
        <f>14+17</f>
        <v>31</v>
      </c>
      <c r="D12">
        <v>8</v>
      </c>
      <c r="E12">
        <v>8</v>
      </c>
      <c r="F12">
        <v>3</v>
      </c>
      <c r="G12">
        <v>5</v>
      </c>
      <c r="H12">
        <v>3</v>
      </c>
    </row>
    <row r="13" spans="1:9" x14ac:dyDescent="0.2">
      <c r="B13" t="s">
        <v>47</v>
      </c>
      <c r="C13">
        <f>42+35</f>
        <v>77</v>
      </c>
      <c r="D13">
        <v>33</v>
      </c>
      <c r="E13">
        <v>49</v>
      </c>
      <c r="F13">
        <v>15</v>
      </c>
      <c r="G13">
        <v>19</v>
      </c>
      <c r="H13">
        <v>15</v>
      </c>
    </row>
    <row r="14" spans="1:9" x14ac:dyDescent="0.2">
      <c r="A14" t="s">
        <v>32</v>
      </c>
      <c r="B14" t="s">
        <v>46</v>
      </c>
      <c r="C14">
        <v>38</v>
      </c>
      <c r="D14">
        <v>1</v>
      </c>
      <c r="E14">
        <v>13</v>
      </c>
      <c r="F14">
        <v>7</v>
      </c>
      <c r="G14">
        <v>9</v>
      </c>
      <c r="H14">
        <v>10</v>
      </c>
    </row>
    <row r="15" spans="1:9" x14ac:dyDescent="0.2">
      <c r="B15" t="s">
        <v>47</v>
      </c>
      <c r="C15">
        <v>30</v>
      </c>
      <c r="D15">
        <v>3</v>
      </c>
      <c r="E15">
        <v>23</v>
      </c>
      <c r="F15">
        <v>31</v>
      </c>
      <c r="G15">
        <v>14</v>
      </c>
      <c r="H15">
        <v>14</v>
      </c>
    </row>
    <row r="16" spans="1:9" x14ac:dyDescent="0.2">
      <c r="A16" t="s">
        <v>37</v>
      </c>
      <c r="B16" t="s">
        <v>46</v>
      </c>
      <c r="C16">
        <v>66</v>
      </c>
      <c r="D16">
        <v>0</v>
      </c>
      <c r="E16">
        <v>6</v>
      </c>
      <c r="F16">
        <v>2</v>
      </c>
      <c r="G16">
        <v>5</v>
      </c>
      <c r="H16">
        <v>3</v>
      </c>
    </row>
    <row r="17" spans="1:8" x14ac:dyDescent="0.2">
      <c r="B17" t="s">
        <v>47</v>
      </c>
      <c r="C17">
        <v>54</v>
      </c>
      <c r="D17">
        <v>1</v>
      </c>
      <c r="E17">
        <v>9</v>
      </c>
      <c r="F17">
        <v>21</v>
      </c>
      <c r="G17">
        <v>70</v>
      </c>
      <c r="H17">
        <v>106</v>
      </c>
    </row>
    <row r="18" spans="1:8" x14ac:dyDescent="0.2">
      <c r="A18" t="s">
        <v>42</v>
      </c>
      <c r="B18" t="s">
        <v>46</v>
      </c>
      <c r="C18">
        <v>51</v>
      </c>
      <c r="D18">
        <v>3</v>
      </c>
      <c r="E18">
        <v>24</v>
      </c>
      <c r="F18">
        <v>11</v>
      </c>
      <c r="G18">
        <v>5</v>
      </c>
      <c r="H18">
        <v>10</v>
      </c>
    </row>
    <row r="19" spans="1:8" x14ac:dyDescent="0.2">
      <c r="B19" t="s">
        <v>47</v>
      </c>
      <c r="C19">
        <v>69</v>
      </c>
      <c r="D19">
        <v>7</v>
      </c>
      <c r="E19">
        <v>28</v>
      </c>
      <c r="F19">
        <v>25</v>
      </c>
      <c r="G19">
        <v>27</v>
      </c>
      <c r="H19">
        <v>17</v>
      </c>
    </row>
    <row r="20" spans="1:8" x14ac:dyDescent="0.2">
      <c r="A20" t="s">
        <v>31</v>
      </c>
      <c r="B20" t="s">
        <v>46</v>
      </c>
      <c r="C20">
        <v>28</v>
      </c>
      <c r="D20">
        <v>10</v>
      </c>
      <c r="E20">
        <v>6</v>
      </c>
      <c r="F20">
        <v>26</v>
      </c>
      <c r="G20">
        <v>12</v>
      </c>
      <c r="H20">
        <v>19</v>
      </c>
    </row>
    <row r="21" spans="1:8" x14ac:dyDescent="0.2">
      <c r="B21" t="s">
        <v>47</v>
      </c>
      <c r="C21">
        <v>13</v>
      </c>
      <c r="D21">
        <v>6</v>
      </c>
      <c r="E21">
        <v>7</v>
      </c>
      <c r="F21">
        <v>21</v>
      </c>
      <c r="G21">
        <v>21</v>
      </c>
      <c r="H21">
        <v>10</v>
      </c>
    </row>
    <row r="22" spans="1:8" x14ac:dyDescent="0.2">
      <c r="A22" t="s">
        <v>33</v>
      </c>
      <c r="B22" t="s">
        <v>46</v>
      </c>
      <c r="C22">
        <v>36</v>
      </c>
      <c r="D22">
        <v>1</v>
      </c>
      <c r="E22">
        <v>5</v>
      </c>
      <c r="F22">
        <v>1</v>
      </c>
      <c r="G22">
        <v>9</v>
      </c>
      <c r="H22">
        <v>13</v>
      </c>
    </row>
    <row r="23" spans="1:8" x14ac:dyDescent="0.2">
      <c r="B23" t="s">
        <v>47</v>
      </c>
      <c r="C23">
        <v>84</v>
      </c>
      <c r="D23">
        <v>9</v>
      </c>
      <c r="E23">
        <v>28</v>
      </c>
      <c r="F23">
        <v>22</v>
      </c>
      <c r="G23">
        <v>19</v>
      </c>
      <c r="H23">
        <v>42</v>
      </c>
    </row>
    <row r="24" spans="1:8" x14ac:dyDescent="0.2">
      <c r="A24" t="s">
        <v>45</v>
      </c>
      <c r="B24" t="s">
        <v>46</v>
      </c>
      <c r="C24">
        <v>62</v>
      </c>
      <c r="D24">
        <v>1</v>
      </c>
      <c r="E24">
        <v>26</v>
      </c>
      <c r="F24">
        <v>26</v>
      </c>
      <c r="G24">
        <v>39</v>
      </c>
      <c r="H24">
        <v>18</v>
      </c>
    </row>
    <row r="25" spans="1:8" x14ac:dyDescent="0.2">
      <c r="B25" t="s">
        <v>47</v>
      </c>
      <c r="C25">
        <v>34</v>
      </c>
      <c r="D25">
        <v>2</v>
      </c>
      <c r="E25">
        <v>16</v>
      </c>
      <c r="F25">
        <v>18</v>
      </c>
      <c r="G25">
        <v>10</v>
      </c>
      <c r="H2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4B99-A9AF-0745-8385-D247B68B1CEC}">
  <dimension ref="A1:H25"/>
  <sheetViews>
    <sheetView tabSelected="1" workbookViewId="0">
      <selection activeCell="J14" sqref="J14"/>
    </sheetView>
  </sheetViews>
  <sheetFormatPr baseColWidth="10" defaultRowHeight="15" x14ac:dyDescent="0.2"/>
  <sheetData>
    <row r="1" spans="1:8" x14ac:dyDescent="0.2">
      <c r="A1" s="9"/>
      <c r="B1" s="9"/>
      <c r="C1" s="9" t="s">
        <v>28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x14ac:dyDescent="0.2">
      <c r="A2" s="9" t="s">
        <v>48</v>
      </c>
      <c r="B2" s="9" t="s">
        <v>46</v>
      </c>
      <c r="C2" s="10">
        <v>32</v>
      </c>
      <c r="D2" s="10">
        <v>0</v>
      </c>
      <c r="E2" s="10">
        <v>4</v>
      </c>
      <c r="F2" s="10">
        <v>0</v>
      </c>
      <c r="G2" s="10">
        <v>4</v>
      </c>
      <c r="H2" s="10">
        <v>2</v>
      </c>
    </row>
    <row r="3" spans="1:8" x14ac:dyDescent="0.2">
      <c r="A3" s="9"/>
      <c r="B3" s="9" t="s">
        <v>47</v>
      </c>
      <c r="C3" s="10">
        <v>79</v>
      </c>
      <c r="D3" s="10">
        <v>4</v>
      </c>
      <c r="E3" s="10">
        <v>17</v>
      </c>
      <c r="F3" s="10">
        <v>12</v>
      </c>
      <c r="G3" s="10">
        <v>37</v>
      </c>
      <c r="H3" s="10">
        <v>55</v>
      </c>
    </row>
    <row r="4" spans="1:8" x14ac:dyDescent="0.2">
      <c r="A4" s="9" t="s">
        <v>49</v>
      </c>
      <c r="B4" s="9" t="s">
        <v>46</v>
      </c>
      <c r="C4" s="9">
        <v>40</v>
      </c>
      <c r="D4" s="9">
        <v>8</v>
      </c>
      <c r="E4" s="9">
        <v>20</v>
      </c>
      <c r="F4" s="9">
        <v>17</v>
      </c>
      <c r="G4" s="9">
        <v>22</v>
      </c>
      <c r="H4" s="9">
        <v>11</v>
      </c>
    </row>
    <row r="5" spans="1:8" x14ac:dyDescent="0.2">
      <c r="A5" s="9"/>
      <c r="B5" s="9" t="s">
        <v>47</v>
      </c>
      <c r="C5" s="9">
        <f>27+21</f>
        <v>48</v>
      </c>
      <c r="D5" s="9">
        <v>15</v>
      </c>
      <c r="E5" s="9">
        <v>27</v>
      </c>
      <c r="F5" s="9">
        <v>23</v>
      </c>
      <c r="G5" s="9">
        <v>37</v>
      </c>
      <c r="H5" s="9">
        <v>12</v>
      </c>
    </row>
    <row r="6" spans="1:8" x14ac:dyDescent="0.2">
      <c r="A6" s="9" t="s">
        <v>50</v>
      </c>
      <c r="B6" s="9" t="s">
        <v>46</v>
      </c>
      <c r="C6" s="10">
        <v>44</v>
      </c>
      <c r="D6" s="10">
        <v>2</v>
      </c>
      <c r="E6" s="10">
        <v>2</v>
      </c>
      <c r="F6" s="10">
        <v>5</v>
      </c>
      <c r="G6" s="10">
        <v>4</v>
      </c>
      <c r="H6" s="10">
        <v>5</v>
      </c>
    </row>
    <row r="7" spans="1:8" x14ac:dyDescent="0.2">
      <c r="A7" s="9"/>
      <c r="B7" s="9" t="s">
        <v>47</v>
      </c>
      <c r="C7" s="10">
        <v>79</v>
      </c>
      <c r="D7" s="10">
        <v>12</v>
      </c>
      <c r="E7" s="10">
        <v>16</v>
      </c>
      <c r="F7" s="10">
        <v>38</v>
      </c>
      <c r="G7" s="10">
        <v>24</v>
      </c>
      <c r="H7" s="10">
        <v>10</v>
      </c>
    </row>
    <row r="8" spans="1:8" x14ac:dyDescent="0.2">
      <c r="A8" s="9" t="s">
        <v>51</v>
      </c>
      <c r="B8" s="9" t="s">
        <v>46</v>
      </c>
      <c r="C8" s="10">
        <v>55</v>
      </c>
      <c r="D8" s="10">
        <v>3</v>
      </c>
      <c r="E8" s="10">
        <v>12</v>
      </c>
      <c r="F8" s="10">
        <v>48</v>
      </c>
      <c r="G8" s="10">
        <v>15</v>
      </c>
      <c r="H8" s="10">
        <v>28</v>
      </c>
    </row>
    <row r="9" spans="1:8" x14ac:dyDescent="0.2">
      <c r="A9" s="9"/>
      <c r="B9" s="9" t="s">
        <v>47</v>
      </c>
      <c r="C9" s="10">
        <v>49</v>
      </c>
      <c r="D9" s="10">
        <v>12</v>
      </c>
      <c r="E9" s="10">
        <v>11</v>
      </c>
      <c r="F9" s="10">
        <v>30</v>
      </c>
      <c r="G9" s="10">
        <v>16</v>
      </c>
      <c r="H9" s="10">
        <v>31</v>
      </c>
    </row>
    <row r="10" spans="1:8" x14ac:dyDescent="0.2">
      <c r="A10" s="9" t="s">
        <v>52</v>
      </c>
      <c r="B10" s="9" t="s">
        <v>46</v>
      </c>
      <c r="C10" s="9">
        <v>49</v>
      </c>
      <c r="D10" s="9">
        <v>3</v>
      </c>
      <c r="E10" s="9">
        <v>34</v>
      </c>
      <c r="F10" s="9">
        <v>15</v>
      </c>
      <c r="G10" s="9">
        <v>34</v>
      </c>
      <c r="H10" s="9">
        <v>43</v>
      </c>
    </row>
    <row r="11" spans="1:8" x14ac:dyDescent="0.2">
      <c r="A11" s="9"/>
      <c r="B11" s="9" t="s">
        <v>47</v>
      </c>
      <c r="C11" s="9">
        <v>28</v>
      </c>
      <c r="D11" s="9">
        <v>15</v>
      </c>
      <c r="E11" s="9">
        <v>19</v>
      </c>
      <c r="F11" s="9">
        <v>63</v>
      </c>
      <c r="G11" s="9">
        <v>31</v>
      </c>
      <c r="H11" s="9">
        <v>45</v>
      </c>
    </row>
    <row r="12" spans="1:8" x14ac:dyDescent="0.2">
      <c r="A12" s="9" t="s">
        <v>53</v>
      </c>
      <c r="B12" s="9" t="s">
        <v>46</v>
      </c>
      <c r="C12" s="9">
        <f>14+17</f>
        <v>31</v>
      </c>
      <c r="D12" s="9">
        <v>8</v>
      </c>
      <c r="E12" s="9">
        <v>8</v>
      </c>
      <c r="F12" s="9">
        <v>3</v>
      </c>
      <c r="G12" s="9">
        <v>5</v>
      </c>
      <c r="H12" s="9">
        <v>3</v>
      </c>
    </row>
    <row r="13" spans="1:8" x14ac:dyDescent="0.2">
      <c r="A13" s="9"/>
      <c r="B13" s="9" t="s">
        <v>47</v>
      </c>
      <c r="C13" s="9">
        <f>42+35</f>
        <v>77</v>
      </c>
      <c r="D13" s="9">
        <v>33</v>
      </c>
      <c r="E13" s="9">
        <v>49</v>
      </c>
      <c r="F13" s="9">
        <v>15</v>
      </c>
      <c r="G13" s="9">
        <v>19</v>
      </c>
      <c r="H13" s="9">
        <v>15</v>
      </c>
    </row>
    <row r="14" spans="1:8" x14ac:dyDescent="0.2">
      <c r="A14" s="9" t="s">
        <v>54</v>
      </c>
      <c r="B14" s="9" t="s">
        <v>46</v>
      </c>
      <c r="C14" s="9">
        <v>38</v>
      </c>
      <c r="D14" s="9">
        <v>1</v>
      </c>
      <c r="E14" s="9">
        <v>13</v>
      </c>
      <c r="F14" s="9">
        <v>7</v>
      </c>
      <c r="G14" s="9">
        <v>9</v>
      </c>
      <c r="H14" s="9">
        <v>10</v>
      </c>
    </row>
    <row r="15" spans="1:8" x14ac:dyDescent="0.2">
      <c r="A15" s="9"/>
      <c r="B15" s="9" t="s">
        <v>47</v>
      </c>
      <c r="C15" s="9">
        <v>30</v>
      </c>
      <c r="D15" s="9">
        <v>3</v>
      </c>
      <c r="E15" s="9">
        <v>23</v>
      </c>
      <c r="F15" s="9">
        <v>31</v>
      </c>
      <c r="G15" s="9">
        <v>14</v>
      </c>
      <c r="H15" s="9">
        <v>14</v>
      </c>
    </row>
    <row r="16" spans="1:8" x14ac:dyDescent="0.2">
      <c r="A16" s="9" t="s">
        <v>55</v>
      </c>
      <c r="B16" s="9" t="s">
        <v>46</v>
      </c>
      <c r="C16" s="9">
        <v>66</v>
      </c>
      <c r="D16" s="9">
        <v>0</v>
      </c>
      <c r="E16" s="9">
        <v>6</v>
      </c>
      <c r="F16" s="9">
        <v>2</v>
      </c>
      <c r="G16" s="9">
        <v>5</v>
      </c>
      <c r="H16" s="9">
        <v>3</v>
      </c>
    </row>
    <row r="17" spans="1:8" x14ac:dyDescent="0.2">
      <c r="A17" s="9"/>
      <c r="B17" s="9" t="s">
        <v>47</v>
      </c>
      <c r="C17" s="9">
        <v>54</v>
      </c>
      <c r="D17" s="9">
        <v>1</v>
      </c>
      <c r="E17" s="9">
        <v>9</v>
      </c>
      <c r="F17" s="9">
        <v>21</v>
      </c>
      <c r="G17" s="9">
        <v>70</v>
      </c>
      <c r="H17" s="9">
        <v>106</v>
      </c>
    </row>
    <row r="18" spans="1:8" x14ac:dyDescent="0.2">
      <c r="A18" s="9" t="s">
        <v>56</v>
      </c>
      <c r="B18" s="9" t="s">
        <v>46</v>
      </c>
      <c r="C18" s="9">
        <v>51</v>
      </c>
      <c r="D18" s="9">
        <v>3</v>
      </c>
      <c r="E18" s="9">
        <v>24</v>
      </c>
      <c r="F18" s="9">
        <v>11</v>
      </c>
      <c r="G18" s="9">
        <v>5</v>
      </c>
      <c r="H18" s="9">
        <v>10</v>
      </c>
    </row>
    <row r="19" spans="1:8" x14ac:dyDescent="0.2">
      <c r="A19" s="9"/>
      <c r="B19" s="9" t="s">
        <v>47</v>
      </c>
      <c r="C19" s="9">
        <v>69</v>
      </c>
      <c r="D19" s="9">
        <v>7</v>
      </c>
      <c r="E19" s="9">
        <v>28</v>
      </c>
      <c r="F19" s="9">
        <v>25</v>
      </c>
      <c r="G19" s="9">
        <v>27</v>
      </c>
      <c r="H19" s="9">
        <v>17</v>
      </c>
    </row>
    <row r="20" spans="1:8" x14ac:dyDescent="0.2">
      <c r="A20" s="9" t="s">
        <v>57</v>
      </c>
      <c r="B20" s="9" t="s">
        <v>46</v>
      </c>
      <c r="C20" s="9">
        <v>28</v>
      </c>
      <c r="D20" s="9">
        <v>10</v>
      </c>
      <c r="E20" s="9">
        <v>6</v>
      </c>
      <c r="F20" s="9">
        <v>26</v>
      </c>
      <c r="G20" s="9">
        <v>12</v>
      </c>
      <c r="H20" s="9">
        <v>19</v>
      </c>
    </row>
    <row r="21" spans="1:8" x14ac:dyDescent="0.2">
      <c r="A21" s="9"/>
      <c r="B21" s="9" t="s">
        <v>47</v>
      </c>
      <c r="C21" s="9">
        <v>13</v>
      </c>
      <c r="D21" s="9">
        <v>6</v>
      </c>
      <c r="E21" s="9">
        <v>7</v>
      </c>
      <c r="F21" s="9">
        <v>21</v>
      </c>
      <c r="G21" s="9">
        <v>21</v>
      </c>
      <c r="H21" s="9">
        <v>10</v>
      </c>
    </row>
    <row r="22" spans="1:8" x14ac:dyDescent="0.2">
      <c r="A22" s="9" t="s">
        <v>58</v>
      </c>
      <c r="B22" s="9" t="s">
        <v>46</v>
      </c>
      <c r="C22" s="9">
        <v>36</v>
      </c>
      <c r="D22" s="9">
        <v>1</v>
      </c>
      <c r="E22" s="9">
        <v>5</v>
      </c>
      <c r="F22" s="9">
        <v>1</v>
      </c>
      <c r="G22" s="9">
        <v>9</v>
      </c>
      <c r="H22" s="9">
        <v>13</v>
      </c>
    </row>
    <row r="23" spans="1:8" x14ac:dyDescent="0.2">
      <c r="A23" s="9"/>
      <c r="B23" s="9" t="s">
        <v>47</v>
      </c>
      <c r="C23" s="9">
        <v>84</v>
      </c>
      <c r="D23" s="9">
        <v>9</v>
      </c>
      <c r="E23" s="9">
        <v>28</v>
      </c>
      <c r="F23" s="9">
        <v>22</v>
      </c>
      <c r="G23" s="9">
        <v>19</v>
      </c>
      <c r="H23" s="9">
        <v>42</v>
      </c>
    </row>
    <row r="24" spans="1:8" x14ac:dyDescent="0.2">
      <c r="A24" s="9" t="s">
        <v>59</v>
      </c>
      <c r="B24" s="9" t="s">
        <v>46</v>
      </c>
      <c r="C24" s="9">
        <v>62</v>
      </c>
      <c r="D24" s="9">
        <v>1</v>
      </c>
      <c r="E24" s="9">
        <v>26</v>
      </c>
      <c r="F24" s="9">
        <v>26</v>
      </c>
      <c r="G24" s="9">
        <v>39</v>
      </c>
      <c r="H24" s="9">
        <v>18</v>
      </c>
    </row>
    <row r="25" spans="1:8" x14ac:dyDescent="0.2">
      <c r="A25" s="9"/>
      <c r="B25" s="9" t="s">
        <v>47</v>
      </c>
      <c r="C25" s="9">
        <v>34</v>
      </c>
      <c r="D25" s="9">
        <v>2</v>
      </c>
      <c r="E25" s="9">
        <v>16</v>
      </c>
      <c r="F25" s="9">
        <v>18</v>
      </c>
      <c r="G25" s="9">
        <v>10</v>
      </c>
      <c r="H25" s="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Sunil, Smrithi</dc:creator>
  <cp:lastModifiedBy>Microsoft Office User</cp:lastModifiedBy>
  <dcterms:created xsi:type="dcterms:W3CDTF">2020-11-09T13:09:08Z</dcterms:created>
  <dcterms:modified xsi:type="dcterms:W3CDTF">2023-01-21T00:41:13Z</dcterms:modified>
</cp:coreProperties>
</file>