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e5f4af77a137a4d2/Desktop/web ti 1/Report/EGH Complete/Dambb Rongjong/"/>
    </mc:Choice>
  </mc:AlternateContent>
  <xr:revisionPtr revIDLastSave="0" documentId="11_E1E70B50F7AC41068E122BC1259B71CCF36161B1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mo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H22" i="1"/>
  <c r="L22" i="1"/>
  <c r="M22" i="1"/>
  <c r="P22" i="1"/>
  <c r="Q22" i="1"/>
  <c r="R22" i="1"/>
  <c r="S22" i="1"/>
  <c r="U22" i="1"/>
  <c r="V22" i="1"/>
  <c r="I34" i="2"/>
  <c r="F34" i="2"/>
  <c r="I31" i="2"/>
  <c r="F31" i="2"/>
  <c r="I28" i="2"/>
  <c r="F28" i="2"/>
  <c r="I27" i="2"/>
  <c r="F27" i="2"/>
  <c r="I26" i="2"/>
  <c r="F26" i="2"/>
  <c r="I25" i="2"/>
  <c r="F25" i="2"/>
  <c r="I24" i="2"/>
  <c r="F24" i="2"/>
  <c r="I23" i="2"/>
  <c r="F23" i="2"/>
  <c r="I22" i="2"/>
  <c r="F22" i="2"/>
  <c r="I21" i="2"/>
  <c r="F21" i="2"/>
  <c r="G20" i="2" s="1"/>
  <c r="E11" i="2"/>
  <c r="I18" i="2"/>
  <c r="F18" i="2"/>
  <c r="E10" i="2"/>
  <c r="I17" i="2"/>
  <c r="F17" i="2"/>
  <c r="I16" i="2"/>
  <c r="F16" i="2"/>
  <c r="I15" i="2"/>
  <c r="F15" i="2"/>
  <c r="F43" i="2" s="1"/>
  <c r="E6" i="2"/>
  <c r="E12" i="2" l="1"/>
  <c r="E13" i="2" s="1"/>
  <c r="G15" i="2"/>
  <c r="G22" i="2"/>
  <c r="G17" i="2"/>
  <c r="G27" i="2"/>
  <c r="I42" i="2"/>
  <c r="I43" i="2" s="1"/>
  <c r="I21" i="1"/>
  <c r="G42" i="2" l="1"/>
  <c r="G43" i="2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" i="1"/>
  <c r="J2" i="1" s="1"/>
  <c r="J21" i="1" l="1"/>
  <c r="I22" i="1"/>
</calcChain>
</file>

<file path=xl/sharedStrings.xml><?xml version="1.0" encoding="utf-8"?>
<sst xmlns="http://schemas.openxmlformats.org/spreadsheetml/2006/main" count="234" uniqueCount="119">
  <si>
    <t>fid</t>
  </si>
  <si>
    <t>Length</t>
  </si>
  <si>
    <t>Road Name</t>
  </si>
  <si>
    <t>Un ID</t>
  </si>
  <si>
    <t>Habbitation:</t>
  </si>
  <si>
    <t>Block:</t>
  </si>
  <si>
    <t>Population serve by New Alignment .</t>
  </si>
  <si>
    <t>Whether Road is Sanctioned under any scheme ( Yes/No) eg. MNREGA, PMGSY, PWD, C&amp;RD, BADO, etc.  (?)</t>
  </si>
  <si>
    <t>Whether road alignment considered in CRRI ITNDP Phase-3 Roads (Yes/No)</t>
  </si>
  <si>
    <t>Name of road Proposed from ï¿½............ to ï¿½..................</t>
  </si>
  <si>
    <t>Existing Surface Type E/G/WBM. (?)       Proposed E/G/WBM/BT(Provide KML)</t>
  </si>
  <si>
    <t>Road Agency (PWD/C&amp;RD/Industry/Mining/Agriculture/Tourist/Water/BADA/any other).</t>
  </si>
  <si>
    <t>Length (KM) of New Roads Construction Proposed.</t>
  </si>
  <si>
    <t>Total Cost  based on cost per km average rate 2024(in Lakhs) Length*
Rate. @ ` 1,25,000.00/km</t>
  </si>
  <si>
    <t>Length portion (KM).</t>
  </si>
  <si>
    <t>Width of road length(metre) proposed.</t>
  </si>
  <si>
    <t>Length of New construction of Bridge/CD/Culvert (Meter).</t>
  </si>
  <si>
    <t>Cost for Bridge/CD/Culvert/etc.</t>
  </si>
  <si>
    <t>EG_DR_NL_02</t>
  </si>
  <si>
    <t>Hoslong Dilmachok, Nagimaram</t>
  </si>
  <si>
    <t>Dambb-Rongjong</t>
  </si>
  <si>
    <t>Nagimaram To RMA(Datong)</t>
  </si>
  <si>
    <t>E</t>
  </si>
  <si>
    <t>PWD</t>
  </si>
  <si>
    <t>6/ 3.00</t>
  </si>
  <si>
    <t>EG_DR_NL_03</t>
  </si>
  <si>
    <t>Domdugittim</t>
  </si>
  <si>
    <t>NH-1278 To Dombugittim</t>
  </si>
  <si>
    <t>6/3.75</t>
  </si>
  <si>
    <t>EG_DR_NL_04</t>
  </si>
  <si>
    <t>Simseng Nakol, Simseng Aringgre</t>
  </si>
  <si>
    <t>Simseng bongga TO simseng sakol</t>
  </si>
  <si>
    <t>6/3.00</t>
  </si>
  <si>
    <t>EG_DR_NL_05</t>
  </si>
  <si>
    <t>Mansang Mogogittim, Dambo gittongittui</t>
  </si>
  <si>
    <t>Dambo Rongdeng TO Dambo gittongittui</t>
  </si>
  <si>
    <t>EG_DR_NL_06</t>
  </si>
  <si>
    <t>Dawa Songgital , Dakram</t>
  </si>
  <si>
    <t>Dawa Songgital TO  Dakram</t>
  </si>
  <si>
    <t>EG_DR_NL_07</t>
  </si>
  <si>
    <t>Rondu Rongra, Imbelgittim</t>
  </si>
  <si>
    <t>Rondu Rongra  TO Imbelgittim</t>
  </si>
  <si>
    <t>EG_DR_NL_08</t>
  </si>
  <si>
    <t>Sinseng Bongga, simseng menol</t>
  </si>
  <si>
    <t>Chenau flda TO simseng Minol</t>
  </si>
  <si>
    <t>E/BT</t>
  </si>
  <si>
    <t>EG_DR_NL_09</t>
  </si>
  <si>
    <t>Chikal Songma, Gobekram</t>
  </si>
  <si>
    <t>Chikal Songma  To Gobekram</t>
  </si>
  <si>
    <t>EG_DR_NL_10</t>
  </si>
  <si>
    <t>Chikal Songma, Nenggitehak patal</t>
  </si>
  <si>
    <t>Chikal Songma  TO  Nenggitehak patal</t>
  </si>
  <si>
    <t>EG_DR_NL_11</t>
  </si>
  <si>
    <t>Chikal Dawa</t>
  </si>
  <si>
    <t>Chikal songma TO Chikal Dawa</t>
  </si>
  <si>
    <t>EG_DR_NL_12</t>
  </si>
  <si>
    <t>Rongdu Rongdigittim</t>
  </si>
  <si>
    <t>NH-1278 VIA Rongtitgittim to Haslong</t>
  </si>
  <si>
    <t>EG_DR_NL_13</t>
  </si>
  <si>
    <t>Dambo Chanegittim, Noughah Ading</t>
  </si>
  <si>
    <t>L21(RMA) TO Rongitgottim</t>
  </si>
  <si>
    <t>EG_DR_NL_14</t>
  </si>
  <si>
    <t>Jalwagre Songgital, Jalwagre songiticham , Dagal Dogre</t>
  </si>
  <si>
    <t>Jalwagre Songgital  VIA Jalwagre songiticham TO Dagal Dogre</t>
  </si>
  <si>
    <t>EG_DR_NL_15</t>
  </si>
  <si>
    <t>Mejalgre Amebang</t>
  </si>
  <si>
    <t>NH-62 TO MejolgreAmebang</t>
  </si>
  <si>
    <t>EG_DR_NL_16</t>
  </si>
  <si>
    <t>Diplakgittim</t>
  </si>
  <si>
    <t>Mittegittim Chibra Jambal Road TO Diplokgittin</t>
  </si>
  <si>
    <t>EG_DR_NL_17</t>
  </si>
  <si>
    <t>Rogu Alda</t>
  </si>
  <si>
    <t>Dawa Songgital Dalnan</t>
  </si>
  <si>
    <t>EG_DR_NL_18</t>
  </si>
  <si>
    <t>Jalwagre Asokagiltim , Jalwagre Songital</t>
  </si>
  <si>
    <t>Jalwagre Songgital TO Cheran Songgital</t>
  </si>
  <si>
    <t>EG_DR_NL_19</t>
  </si>
  <si>
    <t>Simseng Aringga</t>
  </si>
  <si>
    <t>Godalgittim to Simseng Rongal</t>
  </si>
  <si>
    <t>EG_DR_NL_20</t>
  </si>
  <si>
    <t>Anipagittim , Anchengbok</t>
  </si>
  <si>
    <t>101st km of NH 1278  TO 48th of NH 62</t>
  </si>
  <si>
    <t>EG_DR_NL_21</t>
  </si>
  <si>
    <t xml:space="preserve">Chrandunpera, Dapugre </t>
  </si>
  <si>
    <t>NH62 TO Chrandenperam</t>
  </si>
  <si>
    <t>Total Cost in Lakhs</t>
  </si>
  <si>
    <t>Ranking</t>
  </si>
  <si>
    <t>Absolute Ranking </t>
  </si>
  <si>
    <t>Total No of Road</t>
  </si>
  <si>
    <t>Total Length of New Construction(km)</t>
  </si>
  <si>
    <t>Year</t>
  </si>
  <si>
    <t>Road Code</t>
  </si>
  <si>
    <t>Total coat per Road</t>
  </si>
  <si>
    <t>Total no of Bridge gretart than 10 m</t>
  </si>
  <si>
    <t>Total no of Bridge gretart than 10 m-30 m</t>
  </si>
  <si>
    <t>Total no bridge</t>
  </si>
  <si>
    <t>Total Cost of Bridge and Culvert</t>
  </si>
  <si>
    <t>Total Cost of Road</t>
  </si>
  <si>
    <t>Yearly budget (20 years)</t>
  </si>
  <si>
    <t>Total Cost for Dambb-Rongjong (lakh)</t>
  </si>
  <si>
    <t>Finnancing Plan of Roads in Phase 3 Dambb-Rongjong</t>
  </si>
  <si>
    <t>Road code</t>
  </si>
  <si>
    <t>Dawa Songgital Dalnan(0-0.82km)</t>
  </si>
  <si>
    <t>Dawa Songgital Dalnan(0.82-1.64km)</t>
  </si>
  <si>
    <t>Jalwagre Songgital TO Cheran Songgital(0-4.1km)</t>
  </si>
  <si>
    <t>Jalwagre Songgital TO Cheran Songgital(4.1-8.2km)</t>
  </si>
  <si>
    <t>Godalgittim to Simseng Rongal(5.83-11.67km)</t>
  </si>
  <si>
    <t>Godalgittim to Simseng Rongal(0-5.83km)</t>
  </si>
  <si>
    <t>NH-1278 VIA Rongtitgittim to Haslong(0-5.34km)</t>
  </si>
  <si>
    <t>NH-1278 VIA Rongtitgittim to Haslong(5.34-10.69km)</t>
  </si>
  <si>
    <t>Chenau flda TO simseng Minol(0-3.12km)</t>
  </si>
  <si>
    <t>Chenau flda TO simseng Minol(3.12-6.24km)</t>
  </si>
  <si>
    <t>Chenau flda TO simseng Minol(6.24-9.36km)</t>
  </si>
  <si>
    <t>Mittegittim Chibra Jambal Road TO Diplokgittin(0-4.5km)</t>
  </si>
  <si>
    <t>Mittegittim Chibra Jambal Road TO Diplokgittin(4.5-9.03km)</t>
  </si>
  <si>
    <t>Total</t>
  </si>
  <si>
    <t>Amount Spend per Year/Road(lakh)</t>
  </si>
  <si>
    <t>Per Year Spend(lakhs)</t>
  </si>
  <si>
    <t>Diffrence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</si>
</sst>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Times New Roman"/>
      <family val="1"/>
    </font>
    <font>
      <b/>
      <sz val="18"/>
      <color theme="1" tint="0.1499984740745262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textRotation="90"/>
    </xf>
    <xf numFmtId="0" fontId="18" fillId="0" borderId="10" xfId="0" applyFont="1" applyBorder="1" applyAlignment="1">
      <alignment horizontal="left" textRotation="90" wrapText="1"/>
    </xf>
    <xf numFmtId="0" fontId="19" fillId="0" borderId="10" xfId="0" applyFont="1" applyBorder="1" applyAlignment="1">
      <alignment horizontal="left" textRotation="90" wrapText="1"/>
    </xf>
    <xf numFmtId="0" fontId="18" fillId="0" borderId="10" xfId="0" applyFont="1" applyBorder="1" applyAlignment="1">
      <alignment horizontal="left" wrapText="1"/>
    </xf>
    <xf numFmtId="2" fontId="18" fillId="0" borderId="10" xfId="0" applyNumberFormat="1" applyFont="1" applyBorder="1" applyAlignment="1">
      <alignment horizontal="left" wrapText="1"/>
    </xf>
    <xf numFmtId="0" fontId="1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0" fontId="18" fillId="0" borderId="10" xfId="0" applyFont="1" applyBorder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2"/>
  <sheetViews>
    <sheetView tabSelected="1" workbookViewId="0">
      <selection activeCell="Q5" sqref="A1:V22"/>
    </sheetView>
  </sheetViews>
  <sheetFormatPr defaultColWidth="9.109375" defaultRowHeight="15" customHeight="1" x14ac:dyDescent="0.3"/>
  <cols>
    <col min="1" max="1" width="5.44140625" customWidth="1"/>
    <col min="2" max="2" width="8.109375" customWidth="1"/>
    <col min="3" max="3" width="15.5546875" customWidth="1"/>
    <col min="4" max="4" width="27.44140625" customWidth="1"/>
    <col min="5" max="5" width="23.44140625" customWidth="1"/>
    <col min="6" max="6" width="11.88671875" customWidth="1"/>
    <col min="7" max="7" width="29.44140625" customWidth="1"/>
    <col min="8" max="8" width="9.6640625" customWidth="1"/>
    <col min="9" max="9" width="14.33203125" bestFit="1" customWidth="1"/>
    <col min="10" max="10" width="8" customWidth="1"/>
    <col min="11" max="11" width="5.33203125" customWidth="1"/>
    <col min="12" max="12" width="19.109375" customWidth="1"/>
    <col min="13" max="13" width="18.33203125" bestFit="1" customWidth="1"/>
    <col min="14" max="14" width="22.5546875" bestFit="1" customWidth="1"/>
    <col min="15" max="15" width="18.33203125" customWidth="1"/>
    <col min="16" max="16" width="14" customWidth="1"/>
    <col min="17" max="17" width="8.109375" customWidth="1"/>
    <col min="18" max="18" width="18.33203125" bestFit="1" customWidth="1"/>
    <col min="19" max="19" width="7.33203125" customWidth="1"/>
    <col min="20" max="20" width="9.6640625" customWidth="1"/>
    <col min="21" max="21" width="10.88671875" customWidth="1"/>
    <col min="22" max="22" width="9.6640625" customWidth="1"/>
  </cols>
  <sheetData>
    <row r="1" spans="1:22" s="1" customFormat="1" ht="236.25" customHeight="1" x14ac:dyDescent="0.3">
      <c r="A1" s="2" t="s">
        <v>0</v>
      </c>
      <c r="B1" s="2" t="s">
        <v>3</v>
      </c>
      <c r="C1" s="2" t="s">
        <v>5</v>
      </c>
      <c r="D1" s="2" t="s">
        <v>9</v>
      </c>
      <c r="E1" s="2" t="s">
        <v>101</v>
      </c>
      <c r="F1" s="2" t="s">
        <v>1</v>
      </c>
      <c r="G1" s="2" t="s">
        <v>4</v>
      </c>
      <c r="H1" s="2" t="s">
        <v>6</v>
      </c>
      <c r="I1" s="2" t="s">
        <v>85</v>
      </c>
      <c r="J1" s="2" t="s">
        <v>86</v>
      </c>
      <c r="K1" s="3" t="s">
        <v>87</v>
      </c>
      <c r="L1" s="2" t="s">
        <v>7</v>
      </c>
      <c r="M1" s="2" t="s">
        <v>8</v>
      </c>
      <c r="N1" s="2" t="s">
        <v>10</v>
      </c>
      <c r="O1" s="2" t="s">
        <v>11</v>
      </c>
      <c r="P1" s="2" t="s">
        <v>12</v>
      </c>
      <c r="Q1" s="2" t="s">
        <v>118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</row>
    <row r="2" spans="1:22" ht="45.6" x14ac:dyDescent="0.4">
      <c r="A2" s="4">
        <v>3</v>
      </c>
      <c r="B2" s="4">
        <v>1933</v>
      </c>
      <c r="C2" s="4" t="s">
        <v>20</v>
      </c>
      <c r="D2" s="4" t="s">
        <v>21</v>
      </c>
      <c r="E2" s="4" t="s">
        <v>18</v>
      </c>
      <c r="F2" s="5">
        <v>2.9841181950000002</v>
      </c>
      <c r="G2" s="4" t="s">
        <v>19</v>
      </c>
      <c r="H2" s="4">
        <v>593</v>
      </c>
      <c r="I2" s="4">
        <f t="shared" ref="I2:I21" si="0">R2+V2</f>
        <v>350</v>
      </c>
      <c r="J2" s="5">
        <f t="shared" ref="J2:J21" si="1">I2/H2</f>
        <v>0.5902192242833052</v>
      </c>
      <c r="K2" s="4">
        <v>3</v>
      </c>
      <c r="L2" s="4" t="b">
        <v>0</v>
      </c>
      <c r="M2" s="4"/>
      <c r="N2" s="4" t="s">
        <v>22</v>
      </c>
      <c r="O2" s="4" t="s">
        <v>23</v>
      </c>
      <c r="P2" s="4">
        <v>2.9</v>
      </c>
      <c r="Q2" s="5">
        <v>-8.4118195000000007E-2</v>
      </c>
      <c r="R2" s="4">
        <v>280</v>
      </c>
      <c r="S2" s="4">
        <v>2.9</v>
      </c>
      <c r="T2" s="4" t="s">
        <v>24</v>
      </c>
      <c r="U2" s="4">
        <v>18</v>
      </c>
      <c r="V2" s="4">
        <v>70</v>
      </c>
    </row>
    <row r="3" spans="1:22" ht="45.6" x14ac:dyDescent="0.4">
      <c r="A3" s="4">
        <v>7</v>
      </c>
      <c r="B3" s="4">
        <v>1554</v>
      </c>
      <c r="C3" s="4" t="s">
        <v>20</v>
      </c>
      <c r="D3" s="4" t="s">
        <v>27</v>
      </c>
      <c r="E3" s="4" t="s">
        <v>25</v>
      </c>
      <c r="F3" s="5">
        <v>2.1441704389999998</v>
      </c>
      <c r="G3" s="4" t="s">
        <v>26</v>
      </c>
      <c r="H3" s="4">
        <v>264</v>
      </c>
      <c r="I3" s="4">
        <f t="shared" si="0"/>
        <v>242</v>
      </c>
      <c r="J3" s="5">
        <f t="shared" si="1"/>
        <v>0.91666666666666663</v>
      </c>
      <c r="K3" s="4">
        <v>7</v>
      </c>
      <c r="L3" s="4" t="b">
        <v>0</v>
      </c>
      <c r="M3" s="4" t="b">
        <v>0</v>
      </c>
      <c r="N3" s="4" t="s">
        <v>22</v>
      </c>
      <c r="O3" s="4" t="s">
        <v>23</v>
      </c>
      <c r="P3" s="4">
        <v>2</v>
      </c>
      <c r="Q3" s="5">
        <v>-0.14417043900000001</v>
      </c>
      <c r="R3" s="4">
        <v>200</v>
      </c>
      <c r="S3" s="4">
        <v>2</v>
      </c>
      <c r="T3" s="4" t="s">
        <v>28</v>
      </c>
      <c r="U3" s="4">
        <v>12</v>
      </c>
      <c r="V3" s="4">
        <v>42</v>
      </c>
    </row>
    <row r="4" spans="1:22" ht="45.6" x14ac:dyDescent="0.4">
      <c r="A4" s="4">
        <v>10</v>
      </c>
      <c r="B4" s="4">
        <v>5788</v>
      </c>
      <c r="C4" s="4" t="s">
        <v>20</v>
      </c>
      <c r="D4" s="4" t="s">
        <v>31</v>
      </c>
      <c r="E4" s="4" t="s">
        <v>29</v>
      </c>
      <c r="F4" s="5">
        <v>4.6124189319999997</v>
      </c>
      <c r="G4" s="4" t="s">
        <v>30</v>
      </c>
      <c r="H4" s="4">
        <v>438</v>
      </c>
      <c r="I4" s="4">
        <f t="shared" si="0"/>
        <v>540</v>
      </c>
      <c r="J4" s="5">
        <f t="shared" si="1"/>
        <v>1.2328767123287672</v>
      </c>
      <c r="K4" s="4">
        <v>10</v>
      </c>
      <c r="L4" s="4" t="b">
        <v>0</v>
      </c>
      <c r="M4" s="4"/>
      <c r="N4" s="4" t="s">
        <v>22</v>
      </c>
      <c r="O4" s="4" t="s">
        <v>23</v>
      </c>
      <c r="P4" s="4">
        <v>4.5</v>
      </c>
      <c r="Q4" s="5">
        <v>-0.112418932</v>
      </c>
      <c r="R4" s="4">
        <v>450</v>
      </c>
      <c r="S4" s="4">
        <v>4.5</v>
      </c>
      <c r="T4" s="4" t="s">
        <v>32</v>
      </c>
      <c r="U4" s="4">
        <v>40</v>
      </c>
      <c r="V4" s="4">
        <v>90</v>
      </c>
    </row>
    <row r="5" spans="1:22" ht="68.400000000000006" x14ac:dyDescent="0.4">
      <c r="A5" s="4">
        <v>9</v>
      </c>
      <c r="B5" s="4">
        <v>1143</v>
      </c>
      <c r="C5" s="4" t="s">
        <v>20</v>
      </c>
      <c r="D5" s="4" t="s">
        <v>35</v>
      </c>
      <c r="E5" s="4" t="s">
        <v>33</v>
      </c>
      <c r="F5" s="5">
        <v>3.1130202109999998</v>
      </c>
      <c r="G5" s="4" t="s">
        <v>34</v>
      </c>
      <c r="H5" s="4">
        <v>501</v>
      </c>
      <c r="I5" s="4">
        <f t="shared" si="0"/>
        <v>517.5</v>
      </c>
      <c r="J5" s="5">
        <f t="shared" si="1"/>
        <v>1.032934131736527</v>
      </c>
      <c r="K5" s="4">
        <v>9</v>
      </c>
      <c r="L5" s="4" t="b">
        <v>0</v>
      </c>
      <c r="M5" s="4"/>
      <c r="N5" s="4" t="s">
        <v>22</v>
      </c>
      <c r="O5" s="4" t="s">
        <v>23</v>
      </c>
      <c r="P5" s="4">
        <v>3</v>
      </c>
      <c r="Q5" s="5">
        <v>-0.113020211</v>
      </c>
      <c r="R5" s="4">
        <v>450</v>
      </c>
      <c r="S5" s="4">
        <v>3</v>
      </c>
      <c r="T5" s="4" t="s">
        <v>32</v>
      </c>
      <c r="U5" s="4">
        <v>30</v>
      </c>
      <c r="V5" s="4">
        <v>67.5</v>
      </c>
    </row>
    <row r="6" spans="1:22" ht="45.6" x14ac:dyDescent="0.4">
      <c r="A6" s="4">
        <v>13</v>
      </c>
      <c r="B6" s="4">
        <v>1288</v>
      </c>
      <c r="C6" s="4" t="s">
        <v>20</v>
      </c>
      <c r="D6" s="4" t="s">
        <v>38</v>
      </c>
      <c r="E6" s="4" t="s">
        <v>36</v>
      </c>
      <c r="F6" s="5">
        <v>1.664761248</v>
      </c>
      <c r="G6" s="4" t="s">
        <v>37</v>
      </c>
      <c r="H6" s="4">
        <v>155</v>
      </c>
      <c r="I6" s="4">
        <f t="shared" si="0"/>
        <v>231.5</v>
      </c>
      <c r="J6" s="5">
        <f t="shared" si="1"/>
        <v>1.4935483870967743</v>
      </c>
      <c r="K6" s="4">
        <v>13</v>
      </c>
      <c r="L6" s="4" t="b">
        <v>0</v>
      </c>
      <c r="M6" s="4"/>
      <c r="N6" s="4" t="s">
        <v>22</v>
      </c>
      <c r="O6" s="4" t="s">
        <v>23</v>
      </c>
      <c r="P6" s="4">
        <v>1.6</v>
      </c>
      <c r="Q6" s="5">
        <v>-6.4761247999999993E-2</v>
      </c>
      <c r="R6" s="4">
        <v>200</v>
      </c>
      <c r="S6" s="4">
        <v>1.6</v>
      </c>
      <c r="T6" s="4" t="s">
        <v>28</v>
      </c>
      <c r="U6" s="4">
        <v>14</v>
      </c>
      <c r="V6" s="4">
        <v>31.5</v>
      </c>
    </row>
    <row r="7" spans="1:22" ht="45.6" x14ac:dyDescent="0.4">
      <c r="A7" s="4">
        <v>8</v>
      </c>
      <c r="B7" s="4">
        <v>1285</v>
      </c>
      <c r="C7" s="4" t="s">
        <v>20</v>
      </c>
      <c r="D7" s="4" t="s">
        <v>41</v>
      </c>
      <c r="E7" s="4" t="s">
        <v>39</v>
      </c>
      <c r="F7" s="5">
        <v>1.400973512</v>
      </c>
      <c r="G7" s="4" t="s">
        <v>40</v>
      </c>
      <c r="H7" s="4">
        <v>243</v>
      </c>
      <c r="I7" s="4">
        <f t="shared" si="0"/>
        <v>240</v>
      </c>
      <c r="J7" s="5">
        <f t="shared" si="1"/>
        <v>0.98765432098765427</v>
      </c>
      <c r="K7" s="4">
        <v>8</v>
      </c>
      <c r="L7" s="4" t="b">
        <v>0</v>
      </c>
      <c r="M7" s="4"/>
      <c r="N7" s="4" t="s">
        <v>22</v>
      </c>
      <c r="O7" s="4" t="s">
        <v>23</v>
      </c>
      <c r="P7" s="4">
        <v>1.5</v>
      </c>
      <c r="Q7" s="5">
        <v>9.9026487999999996E-2</v>
      </c>
      <c r="R7" s="4">
        <v>200</v>
      </c>
      <c r="S7" s="4">
        <v>1.5</v>
      </c>
      <c r="T7" s="4" t="s">
        <v>28</v>
      </c>
      <c r="U7" s="4">
        <v>10</v>
      </c>
      <c r="V7" s="4">
        <v>40</v>
      </c>
    </row>
    <row r="8" spans="1:22" ht="45.6" x14ac:dyDescent="0.4">
      <c r="A8" s="4">
        <v>19</v>
      </c>
      <c r="B8" s="4">
        <v>5787</v>
      </c>
      <c r="C8" s="4" t="s">
        <v>20</v>
      </c>
      <c r="D8" s="4" t="s">
        <v>44</v>
      </c>
      <c r="E8" s="4" t="s">
        <v>42</v>
      </c>
      <c r="F8" s="5">
        <v>9.3694801210000005</v>
      </c>
      <c r="G8" s="4" t="s">
        <v>43</v>
      </c>
      <c r="H8" s="4">
        <v>208</v>
      </c>
      <c r="I8" s="4">
        <f t="shared" si="0"/>
        <v>1652.5</v>
      </c>
      <c r="J8" s="5">
        <f t="shared" si="1"/>
        <v>7.9447115384615383</v>
      </c>
      <c r="K8" s="4">
        <v>19</v>
      </c>
      <c r="L8" s="4" t="b">
        <v>0</v>
      </c>
      <c r="M8" s="4" t="b">
        <v>0</v>
      </c>
      <c r="N8" s="4" t="s">
        <v>45</v>
      </c>
      <c r="O8" s="4" t="s">
        <v>23</v>
      </c>
      <c r="P8" s="4">
        <v>9</v>
      </c>
      <c r="Q8" s="5">
        <v>-0.36948012099999999</v>
      </c>
      <c r="R8" s="4">
        <v>1300</v>
      </c>
      <c r="S8" s="4">
        <v>9</v>
      </c>
      <c r="T8" s="4" t="s">
        <v>28</v>
      </c>
      <c r="U8" s="4">
        <v>100</v>
      </c>
      <c r="V8" s="4">
        <v>352.5</v>
      </c>
    </row>
    <row r="9" spans="1:22" ht="45.6" x14ac:dyDescent="0.4">
      <c r="A9" s="4">
        <v>15</v>
      </c>
      <c r="B9" s="4">
        <v>1831</v>
      </c>
      <c r="C9" s="4" t="s">
        <v>20</v>
      </c>
      <c r="D9" s="4" t="s">
        <v>48</v>
      </c>
      <c r="E9" s="4" t="s">
        <v>46</v>
      </c>
      <c r="F9" s="5">
        <v>5.2014738129999998</v>
      </c>
      <c r="G9" s="4" t="s">
        <v>47</v>
      </c>
      <c r="H9" s="4">
        <v>409</v>
      </c>
      <c r="I9" s="4">
        <f t="shared" si="0"/>
        <v>685</v>
      </c>
      <c r="J9" s="5">
        <f t="shared" si="1"/>
        <v>1.6748166259168704</v>
      </c>
      <c r="K9" s="4">
        <v>15</v>
      </c>
      <c r="L9" s="4" t="b">
        <v>0</v>
      </c>
      <c r="M9" s="4"/>
      <c r="N9" s="4" t="s">
        <v>22</v>
      </c>
      <c r="O9" s="4" t="s">
        <v>23</v>
      </c>
      <c r="P9" s="4">
        <v>4.9000000000000004</v>
      </c>
      <c r="Q9" s="5">
        <v>-0.30147381299999998</v>
      </c>
      <c r="R9" s="4">
        <v>490</v>
      </c>
      <c r="S9" s="4">
        <v>4.9000000000000004</v>
      </c>
      <c r="T9" s="4" t="s">
        <v>28</v>
      </c>
      <c r="U9" s="4">
        <v>45</v>
      </c>
      <c r="V9" s="4">
        <v>195</v>
      </c>
    </row>
    <row r="10" spans="1:22" ht="68.400000000000006" x14ac:dyDescent="0.4">
      <c r="A10" s="4">
        <v>4</v>
      </c>
      <c r="B10" s="4">
        <v>4107</v>
      </c>
      <c r="C10" s="4" t="s">
        <v>20</v>
      </c>
      <c r="D10" s="4" t="s">
        <v>51</v>
      </c>
      <c r="E10" s="4" t="s">
        <v>49</v>
      </c>
      <c r="F10" s="5">
        <v>1.4870398709999999</v>
      </c>
      <c r="G10" s="4" t="s">
        <v>50</v>
      </c>
      <c r="H10" s="4">
        <v>310</v>
      </c>
      <c r="I10" s="4">
        <f t="shared" si="0"/>
        <v>195</v>
      </c>
      <c r="J10" s="5">
        <f t="shared" si="1"/>
        <v>0.62903225806451613</v>
      </c>
      <c r="K10" s="4">
        <v>4</v>
      </c>
      <c r="L10" s="4" t="b">
        <v>0</v>
      </c>
      <c r="M10" s="4"/>
      <c r="N10" s="4" t="s">
        <v>22</v>
      </c>
      <c r="O10" s="4" t="s">
        <v>23</v>
      </c>
      <c r="P10" s="4">
        <v>1.5</v>
      </c>
      <c r="Q10" s="5">
        <v>1.2960129000000001E-2</v>
      </c>
      <c r="R10" s="4">
        <v>150</v>
      </c>
      <c r="S10" s="4">
        <v>1.5</v>
      </c>
      <c r="T10" s="4" t="s">
        <v>28</v>
      </c>
      <c r="U10" s="4">
        <v>17.5</v>
      </c>
      <c r="V10" s="4">
        <v>45</v>
      </c>
    </row>
    <row r="11" spans="1:22" ht="45.6" x14ac:dyDescent="0.4">
      <c r="A11" s="4">
        <v>17</v>
      </c>
      <c r="B11" s="4">
        <v>892</v>
      </c>
      <c r="C11" s="4" t="s">
        <v>20</v>
      </c>
      <c r="D11" s="4" t="s">
        <v>54</v>
      </c>
      <c r="E11" s="4" t="s">
        <v>52</v>
      </c>
      <c r="F11" s="5">
        <v>4.6873143129999999</v>
      </c>
      <c r="G11" s="4" t="s">
        <v>53</v>
      </c>
      <c r="H11" s="4">
        <v>127</v>
      </c>
      <c r="I11" s="4">
        <f t="shared" si="0"/>
        <v>712.5</v>
      </c>
      <c r="J11" s="5">
        <f t="shared" si="1"/>
        <v>5.6102362204724407</v>
      </c>
      <c r="K11" s="4">
        <v>17</v>
      </c>
      <c r="L11" s="4" t="b">
        <v>0</v>
      </c>
      <c r="M11" s="4"/>
      <c r="N11" s="4" t="s">
        <v>22</v>
      </c>
      <c r="O11" s="4" t="s">
        <v>23</v>
      </c>
      <c r="P11" s="4">
        <v>5</v>
      </c>
      <c r="Q11" s="5">
        <v>0.31268568699999999</v>
      </c>
      <c r="R11" s="4">
        <v>600</v>
      </c>
      <c r="S11" s="4">
        <v>5</v>
      </c>
      <c r="T11" s="4" t="s">
        <v>28</v>
      </c>
      <c r="U11" s="4">
        <v>37.5</v>
      </c>
      <c r="V11" s="4">
        <v>112.5</v>
      </c>
    </row>
    <row r="12" spans="1:22" ht="68.400000000000006" x14ac:dyDescent="0.4">
      <c r="A12" s="4">
        <v>18</v>
      </c>
      <c r="B12" s="4">
        <v>5290</v>
      </c>
      <c r="C12" s="4" t="s">
        <v>20</v>
      </c>
      <c r="D12" s="4" t="s">
        <v>57</v>
      </c>
      <c r="E12" s="4" t="s">
        <v>55</v>
      </c>
      <c r="F12" s="5">
        <v>10.69785998</v>
      </c>
      <c r="G12" s="4" t="s">
        <v>56</v>
      </c>
      <c r="H12" s="4">
        <v>174</v>
      </c>
      <c r="I12" s="4">
        <f t="shared" si="0"/>
        <v>1325</v>
      </c>
      <c r="J12" s="5">
        <f t="shared" si="1"/>
        <v>7.6149425287356323</v>
      </c>
      <c r="K12" s="4">
        <v>18</v>
      </c>
      <c r="L12" s="4" t="b">
        <v>0</v>
      </c>
      <c r="M12" s="4"/>
      <c r="N12" s="4" t="s">
        <v>22</v>
      </c>
      <c r="O12" s="4" t="s">
        <v>23</v>
      </c>
      <c r="P12" s="4">
        <v>10.7</v>
      </c>
      <c r="Q12" s="5">
        <v>2.1400210000000002E-3</v>
      </c>
      <c r="R12" s="4">
        <v>1070</v>
      </c>
      <c r="S12" s="4">
        <v>10.7</v>
      </c>
      <c r="T12" s="4" t="s">
        <v>28</v>
      </c>
      <c r="U12" s="4">
        <v>47</v>
      </c>
      <c r="V12" s="4">
        <v>255</v>
      </c>
    </row>
    <row r="13" spans="1:22" ht="45.6" x14ac:dyDescent="0.4">
      <c r="A13" s="4">
        <v>11</v>
      </c>
      <c r="B13" s="4">
        <v>1142</v>
      </c>
      <c r="C13" s="4" t="s">
        <v>20</v>
      </c>
      <c r="D13" s="4" t="s">
        <v>60</v>
      </c>
      <c r="E13" s="4" t="s">
        <v>58</v>
      </c>
      <c r="F13" s="5">
        <v>2.758490863</v>
      </c>
      <c r="G13" s="4" t="s">
        <v>59</v>
      </c>
      <c r="H13" s="4">
        <v>352</v>
      </c>
      <c r="I13" s="4">
        <f t="shared" si="0"/>
        <v>485</v>
      </c>
      <c r="J13" s="5">
        <f t="shared" si="1"/>
        <v>1.3778409090909092</v>
      </c>
      <c r="K13" s="4">
        <v>11</v>
      </c>
      <c r="L13" s="4" t="b">
        <v>0</v>
      </c>
      <c r="M13" s="4"/>
      <c r="N13" s="4" t="s">
        <v>22</v>
      </c>
      <c r="O13" s="4" t="s">
        <v>23</v>
      </c>
      <c r="P13" s="4">
        <v>2.8</v>
      </c>
      <c r="Q13" s="5">
        <v>4.1509137000000002E-2</v>
      </c>
      <c r="R13" s="4">
        <v>420</v>
      </c>
      <c r="S13" s="4">
        <v>2.8</v>
      </c>
      <c r="T13" s="4" t="s">
        <v>32</v>
      </c>
      <c r="U13" s="4">
        <v>26</v>
      </c>
      <c r="V13" s="4">
        <v>65</v>
      </c>
    </row>
    <row r="14" spans="1:22" ht="91.2" x14ac:dyDescent="0.4">
      <c r="A14" s="4">
        <v>6</v>
      </c>
      <c r="B14" s="4">
        <v>2060</v>
      </c>
      <c r="C14" s="4" t="s">
        <v>20</v>
      </c>
      <c r="D14" s="4" t="s">
        <v>63</v>
      </c>
      <c r="E14" s="4" t="s">
        <v>61</v>
      </c>
      <c r="F14" s="5">
        <v>4.4705507569999998</v>
      </c>
      <c r="G14" s="4" t="s">
        <v>62</v>
      </c>
      <c r="H14" s="4">
        <v>647</v>
      </c>
      <c r="I14" s="4">
        <f t="shared" si="0"/>
        <v>580</v>
      </c>
      <c r="J14" s="5">
        <f t="shared" si="1"/>
        <v>0.89644513137557957</v>
      </c>
      <c r="K14" s="4">
        <v>6</v>
      </c>
      <c r="L14" s="4" t="b">
        <v>0</v>
      </c>
      <c r="M14" s="4" t="b">
        <v>1</v>
      </c>
      <c r="N14" s="4" t="s">
        <v>22</v>
      </c>
      <c r="O14" s="4" t="s">
        <v>23</v>
      </c>
      <c r="P14" s="4">
        <v>4.5</v>
      </c>
      <c r="Q14" s="5">
        <v>2.9449243E-2</v>
      </c>
      <c r="R14" s="4">
        <v>450</v>
      </c>
      <c r="S14" s="4">
        <v>4.5</v>
      </c>
      <c r="T14" s="4" t="s">
        <v>28</v>
      </c>
      <c r="U14" s="4">
        <v>30</v>
      </c>
      <c r="V14" s="4">
        <v>130</v>
      </c>
    </row>
    <row r="15" spans="1:22" ht="45.6" x14ac:dyDescent="0.4">
      <c r="A15" s="4">
        <v>12</v>
      </c>
      <c r="B15" s="4">
        <v>3777</v>
      </c>
      <c r="C15" s="4" t="s">
        <v>20</v>
      </c>
      <c r="D15" s="4" t="s">
        <v>66</v>
      </c>
      <c r="E15" s="4" t="s">
        <v>64</v>
      </c>
      <c r="F15" s="5">
        <v>3.5318722170000001</v>
      </c>
      <c r="G15" s="4" t="s">
        <v>65</v>
      </c>
      <c r="H15" s="4">
        <v>276</v>
      </c>
      <c r="I15" s="4">
        <f t="shared" si="0"/>
        <v>400</v>
      </c>
      <c r="J15" s="5">
        <f t="shared" si="1"/>
        <v>1.4492753623188406</v>
      </c>
      <c r="K15" s="4">
        <v>12</v>
      </c>
      <c r="L15" s="4" t="b">
        <v>0</v>
      </c>
      <c r="M15" s="4"/>
      <c r="N15" s="4" t="s">
        <v>22</v>
      </c>
      <c r="O15" s="4" t="s">
        <v>23</v>
      </c>
      <c r="P15" s="4">
        <v>3.5</v>
      </c>
      <c r="Q15" s="5">
        <v>-3.1872217000000001E-2</v>
      </c>
      <c r="R15" s="4">
        <v>350</v>
      </c>
      <c r="S15" s="4">
        <v>3.5</v>
      </c>
      <c r="T15" s="4" t="s">
        <v>28</v>
      </c>
      <c r="U15" s="4">
        <v>27.5</v>
      </c>
      <c r="V15" s="4">
        <v>50</v>
      </c>
    </row>
    <row r="16" spans="1:22" ht="68.400000000000006" x14ac:dyDescent="0.4">
      <c r="A16" s="4">
        <v>20</v>
      </c>
      <c r="B16" s="4">
        <v>1455</v>
      </c>
      <c r="C16" s="4" t="s">
        <v>20</v>
      </c>
      <c r="D16" s="4" t="s">
        <v>69</v>
      </c>
      <c r="E16" s="4" t="s">
        <v>67</v>
      </c>
      <c r="F16" s="5">
        <v>9.0303774099999998</v>
      </c>
      <c r="G16" s="4" t="s">
        <v>68</v>
      </c>
      <c r="H16" s="4">
        <v>112</v>
      </c>
      <c r="I16" s="4">
        <f t="shared" si="0"/>
        <v>1417.5</v>
      </c>
      <c r="J16" s="5">
        <f t="shared" si="1"/>
        <v>12.65625</v>
      </c>
      <c r="K16" s="4">
        <v>20</v>
      </c>
      <c r="L16" s="4" t="b">
        <v>0</v>
      </c>
      <c r="M16" s="4"/>
      <c r="N16" s="4" t="s">
        <v>22</v>
      </c>
      <c r="O16" s="4" t="s">
        <v>23</v>
      </c>
      <c r="P16" s="4">
        <v>9</v>
      </c>
      <c r="Q16" s="5">
        <v>-3.0377410000000001E-2</v>
      </c>
      <c r="R16" s="4">
        <v>1080</v>
      </c>
      <c r="S16" s="4">
        <v>9</v>
      </c>
      <c r="T16" s="4" t="s">
        <v>28</v>
      </c>
      <c r="U16" s="4">
        <v>150</v>
      </c>
      <c r="V16" s="4">
        <v>337.5</v>
      </c>
    </row>
    <row r="17" spans="1:22" ht="45.6" x14ac:dyDescent="0.4">
      <c r="A17" s="4">
        <v>5</v>
      </c>
      <c r="B17" s="4">
        <v>1092</v>
      </c>
      <c r="C17" s="4" t="s">
        <v>20</v>
      </c>
      <c r="D17" s="4" t="s">
        <v>72</v>
      </c>
      <c r="E17" s="4" t="s">
        <v>70</v>
      </c>
      <c r="F17" s="5">
        <v>1.648950863</v>
      </c>
      <c r="G17" s="4" t="s">
        <v>71</v>
      </c>
      <c r="H17" s="4">
        <v>290</v>
      </c>
      <c r="I17" s="4">
        <f t="shared" si="0"/>
        <v>231.5</v>
      </c>
      <c r="J17" s="5">
        <f t="shared" si="1"/>
        <v>0.7982758620689655</v>
      </c>
      <c r="K17" s="4">
        <v>5</v>
      </c>
      <c r="L17" s="4" t="b">
        <v>0</v>
      </c>
      <c r="M17" s="4"/>
      <c r="N17" s="4" t="s">
        <v>22</v>
      </c>
      <c r="O17" s="4" t="s">
        <v>23</v>
      </c>
      <c r="P17" s="4">
        <v>1.6</v>
      </c>
      <c r="Q17" s="5">
        <v>-4.8950862999999997E-2</v>
      </c>
      <c r="R17" s="4">
        <v>200</v>
      </c>
      <c r="S17" s="4">
        <v>1.6</v>
      </c>
      <c r="T17" s="4" t="s">
        <v>28</v>
      </c>
      <c r="U17" s="4">
        <v>14</v>
      </c>
      <c r="V17" s="4">
        <v>31.5</v>
      </c>
    </row>
    <row r="18" spans="1:22" ht="68.400000000000006" x14ac:dyDescent="0.4">
      <c r="A18" s="4">
        <v>14</v>
      </c>
      <c r="B18" s="4">
        <v>2119</v>
      </c>
      <c r="C18" s="4" t="s">
        <v>20</v>
      </c>
      <c r="D18" s="4" t="s">
        <v>75</v>
      </c>
      <c r="E18" s="4" t="s">
        <v>73</v>
      </c>
      <c r="F18" s="5">
        <v>8.2947070679999992</v>
      </c>
      <c r="G18" s="4" t="s">
        <v>74</v>
      </c>
      <c r="H18" s="4">
        <v>610</v>
      </c>
      <c r="I18" s="4">
        <f t="shared" si="0"/>
        <v>932</v>
      </c>
      <c r="J18" s="5">
        <f t="shared" si="1"/>
        <v>1.5278688524590165</v>
      </c>
      <c r="K18" s="4">
        <v>14</v>
      </c>
      <c r="L18" s="4" t="b">
        <v>0</v>
      </c>
      <c r="M18" s="4"/>
      <c r="N18" s="4" t="s">
        <v>22</v>
      </c>
      <c r="O18" s="4" t="s">
        <v>23</v>
      </c>
      <c r="P18" s="4">
        <v>8.1999999999999993</v>
      </c>
      <c r="Q18" s="5">
        <v>-9.4707068000000005E-2</v>
      </c>
      <c r="R18" s="4">
        <v>800</v>
      </c>
      <c r="S18" s="4">
        <v>8.1999999999999993</v>
      </c>
      <c r="T18" s="4" t="s">
        <v>28</v>
      </c>
      <c r="U18" s="4">
        <v>48</v>
      </c>
      <c r="V18" s="4">
        <v>132</v>
      </c>
    </row>
    <row r="19" spans="1:22" ht="45.6" x14ac:dyDescent="0.4">
      <c r="A19" s="4">
        <v>16</v>
      </c>
      <c r="B19" s="4">
        <v>5780</v>
      </c>
      <c r="C19" s="4" t="s">
        <v>20</v>
      </c>
      <c r="D19" s="4" t="s">
        <v>78</v>
      </c>
      <c r="E19" s="4" t="s">
        <v>76</v>
      </c>
      <c r="F19" s="5">
        <v>11.678622349999999</v>
      </c>
      <c r="G19" s="4" t="s">
        <v>77</v>
      </c>
      <c r="H19" s="4">
        <v>430</v>
      </c>
      <c r="I19" s="4">
        <f t="shared" si="0"/>
        <v>1380</v>
      </c>
      <c r="J19" s="5">
        <f t="shared" si="1"/>
        <v>3.2093023255813953</v>
      </c>
      <c r="K19" s="4">
        <v>16</v>
      </c>
      <c r="L19" s="4" t="b">
        <v>0</v>
      </c>
      <c r="M19" s="4" t="b">
        <v>0</v>
      </c>
      <c r="N19" s="4" t="s">
        <v>22</v>
      </c>
      <c r="O19" s="4" t="s">
        <v>23</v>
      </c>
      <c r="P19" s="4">
        <v>11.7</v>
      </c>
      <c r="Q19" s="5">
        <v>2.1377647E-2</v>
      </c>
      <c r="R19" s="4">
        <v>1100</v>
      </c>
      <c r="S19" s="4">
        <v>11.7</v>
      </c>
      <c r="T19" s="4" t="s">
        <v>28</v>
      </c>
      <c r="U19" s="4">
        <v>68</v>
      </c>
      <c r="V19" s="4">
        <v>280</v>
      </c>
    </row>
    <row r="20" spans="1:22" ht="68.400000000000006" x14ac:dyDescent="0.4">
      <c r="A20" s="4">
        <v>2</v>
      </c>
      <c r="B20" s="4">
        <v>188</v>
      </c>
      <c r="C20" s="4" t="s">
        <v>20</v>
      </c>
      <c r="D20" s="4" t="s">
        <v>81</v>
      </c>
      <c r="E20" s="4" t="s">
        <v>79</v>
      </c>
      <c r="F20" s="5">
        <v>2.493967359</v>
      </c>
      <c r="G20" s="4" t="s">
        <v>80</v>
      </c>
      <c r="H20" s="4">
        <v>1436</v>
      </c>
      <c r="I20" s="4">
        <f t="shared" si="0"/>
        <v>472.95</v>
      </c>
      <c r="J20" s="5">
        <f t="shared" si="1"/>
        <v>0.32935236768802229</v>
      </c>
      <c r="K20" s="4">
        <v>2</v>
      </c>
      <c r="L20" s="4" t="b">
        <v>0</v>
      </c>
      <c r="M20" s="4"/>
      <c r="N20" s="4" t="s">
        <v>22</v>
      </c>
      <c r="O20" s="4" t="s">
        <v>23</v>
      </c>
      <c r="P20" s="4">
        <v>2.5</v>
      </c>
      <c r="Q20" s="5">
        <v>6.032641E-3</v>
      </c>
      <c r="R20" s="4">
        <v>400.95</v>
      </c>
      <c r="S20" s="4">
        <v>2.5</v>
      </c>
      <c r="T20" s="4" t="s">
        <v>28</v>
      </c>
      <c r="U20" s="4">
        <v>24</v>
      </c>
      <c r="V20" s="4">
        <v>72</v>
      </c>
    </row>
    <row r="21" spans="1:22" ht="45.6" x14ac:dyDescent="0.4">
      <c r="A21" s="4">
        <v>1</v>
      </c>
      <c r="B21" s="4">
        <v>1004</v>
      </c>
      <c r="C21" s="4" t="s">
        <v>20</v>
      </c>
      <c r="D21" s="4" t="s">
        <v>84</v>
      </c>
      <c r="E21" s="4" t="s">
        <v>82</v>
      </c>
      <c r="F21" s="5">
        <v>1.0628114040000001</v>
      </c>
      <c r="G21" s="4" t="s">
        <v>83</v>
      </c>
      <c r="H21" s="4">
        <v>7319</v>
      </c>
      <c r="I21" s="4">
        <f t="shared" si="0"/>
        <v>172.5</v>
      </c>
      <c r="J21" s="5">
        <f t="shared" si="1"/>
        <v>2.3568793551031562E-2</v>
      </c>
      <c r="K21" s="4">
        <v>1</v>
      </c>
      <c r="L21" s="4" t="b">
        <v>0</v>
      </c>
      <c r="M21" s="4"/>
      <c r="N21" s="4" t="s">
        <v>22</v>
      </c>
      <c r="O21" s="4" t="s">
        <v>23</v>
      </c>
      <c r="P21" s="4">
        <v>1</v>
      </c>
      <c r="Q21" s="5">
        <v>-6.2811404000000001E-2</v>
      </c>
      <c r="R21" s="4">
        <v>150</v>
      </c>
      <c r="S21" s="4">
        <v>1</v>
      </c>
      <c r="T21" s="4" t="s">
        <v>28</v>
      </c>
      <c r="U21" s="4">
        <v>10</v>
      </c>
      <c r="V21" s="4">
        <v>22.5</v>
      </c>
    </row>
    <row r="22" spans="1:22" ht="22.8" x14ac:dyDescent="0.4">
      <c r="A22" s="4"/>
      <c r="B22" s="4"/>
      <c r="C22" s="4"/>
      <c r="D22" s="4"/>
      <c r="E22" s="4"/>
      <c r="F22" s="5">
        <f>SUM(F2:F21)</f>
        <v>92.332980925999976</v>
      </c>
      <c r="G22" s="4"/>
      <c r="H22" s="4">
        <f>SUM(H2:H21)</f>
        <v>14894</v>
      </c>
      <c r="I22" s="4">
        <f>SUM(I2:I21)</f>
        <v>12762.45</v>
      </c>
      <c r="J22" s="5"/>
      <c r="K22" s="4"/>
      <c r="L22" s="4">
        <f>SUM(L2:L21)</f>
        <v>0</v>
      </c>
      <c r="M22" s="4">
        <f>SUM(M2:M21)</f>
        <v>0</v>
      </c>
      <c r="N22" s="4"/>
      <c r="O22" s="4"/>
      <c r="P22" s="4">
        <f>SUM(P2:P21)</f>
        <v>91.399999999999991</v>
      </c>
      <c r="Q22" s="5">
        <f>SUM(Q2:Q21)</f>
        <v>-0.93298092799999999</v>
      </c>
      <c r="R22" s="4">
        <f>SUM(R2:R21)</f>
        <v>10340.950000000001</v>
      </c>
      <c r="S22" s="4">
        <f>SUM(S2:S21)</f>
        <v>91.399999999999991</v>
      </c>
      <c r="T22" s="4"/>
      <c r="U22" s="4">
        <f>SUM(U2:U21)</f>
        <v>768.5</v>
      </c>
      <c r="V22" s="4">
        <f>SUM(V2:V21)</f>
        <v>2421.5</v>
      </c>
    </row>
  </sheetData>
  <sortState xmlns:xlrd2="http://schemas.microsoft.com/office/spreadsheetml/2017/richdata2" ref="A2:AE22">
    <sortCondition ref="E1"/>
  </sortState>
  <conditionalFormatting sqref="U2:U21">
    <cfRule type="top10" dxfId="1" priority="1" percent="1" rank="10"/>
    <cfRule type="cellIs" dxfId="0" priority="2" operator="greaterThan">
      <formula>10</formula>
    </cfRule>
  </conditionalFormatting>
  <pageMargins left="0" right="0" top="0" bottom="0" header="0.3" footer="0.3"/>
  <pageSetup paperSize="9" scale="4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C3:I43"/>
  <sheetViews>
    <sheetView topLeftCell="B1" zoomScale="60" zoomScaleNormal="60" workbookViewId="0">
      <selection activeCell="D22" sqref="C5:I43"/>
    </sheetView>
  </sheetViews>
  <sheetFormatPr defaultColWidth="9.109375" defaultRowHeight="22.8" x14ac:dyDescent="0.4"/>
  <cols>
    <col min="1" max="1" width="60.5546875" style="6" bestFit="1" customWidth="1"/>
    <col min="2" max="2" width="20.44140625" style="6" bestFit="1" customWidth="1"/>
    <col min="3" max="3" width="8.44140625" style="6" customWidth="1"/>
    <col min="4" max="4" width="59" style="6" customWidth="1"/>
    <col min="5" max="5" width="24.109375" style="6" bestFit="1" customWidth="1"/>
    <col min="6" max="6" width="31.33203125" style="6" customWidth="1"/>
    <col min="7" max="7" width="24.44140625" style="6" customWidth="1"/>
    <col min="8" max="8" width="12.6640625" style="6" bestFit="1" customWidth="1"/>
    <col min="9" max="9" width="16.33203125" style="6" customWidth="1"/>
    <col min="10" max="16384" width="9.109375" style="6"/>
  </cols>
  <sheetData>
    <row r="3" spans="3:9" x14ac:dyDescent="0.4">
      <c r="D3" s="6" t="s">
        <v>100</v>
      </c>
    </row>
    <row r="5" spans="3:9" x14ac:dyDescent="0.4">
      <c r="C5" s="4"/>
      <c r="D5" s="4" t="s">
        <v>88</v>
      </c>
      <c r="E5" s="4">
        <v>20</v>
      </c>
      <c r="F5" s="4"/>
      <c r="G5" s="4"/>
      <c r="H5" s="4"/>
      <c r="I5" s="4"/>
    </row>
    <row r="6" spans="3:9" x14ac:dyDescent="0.4">
      <c r="C6" s="4"/>
      <c r="D6" s="4" t="s">
        <v>89</v>
      </c>
      <c r="E6" s="4">
        <f>SUM(Demo!F2:F21)</f>
        <v>92.332980925999976</v>
      </c>
      <c r="F6" s="4"/>
      <c r="G6" s="4"/>
      <c r="H6" s="4"/>
      <c r="I6" s="4"/>
    </row>
    <row r="7" spans="3:9" x14ac:dyDescent="0.4">
      <c r="C7" s="4"/>
      <c r="D7" s="4" t="s">
        <v>93</v>
      </c>
      <c r="E7" s="4">
        <v>2</v>
      </c>
      <c r="F7" s="4"/>
      <c r="G7" s="4"/>
      <c r="H7" s="4"/>
      <c r="I7" s="4"/>
    </row>
    <row r="8" spans="3:9" x14ac:dyDescent="0.4">
      <c r="C8" s="4"/>
      <c r="D8" s="4" t="s">
        <v>94</v>
      </c>
      <c r="E8" s="4">
        <v>18</v>
      </c>
      <c r="F8" s="4"/>
      <c r="G8" s="4"/>
      <c r="H8" s="4"/>
      <c r="I8" s="4"/>
    </row>
    <row r="9" spans="3:9" x14ac:dyDescent="0.4">
      <c r="C9" s="4"/>
      <c r="D9" s="4" t="s">
        <v>95</v>
      </c>
      <c r="E9" s="4">
        <v>20</v>
      </c>
      <c r="F9" s="4"/>
      <c r="G9" s="4"/>
      <c r="H9" s="4"/>
      <c r="I9" s="4"/>
    </row>
    <row r="10" spans="3:9" x14ac:dyDescent="0.4">
      <c r="C10" s="4"/>
      <c r="D10" s="4" t="s">
        <v>96</v>
      </c>
      <c r="E10" s="4">
        <f>SUM(Demo!V2:V21)</f>
        <v>2421.5</v>
      </c>
      <c r="F10" s="4"/>
      <c r="G10" s="4"/>
      <c r="H10" s="4"/>
      <c r="I10" s="4"/>
    </row>
    <row r="11" spans="3:9" x14ac:dyDescent="0.4">
      <c r="C11" s="4"/>
      <c r="D11" s="4" t="s">
        <v>97</v>
      </c>
      <c r="E11" s="4">
        <f>SUM(Demo!R2:R21)</f>
        <v>10340.950000000001</v>
      </c>
      <c r="F11" s="4"/>
      <c r="G11" s="4"/>
      <c r="H11" s="4"/>
      <c r="I11" s="4"/>
    </row>
    <row r="12" spans="3:9" x14ac:dyDescent="0.4">
      <c r="C12" s="4"/>
      <c r="D12" s="4" t="s">
        <v>99</v>
      </c>
      <c r="E12" s="4">
        <f>E10+E11</f>
        <v>12762.45</v>
      </c>
      <c r="F12" s="4"/>
      <c r="G12" s="4"/>
      <c r="H12" s="4"/>
      <c r="I12" s="4"/>
    </row>
    <row r="13" spans="3:9" x14ac:dyDescent="0.4">
      <c r="C13" s="4"/>
      <c r="D13" s="4" t="s">
        <v>98</v>
      </c>
      <c r="E13" s="4">
        <f>E12/20</f>
        <v>638.12250000000006</v>
      </c>
      <c r="F13" s="4"/>
      <c r="G13" s="4"/>
      <c r="H13" s="4"/>
      <c r="I13" s="4"/>
    </row>
    <row r="14" spans="3:9" ht="45.6" x14ac:dyDescent="0.4">
      <c r="C14" s="4" t="s">
        <v>90</v>
      </c>
      <c r="D14" s="4" t="s">
        <v>2</v>
      </c>
      <c r="E14" s="4" t="s">
        <v>91</v>
      </c>
      <c r="F14" s="4" t="s">
        <v>116</v>
      </c>
      <c r="G14" s="4" t="s">
        <v>117</v>
      </c>
      <c r="H14" s="4" t="s">
        <v>86</v>
      </c>
      <c r="I14" s="4" t="s">
        <v>92</v>
      </c>
    </row>
    <row r="15" spans="3:9" x14ac:dyDescent="0.4">
      <c r="C15" s="8">
        <v>2024</v>
      </c>
      <c r="D15" s="4" t="s">
        <v>84</v>
      </c>
      <c r="E15" s="4" t="s">
        <v>82</v>
      </c>
      <c r="F15" s="4">
        <f>Demo!R2+Demo!V2</f>
        <v>350</v>
      </c>
      <c r="G15" s="4">
        <f>F15+F16</f>
        <v>592</v>
      </c>
      <c r="H15" s="4">
        <v>1</v>
      </c>
      <c r="I15" s="4">
        <f>Demo!R2+Demo!V2</f>
        <v>350</v>
      </c>
    </row>
    <row r="16" spans="3:9" x14ac:dyDescent="0.4">
      <c r="C16" s="8"/>
      <c r="D16" s="4" t="s">
        <v>81</v>
      </c>
      <c r="E16" s="4" t="s">
        <v>79</v>
      </c>
      <c r="F16" s="4">
        <f>Demo!R3+Demo!V3</f>
        <v>242</v>
      </c>
      <c r="G16" s="4"/>
      <c r="H16" s="4">
        <v>2</v>
      </c>
      <c r="I16" s="4">
        <f>Demo!R3+Demo!V3</f>
        <v>242</v>
      </c>
    </row>
    <row r="17" spans="3:9" x14ac:dyDescent="0.4">
      <c r="C17" s="8">
        <v>2025</v>
      </c>
      <c r="D17" s="4" t="s">
        <v>21</v>
      </c>
      <c r="E17" s="4" t="s">
        <v>18</v>
      </c>
      <c r="F17" s="4">
        <f>Demo!R4+Demo!V4</f>
        <v>540</v>
      </c>
      <c r="G17" s="8">
        <f>F17+F18+F19</f>
        <v>1173.25</v>
      </c>
      <c r="H17" s="4">
        <v>3</v>
      </c>
      <c r="I17" s="4">
        <f>Demo!R4+Demo!V4</f>
        <v>540</v>
      </c>
    </row>
    <row r="18" spans="3:9" x14ac:dyDescent="0.4">
      <c r="C18" s="8"/>
      <c r="D18" s="4" t="s">
        <v>51</v>
      </c>
      <c r="E18" s="4" t="s">
        <v>49</v>
      </c>
      <c r="F18" s="4">
        <f>Demo!R5+Demo!V5</f>
        <v>517.5</v>
      </c>
      <c r="G18" s="8"/>
      <c r="H18" s="4">
        <v>4</v>
      </c>
      <c r="I18" s="4">
        <f>Demo!R5+Demo!V5</f>
        <v>517.5</v>
      </c>
    </row>
    <row r="19" spans="3:9" x14ac:dyDescent="0.4">
      <c r="C19" s="8"/>
      <c r="D19" s="4" t="s">
        <v>102</v>
      </c>
      <c r="E19" s="4" t="s">
        <v>70</v>
      </c>
      <c r="F19" s="4">
        <v>115.75</v>
      </c>
      <c r="G19" s="8"/>
      <c r="H19" s="4">
        <v>5</v>
      </c>
      <c r="I19" s="8">
        <v>231.5</v>
      </c>
    </row>
    <row r="20" spans="3:9" x14ac:dyDescent="0.4">
      <c r="C20" s="8">
        <v>2026</v>
      </c>
      <c r="D20" s="4" t="s">
        <v>103</v>
      </c>
      <c r="E20" s="4" t="s">
        <v>70</v>
      </c>
      <c r="F20" s="4">
        <v>115.75</v>
      </c>
      <c r="G20" s="8">
        <f>F20+F21</f>
        <v>355.75</v>
      </c>
      <c r="H20" s="4">
        <v>5</v>
      </c>
      <c r="I20" s="8"/>
    </row>
    <row r="21" spans="3:9" ht="45.6" x14ac:dyDescent="0.4">
      <c r="C21" s="8"/>
      <c r="D21" s="4" t="s">
        <v>63</v>
      </c>
      <c r="E21" s="4" t="s">
        <v>61</v>
      </c>
      <c r="F21" s="4">
        <f>Demo!R7+Demo!V7</f>
        <v>240</v>
      </c>
      <c r="G21" s="8"/>
      <c r="H21" s="4">
        <v>6</v>
      </c>
      <c r="I21" s="4">
        <f>Demo!R7+Demo!V7</f>
        <v>240</v>
      </c>
    </row>
    <row r="22" spans="3:9" x14ac:dyDescent="0.4">
      <c r="C22" s="8">
        <v>2027</v>
      </c>
      <c r="D22" s="4" t="s">
        <v>27</v>
      </c>
      <c r="E22" s="4" t="s">
        <v>25</v>
      </c>
      <c r="F22" s="4">
        <f>Demo!R8+Demo!V8</f>
        <v>1652.5</v>
      </c>
      <c r="G22" s="4">
        <f>F22+F23</f>
        <v>2337.5</v>
      </c>
      <c r="H22" s="4">
        <v>7</v>
      </c>
      <c r="I22" s="4">
        <f>Demo!R8+Demo!V8</f>
        <v>1652.5</v>
      </c>
    </row>
    <row r="23" spans="3:9" x14ac:dyDescent="0.4">
      <c r="C23" s="8"/>
      <c r="D23" s="4" t="s">
        <v>41</v>
      </c>
      <c r="E23" s="4" t="s">
        <v>39</v>
      </c>
      <c r="F23" s="4">
        <f>Demo!R9+Demo!V9</f>
        <v>685</v>
      </c>
      <c r="G23" s="4"/>
      <c r="H23" s="4">
        <v>8</v>
      </c>
      <c r="I23" s="4">
        <f>Demo!R9+Demo!V9</f>
        <v>685</v>
      </c>
    </row>
    <row r="24" spans="3:9" x14ac:dyDescent="0.4">
      <c r="C24" s="4">
        <v>2028</v>
      </c>
      <c r="D24" s="4" t="s">
        <v>35</v>
      </c>
      <c r="E24" s="4" t="s">
        <v>33</v>
      </c>
      <c r="F24" s="4">
        <f>Demo!R10+Demo!V10</f>
        <v>195</v>
      </c>
      <c r="G24" s="4">
        <v>517.5</v>
      </c>
      <c r="H24" s="4">
        <v>9</v>
      </c>
      <c r="I24" s="4">
        <f>Demo!R10+Demo!V10</f>
        <v>195</v>
      </c>
    </row>
    <row r="25" spans="3:9" x14ac:dyDescent="0.4">
      <c r="C25" s="4">
        <v>2029</v>
      </c>
      <c r="D25" s="4" t="s">
        <v>31</v>
      </c>
      <c r="E25" s="4" t="s">
        <v>29</v>
      </c>
      <c r="F25" s="4">
        <f>Demo!R11+Demo!V11</f>
        <v>712.5</v>
      </c>
      <c r="G25" s="4">
        <v>540</v>
      </c>
      <c r="H25" s="4">
        <v>10</v>
      </c>
      <c r="I25" s="4">
        <f>Demo!R11+Demo!V11</f>
        <v>712.5</v>
      </c>
    </row>
    <row r="26" spans="3:9" x14ac:dyDescent="0.4">
      <c r="C26" s="4">
        <v>2030</v>
      </c>
      <c r="D26" s="4" t="s">
        <v>60</v>
      </c>
      <c r="E26" s="4" t="s">
        <v>58</v>
      </c>
      <c r="F26" s="4">
        <f>Demo!R12+Demo!V12</f>
        <v>1325</v>
      </c>
      <c r="G26" s="4">
        <v>485</v>
      </c>
      <c r="H26" s="4">
        <v>11</v>
      </c>
      <c r="I26" s="4">
        <f>Demo!R12+Demo!V12</f>
        <v>1325</v>
      </c>
    </row>
    <row r="27" spans="3:9" x14ac:dyDescent="0.4">
      <c r="C27" s="8">
        <v>2031</v>
      </c>
      <c r="D27" s="4" t="s">
        <v>66</v>
      </c>
      <c r="E27" s="4" t="s">
        <v>64</v>
      </c>
      <c r="F27" s="4">
        <f>Demo!R13+Demo!V13</f>
        <v>485</v>
      </c>
      <c r="G27" s="8">
        <f>F27+F28</f>
        <v>1065</v>
      </c>
      <c r="H27" s="4">
        <v>12</v>
      </c>
      <c r="I27" s="4">
        <f>Demo!R13+Demo!V13</f>
        <v>485</v>
      </c>
    </row>
    <row r="28" spans="3:9" x14ac:dyDescent="0.4">
      <c r="C28" s="8"/>
      <c r="D28" s="4" t="s">
        <v>38</v>
      </c>
      <c r="E28" s="4" t="s">
        <v>36</v>
      </c>
      <c r="F28" s="4">
        <f>Demo!R14+Demo!V14</f>
        <v>580</v>
      </c>
      <c r="G28" s="8"/>
      <c r="H28" s="4">
        <v>13</v>
      </c>
      <c r="I28" s="4">
        <f>Demo!R14+Demo!V14</f>
        <v>580</v>
      </c>
    </row>
    <row r="29" spans="3:9" ht="45.6" x14ac:dyDescent="0.4">
      <c r="C29" s="4">
        <v>2032</v>
      </c>
      <c r="D29" s="4" t="s">
        <v>104</v>
      </c>
      <c r="E29" s="4" t="s">
        <v>73</v>
      </c>
      <c r="F29" s="4">
        <v>466</v>
      </c>
      <c r="G29" s="4">
        <v>466</v>
      </c>
      <c r="H29" s="4">
        <v>14</v>
      </c>
      <c r="I29" s="8">
        <v>932</v>
      </c>
    </row>
    <row r="30" spans="3:9" ht="45.6" x14ac:dyDescent="0.4">
      <c r="C30" s="4">
        <v>2033</v>
      </c>
      <c r="D30" s="4" t="s">
        <v>105</v>
      </c>
      <c r="E30" s="4" t="s">
        <v>73</v>
      </c>
      <c r="F30" s="4">
        <v>466</v>
      </c>
      <c r="G30" s="4">
        <v>466</v>
      </c>
      <c r="H30" s="4">
        <v>14</v>
      </c>
      <c r="I30" s="8"/>
    </row>
    <row r="31" spans="3:9" x14ac:dyDescent="0.4">
      <c r="C31" s="4">
        <v>2034</v>
      </c>
      <c r="D31" s="4" t="s">
        <v>48</v>
      </c>
      <c r="E31" s="4" t="s">
        <v>46</v>
      </c>
      <c r="F31" s="4">
        <f>Demo!R16+Demo!V16</f>
        <v>1417.5</v>
      </c>
      <c r="G31" s="4">
        <v>685</v>
      </c>
      <c r="H31" s="4">
        <v>15</v>
      </c>
      <c r="I31" s="4">
        <f>Demo!R16+Demo!V16</f>
        <v>1417.5</v>
      </c>
    </row>
    <row r="32" spans="3:9" x14ac:dyDescent="0.4">
      <c r="C32" s="4">
        <v>2035</v>
      </c>
      <c r="D32" s="4" t="s">
        <v>107</v>
      </c>
      <c r="E32" s="4" t="s">
        <v>76</v>
      </c>
      <c r="F32" s="4">
        <v>690</v>
      </c>
      <c r="G32" s="4">
        <v>690</v>
      </c>
      <c r="H32" s="4">
        <v>16</v>
      </c>
      <c r="I32" s="8">
        <v>1380</v>
      </c>
    </row>
    <row r="33" spans="3:9" ht="45.6" x14ac:dyDescent="0.4">
      <c r="C33" s="4">
        <v>2036</v>
      </c>
      <c r="D33" s="4" t="s">
        <v>106</v>
      </c>
      <c r="E33" s="4" t="s">
        <v>76</v>
      </c>
      <c r="F33" s="4">
        <v>690</v>
      </c>
      <c r="G33" s="4">
        <v>690</v>
      </c>
      <c r="H33" s="4">
        <v>16</v>
      </c>
      <c r="I33" s="8"/>
    </row>
    <row r="34" spans="3:9" x14ac:dyDescent="0.4">
      <c r="C34" s="4">
        <v>2037</v>
      </c>
      <c r="D34" s="4" t="s">
        <v>54</v>
      </c>
      <c r="E34" s="4" t="s">
        <v>52</v>
      </c>
      <c r="F34" s="4">
        <f>Demo!R18+Demo!V18</f>
        <v>932</v>
      </c>
      <c r="G34" s="4">
        <v>712.5</v>
      </c>
      <c r="H34" s="4">
        <v>17</v>
      </c>
      <c r="I34" s="4">
        <f>Demo!R18+Demo!V18</f>
        <v>932</v>
      </c>
    </row>
    <row r="35" spans="3:9" ht="45.6" x14ac:dyDescent="0.4">
      <c r="C35" s="4">
        <v>2038</v>
      </c>
      <c r="D35" s="4" t="s">
        <v>108</v>
      </c>
      <c r="E35" s="4" t="s">
        <v>55</v>
      </c>
      <c r="F35" s="4">
        <v>662.5</v>
      </c>
      <c r="G35" s="4">
        <v>662.5</v>
      </c>
      <c r="H35" s="4">
        <v>18</v>
      </c>
      <c r="I35" s="8">
        <v>1325</v>
      </c>
    </row>
    <row r="36" spans="3:9" ht="45.6" x14ac:dyDescent="0.4">
      <c r="C36" s="4">
        <v>2039</v>
      </c>
      <c r="D36" s="4" t="s">
        <v>109</v>
      </c>
      <c r="E36" s="4" t="s">
        <v>55</v>
      </c>
      <c r="F36" s="4">
        <v>662.5</v>
      </c>
      <c r="G36" s="4">
        <v>662.5</v>
      </c>
      <c r="H36" s="4">
        <v>18</v>
      </c>
      <c r="I36" s="8"/>
    </row>
    <row r="37" spans="3:9" ht="45.6" x14ac:dyDescent="0.4">
      <c r="C37" s="4">
        <v>2040</v>
      </c>
      <c r="D37" s="4" t="s">
        <v>110</v>
      </c>
      <c r="E37" s="4" t="s">
        <v>42</v>
      </c>
      <c r="F37" s="4">
        <v>551</v>
      </c>
      <c r="G37" s="4">
        <v>551</v>
      </c>
      <c r="H37" s="4">
        <v>19</v>
      </c>
      <c r="I37" s="8">
        <v>1652.5</v>
      </c>
    </row>
    <row r="38" spans="3:9" ht="45.6" x14ac:dyDescent="0.4">
      <c r="C38" s="4">
        <v>2041</v>
      </c>
      <c r="D38" s="4" t="s">
        <v>111</v>
      </c>
      <c r="E38" s="4" t="s">
        <v>42</v>
      </c>
      <c r="F38" s="4">
        <v>551</v>
      </c>
      <c r="G38" s="4">
        <v>551</v>
      </c>
      <c r="H38" s="4">
        <v>19</v>
      </c>
      <c r="I38" s="8"/>
    </row>
    <row r="39" spans="3:9" ht="45.6" x14ac:dyDescent="0.4">
      <c r="C39" s="4">
        <v>2042</v>
      </c>
      <c r="D39" s="4" t="s">
        <v>112</v>
      </c>
      <c r="E39" s="4" t="s">
        <v>42</v>
      </c>
      <c r="F39" s="4">
        <v>550</v>
      </c>
      <c r="G39" s="4">
        <v>550</v>
      </c>
      <c r="H39" s="4">
        <v>19</v>
      </c>
      <c r="I39" s="8"/>
    </row>
    <row r="40" spans="3:9" ht="45.6" x14ac:dyDescent="0.4">
      <c r="C40" s="4">
        <v>2043</v>
      </c>
      <c r="D40" s="4" t="s">
        <v>113</v>
      </c>
      <c r="E40" s="4" t="s">
        <v>67</v>
      </c>
      <c r="F40" s="4">
        <v>708.5</v>
      </c>
      <c r="G40" s="4">
        <v>708.5</v>
      </c>
      <c r="H40" s="4">
        <v>20</v>
      </c>
      <c r="I40" s="8">
        <v>1417.5</v>
      </c>
    </row>
    <row r="41" spans="3:9" ht="45.6" x14ac:dyDescent="0.4">
      <c r="C41" s="4">
        <v>2044</v>
      </c>
      <c r="D41" s="4" t="s">
        <v>114</v>
      </c>
      <c r="E41" s="4" t="s">
        <v>67</v>
      </c>
      <c r="F41" s="4">
        <v>708.5</v>
      </c>
      <c r="G41" s="4">
        <v>708.5</v>
      </c>
      <c r="H41" s="4">
        <v>20</v>
      </c>
      <c r="I41" s="8"/>
    </row>
    <row r="42" spans="3:9" x14ac:dyDescent="0.4">
      <c r="C42" s="4" t="s">
        <v>115</v>
      </c>
      <c r="D42" s="4"/>
      <c r="E42" s="4"/>
      <c r="F42" s="4"/>
      <c r="G42" s="4">
        <f>SUM(G15:G41)</f>
        <v>15169.5</v>
      </c>
      <c r="H42" s="4"/>
      <c r="I42" s="4">
        <f>SUM(I15:I41)</f>
        <v>16812.5</v>
      </c>
    </row>
    <row r="43" spans="3:9" x14ac:dyDescent="0.4">
      <c r="C43" s="7"/>
      <c r="D43" s="7"/>
      <c r="E43" s="7"/>
      <c r="F43" s="7">
        <f>SUM(F5:F42)</f>
        <v>16811.5</v>
      </c>
      <c r="G43" s="7">
        <f>SUM(G42)</f>
        <v>15169.5</v>
      </c>
      <c r="H43" s="7"/>
      <c r="I43" s="7">
        <f>SUM(I42)</f>
        <v>16812.5</v>
      </c>
    </row>
  </sheetData>
  <mergeCells count="14">
    <mergeCell ref="I19:I20"/>
    <mergeCell ref="C27:C28"/>
    <mergeCell ref="G27:G28"/>
    <mergeCell ref="I40:I41"/>
    <mergeCell ref="I37:I39"/>
    <mergeCell ref="I35:I36"/>
    <mergeCell ref="I32:I33"/>
    <mergeCell ref="I29:I30"/>
    <mergeCell ref="C22:C23"/>
    <mergeCell ref="C15:C16"/>
    <mergeCell ref="G17:G19"/>
    <mergeCell ref="C17:C19"/>
    <mergeCell ref="C20:C21"/>
    <mergeCell ref="G20:G21"/>
  </mergeCells>
  <pageMargins left="0" right="0" top="0" bottom="0" header="0.3" footer="0.3"/>
  <pageSetup paperSize="9" scale="4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neha bv</cp:lastModifiedBy>
  <cp:lastPrinted>2025-01-09T05:07:14Z</cp:lastPrinted>
  <dcterms:created xsi:type="dcterms:W3CDTF">2024-08-20T04:46:21Z</dcterms:created>
  <dcterms:modified xsi:type="dcterms:W3CDTF">2025-06-09T06:57:28Z</dcterms:modified>
</cp:coreProperties>
</file>