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GL65-OEM\OneDrive\Desktop\Data_Science_Batch09\week08_stat\live_day01\"/>
    </mc:Choice>
  </mc:AlternateContent>
  <xr:revisionPtr revIDLastSave="0" documentId="8_{A6BEEC18-4D41-4FA9-B4A7-7DD2689BAE14}" xr6:coauthVersionLast="47" xr6:coauthVersionMax="47" xr10:uidLastSave="{00000000-0000-0000-0000-000000000000}"/>
  <bookViews>
    <workbookView xWindow="-108" yWindow="-108" windowWidth="23256" windowHeight="12456" activeTab="2" xr2:uid="{DB1414FB-F47B-44E1-A720-F76FEB65C632}"/>
  </bookViews>
  <sheets>
    <sheet name="sampling" sheetId="1" r:id="rId1"/>
    <sheet name="samplingsize" sheetId="2" r:id="rId2"/>
    <sheet name="descriptive_stat" sheetId="3" r:id="rId3"/>
  </sheets>
  <definedNames>
    <definedName name="_xlnm._FilterDatabase" localSheetId="0" hidden="1">sampling!$A$1:$B$31</definedName>
    <definedName name="_xlchart.v1.0" hidden="1">sampling!$B$2:$B$31</definedName>
    <definedName name="_xlchart.v1.1" hidden="1">sampling!$B$2:$B$31</definedName>
    <definedName name="_xlchart.v1.2" hidden="1">descriptive_stat!$A$2:$A$36</definedName>
    <definedName name="AGE">descriptive_stat!$A$2:$A$36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3" l="1"/>
  <c r="D19" i="3" l="1"/>
  <c r="D20" i="3"/>
  <c r="D18" i="3"/>
  <c r="D17" i="3"/>
  <c r="D16" i="3"/>
  <c r="D15" i="3"/>
  <c r="D14" i="3"/>
  <c r="D13" i="3"/>
  <c r="D12" i="3"/>
  <c r="D7" i="3"/>
  <c r="D4" i="3"/>
  <c r="D3" i="3"/>
  <c r="D2" i="3"/>
  <c r="D9" i="3"/>
  <c r="D8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<sst xmlns="http://schemas.openxmlformats.org/spreadsheetml/2006/main" count="49" uniqueCount="44">
  <si>
    <t>exp</t>
  </si>
  <si>
    <t>id</t>
  </si>
  <si>
    <t xml:space="preserve">simple random </t>
  </si>
  <si>
    <t>sytematic</t>
  </si>
  <si>
    <t>mean</t>
  </si>
  <si>
    <t>sd</t>
  </si>
  <si>
    <t>n=15</t>
  </si>
  <si>
    <t>website : https://www.surveymonkey.com/mp/sample-size-calculator/#:~:text=What%20is%20sample%20size%3F,or%20behavior%20you%20care%20about.</t>
  </si>
  <si>
    <t>Population Size</t>
  </si>
  <si>
    <t>Confidence Level (%)</t>
  </si>
  <si>
    <t>N</t>
  </si>
  <si>
    <t>MOE (%)</t>
  </si>
  <si>
    <t>AGE</t>
  </si>
  <si>
    <t>Spread</t>
  </si>
  <si>
    <t>range</t>
  </si>
  <si>
    <t>s.d</t>
  </si>
  <si>
    <t>IQR = Q3-Q1</t>
  </si>
  <si>
    <t>Tendency</t>
  </si>
  <si>
    <t>median</t>
  </si>
  <si>
    <t>mode</t>
  </si>
  <si>
    <t>percentile 10th</t>
  </si>
  <si>
    <t>percentile 25th</t>
  </si>
  <si>
    <t>percentile 50th</t>
  </si>
  <si>
    <t>percentile 75th</t>
  </si>
  <si>
    <t>Q0 (min)</t>
  </si>
  <si>
    <t>Q1</t>
  </si>
  <si>
    <t>Q2</t>
  </si>
  <si>
    <t>Q3</t>
  </si>
  <si>
    <t>Q4 (max)</t>
  </si>
  <si>
    <t>Position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</si>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</sst>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1E2124"/>
      <name val="Calibri"/>
      <family val="2"/>
      <scheme val="minor"/>
    </font>
    <font>
      <sz val="14"/>
      <color rgb="FF59595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Continuous"/>
    </xf>
    <xf numFmtId="0" fontId="0" fillId="0" borderId="1" xfId="0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Diminishing Return of MOE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samplingsize!$B$5</c:f>
              <c:strCache>
                <c:ptCount val="1"/>
                <c:pt idx="0">
                  <c:v>MOE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samplingsize!$A$6:$A$15</c:f>
              <c:numCache>
                <c:formatCode>General</c:formatCode>
                <c:ptCount val="10"/>
                <c:pt idx="0">
                  <c:v>97</c:v>
                </c:pt>
                <c:pt idx="1">
                  <c:v>119</c:v>
                </c:pt>
                <c:pt idx="2">
                  <c:v>151</c:v>
                </c:pt>
                <c:pt idx="3">
                  <c:v>196</c:v>
                </c:pt>
                <c:pt idx="4">
                  <c:v>267</c:v>
                </c:pt>
                <c:pt idx="5">
                  <c:v>385</c:v>
                </c:pt>
                <c:pt idx="6">
                  <c:v>601</c:v>
                </c:pt>
                <c:pt idx="7">
                  <c:v>1068</c:v>
                </c:pt>
                <c:pt idx="8">
                  <c:v>2401</c:v>
                </c:pt>
                <c:pt idx="9">
                  <c:v>9604</c:v>
                </c:pt>
              </c:numCache>
            </c:numRef>
          </c:xVal>
          <c:yVal>
            <c:numRef>
              <c:f>samplingsize!$B$6:$B$15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48-43F4-85C1-0A6372649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583439"/>
        <c:axId val="1154836639"/>
      </c:scatterChart>
      <c:valAx>
        <c:axId val="115558343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36639"/>
        <c:crosses val="autoZero"/>
        <c:crossBetween val="midCat"/>
      </c:valAx>
      <c:valAx>
        <c:axId val="1154836639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MOE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58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normal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normal distribution</a:t>
          </a:r>
        </a:p>
      </cx:txPr>
    </cx:title>
    <cx:plotArea>
      <cx:plotAreaRegion>
        <cx:series layoutId="clusteredColumn" uniqueId="{0BC24325-88D7-4D05-A6B3-171E270B23E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D927BF22-D1E4-4505-BAA5-AF73BD57905E}">
          <cx:spPr>
            <a:solidFill>
              <a:schemeClr val="accent4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8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57150</xdr:rowOff>
    </xdr:from>
    <xdr:to>
      <xdr:col>16</xdr:col>
      <xdr:colOff>76200</xdr:colOff>
      <xdr:row>20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00CE5E1-E3A1-C775-219F-13E895E1CE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82640" y="605790"/>
              <a:ext cx="4953000" cy="3219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899160</xdr:colOff>
      <xdr:row>2</xdr:row>
      <xdr:rowOff>64770</xdr:rowOff>
    </xdr:from>
    <xdr:to>
      <xdr:col>10</xdr:col>
      <xdr:colOff>91440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0A4012-E07B-95F8-7D97-CCA6BBA2C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137160</xdr:colOff>
      <xdr:row>2</xdr:row>
      <xdr:rowOff>34290</xdr:rowOff>
    </xdr:from>
    <xdr:to>
      <xdr:col>13</xdr:col>
      <xdr:colOff>441960</xdr:colOff>
      <xdr:row>17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1378E43-B992-BCA8-C834-B9EAFB3083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0040" y="400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F126-7C40-48B9-A366-F8DFEA9836F1}">
  <dimension ref="A1:I31"/>
  <sheetViews>
    <sheetView workbookViewId="0">
      <selection activeCell="B3" sqref="B3"/>
    </sheetView>
  </sheetViews>
  <sheetFormatPr defaultRowHeight="14.4"/>
  <cols>
    <col min="2" max="2" width="14.6640625" customWidth="1"/>
    <col min="3" max="4" width="13.33203125" customWidth="1"/>
  </cols>
  <sheetData>
    <row r="1" spans="1:9">
      <c r="A1" t="s">
        <v>1</v>
      </c>
      <c r="B1" t="s">
        <v>0</v>
      </c>
      <c r="C1" t="s">
        <v>2</v>
      </c>
      <c r="E1" t="s">
        <v>3</v>
      </c>
      <c r="H1" t="s">
        <v>4</v>
      </c>
      <c r="I1">
        <v>10</v>
      </c>
    </row>
    <row r="2" spans="1:9">
      <c r="A2">
        <v>18</v>
      </c>
      <c r="B2" s="3">
        <f ca="1">_xlfn.NORM.INV(RAND(),$I$1,$I$2)</f>
        <v>7.0890266874061538</v>
      </c>
      <c r="C2" s="2" t="s">
        <v>6</v>
      </c>
      <c r="D2" s="2"/>
      <c r="E2" t="b">
        <v>1</v>
      </c>
      <c r="H2" t="s">
        <v>5</v>
      </c>
      <c r="I2">
        <v>2</v>
      </c>
    </row>
    <row r="3" spans="1:9">
      <c r="A3">
        <v>22</v>
      </c>
      <c r="B3" s="3">
        <f t="shared" ref="B3:B31" ca="1" si="0">_xlfn.NORM.INV(RAND(),$I$1,$I$2)</f>
        <v>8.5105460322361353</v>
      </c>
      <c r="C3">
        <v>18</v>
      </c>
      <c r="D3" s="3">
        <f ca="1">_xlfn.NORM.INV(RAND(),$I$1,$I$2)</f>
        <v>11.890750633827153</v>
      </c>
    </row>
    <row r="4" spans="1:9">
      <c r="A4">
        <v>7</v>
      </c>
      <c r="B4" s="3">
        <f t="shared" ca="1" si="0"/>
        <v>11.343043868789156</v>
      </c>
      <c r="C4">
        <v>22</v>
      </c>
      <c r="D4" s="3">
        <f ca="1">_xlfn.NORM.INV(RAND(),$I$1,$I$2)</f>
        <v>13.465059881514582</v>
      </c>
    </row>
    <row r="5" spans="1:9">
      <c r="A5">
        <v>3</v>
      </c>
      <c r="B5" s="3">
        <f t="shared" ca="1" si="0"/>
        <v>9.3355578064726714</v>
      </c>
      <c r="C5">
        <v>7</v>
      </c>
      <c r="D5" s="3">
        <f ca="1">_xlfn.NORM.INV(RAND(),$I$1,$I$2)</f>
        <v>13.587558436928912</v>
      </c>
    </row>
    <row r="6" spans="1:9">
      <c r="A6">
        <v>12</v>
      </c>
      <c r="B6" s="3">
        <f t="shared" ca="1" si="0"/>
        <v>13.453700727016582</v>
      </c>
      <c r="C6">
        <v>3</v>
      </c>
      <c r="D6" s="3">
        <f ca="1">_xlfn.NORM.INV(RAND(),$I$1,$I$2)</f>
        <v>13.158650874264625</v>
      </c>
      <c r="E6" t="b">
        <v>1</v>
      </c>
    </row>
    <row r="7" spans="1:9">
      <c r="A7">
        <v>20</v>
      </c>
      <c r="B7" s="3">
        <f t="shared" ca="1" si="0"/>
        <v>12.264304930561362</v>
      </c>
      <c r="C7">
        <v>12</v>
      </c>
      <c r="D7" s="3">
        <f ca="1">_xlfn.NORM.INV(RAND(),$I$1,$I$2)</f>
        <v>8.3552839795167166</v>
      </c>
    </row>
    <row r="8" spans="1:9">
      <c r="A8">
        <v>13</v>
      </c>
      <c r="B8" s="3">
        <f t="shared" ca="1" si="0"/>
        <v>9.1834661020495414</v>
      </c>
      <c r="C8">
        <v>20</v>
      </c>
      <c r="D8" s="3">
        <f ca="1">_xlfn.NORM.INV(RAND(),$I$1,$I$2)</f>
        <v>10.621886408029836</v>
      </c>
    </row>
    <row r="9" spans="1:9">
      <c r="A9">
        <v>29</v>
      </c>
      <c r="B9" s="3">
        <f t="shared" ca="1" si="0"/>
        <v>8.7242741266413937</v>
      </c>
      <c r="C9">
        <v>13</v>
      </c>
      <c r="D9" s="3">
        <f ca="1">_xlfn.NORM.INV(RAND(),$I$1,$I$2)</f>
        <v>12.56115788395279</v>
      </c>
    </row>
    <row r="10" spans="1:9">
      <c r="A10">
        <v>1</v>
      </c>
      <c r="B10" s="3">
        <f t="shared" ca="1" si="0"/>
        <v>14.350308447450709</v>
      </c>
      <c r="C10">
        <v>29</v>
      </c>
      <c r="D10" s="3">
        <f ca="1">_xlfn.NORM.INV(RAND(),$I$1,$I$2)</f>
        <v>11.370065067124131</v>
      </c>
      <c r="E10" t="b">
        <v>1</v>
      </c>
    </row>
    <row r="11" spans="1:9">
      <c r="A11">
        <v>25</v>
      </c>
      <c r="B11" s="3">
        <f t="shared" ca="1" si="0"/>
        <v>7.4975724413362475</v>
      </c>
      <c r="C11">
        <v>1</v>
      </c>
      <c r="D11" s="3">
        <f ca="1">_xlfn.NORM.INV(RAND(),$I$1,$I$2)</f>
        <v>9.3878794933878549</v>
      </c>
    </row>
    <row r="12" spans="1:9">
      <c r="A12">
        <v>6</v>
      </c>
      <c r="B12" s="3">
        <f t="shared" ca="1" si="0"/>
        <v>11.861027806856807</v>
      </c>
      <c r="C12">
        <v>25</v>
      </c>
      <c r="D12" s="3">
        <f ca="1">_xlfn.NORM.INV(RAND(),$I$1,$I$2)</f>
        <v>9.0531189105260061</v>
      </c>
    </row>
    <row r="13" spans="1:9">
      <c r="A13">
        <v>27</v>
      </c>
      <c r="B13" s="3">
        <f t="shared" ca="1" si="0"/>
        <v>10.957027989363276</v>
      </c>
      <c r="C13">
        <v>6</v>
      </c>
      <c r="D13" s="3">
        <f ca="1">_xlfn.NORM.INV(RAND(),$I$1,$I$2)</f>
        <v>10.496782855417953</v>
      </c>
    </row>
    <row r="14" spans="1:9">
      <c r="A14">
        <v>4</v>
      </c>
      <c r="B14" s="3">
        <f t="shared" ca="1" si="0"/>
        <v>10.961349180615652</v>
      </c>
      <c r="C14">
        <v>27</v>
      </c>
      <c r="D14" s="3">
        <f ca="1">_xlfn.NORM.INV(RAND(),$I$1,$I$2)</f>
        <v>9.91999565964813</v>
      </c>
      <c r="E14" t="b">
        <v>1</v>
      </c>
    </row>
    <row r="15" spans="1:9">
      <c r="A15">
        <v>9</v>
      </c>
      <c r="B15" s="3">
        <f t="shared" ca="1" si="0"/>
        <v>8.646795090360925</v>
      </c>
      <c r="C15">
        <v>4</v>
      </c>
      <c r="D15" s="3">
        <f ca="1">_xlfn.NORM.INV(RAND(),$I$1,$I$2)</f>
        <v>12.851885031283494</v>
      </c>
    </row>
    <row r="16" spans="1:9">
      <c r="A16">
        <v>10</v>
      </c>
      <c r="B16" s="3">
        <f t="shared" ca="1" si="0"/>
        <v>7.2934158279323711</v>
      </c>
      <c r="C16">
        <v>9</v>
      </c>
      <c r="D16" s="3">
        <f ca="1">_xlfn.NORM.INV(RAND(),$I$1,$I$2)</f>
        <v>11.783505590395166</v>
      </c>
    </row>
    <row r="17" spans="1:5">
      <c r="A17">
        <v>17</v>
      </c>
      <c r="B17" s="3">
        <f t="shared" ca="1" si="0"/>
        <v>12.107231917281469</v>
      </c>
      <c r="C17">
        <v>10</v>
      </c>
      <c r="D17" s="3">
        <f ca="1">_xlfn.NORM.INV(RAND(),$I$1,$I$2)</f>
        <v>6.6581068159804975</v>
      </c>
    </row>
    <row r="18" spans="1:5">
      <c r="A18">
        <v>11</v>
      </c>
      <c r="B18" s="3">
        <f t="shared" ca="1" si="0"/>
        <v>9.2999433615869922</v>
      </c>
      <c r="C18">
        <v>17</v>
      </c>
      <c r="D18" s="3">
        <f ca="1">_xlfn.NORM.INV(RAND(),$I$1,$I$2)</f>
        <v>7.6311945004790704</v>
      </c>
      <c r="E18" t="b">
        <v>1</v>
      </c>
    </row>
    <row r="19" spans="1:5">
      <c r="A19">
        <v>15</v>
      </c>
      <c r="B19" s="3">
        <f t="shared" ca="1" si="0"/>
        <v>13.155204106768082</v>
      </c>
    </row>
    <row r="20" spans="1:5">
      <c r="A20">
        <v>24</v>
      </c>
      <c r="B20" s="3">
        <f t="shared" ca="1" si="0"/>
        <v>7.833473745953115</v>
      </c>
    </row>
    <row r="21" spans="1:5">
      <c r="A21">
        <v>14</v>
      </c>
      <c r="B21" s="3">
        <f t="shared" ca="1" si="0"/>
        <v>11.64061137188585</v>
      </c>
    </row>
    <row r="22" spans="1:5">
      <c r="A22">
        <v>8</v>
      </c>
      <c r="B22" s="3">
        <f t="shared" ca="1" si="0"/>
        <v>9.91729431700821</v>
      </c>
      <c r="E22" t="b">
        <v>1</v>
      </c>
    </row>
    <row r="23" spans="1:5">
      <c r="A23">
        <v>21</v>
      </c>
      <c r="B23" s="3">
        <f t="shared" ca="1" si="0"/>
        <v>7.8532641034238537</v>
      </c>
    </row>
    <row r="24" spans="1:5">
      <c r="A24">
        <v>30</v>
      </c>
      <c r="B24" s="3">
        <f t="shared" ca="1" si="0"/>
        <v>11.26823326861328</v>
      </c>
    </row>
    <row r="25" spans="1:5">
      <c r="A25">
        <v>28</v>
      </c>
      <c r="B25" s="3">
        <f t="shared" ca="1" si="0"/>
        <v>9.5628810055647921</v>
      </c>
    </row>
    <row r="26" spans="1:5">
      <c r="A26">
        <v>26</v>
      </c>
      <c r="B26" s="3">
        <f t="shared" ca="1" si="0"/>
        <v>9.953783109715852</v>
      </c>
      <c r="E26" t="b">
        <v>1</v>
      </c>
    </row>
    <row r="27" spans="1:5">
      <c r="A27">
        <v>5</v>
      </c>
      <c r="B27" s="3">
        <f t="shared" ca="1" si="0"/>
        <v>8.5642669864750385</v>
      </c>
    </row>
    <row r="28" spans="1:5">
      <c r="A28">
        <v>19</v>
      </c>
      <c r="B28" s="3">
        <f t="shared" ca="1" si="0"/>
        <v>14.80490314641245</v>
      </c>
    </row>
    <row r="29" spans="1:5">
      <c r="A29">
        <v>23</v>
      </c>
      <c r="B29" s="3">
        <f t="shared" ca="1" si="0"/>
        <v>9.6336015755721949</v>
      </c>
    </row>
    <row r="30" spans="1:5">
      <c r="A30">
        <v>2</v>
      </c>
      <c r="B30" s="3">
        <f t="shared" ca="1" si="0"/>
        <v>10.587881466606774</v>
      </c>
      <c r="E30" t="b">
        <v>1</v>
      </c>
    </row>
    <row r="31" spans="1:5">
      <c r="A31">
        <v>16</v>
      </c>
      <c r="B31" s="3">
        <f t="shared" ca="1" si="0"/>
        <v>10.330871655920635</v>
      </c>
    </row>
  </sheetData>
  <mergeCells count="1">
    <mergeCell ref="C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2193-7E33-42FE-868B-7ABF164EB172}">
  <dimension ref="A1:O15"/>
  <sheetViews>
    <sheetView workbookViewId="0">
      <selection activeCell="M7" sqref="M7"/>
    </sheetView>
  </sheetViews>
  <sheetFormatPr defaultRowHeight="14.4"/>
  <cols>
    <col min="1" max="1" width="19.109375" customWidth="1"/>
    <col min="2" max="2" width="17.88671875" customWidth="1"/>
    <col min="3" max="3" width="16.21875" customWidth="1"/>
  </cols>
  <sheetData>
    <row r="1" spans="1:1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7" customHeight="1">
      <c r="A2" s="5" t="s">
        <v>8</v>
      </c>
      <c r="B2" s="5" t="s">
        <v>9</v>
      </c>
      <c r="C2" s="4"/>
      <c r="F2" s="9"/>
    </row>
    <row r="3" spans="1:15">
      <c r="A3" s="6">
        <v>100000000</v>
      </c>
      <c r="B3" s="6">
        <v>95</v>
      </c>
    </row>
    <row r="4" spans="1:15">
      <c r="A4" s="1"/>
      <c r="B4" s="1"/>
    </row>
    <row r="5" spans="1:15" ht="20.399999999999999" customHeight="1">
      <c r="A5" s="8" t="s">
        <v>10</v>
      </c>
      <c r="B5" s="7" t="s">
        <v>11</v>
      </c>
    </row>
    <row r="6" spans="1:15">
      <c r="A6" s="7">
        <v>97</v>
      </c>
      <c r="B6" s="7">
        <v>10</v>
      </c>
    </row>
    <row r="7" spans="1:15">
      <c r="A7" s="7">
        <v>119</v>
      </c>
      <c r="B7" s="7">
        <v>9</v>
      </c>
    </row>
    <row r="8" spans="1:15">
      <c r="A8" s="7">
        <v>151</v>
      </c>
      <c r="B8" s="7">
        <v>8</v>
      </c>
    </row>
    <row r="9" spans="1:15">
      <c r="A9" s="7">
        <v>196</v>
      </c>
      <c r="B9" s="7">
        <v>7</v>
      </c>
    </row>
    <row r="10" spans="1:15">
      <c r="A10" s="7">
        <v>267</v>
      </c>
      <c r="B10" s="7">
        <v>6</v>
      </c>
    </row>
    <row r="11" spans="1:15">
      <c r="A11" s="7">
        <v>385</v>
      </c>
      <c r="B11" s="7">
        <v>5</v>
      </c>
    </row>
    <row r="12" spans="1:15">
      <c r="A12" s="7">
        <v>601</v>
      </c>
      <c r="B12" s="7">
        <v>4</v>
      </c>
    </row>
    <row r="13" spans="1:15">
      <c r="A13" s="7">
        <v>1068</v>
      </c>
      <c r="B13" s="7">
        <v>3</v>
      </c>
    </row>
    <row r="14" spans="1:15">
      <c r="A14" s="7">
        <v>2401</v>
      </c>
      <c r="B14" s="7">
        <v>2</v>
      </c>
    </row>
    <row r="15" spans="1:15">
      <c r="A15" s="7">
        <v>9604</v>
      </c>
      <c r="B15" s="7">
        <v>1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8452-751F-47AE-AD4A-414080D88060}">
  <dimension ref="A1:F36"/>
  <sheetViews>
    <sheetView tabSelected="1" zoomScale="85" zoomScaleNormal="85" workbookViewId="0">
      <selection activeCell="I31" sqref="I31"/>
    </sheetView>
  </sheetViews>
  <sheetFormatPr defaultRowHeight="14.4"/>
  <cols>
    <col min="3" max="3" width="16.77734375" customWidth="1"/>
    <col min="4" max="4" width="10.44140625" customWidth="1"/>
  </cols>
  <sheetData>
    <row r="1" spans="1:6">
      <c r="A1" s="10" t="s">
        <v>12</v>
      </c>
      <c r="C1" s="11" t="s">
        <v>17</v>
      </c>
      <c r="D1" s="11"/>
      <c r="E1" s="1"/>
      <c r="F1" s="1"/>
    </row>
    <row r="2" spans="1:6">
      <c r="A2" s="1">
        <v>46</v>
      </c>
      <c r="C2" s="7" t="s">
        <v>4</v>
      </c>
      <c r="D2" s="7">
        <f>AVERAGE(AGE)</f>
        <v>36.942857142857143</v>
      </c>
      <c r="E2" s="1"/>
      <c r="F2" s="1"/>
    </row>
    <row r="3" spans="1:6">
      <c r="A3" s="1">
        <v>48</v>
      </c>
      <c r="C3" s="7" t="s">
        <v>18</v>
      </c>
      <c r="D3" s="7">
        <f>MEDIAN(AGE)</f>
        <v>36</v>
      </c>
      <c r="E3" s="1"/>
      <c r="F3" s="1"/>
    </row>
    <row r="4" spans="1:6">
      <c r="A4" s="1">
        <v>20</v>
      </c>
      <c r="C4" s="7" t="s">
        <v>19</v>
      </c>
      <c r="D4" s="7">
        <f>_xlfn.MODE.SNGL(AGE)</f>
        <v>48</v>
      </c>
      <c r="E4" s="1"/>
      <c r="F4" s="1"/>
    </row>
    <row r="5" spans="1:6">
      <c r="A5" s="1">
        <v>44</v>
      </c>
      <c r="C5" s="1"/>
      <c r="D5" s="1"/>
      <c r="E5" s="1"/>
      <c r="F5" s="1"/>
    </row>
    <row r="6" spans="1:6">
      <c r="A6" s="1">
        <v>26</v>
      </c>
      <c r="C6" s="11" t="s">
        <v>13</v>
      </c>
      <c r="D6" s="11"/>
      <c r="E6" s="1"/>
      <c r="F6" s="1"/>
    </row>
    <row r="7" spans="1:6">
      <c r="A7" s="1">
        <v>33</v>
      </c>
      <c r="C7" s="7" t="s">
        <v>14</v>
      </c>
      <c r="D7" s="7">
        <f>MAX(AGE)-MIN(AGE)</f>
        <v>28</v>
      </c>
      <c r="E7" s="7" t="s">
        <v>43</v>
      </c>
      <c r="F7" s="7">
        <f>D8/SQRT(COUNT(AGE))</f>
        <v>1.4106097716842847</v>
      </c>
    </row>
    <row r="8" spans="1:6">
      <c r="A8" s="1">
        <v>37</v>
      </c>
      <c r="C8" s="7" t="s">
        <v>15</v>
      </c>
      <c r="D8" s="7">
        <f>_xlfn.STDEV.S(AGE)</f>
        <v>8.3452799521041623</v>
      </c>
      <c r="E8" s="1"/>
      <c r="F8" s="1"/>
    </row>
    <row r="9" spans="1:6">
      <c r="A9" s="1">
        <v>36</v>
      </c>
      <c r="C9" s="7" t="s">
        <v>16</v>
      </c>
      <c r="D9" s="7">
        <f>_xlfn.QUARTILE.INC(AGE,3)-_xlfn.QUARTILE.INC(AGE,1)</f>
        <v>12.5</v>
      </c>
      <c r="E9" s="1"/>
      <c r="F9" s="1"/>
    </row>
    <row r="10" spans="1:6">
      <c r="A10" s="1">
        <v>35</v>
      </c>
      <c r="C10" s="1"/>
      <c r="D10" s="1"/>
      <c r="E10" s="1"/>
      <c r="F10" s="1"/>
    </row>
    <row r="11" spans="1:6">
      <c r="A11" s="1">
        <v>36</v>
      </c>
      <c r="C11" s="11" t="s">
        <v>29</v>
      </c>
      <c r="D11" s="11"/>
      <c r="E11" s="1"/>
      <c r="F11" s="1"/>
    </row>
    <row r="12" spans="1:6">
      <c r="A12" s="1">
        <v>44</v>
      </c>
      <c r="C12" s="7" t="s">
        <v>20</v>
      </c>
      <c r="D12" s="7">
        <f>PERCENTILE(AGE,0.1)</f>
        <v>26.4</v>
      </c>
      <c r="E12" s="1"/>
      <c r="F12" s="1"/>
    </row>
    <row r="13" spans="1:6">
      <c r="A13" s="1">
        <v>28</v>
      </c>
      <c r="C13" s="7" t="s">
        <v>21</v>
      </c>
      <c r="D13" s="7">
        <f>PERCENTILE(AGE,0.25)</f>
        <v>31.5</v>
      </c>
      <c r="E13" s="1"/>
      <c r="F13" s="1"/>
    </row>
    <row r="14" spans="1:6">
      <c r="A14" s="1">
        <v>33</v>
      </c>
      <c r="C14" s="7" t="s">
        <v>22</v>
      </c>
      <c r="D14" s="7">
        <f>PERCENTILE(AGE,0.5)</f>
        <v>36</v>
      </c>
      <c r="E14" s="1"/>
      <c r="F14" s="1"/>
    </row>
    <row r="15" spans="1:6">
      <c r="A15" s="1">
        <v>48</v>
      </c>
      <c r="C15" s="7" t="s">
        <v>23</v>
      </c>
      <c r="D15" s="7">
        <f>PERCENTILE(AGE,0.75)</f>
        <v>44</v>
      </c>
      <c r="E15" s="1"/>
      <c r="F15" s="1"/>
    </row>
    <row r="16" spans="1:6">
      <c r="A16" s="1">
        <v>43</v>
      </c>
      <c r="C16" s="7" t="s">
        <v>24</v>
      </c>
      <c r="D16" s="7">
        <f>QUARTILE(AGE,0)</f>
        <v>20</v>
      </c>
      <c r="E16" s="1"/>
      <c r="F16" s="1"/>
    </row>
    <row r="17" spans="1:6">
      <c r="A17" s="1">
        <v>37</v>
      </c>
      <c r="C17" s="7" t="s">
        <v>25</v>
      </c>
      <c r="D17" s="7">
        <f>QUARTILE(AGE,1)</f>
        <v>31.5</v>
      </c>
      <c r="E17" s="1" t="s">
        <v>21</v>
      </c>
      <c r="F17" s="1"/>
    </row>
    <row r="18" spans="1:6">
      <c r="A18" s="1">
        <v>48</v>
      </c>
      <c r="C18" s="7" t="s">
        <v>26</v>
      </c>
      <c r="D18" s="7">
        <f>QUARTILE(AGE,2)</f>
        <v>36</v>
      </c>
      <c r="E18" s="1" t="s">
        <v>22</v>
      </c>
      <c r="F18" s="1"/>
    </row>
    <row r="19" spans="1:6">
      <c r="A19" s="1">
        <v>36</v>
      </c>
      <c r="C19" s="7" t="s">
        <v>27</v>
      </c>
      <c r="D19" s="7">
        <f>QUARTILE(AGE,3)</f>
        <v>44</v>
      </c>
      <c r="E19" s="1" t="s">
        <v>23</v>
      </c>
      <c r="F19" s="1"/>
    </row>
    <row r="20" spans="1:6">
      <c r="A20" s="1">
        <v>32</v>
      </c>
      <c r="C20" s="7" t="s">
        <v>28</v>
      </c>
      <c r="D20" s="7">
        <f>QUARTILE(AGE,4)</f>
        <v>48</v>
      </c>
      <c r="E20" s="1"/>
      <c r="F20" s="1"/>
    </row>
    <row r="21" spans="1:6">
      <c r="A21" s="1">
        <v>21</v>
      </c>
    </row>
    <row r="22" spans="1:6">
      <c r="A22" s="1">
        <v>32</v>
      </c>
      <c r="C22" s="12" t="s">
        <v>12</v>
      </c>
      <c r="D22" s="12"/>
    </row>
    <row r="23" spans="1:6">
      <c r="A23" s="1">
        <v>43</v>
      </c>
      <c r="C23" s="13"/>
      <c r="D23" s="13"/>
    </row>
    <row r="24" spans="1:6">
      <c r="A24" s="1">
        <v>27</v>
      </c>
      <c r="C24" s="13" t="s">
        <v>30</v>
      </c>
      <c r="D24" s="13">
        <v>36.942857142857143</v>
      </c>
    </row>
    <row r="25" spans="1:6">
      <c r="A25" s="1">
        <v>48</v>
      </c>
      <c r="C25" s="13" t="s">
        <v>31</v>
      </c>
      <c r="D25" s="13">
        <v>1.4106097716842847</v>
      </c>
    </row>
    <row r="26" spans="1:6">
      <c r="A26" s="1">
        <v>41</v>
      </c>
      <c r="C26" s="13" t="s">
        <v>32</v>
      </c>
      <c r="D26" s="13">
        <v>36</v>
      </c>
    </row>
    <row r="27" spans="1:6">
      <c r="A27" s="1">
        <v>43</v>
      </c>
      <c r="C27" s="13" t="s">
        <v>33</v>
      </c>
      <c r="D27" s="13">
        <v>48</v>
      </c>
    </row>
    <row r="28" spans="1:6">
      <c r="A28" s="1">
        <v>41</v>
      </c>
      <c r="C28" s="13" t="s">
        <v>34</v>
      </c>
      <c r="D28" s="13">
        <v>8.3452799521041623</v>
      </c>
    </row>
    <row r="29" spans="1:6">
      <c r="A29" s="1">
        <v>31</v>
      </c>
      <c r="C29" s="13" t="s">
        <v>35</v>
      </c>
      <c r="D29" s="13">
        <v>69.643697478991641</v>
      </c>
    </row>
    <row r="30" spans="1:6">
      <c r="A30" s="1">
        <v>48</v>
      </c>
      <c r="C30" s="13" t="s">
        <v>36</v>
      </c>
      <c r="D30" s="13">
        <v>-0.94872966476562448</v>
      </c>
    </row>
    <row r="31" spans="1:6">
      <c r="A31" s="1">
        <v>47</v>
      </c>
      <c r="C31" s="13" t="s">
        <v>37</v>
      </c>
      <c r="D31" s="13">
        <v>-0.27942320981182039</v>
      </c>
    </row>
    <row r="32" spans="1:6">
      <c r="A32" s="1">
        <v>24</v>
      </c>
      <c r="C32" s="13" t="s">
        <v>38</v>
      </c>
      <c r="D32" s="13">
        <v>28</v>
      </c>
    </row>
    <row r="33" spans="1:4">
      <c r="A33" s="1">
        <v>30</v>
      </c>
      <c r="C33" s="13" t="s">
        <v>39</v>
      </c>
      <c r="D33" s="13">
        <v>20</v>
      </c>
    </row>
    <row r="34" spans="1:4">
      <c r="A34" s="1">
        <v>45</v>
      </c>
      <c r="C34" s="13" t="s">
        <v>40</v>
      </c>
      <c r="D34" s="13">
        <v>48</v>
      </c>
    </row>
    <row r="35" spans="1:4">
      <c r="A35" s="1">
        <v>34</v>
      </c>
      <c r="C35" s="13" t="s">
        <v>41</v>
      </c>
      <c r="D35" s="13">
        <v>1293</v>
      </c>
    </row>
    <row r="36" spans="1:4">
      <c r="A36" s="1">
        <v>28</v>
      </c>
      <c r="C36" s="13" t="s">
        <v>42</v>
      </c>
      <c r="D36" s="13">
        <v>35</v>
      </c>
    </row>
  </sheetData>
  <mergeCells count="3">
    <mergeCell ref="C6:D6"/>
    <mergeCell ref="C11:D11"/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sampling</vt:lpstr>
      <vt:lpstr>samplingsize</vt:lpstr>
      <vt:lpstr>descriptive_stat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Allan</dc:creator>
  <cp:lastModifiedBy>Owen Allan</cp:lastModifiedBy>
  <dcterms:created xsi:type="dcterms:W3CDTF">2024-01-04T03:19:09Z</dcterms:created>
  <dcterms:modified xsi:type="dcterms:W3CDTF">2024-01-04T04:52:03Z</dcterms:modified>
</cp:coreProperties>
</file>