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120" yWindow="15" windowWidth="15180" windowHeight="8595"/>
  </bookViews>
  <sheets>
    <sheet name="Data" sheetId="1" r:id="rId1"/>
    <sheet name="Results" sheetId="4" r:id="rId2"/>
  </sheets>
  <definedNames>
    <definedName name="solver_adj" localSheetId="0" hidden="1">Data!$E$15:$E$50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Data!$B$20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H5" i="1" l="1"/>
  <c r="F6" i="1"/>
  <c r="F7" i="1" s="1"/>
  <c r="F8" i="1" s="1"/>
  <c r="G6" i="1" l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G7" i="1"/>
  <c r="G8" i="1" s="1"/>
  <c r="G9" i="1" s="1"/>
  <c r="B4" i="1"/>
  <c r="J5" i="1"/>
  <c r="D6" i="1"/>
  <c r="H6" i="1" s="1"/>
  <c r="G10" i="1" l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I5" i="1"/>
  <c r="J6" i="1"/>
  <c r="I6" i="1"/>
  <c r="D7" i="1"/>
  <c r="H7" i="1" s="1"/>
  <c r="D8" i="1" l="1"/>
  <c r="H8" i="1" s="1"/>
  <c r="D9" i="1" l="1"/>
  <c r="H9" i="1" s="1"/>
  <c r="J7" i="1"/>
  <c r="I7" i="1"/>
  <c r="D10" i="1" l="1"/>
  <c r="H10" i="1" s="1"/>
  <c r="J8" i="1"/>
  <c r="I8" i="1"/>
  <c r="D11" i="1" l="1"/>
  <c r="H11" i="1" s="1"/>
  <c r="J9" i="1"/>
  <c r="I9" i="1"/>
  <c r="D12" i="1" l="1"/>
  <c r="H12" i="1" s="1"/>
  <c r="D13" i="1" l="1"/>
  <c r="H13" i="1" s="1"/>
  <c r="D14" i="1" l="1"/>
  <c r="H14" i="1" s="1"/>
  <c r="D15" i="1" l="1"/>
  <c r="H15" i="1" s="1"/>
  <c r="D16" i="1" l="1"/>
  <c r="H16" i="1" s="1"/>
  <c r="D17" i="1" l="1"/>
  <c r="H17" i="1" s="1"/>
  <c r="D18" i="1" l="1"/>
  <c r="H18" i="1" s="1"/>
  <c r="D19" i="1" l="1"/>
  <c r="H19" i="1" s="1"/>
  <c r="D20" i="1" l="1"/>
  <c r="H20" i="1" s="1"/>
  <c r="D21" i="1" l="1"/>
  <c r="H21" i="1" s="1"/>
  <c r="D22" i="1" l="1"/>
  <c r="H22" i="1" s="1"/>
  <c r="D23" i="1" l="1"/>
  <c r="H23" i="1" s="1"/>
  <c r="D24" i="1" l="1"/>
  <c r="H24" i="1" s="1"/>
  <c r="D25" i="1" l="1"/>
  <c r="H25" i="1" s="1"/>
  <c r="D26" i="1" l="1"/>
  <c r="H26" i="1" s="1"/>
  <c r="D27" i="1" l="1"/>
  <c r="H27" i="1" s="1"/>
  <c r="D28" i="1" l="1"/>
  <c r="H28" i="1" s="1"/>
  <c r="D29" i="1" l="1"/>
  <c r="H29" i="1" s="1"/>
  <c r="D30" i="1" l="1"/>
  <c r="H30" i="1" s="1"/>
  <c r="D31" i="1" l="1"/>
  <c r="H31" i="1" s="1"/>
  <c r="D32" i="1" l="1"/>
  <c r="H32" i="1" s="1"/>
  <c r="D33" i="1" l="1"/>
  <c r="H33" i="1" s="1"/>
  <c r="D34" i="1" l="1"/>
  <c r="H34" i="1" s="1"/>
  <c r="D35" i="1" l="1"/>
  <c r="H35" i="1" s="1"/>
  <c r="D36" i="1" l="1"/>
  <c r="H36" i="1" s="1"/>
  <c r="D37" i="1" l="1"/>
  <c r="H37" i="1" s="1"/>
  <c r="D38" i="1" l="1"/>
  <c r="H38" i="1" s="1"/>
  <c r="D39" i="1" l="1"/>
  <c r="H39" i="1" s="1"/>
  <c r="D40" i="1" l="1"/>
  <c r="H40" i="1" s="1"/>
  <c r="D41" i="1" l="1"/>
  <c r="H41" i="1" s="1"/>
  <c r="D42" i="1" l="1"/>
  <c r="H42" i="1" s="1"/>
  <c r="D43" i="1" l="1"/>
  <c r="H43" i="1" s="1"/>
  <c r="D44" i="1" l="1"/>
  <c r="H44" i="1" s="1"/>
  <c r="D45" i="1" l="1"/>
  <c r="H45" i="1" s="1"/>
  <c r="D46" i="1" l="1"/>
  <c r="H46" i="1" s="1"/>
  <c r="D47" i="1" l="1"/>
  <c r="H47" i="1" s="1"/>
  <c r="D48" i="1" l="1"/>
  <c r="H48" i="1" s="1"/>
  <c r="D49" i="1" l="1"/>
  <c r="H49" i="1" s="1"/>
  <c r="D50" i="1" l="1"/>
  <c r="H50" i="1" s="1"/>
  <c r="J10" i="1" l="1"/>
  <c r="I10" i="1"/>
  <c r="J11" i="1" l="1"/>
  <c r="I11" i="1"/>
  <c r="J12" i="1" l="1"/>
  <c r="I12" i="1"/>
  <c r="J13" i="1" l="1"/>
  <c r="I13" i="1"/>
  <c r="J14" i="1" l="1"/>
  <c r="I14" i="1"/>
  <c r="J15" i="1" l="1"/>
  <c r="I15" i="1"/>
  <c r="J16" i="1" l="1"/>
  <c r="I16" i="1"/>
  <c r="J17" i="1" l="1"/>
  <c r="I17" i="1"/>
  <c r="J18" i="1" l="1"/>
  <c r="I18" i="1"/>
  <c r="J19" i="1" l="1"/>
  <c r="I19" i="1"/>
  <c r="J20" i="1" l="1"/>
  <c r="I20" i="1"/>
  <c r="J21" i="1" l="1"/>
  <c r="I21" i="1"/>
  <c r="J22" i="1" l="1"/>
  <c r="I22" i="1"/>
  <c r="J23" i="1" l="1"/>
  <c r="I23" i="1"/>
  <c r="J24" i="1" l="1"/>
  <c r="I24" i="1"/>
  <c r="J25" i="1" l="1"/>
  <c r="I25" i="1"/>
  <c r="J26" i="1" l="1"/>
  <c r="I26" i="1"/>
  <c r="J27" i="1" l="1"/>
  <c r="I27" i="1"/>
  <c r="J28" i="1" l="1"/>
  <c r="I28" i="1"/>
  <c r="J29" i="1" l="1"/>
  <c r="I29" i="1"/>
  <c r="J30" i="1" l="1"/>
  <c r="I30" i="1"/>
  <c r="J31" i="1" l="1"/>
  <c r="I31" i="1"/>
  <c r="J32" i="1" l="1"/>
  <c r="I32" i="1"/>
  <c r="J33" i="1" l="1"/>
  <c r="I33" i="1"/>
  <c r="J34" i="1" l="1"/>
  <c r="I34" i="1"/>
  <c r="J35" i="1" l="1"/>
  <c r="I35" i="1"/>
  <c r="J36" i="1" l="1"/>
  <c r="I36" i="1"/>
  <c r="J37" i="1" l="1"/>
  <c r="I37" i="1"/>
  <c r="J38" i="1" l="1"/>
  <c r="I38" i="1"/>
  <c r="J39" i="1" l="1"/>
  <c r="I39" i="1"/>
  <c r="J40" i="1" l="1"/>
  <c r="I40" i="1"/>
  <c r="J41" i="1" l="1"/>
  <c r="I41" i="1"/>
  <c r="J42" i="1" l="1"/>
  <c r="I42" i="1"/>
  <c r="J43" i="1" l="1"/>
  <c r="I43" i="1"/>
  <c r="J44" i="1" l="1"/>
  <c r="I44" i="1"/>
  <c r="J45" i="1" l="1"/>
  <c r="I45" i="1"/>
  <c r="J46" i="1" l="1"/>
  <c r="I46" i="1"/>
  <c r="J47" i="1" l="1"/>
  <c r="I47" i="1"/>
  <c r="J48" i="1" l="1"/>
  <c r="I48" i="1"/>
  <c r="J49" i="1" l="1"/>
  <c r="I49" i="1"/>
  <c r="J50" i="1" l="1"/>
  <c r="B19" i="1" s="1"/>
  <c r="I50" i="1"/>
  <c r="B20" i="1" s="1"/>
</calcChain>
</file>

<file path=xl/sharedStrings.xml><?xml version="1.0" encoding="utf-8"?>
<sst xmlns="http://schemas.openxmlformats.org/spreadsheetml/2006/main" count="26" uniqueCount="26">
  <si>
    <t>time</t>
  </si>
  <si>
    <t>theta</t>
  </si>
  <si>
    <t>time step</t>
  </si>
  <si>
    <t>tau</t>
  </si>
  <si>
    <t>gain</t>
  </si>
  <si>
    <t>y0</t>
  </si>
  <si>
    <t>error^2</t>
  </si>
  <si>
    <t>Problem Configuration</t>
  </si>
  <si>
    <t>model</t>
  </si>
  <si>
    <t>Sum of Squared Errors</t>
  </si>
  <si>
    <t>Minimize Either of These</t>
  </si>
  <si>
    <t>Sum of Absolute Errors</t>
  </si>
  <si>
    <t>abs(error)</t>
  </si>
  <si>
    <t>Fit FOPDT (First Order Plus Dead-Time) Models from Measured Data</t>
  </si>
  <si>
    <t>desired</t>
  </si>
  <si>
    <t>Model Parameters</t>
  </si>
  <si>
    <t>manipulated</t>
  </si>
  <si>
    <t>u</t>
  </si>
  <si>
    <t>y</t>
  </si>
  <si>
    <t>Delta MV</t>
  </si>
  <si>
    <t>Change</t>
  </si>
  <si>
    <t>Target Trajectory Parameters</t>
  </si>
  <si>
    <t>Final Target</t>
  </si>
  <si>
    <t>Target</t>
  </si>
  <si>
    <t>Time Constant (tau)</t>
  </si>
  <si>
    <t>Delay (theta)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</si>
</sst>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0"/>
      <color rgb="FFFF0000"/>
      <name val="Arial"/>
      <family val="2"/>
    </font>
    <font>
      <b/>
      <u/>
      <sz val="10"/>
      <color rgb="FF92D05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2" fillId="0" borderId="0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3" xfId="0" applyFont="1" applyFill="1" applyBorder="1"/>
    <xf numFmtId="0" fontId="5" fillId="0" borderId="0" xfId="0" applyFont="1"/>
    <xf numFmtId="0" fontId="6" fillId="0" borderId="0" xfId="0" applyFont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/>
              <a:t>Model</a:t>
            </a:r>
            <a:r>
              <a:rPr lang="en-US" sz="1400" baseline="0"/>
              <a:t> Predictive Control</a:t>
            </a:r>
            <a:endParaRPr lang="en-US" sz="1400"/>
          </a:p>
        </c:rich>
      </c:tx>
      <c:layout>
        <c:manualLayout>
          <c:xMode val="edge"/>
          <c:yMode val="edge"/>
          <c:x val="0.29946725032197224"/>
          <c:y val="3.2663242805132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38289205702647"/>
          <c:y val="0.17839195979899497"/>
          <c:w val="0.8207739307535642"/>
          <c:h val="0.64824120603015079"/>
        </c:manualLayout>
      </c:layout>
      <c:scatterChart>
        <c:scatterStyle val="lineMarker"/>
        <c:varyColors val="0"/>
        <c:ser>
          <c:idx val="0"/>
          <c:order val="0"/>
          <c:tx>
            <c:v>CV Actual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Data!$D$5:$D$50</c:f>
              <c:numCache>
                <c:formatCode>General</c:formatCode>
                <c:ptCount val="4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</c:numCache>
            </c:numRef>
          </c:xVal>
          <c:yVal>
            <c:numRef>
              <c:f>Data!$G$5:$G$50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0.58043713471544001</c:v>
                </c:pt>
                <c:pt idx="12">
                  <c:v>1.1234401286134723</c:v>
                </c:pt>
                <c:pt idx="13">
                  <c:v>1.6314232222981624</c:v>
                </c:pt>
                <c:pt idx="14">
                  <c:v>2.1066449547181607</c:v>
                </c:pt>
                <c:pt idx="15">
                  <c:v>2.4544786823833222</c:v>
                </c:pt>
                <c:pt idx="16">
                  <c:v>2.7798795642436662</c:v>
                </c:pt>
                <c:pt idx="17">
                  <c:v>2.9875548397068927</c:v>
                </c:pt>
                <c:pt idx="18">
                  <c:v>3.1818365105211068</c:v>
                </c:pt>
                <c:pt idx="19">
                  <c:v>3.3635883706314176</c:v>
                </c:pt>
                <c:pt idx="20">
                  <c:v>3.5336185053071025</c:v>
                </c:pt>
                <c:pt idx="21">
                  <c:v>3.6926828839620724</c:v>
                </c:pt>
                <c:pt idx="22">
                  <c:v>3.8414887212635112</c:v>
                </c:pt>
                <c:pt idx="23">
                  <c:v>3.9806976214724852</c:v>
                </c:pt>
                <c:pt idx="24">
                  <c:v>4.1109285199965502</c:v>
                </c:pt>
                <c:pt idx="25">
                  <c:v>4.2327604352327572</c:v>
                </c:pt>
                <c:pt idx="26">
                  <c:v>4.3467350429360083</c:v>
                </c:pt>
                <c:pt idx="27">
                  <c:v>4.4533590845586382</c:v>
                </c:pt>
                <c:pt idx="28">
                  <c:v>4.5531066202689106</c:v>
                </c:pt>
                <c:pt idx="29">
                  <c:v>4.6464211366655608</c:v>
                </c:pt>
                <c:pt idx="30">
                  <c:v>4.7337175185594749</c:v>
                </c:pt>
                <c:pt idx="31">
                  <c:v>4.8153838935892193</c:v>
                </c:pt>
                <c:pt idx="32">
                  <c:v>4.8917833578717564</c:v>
                </c:pt>
                <c:pt idx="33">
                  <c:v>4.9632555903607436</c:v>
                </c:pt>
                <c:pt idx="34">
                  <c:v>5.0301183630899944</c:v>
                </c:pt>
                <c:pt idx="35">
                  <c:v>5.0926689540167907</c:v>
                </c:pt>
                <c:pt idx="36">
                  <c:v>5.1511854687466636</c:v>
                </c:pt>
                <c:pt idx="37">
                  <c:v>5.2059280770161651</c:v>
                </c:pt>
                <c:pt idx="38">
                  <c:v>5.2571401694311337</c:v>
                </c:pt>
                <c:pt idx="39">
                  <c:v>5.3050494396034216</c:v>
                </c:pt>
                <c:pt idx="40">
                  <c:v>5.3498688964973633</c:v>
                </c:pt>
                <c:pt idx="41">
                  <c:v>5.3917978114869696</c:v>
                </c:pt>
                <c:pt idx="42">
                  <c:v>5.4310226043345429</c:v>
                </c:pt>
                <c:pt idx="43">
                  <c:v>5.4677176720298659</c:v>
                </c:pt>
                <c:pt idx="44">
                  <c:v>5.5020461641750495</c:v>
                </c:pt>
                <c:pt idx="45">
                  <c:v>5.5341607083624718</c:v>
                </c:pt>
              </c:numCache>
            </c:numRef>
          </c:yVal>
          <c:smooth val="0"/>
        </c:ser>
        <c:ser>
          <c:idx val="1"/>
          <c:order val="1"/>
          <c:tx>
            <c:v>CV Target</c:v>
          </c:tx>
          <c:spPr>
            <a:ln w="25400">
              <a:solidFill>
                <a:schemeClr val="tx1"/>
              </a:solidFill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xVal>
            <c:numRef>
              <c:f>Data!$D$5:$D$50</c:f>
              <c:numCache>
                <c:formatCode>General</c:formatCode>
                <c:ptCount val="4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</c:numCache>
            </c:numRef>
          </c:xVal>
          <c:yVal>
            <c:numRef>
              <c:f>Data!$H$5:$H$50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0.90634623461008978</c:v>
                </c:pt>
                <c:pt idx="12">
                  <c:v>1.6483997698218034</c:v>
                </c:pt>
                <c:pt idx="13">
                  <c:v>2.2559418195298679</c:v>
                </c:pt>
                <c:pt idx="14">
                  <c:v>2.7533551794138926</c:v>
                </c:pt>
                <c:pt idx="15">
                  <c:v>3.1606027941427897</c:v>
                </c:pt>
                <c:pt idx="16">
                  <c:v>3.4940289404389899</c:v>
                </c:pt>
                <c:pt idx="17">
                  <c:v>3.7670151802919687</c:v>
                </c:pt>
                <c:pt idx="18">
                  <c:v>3.9905174100267238</c:v>
                </c:pt>
                <c:pt idx="19">
                  <c:v>4.1735055588920682</c:v>
                </c:pt>
                <c:pt idx="20">
                  <c:v>4.3233235838169373</c:v>
                </c:pt>
                <c:pt idx="21">
                  <c:v>4.4459842081883307</c:v>
                </c:pt>
                <c:pt idx="22">
                  <c:v>4.5464102335529386</c:v>
                </c:pt>
                <c:pt idx="23">
                  <c:v>4.6286321089283309</c:v>
                </c:pt>
                <c:pt idx="24">
                  <c:v>4.6959496868739112</c:v>
                </c:pt>
                <c:pt idx="25">
                  <c:v>4.751064658160681</c:v>
                </c:pt>
                <c:pt idx="26">
                  <c:v>4.7961889801081696</c:v>
                </c:pt>
                <c:pt idx="27">
                  <c:v>4.8331336501983699</c:v>
                </c:pt>
                <c:pt idx="28">
                  <c:v>4.8633813877635372</c:v>
                </c:pt>
                <c:pt idx="29">
                  <c:v>4.8881461407191722</c:v>
                </c:pt>
                <c:pt idx="30">
                  <c:v>4.9084218055563298</c:v>
                </c:pt>
                <c:pt idx="31">
                  <c:v>4.9250221158976117</c:v>
                </c:pt>
                <c:pt idx="32">
                  <c:v>4.9386133004846577</c:v>
                </c:pt>
                <c:pt idx="33">
                  <c:v>4.9497408212768326</c:v>
                </c:pt>
                <c:pt idx="34">
                  <c:v>4.9588512647548999</c:v>
                </c:pt>
                <c:pt idx="35">
                  <c:v>4.966310265004573</c:v>
                </c:pt>
                <c:pt idx="36">
                  <c:v>4.9724171778961965</c:v>
                </c:pt>
                <c:pt idx="37">
                  <c:v>4.9774170952869365</c:v>
                </c:pt>
                <c:pt idx="38">
                  <c:v>4.9815106814175856</c:v>
                </c:pt>
                <c:pt idx="39">
                  <c:v>4.9848622262731208</c:v>
                </c:pt>
                <c:pt idx="40">
                  <c:v>4.9876062391166682</c:v>
                </c:pt>
                <c:pt idx="41">
                  <c:v>4.9898528468185219</c:v>
                </c:pt>
                <c:pt idx="42">
                  <c:v>4.9916922136341304</c:v>
                </c:pt>
                <c:pt idx="43">
                  <c:v>4.9931981598122608</c:v>
                </c:pt>
                <c:pt idx="44">
                  <c:v>4.9944311242607755</c:v>
                </c:pt>
                <c:pt idx="45">
                  <c:v>4.9954405901722279</c:v>
                </c:pt>
              </c:numCache>
            </c:numRef>
          </c:yVal>
          <c:smooth val="0"/>
        </c:ser>
        <c:ser>
          <c:idx val="2"/>
          <c:order val="2"/>
          <c:tx>
            <c:v>Manipulated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Data!$D$5:$D$50</c:f>
              <c:numCache>
                <c:formatCode>General</c:formatCode>
                <c:ptCount val="4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</c:numCache>
            </c:numRef>
          </c:xVal>
          <c:yVal>
            <c:numRef>
              <c:f>Data!$F$5:$F$50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2.5</c:v>
                </c:pt>
                <c:pt idx="16">
                  <c:v>2.5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491216"/>
        <c:axId val="303492896"/>
      </c:scatterChart>
      <c:valAx>
        <c:axId val="3034912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Time</a:t>
                </a:r>
              </a:p>
            </c:rich>
          </c:tx>
          <c:layout>
            <c:manualLayout>
              <c:xMode val="edge"/>
              <c:yMode val="edge"/>
              <c:x val="0.50916496945010181"/>
              <c:y val="0.904522613065326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3492896"/>
        <c:crosses val="autoZero"/>
        <c:crossBetween val="midCat"/>
      </c:valAx>
      <c:valAx>
        <c:axId val="303492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Response</a:t>
                </a:r>
              </a:p>
            </c:rich>
          </c:tx>
          <c:layout>
            <c:manualLayout>
              <c:xMode val="edge"/>
              <c:yMode val="edge"/>
              <c:x val="2.4589529392721667E-2"/>
              <c:y val="0.349990607199448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34912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0.14649976306258794"/>
          <c:y val="0.1959847683426087"/>
          <c:w val="0.23102061899013196"/>
          <c:h val="0.15818608216913904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FOPDT</a:t>
            </a:r>
          </a:p>
        </c:rich>
      </c:tx>
      <c:layout>
        <c:manualLayout>
          <c:xMode val="edge"/>
          <c:yMode val="edge"/>
          <c:x val="0.43991853360488797"/>
          <c:y val="3.26633165829145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38289205702647"/>
          <c:y val="0.17839195979899497"/>
          <c:w val="0.8207739307535642"/>
          <c:h val="0.64824120603015079"/>
        </c:manualLayout>
      </c:layout>
      <c:scatterChart>
        <c:scatterStyle val="lineMarker"/>
        <c:varyColors val="0"/>
        <c:ser>
          <c:idx val="0"/>
          <c:order val="0"/>
          <c:tx>
            <c:v>model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chemeClr val="bg1"/>
                </a:solidFill>
                <a:prstDash val="solid"/>
              </a:ln>
            </c:spPr>
          </c:marker>
          <c:xVal>
            <c:numRef>
              <c:f>Data!$D$5:$D$50</c:f>
              <c:numCache>
                <c:formatCode>General</c:formatCode>
                <c:ptCount val="4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</c:numCache>
            </c:numRef>
          </c:xVal>
          <c:yVal>
            <c:numRef>
              <c:f>Data!$G$5:$G$50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0.58043713471544001</c:v>
                </c:pt>
                <c:pt idx="12">
                  <c:v>1.1234401286134723</c:v>
                </c:pt>
                <c:pt idx="13">
                  <c:v>1.6314232222981624</c:v>
                </c:pt>
                <c:pt idx="14">
                  <c:v>2.1066449547181607</c:v>
                </c:pt>
                <c:pt idx="15">
                  <c:v>2.4544786823833222</c:v>
                </c:pt>
                <c:pt idx="16">
                  <c:v>2.7798795642436662</c:v>
                </c:pt>
                <c:pt idx="17">
                  <c:v>2.9875548397068927</c:v>
                </c:pt>
                <c:pt idx="18">
                  <c:v>3.1818365105211068</c:v>
                </c:pt>
                <c:pt idx="19">
                  <c:v>3.3635883706314176</c:v>
                </c:pt>
                <c:pt idx="20">
                  <c:v>3.5336185053071025</c:v>
                </c:pt>
                <c:pt idx="21">
                  <c:v>3.6926828839620724</c:v>
                </c:pt>
                <c:pt idx="22">
                  <c:v>3.8414887212635112</c:v>
                </c:pt>
                <c:pt idx="23">
                  <c:v>3.9806976214724852</c:v>
                </c:pt>
                <c:pt idx="24">
                  <c:v>4.1109285199965502</c:v>
                </c:pt>
                <c:pt idx="25">
                  <c:v>4.2327604352327572</c:v>
                </c:pt>
                <c:pt idx="26">
                  <c:v>4.3467350429360083</c:v>
                </c:pt>
                <c:pt idx="27">
                  <c:v>4.4533590845586382</c:v>
                </c:pt>
                <c:pt idx="28">
                  <c:v>4.5531066202689106</c:v>
                </c:pt>
                <c:pt idx="29">
                  <c:v>4.6464211366655608</c:v>
                </c:pt>
                <c:pt idx="30">
                  <c:v>4.7337175185594749</c:v>
                </c:pt>
                <c:pt idx="31">
                  <c:v>4.8153838935892193</c:v>
                </c:pt>
                <c:pt idx="32">
                  <c:v>4.8917833578717564</c:v>
                </c:pt>
                <c:pt idx="33">
                  <c:v>4.9632555903607436</c:v>
                </c:pt>
                <c:pt idx="34">
                  <c:v>5.0301183630899944</c:v>
                </c:pt>
                <c:pt idx="35">
                  <c:v>5.0926689540167907</c:v>
                </c:pt>
                <c:pt idx="36">
                  <c:v>5.1511854687466636</c:v>
                </c:pt>
                <c:pt idx="37">
                  <c:v>5.2059280770161651</c:v>
                </c:pt>
                <c:pt idx="38">
                  <c:v>5.2571401694311337</c:v>
                </c:pt>
                <c:pt idx="39">
                  <c:v>5.3050494396034216</c:v>
                </c:pt>
                <c:pt idx="40">
                  <c:v>5.3498688964973633</c:v>
                </c:pt>
                <c:pt idx="41">
                  <c:v>5.3917978114869696</c:v>
                </c:pt>
                <c:pt idx="42">
                  <c:v>5.4310226043345429</c:v>
                </c:pt>
                <c:pt idx="43">
                  <c:v>5.4677176720298659</c:v>
                </c:pt>
                <c:pt idx="44">
                  <c:v>5.5020461641750495</c:v>
                </c:pt>
                <c:pt idx="45">
                  <c:v>5.5341607083624718</c:v>
                </c:pt>
              </c:numCache>
            </c:numRef>
          </c:yVal>
          <c:smooth val="0"/>
        </c:ser>
        <c:ser>
          <c:idx val="1"/>
          <c:order val="1"/>
          <c:tx>
            <c:v>measured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Data!$D$5:$D$50</c:f>
              <c:numCache>
                <c:formatCode>General</c:formatCode>
                <c:ptCount val="4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</c:numCache>
            </c:numRef>
          </c:xVal>
          <c:yVal>
            <c:numRef>
              <c:f>Data!$H$5:$H$50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0.90634623461008978</c:v>
                </c:pt>
                <c:pt idx="12">
                  <c:v>1.6483997698218034</c:v>
                </c:pt>
                <c:pt idx="13">
                  <c:v>2.2559418195298679</c:v>
                </c:pt>
                <c:pt idx="14">
                  <c:v>2.7533551794138926</c:v>
                </c:pt>
                <c:pt idx="15">
                  <c:v>3.1606027941427897</c:v>
                </c:pt>
                <c:pt idx="16">
                  <c:v>3.4940289404389899</c:v>
                </c:pt>
                <c:pt idx="17">
                  <c:v>3.7670151802919687</c:v>
                </c:pt>
                <c:pt idx="18">
                  <c:v>3.9905174100267238</c:v>
                </c:pt>
                <c:pt idx="19">
                  <c:v>4.1735055588920682</c:v>
                </c:pt>
                <c:pt idx="20">
                  <c:v>4.3233235838169373</c:v>
                </c:pt>
                <c:pt idx="21">
                  <c:v>4.4459842081883307</c:v>
                </c:pt>
                <c:pt idx="22">
                  <c:v>4.5464102335529386</c:v>
                </c:pt>
                <c:pt idx="23">
                  <c:v>4.6286321089283309</c:v>
                </c:pt>
                <c:pt idx="24">
                  <c:v>4.6959496868739112</c:v>
                </c:pt>
                <c:pt idx="25">
                  <c:v>4.751064658160681</c:v>
                </c:pt>
                <c:pt idx="26">
                  <c:v>4.7961889801081696</c:v>
                </c:pt>
                <c:pt idx="27">
                  <c:v>4.8331336501983699</c:v>
                </c:pt>
                <c:pt idx="28">
                  <c:v>4.8633813877635372</c:v>
                </c:pt>
                <c:pt idx="29">
                  <c:v>4.8881461407191722</c:v>
                </c:pt>
                <c:pt idx="30">
                  <c:v>4.9084218055563298</c:v>
                </c:pt>
                <c:pt idx="31">
                  <c:v>4.9250221158976117</c:v>
                </c:pt>
                <c:pt idx="32">
                  <c:v>4.9386133004846577</c:v>
                </c:pt>
                <c:pt idx="33">
                  <c:v>4.9497408212768326</c:v>
                </c:pt>
                <c:pt idx="34">
                  <c:v>4.9588512647548999</c:v>
                </c:pt>
                <c:pt idx="35">
                  <c:v>4.966310265004573</c:v>
                </c:pt>
                <c:pt idx="36">
                  <c:v>4.9724171778961965</c:v>
                </c:pt>
                <c:pt idx="37">
                  <c:v>4.9774170952869365</c:v>
                </c:pt>
                <c:pt idx="38">
                  <c:v>4.9815106814175856</c:v>
                </c:pt>
                <c:pt idx="39">
                  <c:v>4.9848622262731208</c:v>
                </c:pt>
                <c:pt idx="40">
                  <c:v>4.9876062391166682</c:v>
                </c:pt>
                <c:pt idx="41">
                  <c:v>4.9898528468185219</c:v>
                </c:pt>
                <c:pt idx="42">
                  <c:v>4.9916922136341304</c:v>
                </c:pt>
                <c:pt idx="43">
                  <c:v>4.9931981598122608</c:v>
                </c:pt>
                <c:pt idx="44">
                  <c:v>4.9944311242607755</c:v>
                </c:pt>
                <c:pt idx="45">
                  <c:v>4.9954405901722279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499056"/>
        <c:axId val="303499616"/>
      </c:scatterChart>
      <c:valAx>
        <c:axId val="3034990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/>
                  <a:t>Time</a:t>
                </a:r>
              </a:p>
            </c:rich>
          </c:tx>
          <c:layout>
            <c:manualLayout>
              <c:xMode val="edge"/>
              <c:yMode val="edge"/>
              <c:x val="0.50916496945010181"/>
              <c:y val="0.904522613065326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3499616"/>
        <c:crosses val="autoZero"/>
        <c:crossBetween val="midCat"/>
      </c:valAx>
      <c:valAx>
        <c:axId val="303499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/>
                  <a:t>CV Response</a:t>
                </a:r>
              </a:p>
            </c:rich>
          </c:tx>
          <c:layout>
            <c:manualLayout>
              <c:xMode val="edge"/>
              <c:yMode val="edge"/>
              <c:x val="3.9911495686447133E-2"/>
              <c:y val="0.376948406144905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34990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0.14649976306258794"/>
          <c:y val="0.1959847683426087"/>
          <c:w val="0.15311786102040431"/>
          <c:h val="0.11325645475325141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686300" y="1619250"/>
    <xdr:ext cx="4162425" cy="2826633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7" workbookViewId="0">
      <selection activeCell="E39" sqref="E39"/>
    </sheetView>
  </sheetViews>
  <sheetFormatPr defaultRowHeight="12.75" x14ac:dyDescent="0.2"/>
  <cols>
    <col min="1" max="1" width="22.28515625" bestFit="1" customWidth="1"/>
    <col min="4" max="4" width="5" bestFit="1" customWidth="1"/>
    <col min="5" max="5" width="12.42578125" customWidth="1"/>
    <col min="6" max="6" width="12.42578125" bestFit="1" customWidth="1"/>
    <col min="7" max="10" width="12" bestFit="1" customWidth="1"/>
  </cols>
  <sheetData>
    <row r="1" spans="1:10" x14ac:dyDescent="0.2">
      <c r="A1" s="4" t="s">
        <v>13</v>
      </c>
    </row>
    <row r="3" spans="1:10" ht="13.5" thickBot="1" x14ac:dyDescent="0.25">
      <c r="A3" s="4" t="s">
        <v>7</v>
      </c>
      <c r="E3" s="17" t="s">
        <v>20</v>
      </c>
      <c r="F3" s="6" t="s">
        <v>17</v>
      </c>
      <c r="G3" s="6" t="s">
        <v>18</v>
      </c>
      <c r="H3" s="6" t="s">
        <v>23</v>
      </c>
    </row>
    <row r="4" spans="1:10" x14ac:dyDescent="0.2">
      <c r="A4" s="9" t="s">
        <v>5</v>
      </c>
      <c r="B4" s="1">
        <f>H5</f>
        <v>0</v>
      </c>
      <c r="D4" s="5" t="s">
        <v>0</v>
      </c>
      <c r="E4" s="5" t="s">
        <v>19</v>
      </c>
      <c r="F4" s="13" t="s">
        <v>16</v>
      </c>
      <c r="G4" s="12" t="s">
        <v>8</v>
      </c>
      <c r="H4" s="5" t="s">
        <v>14</v>
      </c>
      <c r="I4" s="5" t="s">
        <v>12</v>
      </c>
      <c r="J4" s="5" t="s">
        <v>6</v>
      </c>
    </row>
    <row r="5" spans="1:10" ht="13.5" thickBot="1" x14ac:dyDescent="0.25">
      <c r="A5" s="10" t="s">
        <v>2</v>
      </c>
      <c r="B5" s="3">
        <v>0.2</v>
      </c>
      <c r="D5">
        <v>0</v>
      </c>
      <c r="F5">
        <v>0</v>
      </c>
      <c r="G5">
        <v>0</v>
      </c>
      <c r="H5">
        <f>IF(D5&lt;=$B$15,0,$B$13*(1-EXP(-(D5-$B$15)/$B$14)))</f>
        <v>0</v>
      </c>
      <c r="I5">
        <f>ABS(H5-G5)</f>
        <v>0</v>
      </c>
      <c r="J5">
        <f>(H5-G5)^2</f>
        <v>0</v>
      </c>
    </row>
    <row r="6" spans="1:10" x14ac:dyDescent="0.2">
      <c r="D6">
        <f t="shared" ref="D6:D50" si="0">D5+$B$5</f>
        <v>0.2</v>
      </c>
      <c r="E6" s="14">
        <v>0</v>
      </c>
      <c r="F6">
        <f>F5+E6</f>
        <v>0</v>
      </c>
      <c r="G6">
        <f t="shared" ref="G6:G50" si="1">G5*EXP(-$B$5/$B$9)+F6*$B$8*(1-EXP(-$B$5/$B$9))</f>
        <v>0</v>
      </c>
      <c r="H6">
        <f t="shared" ref="H6:H50" si="2">IF(D6&lt;=$B$15,0,$B$13*(1-EXP(-(D6-$B$15)/$B$14)))</f>
        <v>0</v>
      </c>
      <c r="I6">
        <f t="shared" ref="I6:I50" si="3">ABS(H6-G6)</f>
        <v>0</v>
      </c>
      <c r="J6">
        <f t="shared" ref="J6:J50" si="4">(H6-G6)^2</f>
        <v>0</v>
      </c>
    </row>
    <row r="7" spans="1:10" ht="13.5" thickBot="1" x14ac:dyDescent="0.25">
      <c r="A7" s="4" t="s">
        <v>15</v>
      </c>
      <c r="D7">
        <f t="shared" si="0"/>
        <v>0.4</v>
      </c>
      <c r="E7" s="15">
        <v>0</v>
      </c>
      <c r="F7">
        <f t="shared" ref="F7:F50" si="5">F6+E7</f>
        <v>0</v>
      </c>
      <c r="G7">
        <f t="shared" si="1"/>
        <v>0</v>
      </c>
      <c r="H7">
        <f t="shared" si="2"/>
        <v>0</v>
      </c>
      <c r="I7">
        <f t="shared" si="3"/>
        <v>0</v>
      </c>
      <c r="J7">
        <f t="shared" si="4"/>
        <v>0</v>
      </c>
    </row>
    <row r="8" spans="1:10" x14ac:dyDescent="0.2">
      <c r="A8" s="9" t="s">
        <v>4</v>
      </c>
      <c r="B8" s="1">
        <v>3</v>
      </c>
      <c r="D8">
        <f t="shared" si="0"/>
        <v>0.60000000000000009</v>
      </c>
      <c r="E8" s="15">
        <v>0</v>
      </c>
      <c r="F8">
        <f t="shared" si="5"/>
        <v>0</v>
      </c>
      <c r="G8">
        <f t="shared" si="1"/>
        <v>0</v>
      </c>
      <c r="H8">
        <f t="shared" si="2"/>
        <v>0</v>
      </c>
      <c r="I8">
        <f t="shared" si="3"/>
        <v>0</v>
      </c>
      <c r="J8">
        <f t="shared" si="4"/>
        <v>0</v>
      </c>
    </row>
    <row r="9" spans="1:10" x14ac:dyDescent="0.2">
      <c r="A9" s="11" t="s">
        <v>3</v>
      </c>
      <c r="B9" s="2">
        <v>3</v>
      </c>
      <c r="D9">
        <f t="shared" si="0"/>
        <v>0.8</v>
      </c>
      <c r="E9" s="15">
        <v>0</v>
      </c>
      <c r="F9">
        <f t="shared" si="5"/>
        <v>0</v>
      </c>
      <c r="G9">
        <f t="shared" si="1"/>
        <v>0</v>
      </c>
      <c r="H9">
        <f t="shared" si="2"/>
        <v>0</v>
      </c>
      <c r="I9">
        <f t="shared" si="3"/>
        <v>0</v>
      </c>
      <c r="J9">
        <f t="shared" si="4"/>
        <v>0</v>
      </c>
    </row>
    <row r="10" spans="1:10" ht="13.5" thickBot="1" x14ac:dyDescent="0.25">
      <c r="A10" s="10" t="s">
        <v>1</v>
      </c>
      <c r="B10" s="3">
        <v>0</v>
      </c>
      <c r="D10">
        <f t="shared" si="0"/>
        <v>1</v>
      </c>
      <c r="E10" s="15">
        <v>0</v>
      </c>
      <c r="F10">
        <f t="shared" si="5"/>
        <v>0</v>
      </c>
      <c r="G10">
        <f t="shared" si="1"/>
        <v>0</v>
      </c>
      <c r="H10">
        <f t="shared" si="2"/>
        <v>0</v>
      </c>
      <c r="I10">
        <f t="shared" si="3"/>
        <v>0</v>
      </c>
      <c r="J10">
        <f t="shared" si="4"/>
        <v>0</v>
      </c>
    </row>
    <row r="11" spans="1:10" x14ac:dyDescent="0.2">
      <c r="D11">
        <f t="shared" si="0"/>
        <v>1.2</v>
      </c>
      <c r="E11" s="15">
        <v>0</v>
      </c>
      <c r="F11">
        <f t="shared" si="5"/>
        <v>0</v>
      </c>
      <c r="G11">
        <f t="shared" si="1"/>
        <v>0</v>
      </c>
      <c r="H11">
        <f t="shared" si="2"/>
        <v>0</v>
      </c>
      <c r="I11">
        <f t="shared" si="3"/>
        <v>0</v>
      </c>
      <c r="J11">
        <f t="shared" si="4"/>
        <v>0</v>
      </c>
    </row>
    <row r="12" spans="1:10" ht="13.5" thickBot="1" x14ac:dyDescent="0.25">
      <c r="A12" s="4" t="s">
        <v>21</v>
      </c>
      <c r="D12">
        <f t="shared" si="0"/>
        <v>1.4</v>
      </c>
      <c r="E12" s="15">
        <v>0</v>
      </c>
      <c r="F12">
        <f t="shared" si="5"/>
        <v>0</v>
      </c>
      <c r="G12">
        <f t="shared" si="1"/>
        <v>0</v>
      </c>
      <c r="H12">
        <f t="shared" si="2"/>
        <v>0</v>
      </c>
      <c r="I12">
        <f t="shared" si="3"/>
        <v>0</v>
      </c>
      <c r="J12">
        <f t="shared" si="4"/>
        <v>0</v>
      </c>
    </row>
    <row r="13" spans="1:10" x14ac:dyDescent="0.2">
      <c r="A13" s="9" t="s">
        <v>22</v>
      </c>
      <c r="B13" s="1">
        <v>5</v>
      </c>
      <c r="D13">
        <f t="shared" si="0"/>
        <v>1.5999999999999999</v>
      </c>
      <c r="E13" s="15">
        <v>0</v>
      </c>
      <c r="F13">
        <f t="shared" si="5"/>
        <v>0</v>
      </c>
      <c r="G13">
        <f t="shared" si="1"/>
        <v>0</v>
      </c>
      <c r="H13">
        <f t="shared" si="2"/>
        <v>0</v>
      </c>
      <c r="I13">
        <f t="shared" si="3"/>
        <v>0</v>
      </c>
      <c r="J13">
        <f t="shared" si="4"/>
        <v>0</v>
      </c>
    </row>
    <row r="14" spans="1:10" x14ac:dyDescent="0.2">
      <c r="A14" s="11" t="s">
        <v>24</v>
      </c>
      <c r="B14" s="2">
        <v>1</v>
      </c>
      <c r="D14">
        <f t="shared" si="0"/>
        <v>1.7999999999999998</v>
      </c>
      <c r="E14" s="15">
        <v>0</v>
      </c>
      <c r="F14">
        <f t="shared" si="5"/>
        <v>0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0</v>
      </c>
    </row>
    <row r="15" spans="1:10" ht="13.5" thickBot="1" x14ac:dyDescent="0.25">
      <c r="A15" s="10" t="s">
        <v>25</v>
      </c>
      <c r="B15" s="3">
        <v>2</v>
      </c>
      <c r="D15">
        <f t="shared" si="0"/>
        <v>1.9999999999999998</v>
      </c>
      <c r="E15" s="15">
        <v>0</v>
      </c>
      <c r="F15">
        <f t="shared" si="5"/>
        <v>0</v>
      </c>
      <c r="G15">
        <f t="shared" si="1"/>
        <v>0</v>
      </c>
      <c r="H15">
        <f t="shared" si="2"/>
        <v>0</v>
      </c>
      <c r="I15">
        <f t="shared" si="3"/>
        <v>0</v>
      </c>
      <c r="J15">
        <f t="shared" si="4"/>
        <v>0</v>
      </c>
    </row>
    <row r="16" spans="1:10" x14ac:dyDescent="0.2">
      <c r="D16">
        <f t="shared" si="0"/>
        <v>2.1999999999999997</v>
      </c>
      <c r="E16" s="15">
        <v>3</v>
      </c>
      <c r="F16">
        <f t="shared" si="5"/>
        <v>3</v>
      </c>
      <c r="G16">
        <f t="shared" si="1"/>
        <v>0.58043713471544001</v>
      </c>
      <c r="H16">
        <f t="shared" si="2"/>
        <v>0.90634623461008978</v>
      </c>
      <c r="I16">
        <f t="shared" si="3"/>
        <v>0.32590909989464978</v>
      </c>
      <c r="J16">
        <f t="shared" si="4"/>
        <v>0.10621674139414081</v>
      </c>
    </row>
    <row r="17" spans="1:10" x14ac:dyDescent="0.2">
      <c r="D17">
        <f t="shared" si="0"/>
        <v>2.4</v>
      </c>
      <c r="E17" s="15">
        <v>0</v>
      </c>
      <c r="F17">
        <f t="shared" si="5"/>
        <v>3</v>
      </c>
      <c r="G17">
        <f t="shared" si="1"/>
        <v>1.1234401286134723</v>
      </c>
      <c r="H17">
        <f t="shared" si="2"/>
        <v>1.6483997698218034</v>
      </c>
      <c r="I17">
        <f t="shared" si="3"/>
        <v>0.52495964120833105</v>
      </c>
      <c r="J17">
        <f t="shared" si="4"/>
        <v>0.27558262489757968</v>
      </c>
    </row>
    <row r="18" spans="1:10" ht="13.5" thickBot="1" x14ac:dyDescent="0.25">
      <c r="A18" s="8" t="s">
        <v>10</v>
      </c>
      <c r="D18">
        <f t="shared" si="0"/>
        <v>2.6</v>
      </c>
      <c r="E18" s="15">
        <v>0</v>
      </c>
      <c r="F18">
        <f t="shared" si="5"/>
        <v>3</v>
      </c>
      <c r="G18">
        <f t="shared" si="1"/>
        <v>1.6314232222981624</v>
      </c>
      <c r="H18">
        <f t="shared" si="2"/>
        <v>2.2559418195298679</v>
      </c>
      <c r="I18">
        <f t="shared" si="3"/>
        <v>0.62451859723170555</v>
      </c>
      <c r="J18">
        <f t="shared" si="4"/>
        <v>0.39002347828825729</v>
      </c>
    </row>
    <row r="19" spans="1:10" x14ac:dyDescent="0.2">
      <c r="A19" s="9" t="s">
        <v>9</v>
      </c>
      <c r="B19" s="1">
        <f>SUM(J5:J50)</f>
        <v>8.9233215790762337</v>
      </c>
      <c r="D19">
        <f t="shared" si="0"/>
        <v>2.8000000000000003</v>
      </c>
      <c r="E19" s="15">
        <v>0</v>
      </c>
      <c r="F19">
        <f t="shared" si="5"/>
        <v>3</v>
      </c>
      <c r="G19">
        <f t="shared" si="1"/>
        <v>2.1066449547181607</v>
      </c>
      <c r="H19">
        <f t="shared" si="2"/>
        <v>2.7533551794138926</v>
      </c>
      <c r="I19">
        <f t="shared" si="3"/>
        <v>0.64671022469573192</v>
      </c>
      <c r="J19">
        <f t="shared" si="4"/>
        <v>0.41823411472600408</v>
      </c>
    </row>
    <row r="20" spans="1:10" ht="13.5" thickBot="1" x14ac:dyDescent="0.25">
      <c r="A20" s="10" t="s">
        <v>11</v>
      </c>
      <c r="B20" s="3">
        <f>SUM(I5:I50)</f>
        <v>15.59064721132793</v>
      </c>
      <c r="D20">
        <f t="shared" si="0"/>
        <v>3.0000000000000004</v>
      </c>
      <c r="E20" s="15">
        <v>-0.5</v>
      </c>
      <c r="F20">
        <f t="shared" si="5"/>
        <v>2.5</v>
      </c>
      <c r="G20">
        <f t="shared" si="1"/>
        <v>2.4544786823833222</v>
      </c>
      <c r="H20">
        <f t="shared" si="2"/>
        <v>3.1606027941427897</v>
      </c>
      <c r="I20">
        <f t="shared" si="3"/>
        <v>0.70612411175946743</v>
      </c>
      <c r="J20">
        <f t="shared" si="4"/>
        <v>0.49861126120809685</v>
      </c>
    </row>
    <row r="21" spans="1:10" x14ac:dyDescent="0.2">
      <c r="D21">
        <f t="shared" si="0"/>
        <v>3.2000000000000006</v>
      </c>
      <c r="E21" s="15">
        <v>0</v>
      </c>
      <c r="F21">
        <f t="shared" si="5"/>
        <v>2.5</v>
      </c>
      <c r="G21">
        <f t="shared" si="1"/>
        <v>2.7798795642436662</v>
      </c>
      <c r="H21">
        <f t="shared" si="2"/>
        <v>3.4940289404389899</v>
      </c>
      <c r="I21">
        <f t="shared" si="3"/>
        <v>0.7141493761953237</v>
      </c>
      <c r="J21">
        <f t="shared" si="4"/>
        <v>0.51000933152017003</v>
      </c>
    </row>
    <row r="22" spans="1:10" x14ac:dyDescent="0.2">
      <c r="A22" s="7"/>
      <c r="D22">
        <f t="shared" si="0"/>
        <v>3.4000000000000008</v>
      </c>
      <c r="E22" s="15">
        <v>-0.5</v>
      </c>
      <c r="F22">
        <f t="shared" si="5"/>
        <v>2</v>
      </c>
      <c r="G22">
        <f t="shared" si="1"/>
        <v>2.9875548397068927</v>
      </c>
      <c r="H22">
        <f t="shared" si="2"/>
        <v>3.7670151802919687</v>
      </c>
      <c r="I22">
        <f t="shared" si="3"/>
        <v>0.77946034058507596</v>
      </c>
      <c r="J22">
        <f t="shared" si="4"/>
        <v>0.60755842254500259</v>
      </c>
    </row>
    <row r="23" spans="1:10" x14ac:dyDescent="0.2">
      <c r="D23">
        <f t="shared" si="0"/>
        <v>3.600000000000001</v>
      </c>
      <c r="E23" s="15">
        <v>0</v>
      </c>
      <c r="F23">
        <f t="shared" si="5"/>
        <v>2</v>
      </c>
      <c r="G23">
        <f t="shared" si="1"/>
        <v>3.1818365105211068</v>
      </c>
      <c r="H23">
        <f t="shared" si="2"/>
        <v>3.9905174100267238</v>
      </c>
      <c r="I23">
        <f t="shared" si="3"/>
        <v>0.80868089950561695</v>
      </c>
      <c r="J23">
        <f t="shared" si="4"/>
        <v>0.65396479722521372</v>
      </c>
    </row>
    <row r="24" spans="1:10" x14ac:dyDescent="0.2">
      <c r="D24">
        <f t="shared" si="0"/>
        <v>3.8000000000000012</v>
      </c>
      <c r="E24" s="15">
        <v>0</v>
      </c>
      <c r="F24">
        <f t="shared" si="5"/>
        <v>2</v>
      </c>
      <c r="G24">
        <f t="shared" si="1"/>
        <v>3.3635883706314176</v>
      </c>
      <c r="H24">
        <f t="shared" si="2"/>
        <v>4.1735055588920682</v>
      </c>
      <c r="I24">
        <f t="shared" si="3"/>
        <v>0.80991718826065062</v>
      </c>
      <c r="J24">
        <f t="shared" si="4"/>
        <v>0.65596585184003819</v>
      </c>
    </row>
    <row r="25" spans="1:10" x14ac:dyDescent="0.2">
      <c r="D25">
        <f t="shared" si="0"/>
        <v>4.0000000000000009</v>
      </c>
      <c r="E25" s="15">
        <v>0</v>
      </c>
      <c r="F25">
        <f t="shared" si="5"/>
        <v>2</v>
      </c>
      <c r="G25">
        <f t="shared" si="1"/>
        <v>3.5336185053071025</v>
      </c>
      <c r="H25">
        <f t="shared" si="2"/>
        <v>4.3233235838169373</v>
      </c>
      <c r="I25">
        <f t="shared" si="3"/>
        <v>0.78970507850983473</v>
      </c>
      <c r="J25">
        <f t="shared" si="4"/>
        <v>0.62363411102422428</v>
      </c>
    </row>
    <row r="26" spans="1:10" x14ac:dyDescent="0.2">
      <c r="D26">
        <f t="shared" si="0"/>
        <v>4.2000000000000011</v>
      </c>
      <c r="E26" s="15">
        <v>0</v>
      </c>
      <c r="F26">
        <f t="shared" si="5"/>
        <v>2</v>
      </c>
      <c r="G26">
        <f t="shared" si="1"/>
        <v>3.6926828839620724</v>
      </c>
      <c r="H26">
        <f t="shared" si="2"/>
        <v>4.4459842081883307</v>
      </c>
      <c r="I26">
        <f t="shared" si="3"/>
        <v>0.75330132422625828</v>
      </c>
      <c r="J26">
        <f t="shared" si="4"/>
        <v>0.56746288508103426</v>
      </c>
    </row>
    <row r="27" spans="1:10" x14ac:dyDescent="0.2">
      <c r="D27">
        <f t="shared" si="0"/>
        <v>4.4000000000000012</v>
      </c>
      <c r="E27" s="15">
        <v>0</v>
      </c>
      <c r="F27">
        <f t="shared" si="5"/>
        <v>2</v>
      </c>
      <c r="G27">
        <f t="shared" si="1"/>
        <v>3.8414887212635112</v>
      </c>
      <c r="H27">
        <f t="shared" si="2"/>
        <v>4.5464102335529386</v>
      </c>
      <c r="I27">
        <f t="shared" si="3"/>
        <v>0.70492151228942745</v>
      </c>
      <c r="J27">
        <f t="shared" si="4"/>
        <v>0.49691433848841343</v>
      </c>
    </row>
    <row r="28" spans="1:10" x14ac:dyDescent="0.2">
      <c r="D28">
        <f t="shared" si="0"/>
        <v>4.6000000000000014</v>
      </c>
      <c r="E28" s="15">
        <v>0</v>
      </c>
      <c r="F28">
        <f t="shared" si="5"/>
        <v>2</v>
      </c>
      <c r="G28">
        <f t="shared" si="1"/>
        <v>3.9806976214724852</v>
      </c>
      <c r="H28">
        <f t="shared" si="2"/>
        <v>4.6286321089283309</v>
      </c>
      <c r="I28">
        <f t="shared" si="3"/>
        <v>0.6479344874558457</v>
      </c>
      <c r="J28">
        <f t="shared" si="4"/>
        <v>0.41981910003466949</v>
      </c>
    </row>
    <row r="29" spans="1:10" x14ac:dyDescent="0.2">
      <c r="D29">
        <f t="shared" si="0"/>
        <v>4.8000000000000016</v>
      </c>
      <c r="E29" s="15">
        <v>0</v>
      </c>
      <c r="F29">
        <f t="shared" si="5"/>
        <v>2</v>
      </c>
      <c r="G29">
        <f t="shared" si="1"/>
        <v>4.1109285199965502</v>
      </c>
      <c r="H29">
        <f t="shared" si="2"/>
        <v>4.6959496868739112</v>
      </c>
      <c r="I29">
        <f t="shared" si="3"/>
        <v>0.58502116687736105</v>
      </c>
      <c r="J29">
        <f t="shared" si="4"/>
        <v>0.34224976569454912</v>
      </c>
    </row>
    <row r="30" spans="1:10" x14ac:dyDescent="0.2">
      <c r="D30">
        <f t="shared" si="0"/>
        <v>5.0000000000000018</v>
      </c>
      <c r="E30" s="15">
        <v>0</v>
      </c>
      <c r="F30">
        <f t="shared" si="5"/>
        <v>2</v>
      </c>
      <c r="G30">
        <f t="shared" si="1"/>
        <v>4.2327604352327572</v>
      </c>
      <c r="H30">
        <f t="shared" si="2"/>
        <v>4.751064658160681</v>
      </c>
      <c r="I30">
        <f t="shared" si="3"/>
        <v>0.51830422292792377</v>
      </c>
      <c r="J30">
        <f t="shared" si="4"/>
        <v>0.2686392675049189</v>
      </c>
    </row>
    <row r="31" spans="1:10" x14ac:dyDescent="0.2">
      <c r="D31">
        <f t="shared" si="0"/>
        <v>5.200000000000002</v>
      </c>
      <c r="E31" s="15">
        <v>0</v>
      </c>
      <c r="F31">
        <f t="shared" si="5"/>
        <v>2</v>
      </c>
      <c r="G31">
        <f t="shared" si="1"/>
        <v>4.3467350429360083</v>
      </c>
      <c r="H31">
        <f t="shared" si="2"/>
        <v>4.7961889801081696</v>
      </c>
      <c r="I31">
        <f t="shared" si="3"/>
        <v>0.44945393717216131</v>
      </c>
      <c r="J31">
        <f t="shared" si="4"/>
        <v>0.20200884163955712</v>
      </c>
    </row>
    <row r="32" spans="1:10" x14ac:dyDescent="0.2">
      <c r="D32">
        <f t="shared" si="0"/>
        <v>5.4000000000000021</v>
      </c>
      <c r="E32" s="15">
        <v>0</v>
      </c>
      <c r="F32">
        <f t="shared" si="5"/>
        <v>2</v>
      </c>
      <c r="G32">
        <f t="shared" si="1"/>
        <v>4.4533590845586382</v>
      </c>
      <c r="H32">
        <f t="shared" si="2"/>
        <v>4.8331336501983699</v>
      </c>
      <c r="I32">
        <f t="shared" si="3"/>
        <v>0.37977456563973178</v>
      </c>
      <c r="J32">
        <f t="shared" si="4"/>
        <v>0.14422872070684695</v>
      </c>
    </row>
    <row r="33" spans="4:10" x14ac:dyDescent="0.2">
      <c r="D33">
        <f t="shared" si="0"/>
        <v>5.6000000000000023</v>
      </c>
      <c r="E33" s="15">
        <v>0</v>
      </c>
      <c r="F33">
        <f t="shared" si="5"/>
        <v>2</v>
      </c>
      <c r="G33">
        <f t="shared" si="1"/>
        <v>4.5531066202689106</v>
      </c>
      <c r="H33">
        <f t="shared" si="2"/>
        <v>4.8633813877635372</v>
      </c>
      <c r="I33">
        <f t="shared" si="3"/>
        <v>0.31027476749462668</v>
      </c>
      <c r="J33">
        <f t="shared" si="4"/>
        <v>9.6270431343844651E-2</v>
      </c>
    </row>
    <row r="34" spans="4:10" x14ac:dyDescent="0.2">
      <c r="D34">
        <f t="shared" si="0"/>
        <v>5.8000000000000025</v>
      </c>
      <c r="E34" s="15">
        <v>0</v>
      </c>
      <c r="F34">
        <f t="shared" si="5"/>
        <v>2</v>
      </c>
      <c r="G34">
        <f t="shared" si="1"/>
        <v>4.6464211366655608</v>
      </c>
      <c r="H34">
        <f t="shared" si="2"/>
        <v>4.8881461407191722</v>
      </c>
      <c r="I34">
        <f t="shared" si="3"/>
        <v>0.24172500405361141</v>
      </c>
      <c r="J34">
        <f t="shared" si="4"/>
        <v>5.8430977584718456E-2</v>
      </c>
    </row>
    <row r="35" spans="4:10" x14ac:dyDescent="0.2">
      <c r="D35">
        <f t="shared" si="0"/>
        <v>6.0000000000000027</v>
      </c>
      <c r="E35" s="15">
        <v>0</v>
      </c>
      <c r="F35">
        <f t="shared" si="5"/>
        <v>2</v>
      </c>
      <c r="G35">
        <f t="shared" si="1"/>
        <v>4.7337175185594749</v>
      </c>
      <c r="H35">
        <f t="shared" si="2"/>
        <v>4.9084218055563298</v>
      </c>
      <c r="I35">
        <f t="shared" si="3"/>
        <v>0.17470428699685492</v>
      </c>
      <c r="J35">
        <f t="shared" si="4"/>
        <v>3.0521587895079451E-2</v>
      </c>
    </row>
    <row r="36" spans="4:10" x14ac:dyDescent="0.2">
      <c r="D36">
        <f t="shared" si="0"/>
        <v>6.2000000000000028</v>
      </c>
      <c r="E36" s="15">
        <v>0</v>
      </c>
      <c r="F36">
        <f t="shared" si="5"/>
        <v>2</v>
      </c>
      <c r="G36">
        <f t="shared" si="1"/>
        <v>4.8153838935892193</v>
      </c>
      <c r="H36">
        <f t="shared" si="2"/>
        <v>4.9250221158976117</v>
      </c>
      <c r="I36">
        <f t="shared" si="3"/>
        <v>0.10963822230839249</v>
      </c>
      <c r="J36">
        <f t="shared" si="4"/>
        <v>1.2020539790944492E-2</v>
      </c>
    </row>
    <row r="37" spans="4:10" x14ac:dyDescent="0.2">
      <c r="D37">
        <f t="shared" si="0"/>
        <v>6.400000000000003</v>
      </c>
      <c r="E37" s="15">
        <v>0</v>
      </c>
      <c r="F37">
        <f t="shared" si="5"/>
        <v>2</v>
      </c>
      <c r="G37">
        <f t="shared" si="1"/>
        <v>4.8917833578717564</v>
      </c>
      <c r="H37">
        <f t="shared" si="2"/>
        <v>4.9386133004846577</v>
      </c>
      <c r="I37">
        <f t="shared" si="3"/>
        <v>4.6829942612901299E-2</v>
      </c>
      <c r="J37">
        <f t="shared" si="4"/>
        <v>2.1930435251276289E-3</v>
      </c>
    </row>
    <row r="38" spans="4:10" x14ac:dyDescent="0.2">
      <c r="D38">
        <f t="shared" si="0"/>
        <v>6.6000000000000032</v>
      </c>
      <c r="E38" s="15">
        <v>0</v>
      </c>
      <c r="F38">
        <f t="shared" si="5"/>
        <v>2</v>
      </c>
      <c r="G38">
        <f t="shared" si="1"/>
        <v>4.9632555903607436</v>
      </c>
      <c r="H38">
        <f t="shared" si="2"/>
        <v>4.9497408212768326</v>
      </c>
      <c r="I38">
        <f t="shared" si="3"/>
        <v>1.3514769083911027E-2</v>
      </c>
      <c r="J38">
        <f t="shared" si="4"/>
        <v>1.8264898339143728E-4</v>
      </c>
    </row>
    <row r="39" spans="4:10" x14ac:dyDescent="0.2">
      <c r="D39">
        <f t="shared" si="0"/>
        <v>6.8000000000000034</v>
      </c>
      <c r="E39" s="15">
        <v>0</v>
      </c>
      <c r="F39">
        <f t="shared" si="5"/>
        <v>2</v>
      </c>
      <c r="G39">
        <f t="shared" si="1"/>
        <v>5.0301183630899944</v>
      </c>
      <c r="H39">
        <f t="shared" si="2"/>
        <v>4.9588512647548999</v>
      </c>
      <c r="I39">
        <f t="shared" si="3"/>
        <v>7.1267098335094481E-2</v>
      </c>
      <c r="J39">
        <f t="shared" si="4"/>
        <v>5.078999305104027E-3</v>
      </c>
    </row>
    <row r="40" spans="4:10" x14ac:dyDescent="0.2">
      <c r="D40">
        <f t="shared" si="0"/>
        <v>7.0000000000000036</v>
      </c>
      <c r="E40" s="15">
        <v>0</v>
      </c>
      <c r="F40">
        <f t="shared" si="5"/>
        <v>2</v>
      </c>
      <c r="G40">
        <f t="shared" si="1"/>
        <v>5.0926689540167907</v>
      </c>
      <c r="H40">
        <f t="shared" si="2"/>
        <v>4.966310265004573</v>
      </c>
      <c r="I40">
        <f t="shared" si="3"/>
        <v>0.1263586890122177</v>
      </c>
      <c r="J40">
        <f t="shared" si="4"/>
        <v>1.5966518288886344E-2</v>
      </c>
    </row>
    <row r="41" spans="4:10" x14ac:dyDescent="0.2">
      <c r="D41">
        <f t="shared" si="0"/>
        <v>7.2000000000000037</v>
      </c>
      <c r="E41" s="15">
        <v>0</v>
      </c>
      <c r="F41">
        <f t="shared" si="5"/>
        <v>2</v>
      </c>
      <c r="G41">
        <f t="shared" si="1"/>
        <v>5.1511854687466636</v>
      </c>
      <c r="H41">
        <f t="shared" si="2"/>
        <v>4.9724171778961965</v>
      </c>
      <c r="I41">
        <f t="shared" si="3"/>
        <v>0.17876829085046708</v>
      </c>
      <c r="J41">
        <f t="shared" si="4"/>
        <v>3.1958101813597192E-2</v>
      </c>
    </row>
    <row r="42" spans="4:10" x14ac:dyDescent="0.2">
      <c r="D42">
        <f t="shared" si="0"/>
        <v>7.4000000000000039</v>
      </c>
      <c r="E42" s="15">
        <v>0</v>
      </c>
      <c r="F42">
        <f t="shared" si="5"/>
        <v>2</v>
      </c>
      <c r="G42">
        <f t="shared" si="1"/>
        <v>5.2059280770161651</v>
      </c>
      <c r="H42">
        <f t="shared" si="2"/>
        <v>4.9774170952869365</v>
      </c>
      <c r="I42">
        <f t="shared" si="3"/>
        <v>0.22851098172922857</v>
      </c>
      <c r="J42">
        <f t="shared" si="4"/>
        <v>5.2217268770855835E-2</v>
      </c>
    </row>
    <row r="43" spans="4:10" x14ac:dyDescent="0.2">
      <c r="D43">
        <f t="shared" si="0"/>
        <v>7.6000000000000041</v>
      </c>
      <c r="E43" s="15">
        <v>0</v>
      </c>
      <c r="F43">
        <f t="shared" si="5"/>
        <v>2</v>
      </c>
      <c r="G43">
        <f t="shared" si="1"/>
        <v>5.2571401694311337</v>
      </c>
      <c r="H43">
        <f t="shared" si="2"/>
        <v>4.9815106814175856</v>
      </c>
      <c r="I43">
        <f t="shared" si="3"/>
        <v>0.27562948801354814</v>
      </c>
      <c r="J43">
        <f t="shared" si="4"/>
        <v>7.5971614662610681E-2</v>
      </c>
    </row>
    <row r="44" spans="4:10" x14ac:dyDescent="0.2">
      <c r="D44">
        <f t="shared" si="0"/>
        <v>7.8000000000000043</v>
      </c>
      <c r="E44" s="15">
        <v>0</v>
      </c>
      <c r="F44">
        <f t="shared" si="5"/>
        <v>2</v>
      </c>
      <c r="G44">
        <f t="shared" si="1"/>
        <v>5.3050494396034216</v>
      </c>
      <c r="H44">
        <f t="shared" si="2"/>
        <v>4.9848622262731208</v>
      </c>
      <c r="I44">
        <f t="shared" si="3"/>
        <v>0.32018721333030076</v>
      </c>
      <c r="J44">
        <f t="shared" si="4"/>
        <v>0.10251985158022353</v>
      </c>
    </row>
    <row r="45" spans="4:10" x14ac:dyDescent="0.2">
      <c r="D45">
        <f t="shared" si="0"/>
        <v>8.0000000000000036</v>
      </c>
      <c r="E45" s="15">
        <v>0</v>
      </c>
      <c r="F45">
        <f t="shared" si="5"/>
        <v>2</v>
      </c>
      <c r="G45">
        <f t="shared" si="1"/>
        <v>5.3498688964973633</v>
      </c>
      <c r="H45">
        <f t="shared" si="2"/>
        <v>4.9876062391166682</v>
      </c>
      <c r="I45">
        <f t="shared" si="3"/>
        <v>0.36226265738069507</v>
      </c>
      <c r="J45">
        <f t="shared" si="4"/>
        <v>0.13123423293252287</v>
      </c>
    </row>
    <row r="46" spans="4:10" x14ac:dyDescent="0.2">
      <c r="D46">
        <f t="shared" si="0"/>
        <v>8.2000000000000028</v>
      </c>
      <c r="E46" s="15">
        <v>0</v>
      </c>
      <c r="F46">
        <f t="shared" si="5"/>
        <v>2</v>
      </c>
      <c r="G46">
        <f t="shared" si="1"/>
        <v>5.3917978114869696</v>
      </c>
      <c r="H46">
        <f t="shared" si="2"/>
        <v>4.9898528468185219</v>
      </c>
      <c r="I46">
        <f t="shared" si="3"/>
        <v>0.40194496466844765</v>
      </c>
      <c r="J46">
        <f t="shared" si="4"/>
        <v>0.16155975462231964</v>
      </c>
    </row>
    <row r="47" spans="4:10" x14ac:dyDescent="0.2">
      <c r="D47">
        <f t="shared" si="0"/>
        <v>8.4000000000000021</v>
      </c>
      <c r="E47" s="15">
        <v>0</v>
      </c>
      <c r="F47">
        <f t="shared" si="5"/>
        <v>2</v>
      </c>
      <c r="G47">
        <f t="shared" si="1"/>
        <v>5.4310226043345429</v>
      </c>
      <c r="H47">
        <f t="shared" si="2"/>
        <v>4.9916922136341304</v>
      </c>
      <c r="I47">
        <f t="shared" si="3"/>
        <v>0.43933039070041247</v>
      </c>
      <c r="J47">
        <f t="shared" si="4"/>
        <v>0.19301119219297708</v>
      </c>
    </row>
    <row r="48" spans="4:10" x14ac:dyDescent="0.2">
      <c r="D48">
        <f t="shared" si="0"/>
        <v>8.6000000000000014</v>
      </c>
      <c r="E48" s="15">
        <v>0</v>
      </c>
      <c r="F48">
        <f t="shared" si="5"/>
        <v>2</v>
      </c>
      <c r="G48">
        <f t="shared" si="1"/>
        <v>5.4677176720298659</v>
      </c>
      <c r="H48">
        <f t="shared" si="2"/>
        <v>4.9931981598122608</v>
      </c>
      <c r="I48">
        <f t="shared" si="3"/>
        <v>0.47451951221760513</v>
      </c>
      <c r="J48">
        <f t="shared" si="4"/>
        <v>0.2251687674752339</v>
      </c>
    </row>
    <row r="49" spans="4:10" x14ac:dyDescent="0.2">
      <c r="D49">
        <f t="shared" si="0"/>
        <v>8.8000000000000007</v>
      </c>
      <c r="E49" s="15">
        <v>0</v>
      </c>
      <c r="F49">
        <f t="shared" si="5"/>
        <v>2</v>
      </c>
      <c r="G49">
        <f t="shared" si="1"/>
        <v>5.5020461641750495</v>
      </c>
      <c r="H49">
        <f t="shared" si="2"/>
        <v>4.9944311242607755</v>
      </c>
      <c r="I49">
        <f t="shared" si="3"/>
        <v>0.50761503991427404</v>
      </c>
      <c r="J49">
        <f t="shared" si="4"/>
        <v>0.25767302874717002</v>
      </c>
    </row>
    <row r="50" spans="4:10" ht="13.5" thickBot="1" x14ac:dyDescent="0.25">
      <c r="D50">
        <f t="shared" si="0"/>
        <v>9</v>
      </c>
      <c r="E50" s="16">
        <v>0</v>
      </c>
      <c r="F50">
        <f t="shared" si="5"/>
        <v>2</v>
      </c>
      <c r="G50">
        <f t="shared" si="1"/>
        <v>5.5341607083624718</v>
      </c>
      <c r="H50">
        <f t="shared" si="2"/>
        <v>4.9954405901722279</v>
      </c>
      <c r="I50">
        <f t="shared" si="3"/>
        <v>0.5387201181902439</v>
      </c>
      <c r="J50">
        <f t="shared" si="4"/>
        <v>0.29021936574291035</v>
      </c>
    </row>
    <row r="52" spans="4:10" x14ac:dyDescent="0.2">
      <c r="H52" s="6"/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Results</vt:lpstr>
    </vt:vector>
  </TitlesOfParts>
  <Company>BYU Chemical Engineering Dept.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John Hedengren</cp:lastModifiedBy>
  <dcterms:created xsi:type="dcterms:W3CDTF">2003-09-10T14:38:17Z</dcterms:created>
  <dcterms:modified xsi:type="dcterms:W3CDTF">2015-03-20T21:29:03Z</dcterms:modified>
</cp:coreProperties>
</file>