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's PC\OneDrive\Documents\GitHub\bootcamp\excel-challenge\"/>
    </mc:Choice>
  </mc:AlternateContent>
  <xr:revisionPtr revIDLastSave="0" documentId="13_ncr:1_{F1205E44-A6FA-41CD-94C6-EEB31831D436}" xr6:coauthVersionLast="47" xr6:coauthVersionMax="47" xr10:uidLastSave="{00000000-0000-0000-0000-000000000000}"/>
  <bookViews>
    <workbookView xWindow="30" yWindow="1095" windowWidth="14205" windowHeight="13485" activeTab="1" xr2:uid="{00000000-000D-0000-FFFF-FFFF00000000}"/>
  </bookViews>
  <sheets>
    <sheet name="Parent" sheetId="2" r:id="rId1"/>
    <sheet name="Sub-Category" sheetId="4" r:id="rId2"/>
    <sheet name="Years" sheetId="5" r:id="rId3"/>
    <sheet name="Bonus" sheetId="8" r:id="rId4"/>
    <sheet name="Bonus Statistical" sheetId="9" r:id="rId5"/>
    <sheet name="Crowdfunding" sheetId="1" r:id="rId6"/>
  </sheets>
  <definedNames>
    <definedName name="_xlnm._FilterDatabase" localSheetId="4" hidden="1">'Bonus Statistical'!$E$11:$G$576</definedName>
    <definedName name="_xlnm._FilterDatabase" localSheetId="5" hidden="1">Crowdfunding!$A$1:$T$1001</definedName>
    <definedName name="goal">Crowdfunding!$D$1:$D$1001</definedName>
    <definedName name="outcome">Crowdfunding!$G$1:$G$1001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9" l="1"/>
  <c r="C6" i="9"/>
  <c r="F9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G12" i="9"/>
  <c r="D7" i="9" s="1"/>
  <c r="F12" i="9"/>
  <c r="B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290" i="9"/>
  <c r="C290" i="9"/>
  <c r="B291" i="9"/>
  <c r="C291" i="9"/>
  <c r="B292" i="9"/>
  <c r="C292" i="9"/>
  <c r="B293" i="9"/>
  <c r="C293" i="9"/>
  <c r="B294" i="9"/>
  <c r="C294" i="9"/>
  <c r="B295" i="9"/>
  <c r="C295" i="9"/>
  <c r="B296" i="9"/>
  <c r="C296" i="9"/>
  <c r="B297" i="9"/>
  <c r="C297" i="9"/>
  <c r="B298" i="9"/>
  <c r="C298" i="9"/>
  <c r="B299" i="9"/>
  <c r="C299" i="9"/>
  <c r="B300" i="9"/>
  <c r="C300" i="9"/>
  <c r="B301" i="9"/>
  <c r="C301" i="9"/>
  <c r="B302" i="9"/>
  <c r="C302" i="9"/>
  <c r="B303" i="9"/>
  <c r="C303" i="9"/>
  <c r="B304" i="9"/>
  <c r="C304" i="9"/>
  <c r="B305" i="9"/>
  <c r="C305" i="9"/>
  <c r="B306" i="9"/>
  <c r="C306" i="9"/>
  <c r="B307" i="9"/>
  <c r="C307" i="9"/>
  <c r="B308" i="9"/>
  <c r="C308" i="9"/>
  <c r="B309" i="9"/>
  <c r="C309" i="9"/>
  <c r="B310" i="9"/>
  <c r="C310" i="9"/>
  <c r="B311" i="9"/>
  <c r="C311" i="9"/>
  <c r="B312" i="9"/>
  <c r="C312" i="9"/>
  <c r="B313" i="9"/>
  <c r="C313" i="9"/>
  <c r="B314" i="9"/>
  <c r="C314" i="9"/>
  <c r="B315" i="9"/>
  <c r="C315" i="9"/>
  <c r="B316" i="9"/>
  <c r="C316" i="9"/>
  <c r="B317" i="9"/>
  <c r="C317" i="9"/>
  <c r="B318" i="9"/>
  <c r="C318" i="9"/>
  <c r="B319" i="9"/>
  <c r="C319" i="9"/>
  <c r="B320" i="9"/>
  <c r="C320" i="9"/>
  <c r="B321" i="9"/>
  <c r="C321" i="9"/>
  <c r="B322" i="9"/>
  <c r="C322" i="9"/>
  <c r="B323" i="9"/>
  <c r="C323" i="9"/>
  <c r="B324" i="9"/>
  <c r="C324" i="9"/>
  <c r="B325" i="9"/>
  <c r="C325" i="9"/>
  <c r="B326" i="9"/>
  <c r="C326" i="9"/>
  <c r="B327" i="9"/>
  <c r="C327" i="9"/>
  <c r="B328" i="9"/>
  <c r="C328" i="9"/>
  <c r="B329" i="9"/>
  <c r="C329" i="9"/>
  <c r="B330" i="9"/>
  <c r="C330" i="9"/>
  <c r="B331" i="9"/>
  <c r="C331" i="9"/>
  <c r="B332" i="9"/>
  <c r="C332" i="9"/>
  <c r="B333" i="9"/>
  <c r="C333" i="9"/>
  <c r="B334" i="9"/>
  <c r="C334" i="9"/>
  <c r="B335" i="9"/>
  <c r="C335" i="9"/>
  <c r="B336" i="9"/>
  <c r="C336" i="9"/>
  <c r="B337" i="9"/>
  <c r="C337" i="9"/>
  <c r="B338" i="9"/>
  <c r="C338" i="9"/>
  <c r="B339" i="9"/>
  <c r="C339" i="9"/>
  <c r="B340" i="9"/>
  <c r="C340" i="9"/>
  <c r="B341" i="9"/>
  <c r="C341" i="9"/>
  <c r="B342" i="9"/>
  <c r="C342" i="9"/>
  <c r="B343" i="9"/>
  <c r="C343" i="9"/>
  <c r="B344" i="9"/>
  <c r="C344" i="9"/>
  <c r="B345" i="9"/>
  <c r="C345" i="9"/>
  <c r="B346" i="9"/>
  <c r="C346" i="9"/>
  <c r="B347" i="9"/>
  <c r="C347" i="9"/>
  <c r="B348" i="9"/>
  <c r="C348" i="9"/>
  <c r="B349" i="9"/>
  <c r="C349" i="9"/>
  <c r="B350" i="9"/>
  <c r="C350" i="9"/>
  <c r="B351" i="9"/>
  <c r="C351" i="9"/>
  <c r="B352" i="9"/>
  <c r="C352" i="9"/>
  <c r="B353" i="9"/>
  <c r="C353" i="9"/>
  <c r="B354" i="9"/>
  <c r="C354" i="9"/>
  <c r="B355" i="9"/>
  <c r="C355" i="9"/>
  <c r="B356" i="9"/>
  <c r="C356" i="9"/>
  <c r="B357" i="9"/>
  <c r="C357" i="9"/>
  <c r="B358" i="9"/>
  <c r="C358" i="9"/>
  <c r="B359" i="9"/>
  <c r="C359" i="9"/>
  <c r="B360" i="9"/>
  <c r="C360" i="9"/>
  <c r="B361" i="9"/>
  <c r="C361" i="9"/>
  <c r="B362" i="9"/>
  <c r="C362" i="9"/>
  <c r="B363" i="9"/>
  <c r="C363" i="9"/>
  <c r="B364" i="9"/>
  <c r="C364" i="9"/>
  <c r="B365" i="9"/>
  <c r="C365" i="9"/>
  <c r="B366" i="9"/>
  <c r="C366" i="9"/>
  <c r="B367" i="9"/>
  <c r="C367" i="9"/>
  <c r="B368" i="9"/>
  <c r="C368" i="9"/>
  <c r="B369" i="9"/>
  <c r="C369" i="9"/>
  <c r="B370" i="9"/>
  <c r="C370" i="9"/>
  <c r="B371" i="9"/>
  <c r="C371" i="9"/>
  <c r="B372" i="9"/>
  <c r="C372" i="9"/>
  <c r="B373" i="9"/>
  <c r="C373" i="9"/>
  <c r="B374" i="9"/>
  <c r="C374" i="9"/>
  <c r="B375" i="9"/>
  <c r="C375" i="9"/>
  <c r="B376" i="9"/>
  <c r="C376" i="9"/>
  <c r="B377" i="9"/>
  <c r="C377" i="9"/>
  <c r="B378" i="9"/>
  <c r="C378" i="9"/>
  <c r="B379" i="9"/>
  <c r="C379" i="9"/>
  <c r="B380" i="9"/>
  <c r="C380" i="9"/>
  <c r="B381" i="9"/>
  <c r="C381" i="9"/>
  <c r="B382" i="9"/>
  <c r="C382" i="9"/>
  <c r="B383" i="9"/>
  <c r="C383" i="9"/>
  <c r="B384" i="9"/>
  <c r="C384" i="9"/>
  <c r="B385" i="9"/>
  <c r="C385" i="9"/>
  <c r="B386" i="9"/>
  <c r="C386" i="9"/>
  <c r="B387" i="9"/>
  <c r="C387" i="9"/>
  <c r="B388" i="9"/>
  <c r="C388" i="9"/>
  <c r="B389" i="9"/>
  <c r="C389" i="9"/>
  <c r="B390" i="9"/>
  <c r="C390" i="9"/>
  <c r="B391" i="9"/>
  <c r="C391" i="9"/>
  <c r="B392" i="9"/>
  <c r="C392" i="9"/>
  <c r="B393" i="9"/>
  <c r="C393" i="9"/>
  <c r="B394" i="9"/>
  <c r="C394" i="9"/>
  <c r="B395" i="9"/>
  <c r="C395" i="9"/>
  <c r="B396" i="9"/>
  <c r="C396" i="9"/>
  <c r="B397" i="9"/>
  <c r="C397" i="9"/>
  <c r="B398" i="9"/>
  <c r="C398" i="9"/>
  <c r="B399" i="9"/>
  <c r="C399" i="9"/>
  <c r="B400" i="9"/>
  <c r="C400" i="9"/>
  <c r="B401" i="9"/>
  <c r="C401" i="9"/>
  <c r="B402" i="9"/>
  <c r="C402" i="9"/>
  <c r="B403" i="9"/>
  <c r="C403" i="9"/>
  <c r="B404" i="9"/>
  <c r="C404" i="9"/>
  <c r="B405" i="9"/>
  <c r="C405" i="9"/>
  <c r="B406" i="9"/>
  <c r="C406" i="9"/>
  <c r="B407" i="9"/>
  <c r="C407" i="9"/>
  <c r="B408" i="9"/>
  <c r="C408" i="9"/>
  <c r="B409" i="9"/>
  <c r="C409" i="9"/>
  <c r="B410" i="9"/>
  <c r="C410" i="9"/>
  <c r="B411" i="9"/>
  <c r="C411" i="9"/>
  <c r="B412" i="9"/>
  <c r="C412" i="9"/>
  <c r="B413" i="9"/>
  <c r="C413" i="9"/>
  <c r="B414" i="9"/>
  <c r="C414" i="9"/>
  <c r="B415" i="9"/>
  <c r="C415" i="9"/>
  <c r="B416" i="9"/>
  <c r="C416" i="9"/>
  <c r="B417" i="9"/>
  <c r="C417" i="9"/>
  <c r="B418" i="9"/>
  <c r="C418" i="9"/>
  <c r="B419" i="9"/>
  <c r="C419" i="9"/>
  <c r="B420" i="9"/>
  <c r="C420" i="9"/>
  <c r="B421" i="9"/>
  <c r="C421" i="9"/>
  <c r="B422" i="9"/>
  <c r="C422" i="9"/>
  <c r="B423" i="9"/>
  <c r="C423" i="9"/>
  <c r="B424" i="9"/>
  <c r="C424" i="9"/>
  <c r="B425" i="9"/>
  <c r="C425" i="9"/>
  <c r="B426" i="9"/>
  <c r="C426" i="9"/>
  <c r="B427" i="9"/>
  <c r="C427" i="9"/>
  <c r="B428" i="9"/>
  <c r="C428" i="9"/>
  <c r="B429" i="9"/>
  <c r="C429" i="9"/>
  <c r="B430" i="9"/>
  <c r="C430" i="9"/>
  <c r="B431" i="9"/>
  <c r="C431" i="9"/>
  <c r="B432" i="9"/>
  <c r="C432" i="9"/>
  <c r="B433" i="9"/>
  <c r="C433" i="9"/>
  <c r="B434" i="9"/>
  <c r="C434" i="9"/>
  <c r="B435" i="9"/>
  <c r="C435" i="9"/>
  <c r="B436" i="9"/>
  <c r="C436" i="9"/>
  <c r="B437" i="9"/>
  <c r="C437" i="9"/>
  <c r="B438" i="9"/>
  <c r="C438" i="9"/>
  <c r="B439" i="9"/>
  <c r="C439" i="9"/>
  <c r="B440" i="9"/>
  <c r="C440" i="9"/>
  <c r="B441" i="9"/>
  <c r="C441" i="9"/>
  <c r="B442" i="9"/>
  <c r="C442" i="9"/>
  <c r="B443" i="9"/>
  <c r="C443" i="9"/>
  <c r="B444" i="9"/>
  <c r="C444" i="9"/>
  <c r="B445" i="9"/>
  <c r="C445" i="9"/>
  <c r="B446" i="9"/>
  <c r="C446" i="9"/>
  <c r="B447" i="9"/>
  <c r="C447" i="9"/>
  <c r="B448" i="9"/>
  <c r="C448" i="9"/>
  <c r="B449" i="9"/>
  <c r="C449" i="9"/>
  <c r="B450" i="9"/>
  <c r="C450" i="9"/>
  <c r="B451" i="9"/>
  <c r="C451" i="9"/>
  <c r="B452" i="9"/>
  <c r="C452" i="9"/>
  <c r="B453" i="9"/>
  <c r="C453" i="9"/>
  <c r="B454" i="9"/>
  <c r="C454" i="9"/>
  <c r="B455" i="9"/>
  <c r="C455" i="9"/>
  <c r="B456" i="9"/>
  <c r="C456" i="9"/>
  <c r="B457" i="9"/>
  <c r="C457" i="9"/>
  <c r="B458" i="9"/>
  <c r="C458" i="9"/>
  <c r="B459" i="9"/>
  <c r="C459" i="9"/>
  <c r="B460" i="9"/>
  <c r="C460" i="9"/>
  <c r="B461" i="9"/>
  <c r="C461" i="9"/>
  <c r="B462" i="9"/>
  <c r="C462" i="9"/>
  <c r="B463" i="9"/>
  <c r="C463" i="9"/>
  <c r="B464" i="9"/>
  <c r="C464" i="9"/>
  <c r="B465" i="9"/>
  <c r="C465" i="9"/>
  <c r="B466" i="9"/>
  <c r="C466" i="9"/>
  <c r="B467" i="9"/>
  <c r="C467" i="9"/>
  <c r="B468" i="9"/>
  <c r="C468" i="9"/>
  <c r="B469" i="9"/>
  <c r="C469" i="9"/>
  <c r="B470" i="9"/>
  <c r="C470" i="9"/>
  <c r="B471" i="9"/>
  <c r="C471" i="9"/>
  <c r="B472" i="9"/>
  <c r="C472" i="9"/>
  <c r="B473" i="9"/>
  <c r="C473" i="9"/>
  <c r="B474" i="9"/>
  <c r="C474" i="9"/>
  <c r="B475" i="9"/>
  <c r="C475" i="9"/>
  <c r="B476" i="9"/>
  <c r="C476" i="9"/>
  <c r="B477" i="9"/>
  <c r="C477" i="9"/>
  <c r="B478" i="9"/>
  <c r="C478" i="9"/>
  <c r="B479" i="9"/>
  <c r="C479" i="9"/>
  <c r="B480" i="9"/>
  <c r="C480" i="9"/>
  <c r="B481" i="9"/>
  <c r="C481" i="9"/>
  <c r="B482" i="9"/>
  <c r="C482" i="9"/>
  <c r="B483" i="9"/>
  <c r="C483" i="9"/>
  <c r="B484" i="9"/>
  <c r="C484" i="9"/>
  <c r="B485" i="9"/>
  <c r="C485" i="9"/>
  <c r="B486" i="9"/>
  <c r="C486" i="9"/>
  <c r="B487" i="9"/>
  <c r="C487" i="9"/>
  <c r="B488" i="9"/>
  <c r="C488" i="9"/>
  <c r="B489" i="9"/>
  <c r="C489" i="9"/>
  <c r="B490" i="9"/>
  <c r="C490" i="9"/>
  <c r="B491" i="9"/>
  <c r="C491" i="9"/>
  <c r="B492" i="9"/>
  <c r="C492" i="9"/>
  <c r="B493" i="9"/>
  <c r="C493" i="9"/>
  <c r="B494" i="9"/>
  <c r="C494" i="9"/>
  <c r="B495" i="9"/>
  <c r="C495" i="9"/>
  <c r="B496" i="9"/>
  <c r="C496" i="9"/>
  <c r="B497" i="9"/>
  <c r="C497" i="9"/>
  <c r="B498" i="9"/>
  <c r="C498" i="9"/>
  <c r="B499" i="9"/>
  <c r="C499" i="9"/>
  <c r="B500" i="9"/>
  <c r="C500" i="9"/>
  <c r="B501" i="9"/>
  <c r="C501" i="9"/>
  <c r="B502" i="9"/>
  <c r="C502" i="9"/>
  <c r="B503" i="9"/>
  <c r="C503" i="9"/>
  <c r="B504" i="9"/>
  <c r="C504" i="9"/>
  <c r="B505" i="9"/>
  <c r="C505" i="9"/>
  <c r="B506" i="9"/>
  <c r="C506" i="9"/>
  <c r="B507" i="9"/>
  <c r="C507" i="9"/>
  <c r="B508" i="9"/>
  <c r="C508" i="9"/>
  <c r="B509" i="9"/>
  <c r="C509" i="9"/>
  <c r="B510" i="9"/>
  <c r="C510" i="9"/>
  <c r="B511" i="9"/>
  <c r="C511" i="9"/>
  <c r="B512" i="9"/>
  <c r="C512" i="9"/>
  <c r="B513" i="9"/>
  <c r="C513" i="9"/>
  <c r="B514" i="9"/>
  <c r="C514" i="9"/>
  <c r="B515" i="9"/>
  <c r="C515" i="9"/>
  <c r="B516" i="9"/>
  <c r="C516" i="9"/>
  <c r="B517" i="9"/>
  <c r="C517" i="9"/>
  <c r="B518" i="9"/>
  <c r="C518" i="9"/>
  <c r="B519" i="9"/>
  <c r="C519" i="9"/>
  <c r="B520" i="9"/>
  <c r="C520" i="9"/>
  <c r="B521" i="9"/>
  <c r="C521" i="9"/>
  <c r="B522" i="9"/>
  <c r="C522" i="9"/>
  <c r="B523" i="9"/>
  <c r="C523" i="9"/>
  <c r="B524" i="9"/>
  <c r="C524" i="9"/>
  <c r="B525" i="9"/>
  <c r="C525" i="9"/>
  <c r="B526" i="9"/>
  <c r="C526" i="9"/>
  <c r="B527" i="9"/>
  <c r="C527" i="9"/>
  <c r="B528" i="9"/>
  <c r="C528" i="9"/>
  <c r="B529" i="9"/>
  <c r="C529" i="9"/>
  <c r="B530" i="9"/>
  <c r="C530" i="9"/>
  <c r="B531" i="9"/>
  <c r="C531" i="9"/>
  <c r="B532" i="9"/>
  <c r="C532" i="9"/>
  <c r="B533" i="9"/>
  <c r="C533" i="9"/>
  <c r="B534" i="9"/>
  <c r="C534" i="9"/>
  <c r="B535" i="9"/>
  <c r="C535" i="9"/>
  <c r="B536" i="9"/>
  <c r="C536" i="9"/>
  <c r="B537" i="9"/>
  <c r="C537" i="9"/>
  <c r="B538" i="9"/>
  <c r="C538" i="9"/>
  <c r="B539" i="9"/>
  <c r="C539" i="9"/>
  <c r="B540" i="9"/>
  <c r="C540" i="9"/>
  <c r="B541" i="9"/>
  <c r="C541" i="9"/>
  <c r="B542" i="9"/>
  <c r="C542" i="9"/>
  <c r="B543" i="9"/>
  <c r="C543" i="9"/>
  <c r="B544" i="9"/>
  <c r="C544" i="9"/>
  <c r="B545" i="9"/>
  <c r="C545" i="9"/>
  <c r="B546" i="9"/>
  <c r="C546" i="9"/>
  <c r="B547" i="9"/>
  <c r="C547" i="9"/>
  <c r="B548" i="9"/>
  <c r="C548" i="9"/>
  <c r="B549" i="9"/>
  <c r="C549" i="9"/>
  <c r="B550" i="9"/>
  <c r="C550" i="9"/>
  <c r="B551" i="9"/>
  <c r="C551" i="9"/>
  <c r="B552" i="9"/>
  <c r="C552" i="9"/>
  <c r="B553" i="9"/>
  <c r="C553" i="9"/>
  <c r="B554" i="9"/>
  <c r="C554" i="9"/>
  <c r="B555" i="9"/>
  <c r="C555" i="9"/>
  <c r="B556" i="9"/>
  <c r="C556" i="9"/>
  <c r="B557" i="9"/>
  <c r="C557" i="9"/>
  <c r="B558" i="9"/>
  <c r="C558" i="9"/>
  <c r="B559" i="9"/>
  <c r="C559" i="9"/>
  <c r="B560" i="9"/>
  <c r="C560" i="9"/>
  <c r="B561" i="9"/>
  <c r="C561" i="9"/>
  <c r="B562" i="9"/>
  <c r="C562" i="9"/>
  <c r="B563" i="9"/>
  <c r="C563" i="9"/>
  <c r="B564" i="9"/>
  <c r="C564" i="9"/>
  <c r="B565" i="9"/>
  <c r="C565" i="9"/>
  <c r="B566" i="9"/>
  <c r="C566" i="9"/>
  <c r="B567" i="9"/>
  <c r="C567" i="9"/>
  <c r="B568" i="9"/>
  <c r="C568" i="9"/>
  <c r="B569" i="9"/>
  <c r="C569" i="9"/>
  <c r="B570" i="9"/>
  <c r="C570" i="9"/>
  <c r="B571" i="9"/>
  <c r="C571" i="9"/>
  <c r="B572" i="9"/>
  <c r="C572" i="9"/>
  <c r="B573" i="9"/>
  <c r="C573" i="9"/>
  <c r="B574" i="9"/>
  <c r="C574" i="9"/>
  <c r="B575" i="9"/>
  <c r="C575" i="9"/>
  <c r="B576" i="9"/>
  <c r="C576" i="9"/>
  <c r="C12" i="9"/>
  <c r="E13" i="8"/>
  <c r="F13" i="8"/>
  <c r="F3" i="8"/>
  <c r="F4" i="8"/>
  <c r="F5" i="8"/>
  <c r="F6" i="8"/>
  <c r="F7" i="8"/>
  <c r="F8" i="8"/>
  <c r="F9" i="8"/>
  <c r="F10" i="8"/>
  <c r="F11" i="8"/>
  <c r="F12" i="8"/>
  <c r="F2" i="8"/>
  <c r="E2" i="8"/>
  <c r="E3" i="8"/>
  <c r="E4" i="8"/>
  <c r="E5" i="8"/>
  <c r="E6" i="8"/>
  <c r="E7" i="8"/>
  <c r="E8" i="8"/>
  <c r="E9" i="8"/>
  <c r="E10" i="8"/>
  <c r="E11" i="8"/>
  <c r="E12" i="8"/>
  <c r="D13" i="8"/>
  <c r="D3" i="8"/>
  <c r="D4" i="8"/>
  <c r="D5" i="8"/>
  <c r="G5" i="8" s="1"/>
  <c r="I5" i="8" s="1"/>
  <c r="D6" i="8"/>
  <c r="D7" i="8"/>
  <c r="D8" i="8"/>
  <c r="D9" i="8"/>
  <c r="D10" i="8"/>
  <c r="D11" i="8"/>
  <c r="D12" i="8"/>
  <c r="D2" i="8"/>
  <c r="C3" i="8"/>
  <c r="C4" i="8" s="1"/>
  <c r="B3" i="8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001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2" i="1"/>
  <c r="T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5" i="9" l="1"/>
  <c r="C7" i="9"/>
  <c r="D5" i="9"/>
  <c r="C2" i="9"/>
  <c r="D2" i="9"/>
  <c r="C3" i="9"/>
  <c r="D3" i="9"/>
  <c r="C4" i="9"/>
  <c r="D4" i="9"/>
  <c r="G13" i="8"/>
  <c r="G4" i="8"/>
  <c r="I4" i="8" s="1"/>
  <c r="G9" i="8"/>
  <c r="G6" i="8"/>
  <c r="H6" i="8" s="1"/>
  <c r="G3" i="8"/>
  <c r="J3" i="8" s="1"/>
  <c r="G8" i="8"/>
  <c r="I8" i="8" s="1"/>
  <c r="G7" i="8"/>
  <c r="I7" i="8" s="1"/>
  <c r="G12" i="8"/>
  <c r="I12" i="8" s="1"/>
  <c r="I13" i="8"/>
  <c r="G2" i="8"/>
  <c r="I2" i="8" s="1"/>
  <c r="F14" i="8"/>
  <c r="E14" i="8"/>
  <c r="G11" i="8"/>
  <c r="J11" i="8" s="1"/>
  <c r="I9" i="8"/>
  <c r="J9" i="8"/>
  <c r="H9" i="8"/>
  <c r="G10" i="8"/>
  <c r="D14" i="8"/>
  <c r="B9" i="9" s="1"/>
  <c r="C5" i="8"/>
  <c r="B5" i="8"/>
  <c r="B4" i="8"/>
  <c r="H5" i="8"/>
  <c r="H4" i="8"/>
  <c r="J5" i="8"/>
  <c r="J13" i="8"/>
  <c r="J6" i="8"/>
  <c r="I6" i="8"/>
  <c r="J8" i="8"/>
  <c r="J4" i="8"/>
  <c r="H7" i="8"/>
  <c r="E15" i="8"/>
  <c r="F15" i="8"/>
  <c r="D15" i="8"/>
  <c r="H3" i="8" l="1"/>
  <c r="I3" i="8"/>
  <c r="J7" i="8"/>
  <c r="H8" i="8"/>
  <c r="H13" i="8"/>
  <c r="H11" i="8"/>
  <c r="I11" i="8"/>
  <c r="J12" i="8"/>
  <c r="H12" i="8"/>
  <c r="H2" i="8"/>
  <c r="J2" i="8"/>
  <c r="I10" i="8"/>
  <c r="J10" i="8"/>
  <c r="H10" i="8"/>
  <c r="G14" i="8"/>
  <c r="C6" i="8"/>
  <c r="B6" i="8"/>
  <c r="G15" i="8"/>
  <c r="C7" i="8" l="1"/>
  <c r="B7" i="8"/>
  <c r="B8" i="8" l="1"/>
  <c r="C8" i="8"/>
  <c r="B9" i="8" l="1"/>
  <c r="C9" i="8"/>
  <c r="B10" i="8" l="1"/>
  <c r="C10" i="8"/>
  <c r="C11" i="8" l="1"/>
  <c r="B11" i="8"/>
  <c r="C12" i="8" l="1"/>
  <c r="B13" i="8" s="1"/>
  <c r="B12" i="8"/>
</calcChain>
</file>

<file path=xl/sharedStrings.xml><?xml version="1.0" encoding="utf-8"?>
<sst xmlns="http://schemas.openxmlformats.org/spreadsheetml/2006/main" count="6138" uniqueCount="2116">
  <si>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</si>
  <si>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</si>
  <si>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</si>
  <si>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</si>
  <si>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</si>
  <si>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</si>
  <si>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</si>
  <si>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</si>
  <si>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</si>
  <si>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</si>
  <si>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</si>
  <si>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</si>
  <si>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</si>
  <si>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</si>
  <si>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</si>
  <si>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</si>
  <si>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</si>
  <si>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</si>
  <si>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</si>
  <si>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</si>
  <si>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</si>
  <si>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</si>
  <si>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</si>
  <si>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</si>
  <si>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</si>
  <si>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</si>
  <si>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</si>
  <si>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</si>
  <si>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</si>
  <si>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</si>
  <si>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</si>
  <si>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</si>
  <si>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</si>
  <si>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</si>
  <si>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</si>
  <si>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</si>
  <si>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</si>
  <si>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</si>
  <si>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</si>
  <si>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</si>
  <si>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</si>
  <si>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</si>
  <si>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</si>
  <si>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</si>
  <si>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</si>
  <si>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</si>
  <si>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</si>
  <si>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</si>
  <si>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</si>
  <si>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</si>
  <si>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</si>
  <si>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</si>
  <si>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</si>
  <si>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</si>
  <si>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</si>
  <si>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</si>
  <si>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</si>
  <si>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</si>
  <si>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</si>
  <si>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</si>
  <si>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</si>
  <si>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</si>
  <si>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</si>
  <si>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</si>
  <si>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</si>
  <si>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</si>
  <si>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</si>
  <si>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</si>
  <si>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</si>
  <si>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</si>
  <si>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</si>
  <si>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</si>
  <si>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</si>
  <si>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</si>
  <si>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</si>
  <si>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</si>
  <si>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</si>
  <si>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</si>
  <si>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</si>
  <si>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</si>
  <si>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</si>
  <si>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</si>
  <si>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</si>
  <si>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</si>
  <si>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</si>
  <si>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</si>
  <si>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</si>
  <si>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</si>
  <si>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</si>
  <si>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</si>
  <si>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</si>
  <si>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</si>
  <si>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</si>
  <si>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</si>
  <si>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</si>
  <si>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</si>
  <si>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</si>
  <si>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</si>
  <si>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</si>
  <si>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</si>
  <si>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</si>
  <si>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</si>
  <si>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</si>
  <si>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</si>
  <si>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</si>
  <si>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</si>
  <si>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</si>
  <si>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</si>
  <si>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</si>
  <si>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</si>
  <si>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</si>
  <si>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</si>
  <si>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</si>
  <si>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</si>
  <si>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</si>
  <si>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</si>
  <si>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</si>
  <si>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</si>
  <si>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</si>
  <si>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</si>
  <si>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</si>
  <si>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</si>
  <si>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</si>
  <si>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</si>
  <si>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</si>
  <si>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</si>
  <si>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</si>
  <si>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</si>
  <si>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</si>
  <si>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</si>
  <si>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</si>
  <si>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</si>
  <si>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</si>
  <si>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</si>
  <si>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</si>
  <si>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</si>
  <si>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</si>
  <si>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</si>
  <si>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</si>
  <si>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</si>
  <si>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</si>
  <si>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</si>
  <si>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</si>
  <si>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</si>
  <si>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</si>
  <si>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</si>
  <si>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</si>
  <si>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</si>
  <si>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</si>
  <si>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</si>
  <si>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</si>
  <si>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</si>
  <si>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</si>
  <si>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</si>
  <si>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</si>
  <si>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</si>
  <si>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</si>
  <si>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</si>
  <si>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</si>
  <si>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</si>
  <si>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</si>
  <si>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</si>
  <si>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</si>
  <si>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</si>
  <si>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</si>
  <si>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</si>
  <si>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</si>
  <si>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</si>
  <si>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</si>
  <si>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</si>
  <si>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</si>
  <si>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</si>
  <si>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</si>
  <si>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</si>
  <si>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</si>
  <si>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</si>
  <si>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</si>
  <si>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</si>
  <si>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</si>
  <si>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</si>
  <si>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</si>
  <si>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</si>
  <si>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</si>
  <si>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</si>
  <si>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</si>
  <si>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</si>
  <si>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</si>
  <si>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</si>
  <si>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</si>
  <si>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</si>
  <si>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</si>
  <si>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</si>
  <si>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</si>
  <si>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</si>
  <si>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</si>
  <si>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</si>
  <si>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</si>
  <si>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</si>
  <si>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</si>
  <si>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</si>
  <si>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</si>
  <si>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</si>
  <si>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</si>
  <si>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</si>
  <si>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</si>
  <si>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</si>
  <si>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</si>
  <si>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</si>
  <si>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</si>
  <si>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</si>
  <si>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</si>
  <si>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</si>
  <si>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</si>
  <si>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</si>
  <si>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</si>
  <si>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</si>
  <si>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</si>
  <si>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</si>
  <si>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</si>
  <si>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</si>
  <si>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</si>
  <si>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</si>
  <si>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</si>
  <si>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</si>
  <si>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</si>
  <si>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</si>
  <si>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</si>
  <si>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</si>
  <si>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</si>
  <si>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</si>
  <si>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</si>
  <si>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</si>
  <si>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</si>
  <si>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</si>
  <si>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</si>
  <si>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</si>
  <si>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</si>
  <si>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</si>
  <si>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</si>
  <si>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</si>
  <si>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</si>
  <si>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</si>
  <si>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</si>
  <si>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</si>
  <si>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</si>
  <si>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</si>
  <si>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</si>
  <si>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</si>
  <si>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</si>
  <si>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</si>
  <si>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</si>
  <si>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</si>
  <si>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</si>
  <si>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</si>
  <si>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</si>
  <si>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</si>
  <si>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</si>
  <si>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</si>
  <si>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</si>
  <si>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</si>
  <si>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</si>
  <si>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</si>
  <si>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</si>
  <si>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</si>
  <si>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</si>
  <si>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</si>
  <si>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</si>
  <si>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</si>
  <si>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</si>
  <si>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</si>
  <si>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</si>
  <si>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</si>
  <si>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</si>
  <si>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</si>
  <si>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</si>
  <si>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</si>
  <si>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</si>
  <si>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</si>
  <si>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</si>
  <si>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</si>
  <si>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</si>
  <si>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</si>
  <si>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</si>
  <si>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</si>
  <si>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</si>
  <si>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</si>
  <si>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</si>
  <si>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</si>
  <si>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</si>
  <si>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</si>
  <si>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</si>
  <si>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</si>
  <si>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</si>
  <si>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</si>
  <si>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</si>
  <si>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</si>
  <si>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</si>
  <si>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</si>
  <si>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</si>
  <si>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</si>
  <si>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</si>
  <si>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</si>
  <si>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</si>
  <si>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</si>
  <si>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</si>
  <si>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</si>
  <si>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</si>
  <si>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</si>
  <si>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</si>
  <si>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</si>
  <si>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</si>
  <si>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</si>
  <si>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</si>
  <si>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</si>
  <si>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</si>
  <si>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</si>
  <si>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</si>
  <si>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</si>
  <si>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</si>
  <si>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</si>
  <si>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</si>
  <si>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</si>
  <si>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</si>
  <si>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</si>
  <si>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</si>
  <si>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</si>
  <si>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</si>
  <si>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</si>
  <si>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</si>
  <si>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</si>
  <si>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</si>
  <si>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</si>
  <si>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</si>
  <si>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</si>
  <si>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</si>
  <si>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</si>
  <si>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</si>
  <si>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</si>
  <si>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</si>
  <si>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</si>
  <si>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</si>
  <si>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</si>
  <si>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</si>
  <si>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</si>
  <si>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</si>
  <si>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</si>
  <si>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</si>
  <si>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</si>
  <si>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</si>
  <si>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</si>
  <si>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</si>
  <si>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</si>
  <si>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</si>
  <si>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</si>
  <si>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</si>
  <si>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</si>
  <si>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</si>
  <si>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</si>
  <si>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</si>
  <si>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</si>
  <si>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</si>
  <si>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</si>
  <si>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</si>
  <si>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</si>
  <si>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</si>
  <si>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</si>
  <si>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</si>
  <si>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</si>
  <si>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</si>
  <si>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</si>
  <si>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</si>
  <si>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</si>
  <si>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</si>
  <si>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</si>
  <si>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</si>
  <si>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</si>
  <si>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</si>
  <si>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</si>
  <si>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</si>
  <si>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</si>
  <si>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</si>
  <si>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</si>
  <si>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</si>
  <si>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</si>
  <si>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</si>
  <si>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</si>
  <si>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</si>
  <si>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</si>
  <si>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</si>
  <si>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</si>
  <si>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</si>
  <si>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</si>
  <si>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</si>
  <si>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</si>
  <si>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</si>
  <si>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</si>
  <si>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</si>
  <si>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</si>
  <si>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</si>
  <si>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</si>
  <si>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</si>
  <si>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</si>
  <si>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</si>
  <si>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</si>
  <si>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</si>
  <si>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</si>
  <si>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</si>
  <si>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</si>
  <si>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</si>
  <si>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</si>
  <si>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</si>
  <si>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</si>
  <si>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</si>
  <si>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</si>
  <si>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</si>
  <si>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</si>
  <si>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</si>
  <si>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</si>
  <si>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</si>
  <si>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</si>
  <si>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</si>
  <si>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</si>
  <si>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</si>
  <si>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</si>
  <si>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</si>
  <si>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</si>
  <si>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</si>
  <si>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</si>
  <si>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</si>
  <si>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</si>
  <si>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</si>
  <si>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</si>
  <si>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</si>
  <si>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</si>
  <si>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</si>
  <si>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</si>
  <si>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</si>
  <si>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</si>
  <si>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</si>
  <si>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</si>
  <si>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</si>
  <si>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</si>
  <si>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</si>
  <si>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</si>
  <si>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</si>
  <si>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</si>
  <si>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</si>
  <si>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</si>
  <si>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</si>
  <si>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</si>
  <si>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</si>
  <si>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</si>
  <si>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</si>
  <si>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</si>
  <si>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</si>
  <si>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</si>
  <si>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</si>
  <si>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</si>
  <si>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</si>
  <si>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</si>
  <si>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</si>
  <si>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</si>
  <si>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</si>
  <si>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</si>
  <si>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</si>
  <si>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</si>
  <si>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</si>
  <si>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</si>
  <si>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</si>
  <si>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</si>
  <si>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</si>
  <si>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</si>
  <si>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</si>
  <si>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</si>
  <si>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</si>
  <si>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</si>
  <si>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</si>
  <si>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</si>
  <si>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</si>
  <si>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</si>
  <si>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</si>
  <si>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</si>
  <si>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</si>
  <si>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</si>
  <si>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</si>
  <si>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</si>
  <si>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</si>
  <si>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</si>
  <si>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</si>
  <si>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</si>
  <si>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</si>
  <si>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</si>
  <si>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</si>
  <si>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</si>
  <si>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</si>
  <si>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</si>
  <si>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</si>
  <si>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</si>
  <si>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</si>
  <si>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</si>
  <si>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</si>
  <si>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</si>
  <si>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</si>
  <si>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</si>
  <si>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</si>
  <si>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</si>
  <si>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</si>
  <si>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</si>
  <si>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</si>
  <si>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</si>
  <si>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</si>
  <si>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</si>
  <si>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</si>
  <si>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</si>
  <si>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</si>
  <si>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</si>
  <si>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</si>
  <si>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</si>
  <si>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</si>
  <si>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</si>
  <si>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</si>
  <si>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</si>
  <si>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</si>
  <si>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</si>
  <si>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</si>
  <si>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</si>
  <si>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</si>
  <si>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</si>
  <si>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</si>
  <si>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</si>
  <si>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</si>
  <si>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</si>
  <si>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</si>
  <si>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</si>
  <si>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</si>
  <si>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</si>
  <si>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</si>
  <si>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</si>
  <si>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</si>
  <si>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</si>
  <si>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</si>
  <si>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</si>
  <si>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</si>
  <si>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</si>
  <si>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</si>
  <si>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</si>
  <si>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</si>
  <si>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</si>
  <si>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</si>
  <si>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</si>
  <si>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</si>
  <si>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</si>
  <si>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</si>
  <si>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</si>
  <si>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</si>
  <si>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</si>
  <si>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</si>
  <si>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</si>
  <si>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</si>
  <si>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</si>
  <si>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</si>
  <si>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</si>
  <si>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</si>
  <si>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</si>
  <si>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</si>
  <si>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</si>
  <si>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</si>
  <si>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</si>
  <si>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</si>
  <si>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</si>
  <si>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</si>
  <si>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</si>
  <si>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</si>
  <si>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</si>
  <si>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</si>
  <si>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</si>
  <si>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</si>
  <si>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</si>
  <si>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</si>
  <si>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</si>
  <si>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</si>
  <si>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</si>
  <si>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</si>
  <si>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</si>
  <si>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</si>
  <si>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</si>
  <si>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</si>
  <si>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</si>
  <si>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</si>
  <si>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</si>
  <si>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</si>
  <si>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</si>
  <si>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</si>
  <si>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</si>
  <si>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</si>
  <si>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</si>
  <si>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</si>
  <si>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</si>
  <si>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</si>
  <si>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</si>
  <si>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</si>
  <si>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</si>
  <si>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</si>
  <si>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</si>
  <si>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</si>
  <si>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</si>
  <si>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</si>
  <si>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</si>
  <si>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</si>
  <si>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</si>
  <si>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</si>
  <si>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</si>
  <si>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</si>
  <si>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</si>
  <si>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</si>
  <si>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</si>
  <si>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</si>
  <si>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</si>
  <si>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</si>
  <si>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</si>
  <si>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</si>
  <si>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</si>
  <si>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</si>
  <si>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</si>
  <si>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</si>
  <si>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</si>
  <si>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</si>
  <si>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</si>
  <si>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</si>
  <si>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</si>
  <si>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</si>
  <si>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</si>
  <si>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</si>
  <si>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</si>
  <si>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</si>
  <si>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</si>
  <si>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</si>
  <si>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</si>
  <si>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</si>
  <si>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</si>
  <si>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</si>
  <si>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</si>
  <si>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</si>
  <si>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</si>
  <si>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</si>
  <si>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</si>
  <si>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</si>
  <si>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</si>
  <si>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</si>
  <si>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</si>
  <si>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</si>
  <si>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</si>
  <si>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</si>
  <si>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</si>
  <si>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</si>
  <si>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</si>
  <si>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</si>
  <si>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</si>
  <si>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</si>
  <si>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</si>
  <si>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</si>
  <si>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</si>
  <si>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</si>
  <si>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</si>
  <si>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</si>
  <si>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</si>
  <si>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</si>
  <si>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</si>
  <si>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</si>
  <si>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</si>
  <si>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</si>
  <si>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</si>
  <si>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</si>
  <si>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</si>
  <si>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</si>
  <si>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</si>
  <si>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</si>
  <si>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</si>
  <si>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</si>
  <si>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</si>
  <si>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</si>
  <si>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</si>
  <si>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</si>
  <si>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</si>
  <si>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</si>
  <si>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</si>
  <si>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</si>
  <si>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</si>
  <si>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</si>
  <si>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</si>
  <si>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</si>
  <si>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</si>
  <si>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</si>
  <si>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</si>
  <si>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</si>
  <si>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</si>
  <si>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</si>
  <si>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</si>
  <si>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</si>
  <si>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</si>
  <si>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</si>
  <si>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</si>
  <si>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</si>
  <si>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</si>
  <si>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</si>
  <si>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</si>
  <si>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</si>
  <si>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</si>
  <si>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</si>
  <si>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</si>
  <si>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</si>
  <si>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</si>
  <si>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</si>
  <si>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</si>
  <si>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</si>
  <si>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</si>
  <si>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</si>
  <si>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</si>
  <si>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</si>
  <si>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</si>
  <si>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</si>
  <si>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</si>
  <si>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</si>
  <si>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</si>
  <si>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</si>
  <si>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</si>
  <si>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</si>
  <si>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</si>
  <si>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</si>
  <si>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</si>
  <si>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</si>
  <si>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</si>
  <si>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</si>
  <si>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</si>
  <si>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</si>
  <si>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</si>
  <si>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</si>
  <si>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</si>
  <si>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</si>
  <si>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</si>
  <si>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</si>
  <si>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</si>
  <si>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</si>
  <si>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</si>
  <si>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</si>
  <si>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</si>
  <si>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</si>
  <si>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</si>
  <si>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</si>
  <si>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</si>
  <si>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</si>
  <si>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</si>
  <si>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</si>
  <si>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</si>
  <si>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</si>
  <si>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</si>
  <si>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</si>
  <si>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</si>
  <si>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</si>
  <si>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</si>
  <si>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</si>
  <si>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</si>
  <si>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</si>
  <si>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</si>
  <si>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</si>
  <si>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</si>
  <si>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</si>
  <si>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</si>
  <si>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</si>
  <si>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</si>
  <si>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</si>
  <si>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</si>
  <si>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</si>
  <si>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</si>
  <si>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</si>
  <si>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</si>
  <si>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</si>
  <si>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</si>
  <si>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</si>
  <si>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</si>
  <si>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</si>
  <si>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</si>
  <si>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</si>
  <si>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</si>
  <si>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</si>
  <si>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</si>
  <si>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</si>
  <si>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</si>
  <si>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</si>
  <si>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</si>
  <si>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</si>
  <si>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</si>
  <si>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</si>
  <si>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</si>
  <si>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</si>
  <si>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</si>
  <si>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</si>
  <si>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</si>
  <si>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</si>
  <si>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</si>
  <si>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</si>
  <si>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</si>
  <si>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</si>
  <si>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</si>
  <si>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</si>
  <si>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</si>
  <si>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</si>
  <si>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</si>
  <si>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</si>
  <si>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</si>
  <si>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</si>
  <si>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</si>
  <si>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</si>
  <si>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</si>
  <si>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</si>
  <si>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</si>
  <si>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</si>
  <si>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</si>
  <si>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</si>
  <si>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</si>
  <si>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</si>
  <si>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</si>
  <si>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</si>
  <si>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</si>
  <si>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</si>
  <si>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</si>
  <si>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</si>
  <si>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</si>
  <si>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</si>
  <si>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</si>
  <si>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</si>
  <si>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</si>
  <si>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</si>
  <si>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</si>
  <si>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</si>
  <si>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</si>
  <si>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</si>
  <si>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</si>
  <si>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</si>
  <si>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</si>
  <si>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</si>
  <si>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</si>
  <si>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</si>
  <si>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</si>
  <si>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</si>
  <si>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</si>
  <si>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</si>
  <si>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</si>
  <si>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</si>
  <si>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</si>
  <si>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</si>
  <si>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</si>
  <si>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</si>
  <si>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</si>
  <si>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</si>
  <si>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</si>
  <si>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</si>
  <si>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</si>
  <si>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</si>
  <si>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</si>
  <si>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</si>
  <si>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</si>
  <si>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</si>
  <si>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</si>
  <si>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</si>
  <si>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</si>
  <si>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</si>
  <si>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</si>
  <si>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</si>
  <si>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</si>
  <si>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</si>
  <si>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</si>
  <si>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</si>
  <si>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</si>
  <si>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</si>
  <si>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</si>
  <si>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</si>
  <si>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</si>
  <si>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</si>
  <si>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</si>
  <si>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</si>
  <si>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</si>
  <si>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</si>
  <si>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</si>
  <si>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</si>
  <si>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</si>
  <si>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</si>
  <si>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</si>
  <si>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</si>
  <si>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</si>
  <si>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</si>
  <si>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</si>
  <si>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</si>
  <si>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</si>
  <si>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</si>
  <si>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</si>
  <si>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</si>
  <si>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</si>
  <si>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</si>
  <si>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</si>
  <si>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</si>
  <si>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</si>
  <si>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</si>
  <si>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</si>
  <si>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</si>
  <si>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</si>
  <si>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</si>
  <si>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</si>
  <si>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</si>
  <si>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</si>
  <si>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</si>
  <si>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</si>
  <si>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</si>
  <si>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</si>
  <si>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</si>
  <si>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</si>
  <si>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</si>
  <si>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</si>
  <si>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</si>
  <si>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</si>
  <si>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</si>
  <si>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</si>
  <si>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</si>
  <si>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</si>
  <si>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</si>
  <si>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</si>
  <si>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</si>
  <si>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</si>
  <si>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</si>
  <si>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</si>
  <si>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</si>
  <si>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</si>
  <si>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</si>
  <si>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</si>
  <si>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</si>
  <si>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</si>
  <si>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</si>
  <si>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</si>
  <si>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</si>
  <si>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</si>
  <si>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</si>
  <si>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</si>
  <si>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</si>
  <si>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</si>
  <si>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</si>
  <si>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</si>
  <si>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</si>
  <si>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</si>
  <si>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</si>
  <si>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</si>
  <si>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</si>
  <si>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</si>
  <si>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</si>
  <si>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</si>
  <si>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</si>
  <si>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</si>
  <si>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</si>
  <si>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</si>
  <si>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</si>
  <si>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</si>
  <si>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</si>
  <si>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</si>
  <si>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</si>
  <si>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</si>
  <si>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</si>
  <si>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</si>
  <si>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</si>
  <si>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</si>
  <si>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</si>
  <si>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</si>
  <si>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</si>
  <si>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</si>
  <si>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</si>
  <si>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</si>
  <si>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</si>
  <si>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</si>
  <si>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</si>
  <si>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</si>
  <si>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</si>
  <si>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</si>
  <si>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</si>
  <si>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</si>
  <si>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</si>
  <si>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</si>
  <si>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</si>
  <si>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</si>
  <si>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</si>
  <si>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</si>
  <si>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</si>
  <si>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</si>
  <si>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</si>
  <si>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</si>
  <si>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</si>
  <si>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</si>
  <si>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</si>
  <si>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</si>
  <si>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</si>
  <si>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</si>
  <si>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</si>
  <si>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</si>
  <si>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</si>
  <si>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</si>
  <si>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</si>
  <si>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</si>
  <si>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</si>
  <si>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</si>
  <si>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</si>
  <si>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</si>
  <si>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</si>
  <si>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</si>
  <si>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</si>
  <si>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</si>
  <si>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</si>
  <si>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</si>
  <si>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</si>
  <si>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</si>
  <si>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</si>
  <si>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</si>
  <si>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</si>
  <si>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</si>
  <si>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</si>
  <si>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</si>
  <si>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</si>
  <si>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</si>
  <si>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</si>
  <si>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</si>
  <si>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</si>
  <si>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</si>
  <si>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</si>
  <si>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</si>
  <si>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</si>
  <si>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</si>
  <si>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</si>
  <si>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</si>
  <si>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</si>
  <si>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</si>
  <si>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</si>
  <si>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</si>
  <si>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</si>
  <si>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</si>
  <si>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</si>
  <si>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</si>
  <si>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</si>
  <si>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</si>
  <si>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</si>
  <si>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</si>
  <si>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</si>
  <si>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</si>
  <si>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</si>
  <si>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</si>
  <si>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</si>
  <si>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</si>
  <si>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</si>
  <si>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</si>
  <si>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</si>
  <si>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</si>
  <si>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</si>
  <si>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</si>
  <si>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</si>
  <si>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</si>
  <si>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</si>
  <si>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</si>
  <si>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</si>
  <si>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</si>
  <si>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</si>
  <si>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</si>
  <si>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</si>
  <si>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</si>
  <si>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</si>
  <si>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</si>
  <si>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</si>
  <si>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</si>
  <si>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</si>
  <si>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</si>
  <si>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</si>
  <si>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</si>
  <si>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</si>
  <si>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</si>
  <si>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</si>
  <si>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</si>
  <si>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</si>
  <si>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</si>
  <si>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</si>
  <si>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</si>
  <si>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</si>
  <si>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</si>
  <si>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</si>
  <si>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</si>
  <si>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</si>
  <si>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</si>
  <si>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</si>
  <si>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</si>
  <si>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</si>
  <si>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</si>
  <si>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</si>
  <si>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</si>
  <si>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</si>
  <si>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</si>
  <si>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</si>
  <si>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</si>
  <si>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</si>
  <si>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</si>
  <si>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</si>
  <si>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</si>
  <si>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</si>
  <si>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</si>
  <si>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</si>
  <si>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</si>
  <si>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</si>
  <si>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</si>
  <si>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</si>
  <si>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</si>
  <si>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</si>
  <si>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</si>
  <si>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</si>
  <si>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</si>
  <si>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</si>
  <si>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</si>
  <si>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</si>
  <si>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</si>
  <si>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</si>
  <si>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</si>
  <si>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</si>
  <si>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</si>
  <si>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</si>
  <si>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</si>
  <si>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</si>
  <si>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</si>
  <si>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</si>
  <si>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</si>
  <si>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</si>
  <si>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</si>
  <si>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</si>
  <si>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</si>
  <si>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</si>
  <si>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</si>
  <si>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</si>
  <si>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</si>
  <si>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</si>
  <si>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</si>
  <si>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</si>
  <si>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</si>
  <si>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</si>
  <si>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</si>
  <si>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</si>
  <si>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</si>
  <si>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</si>
  <si>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</si>
  <si>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</si>
  <si>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</si>
  <si>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</si>
  <si>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</si>
  <si>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</si>
  <si>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</si>
  <si>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</si>
  <si>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</si>
  <si>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</si>
  <si>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</si>
  <si>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</si>
  <si>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</si>
  <si>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</si>
  <si>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</si>
  <si>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</si>
  <si>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</si>
  <si>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</si>
  <si>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</si>
  <si>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</si>
  <si>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</si>
  <si>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</si>
  <si>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</si>
  <si>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</si>
  <si>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</si>
  <si>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</si>
  <si>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</si>
  <si>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</si>
  <si>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</si>
  <si>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</si>
  <si>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</si>
  <si>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</si>
  <si>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</si>
  <si>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</si>
  <si>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</si>
  <si>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</si>
  <si>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</si>
  <si>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</si>
  <si>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</si>
  <si>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</si>
  <si>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</si>
  <si>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</si>
  <si>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</si>
  <si>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</si>
  <si>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</si>
  <si>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</si>
  <si>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</si>
  <si>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</si>
  <si>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</si>
  <si>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</si>
  <si>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</si>
  <si>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</si>
  <si>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</si>
  <si>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</si>
  <si>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</si>
  <si>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</si>
  <si>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</si>
  <si>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</si>
  <si>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</si>
  <si>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</si>
  <si>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</si>
  <si>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</si>
  <si>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</si>
  <si>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</si>
  <si>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</si>
  <si>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</si>
  <si>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</si>
  <si>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</si>
  <si>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</si>
  <si>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</si>
  <si>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</si>
  <si>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</si>
  <si>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</si>
  <si>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</si>
  <si>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</si>
  <si>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</si>
  <si>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</si>
  <si>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</si>
  <si>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</si>
  <si>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</si>
  <si>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</si>
  <si>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</si>
  <si>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</si>
  <si>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</si>
  <si>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</si>
  <si>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</si>
  <si>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</si>
  <si>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</si>
  <si>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</si>
  <si>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</si>
  <si>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</si>
  <si>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</si>
  <si>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</si>
  <si>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</si>
  <si>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</si>
  <si>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</si>
  <si>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</si>
  <si>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</si>
  <si>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</si>
  <si>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</si>
  <si>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</si>
  <si>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</si>
  <si>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</si>
  <si>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</si>
  <si>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</si>
  <si>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</si>
  <si>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</si>
  <si>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</si>
  <si>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</si>
  <si>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</si>
  <si>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</si>
  <si>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</si>
  <si>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</si>
  <si>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</si>
  <si>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</si>
  <si>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</si>
  <si>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</si>
  <si>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</si>
  <si>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</si>
  <si>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</si>
  <si>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</si>
  <si>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</si>
  <si>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</si>
  <si>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</si>
  <si>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</si>
  <si>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</si>
  <si>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</si>
  <si>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</si>
  <si>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</si>
  <si>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</si>
  <si>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</si>
  <si>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</si>
  <si>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</si>
  <si>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</si>
  <si>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</si>
  <si>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</si>
  <si>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</si>
  <si>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</si>
  <si>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</si>
  <si>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</si>
  <si>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</si>
  <si>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</si>
  <si>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</si>
  <si>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</si>
  <si>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</si>
  <si>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</si>
  <si>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</si>
  <si>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</si>
  <si>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</si>
  <si>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</si>
  <si>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</si>
  <si>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</si>
  <si>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</si>
  <si>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</si>
  <si>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</si>
  <si>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</si>
  <si>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</si>
  <si>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</si>
  <si>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</si>
  <si>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</si>
  <si>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</si>
  <si>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</si>
  <si>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</si>
  <si>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</si>
  <si>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</si>
  <si>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</si>
  <si>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</si>
  <si>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</si>
  <si>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</si>
  <si>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</si>
  <si>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</si>
  <si>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</si>
  <si>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</si>
  <si>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</si>
  <si>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</si>
  <si>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</si>
  <si>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</si>
  <si>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</si>
  <si>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</si>
  <si>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</si>
  <si>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</si>
  <si>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</si>
  <si>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</si>
  <si>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</si>
  <si>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</si>
  <si>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</si>
  <si>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</si>
  <si>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</si>
  <si>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</si>
  <si>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</si>
  <si>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</si>
  <si>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</si>
  <si>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</si>
  <si>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</si>
  <si>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</si>
  <si>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</si>
  <si>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</si>
  <si>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</si>
  <si>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</si>
  <si>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</si>
  <si>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</si>
  <si>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</si>
  <si>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</si>
  <si>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</si>
  <si>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</si>
  <si>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</si>
  <si>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</si>
  <si>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</si>
  <si>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</si>
  <si>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</si>
  <si>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</si>
  <si>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</si>
  <si>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</si>
  <si>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</si>
  <si>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</si>
  <si>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</si>
  <si>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</si>
  <si>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</si>
  <si>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</si>
  <si>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</si>
  <si>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</si>
  <si>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</si>
  <si>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</si>
  <si>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</si>
  <si>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</si>
  <si>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</si>
  <si>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</si>
  <si>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</si>
  <si>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</si>
  <si>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</si>
  <si>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</si>
  <si>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</si>
  <si>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</si>
  <si>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</si>
  <si>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</si>
  <si>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</si>
  <si>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</si>
  <si>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</si>
  <si>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</si>
  <si>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</si>
  <si>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</si>
  <si>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</si>
  <si>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</si>
  <si>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</si>
  <si>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</si>
  <si>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</si>
  <si>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</si>
  <si>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</si>
  <si>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</si>
  <si>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</si>
  <si>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</si>
  <si>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</si>
  <si>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</si>
  <si>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</si>
  <si>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</si>
  <si>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</si>
  <si>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</si>
  <si>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</si>
  <si>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</si>
  <si>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</si>
  <si>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</si>
  <si>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</si>
  <si>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</si>
  <si>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</si>
  <si>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</si>
  <si>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</si>
  <si>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</si>
  <si>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</si>
  <si>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</si>
  <si>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</si>
  <si>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</si>
  <si>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</si>
  <si>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</si>
  <si>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</si>
  <si>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</si>
  <si>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</si>
  <si>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</si>
  <si>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</si>
  <si>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</si>
  <si>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</si>
  <si>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</si>
  <si>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</si>
  <si>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</si>
  <si>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</si>
  <si>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</si>
  <si>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</si>
  <si>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</si>
  <si>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</si>
  <si>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</si>
  <si>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</si>
  <si>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</si>
  <si>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</si>
  <si>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</si>
  <si>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</si>
  <si>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</si>
  <si>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</si>
  <si>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</si>
  <si>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</si>
  <si>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</si>
  <si>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</si>
  <si>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</si>
  <si>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</si>
  <si>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</si>
  <si>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</si>
  <si>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</si>
  <si>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</si>
  <si>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</si>
  <si>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</si>
  <si>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</si>
  <si>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</si>
  <si>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</si>
  <si>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</si>
  <si>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</si>
  <si>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</si>
  <si>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</si>
  <si>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</si>
  <si>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</si>
  <si>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</si>
  <si>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</si>
  <si>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</si>
  <si>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</si>
  <si>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</si>
  <si>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</si>
  <si>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</si>
  <si>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</si>
  <si>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</si>
  <si>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</si>
  <si>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</si>
  <si>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</si>
  <si>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</si>
  <si>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</si>
  <si>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</si>
  <si>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</si>
  <si>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</si>
  <si>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</si>
  <si>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</si>
  <si>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</si>
  <si>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</si>
  <si>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</si>
  <si>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</si>
  <si>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</si>
  <si>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</si>
  <si>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</si>
  <si>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</si>
  <si>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</si>
  <si>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</si>
  <si>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</si>
  <si>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</si>
  <si>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</si>
  <si>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</si>
  <si>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</si>
  <si>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</si>
  <si>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</si>
  <si>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</si>
  <si>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</si>
  <si>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</si>
  <si>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</si>
  <si>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</si>
  <si>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</si>
  <si>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</si>
  <si>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</si>
  <si>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</si>
  <si>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</si>
  <si>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</si>
  <si>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</si>
  <si>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</si>
  <si>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</si>
  <si>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</si>
  <si>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</si>
  <si>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</si>
  <si>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</si>
  <si>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</si>
  <si>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</si>
  <si>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</si>
  <si>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</si>
  <si>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</si>
  <si>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</si>
  <si>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</si>
  <si>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</si>
  <si>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</si>
  <si>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</si>
  <si>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</si>
  <si>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</si>
  <si>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</si>
  <si>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</si>
  <si>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</si>
  <si>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</si>
  <si>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</si>
  <si>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</si>
  <si>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</si>
  <si>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</si>
  <si>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</si>
  <si>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</si>
  <si>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</si>
  <si>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</si>
  <si>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</si>
  <si>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</si>
  <si>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</si>
  <si>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</si>
  <si>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</si>
  <si>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</si>
  <si>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</si>
  <si>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</si>
  <si>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</si>
  <si>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</si>
  <si>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</si>
  <si>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</si>
  <si>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</si>
  <si>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</si>
  <si>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</si>
  <si>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</si>
  <si>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</si>
  <si>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</si>
  <si>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</si>
  <si>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</si>
  <si>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</si>
  <si>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</si>
  <si>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</si>
  <si>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</si>
  <si>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</si>
  <si>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</si>
  <si>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</si>
  <si>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</si>
  <si>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</si>
  <si>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</si>
  <si>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</si>
  <si>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</si>
  <si>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</si>
  <si>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</si>
  <si>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</si>
  <si>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</si>
  <si>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</si>
  <si>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</si>
  <si>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</si>
  <si>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</si>
  <si>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</si>
  <si>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</si>
  <si>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</si>
  <si>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</si>
  <si>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</si>
  <si>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</si>
  <si>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</si>
  <si>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</si>
  <si>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</si>
  <si>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</si>
  <si>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</si>
  <si>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</si>
  <si>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</si>
  <si>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</si>
  <si>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</si>
  <si>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</si>
  <si>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</si>
  <si>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</si>
  <si>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</si>
  <si>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</si>
  <si>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</si>
  <si>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</si>
  <si>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</si>
  <si>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</si>
  <si>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</si>
  <si>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</si>
  <si>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</si>
  <si>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</si>
  <si>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</si>
  <si>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</si>
  <si>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</si>
  <si>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</si>
  <si>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</si>
  <si>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</si>
  <si>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</si>
  <si>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</si>
  <si>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</si>
  <si>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</si>
  <si>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</si>
  <si>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</si>
  <si>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</si>
  <si>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</si>
  <si>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</si>
  <si>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</si>
  <si>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</si>
  <si>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</si>
  <si>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</si>
  <si>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</si>
  <si>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</si>
  <si>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</si>
  <si>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</si>
  <si>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</si>
  <si>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</si>
  <si>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</si>
  <si>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</si>
  <si>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</si>
  <si>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</si>
  <si>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</si>
  <si>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</si>
  <si>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</si>
  <si>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</si>
  <si>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</si>
  <si>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</si>
  <si>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</si>
  <si>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</si>
  <si>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</si>
  <si>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</si>
  <si>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</si>
  <si>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</si>
  <si>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</si>
  <si>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</si>
  <si>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</si>
  <si>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</si>
  <si>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</si>
  <si>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</si>
  <si>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</si>
  <si>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</si>
  <si>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</si>
  <si>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</si>
  <si>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</si>
  <si>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</si>
  <si>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</si>
  <si>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</si>
  <si>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</si>
  <si>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</si>
  <si>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</si>
  <si>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</si>
  <si>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</si>
  <si>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</si>
  <si>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</si>
  <si>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</si>
  <si>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</si>
  <si>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</si>
  <si>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</si>
  <si>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</si>
  <si>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</si>
  <si>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</si>
  <si>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</si>
  <si>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</si>
  <si>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</si>
  <si>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</si>
  <si>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</si>
  <si>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</si>
  <si>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</si>
  <si>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</si>
  <si>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</si>
  <si>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</si>
  <si>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</si>
  <si>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</si>
  <si>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</si>
  <si>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</si>
  <si>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</si>
  <si>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</si>
  <si>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</si>
  <si>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</si>
  <si>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</si>
  <si>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</si>
  <si>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</si>
  <si>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</si>
  <si>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</si>
  <si>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</si>
  <si>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</si>
  <si>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</si>
  <si>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</si>
  <si>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</si>
  <si>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</si>
  <si>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</si>
  <si>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</si>
  <si>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</si>
  <si>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</si>
  <si>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</si>
  <si>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</si>
  <si>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</si>
  <si>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</si>
  <si>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</si>
  <si>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</si>
  <si>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</si>
  <si>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</si>
  <si>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</si>
  <si>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</si>
  <si>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</si>
  <si>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</si>
  <si>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</si>
  <si>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</si>
  <si>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</si>
  <si>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</si>
  <si>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</si>
  <si>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</si>
  <si>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</si>
  <si>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</si>
  <si>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</si>
  <si>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</si>
  <si>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</si>
  <si>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</si>
  <si>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</si>
  <si>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</si>
  <si>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</si>
  <si>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</si>
  <si>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</si>
  <si>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</si>
  <si>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</si>
  <si>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</si>
  <si>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</si>
  <si>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</si>
  <si>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</si>
  <si>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</si>
  <si>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</si>
  <si>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</si>
  <si>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</si>
  <si>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</si>
  <si>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</si>
  <si>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</si>
  <si>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</si>
  <si>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</si>
  <si>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</si>
  <si>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</si>
  <si>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</si>
  <si>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</si>
  <si>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</si>
  <si>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</si>
  <si>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</si>
  <si>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</si>
  <si>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</si>
  <si>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</si>
  <si>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</si>
  <si>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</si>
  <si>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</si>
  <si>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</si>
  <si>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</si>
  <si>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</si>
  <si>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</si>
  <si>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</si>
  <si>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</si>
  <si>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</si>
  <si>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</si>
  <si>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</si>
  <si>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</si>
  <si>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</si>
  <si>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</si>
  <si>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</si>
  <si>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</si>
  <si>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</si>
  <si>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</si>
  <si>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</si>
  <si>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</si>
  <si>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</si>
  <si>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</si>
  <si>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</si>
  <si>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</si>
  <si>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</si>
  <si>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</si>
  <si>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</si>
  <si>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</si>
  <si>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</si>
  <si>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</si>
  <si>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</si>
  <si>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</si>
  <si>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</si>
  <si>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</si>
  <si>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</si>
  <si>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</si>
  <si>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</si>
  <si>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</si>
  <si>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</si>
  <si>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</si>
  <si>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</si>
  <si>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</si>
  <si>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</si>
  <si>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</si>
  <si>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</si>
  <si>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</si>
  <si>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</si>
  <si>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</si>
  <si>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</si>
  <si>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</si>
  <si>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</si>
  <si>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</si>
  <si>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</si>
  <si>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</si>
  <si>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</si>
  <si>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</si>
  <si>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</si>
  <si>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</si>
  <si>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</si>
  <si>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</si>
  <si>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</si>
  <si>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</si>
  <si>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</si>
  <si>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</si>
  <si>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</si>
  <si>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</si>
  <si>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</si>
  <si>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</si>
  <si>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</si>
  <si>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</si>
  <si>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</si>
  <si>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</si>
  <si>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</si>
  <si>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</si>
  <si>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</si>
  <si>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</si>
  <si>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</si>
  <si>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</si>
  <si>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</si>
  <si>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</si>
  <si>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</si>
  <si>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</si>
  <si>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</si>
  <si>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</si>
  <si>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</si>
  <si>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</si>
  <si>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</si>
  <si>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</si>
  <si>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</si>
  <si>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</si>
  <si>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</si>
  <si>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</si>
  <si>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</si>
  <si>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</si>
  <si>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</si>
  <si>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</si>
  <si>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</si>
  <si>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</si>
  <si>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</si>
  <si>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</si>
  <si>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</si>
  <si>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</si>
  <si>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</si>
  <si>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</si>
  <si>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</si>
  <si>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</si>
  <si>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</si>
  <si>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</si>
  <si>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</si>
  <si>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</si>
  <si>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</si>
  <si>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</si>
  <si>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</si>
  <si>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</si>
  <si>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</si>
  <si>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</si>
  <si>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</si>
  <si>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</si>
  <si>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</si>
  <si>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</si>
  <si>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</si>
  <si>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</si>
  <si>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</si>
  <si>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</si>
  <si>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</si>
  <si>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</si>
  <si>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</si>
  <si>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</si>
  <si>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</si>
  <si>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</si>
  <si>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</si>
  <si>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</si>
  <si>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</si>
  <si>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</si>
  <si>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</si>
  <si>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</si>
  <si>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</si>
  <si>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</si>
  <si>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</si>
  <si>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</si>
  <si>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</si>
  <si>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</si>
  <si>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</si>
  <si>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</si>
  <si>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</si>
  <si>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</si>
  <si>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</si>
  <si>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</si>
  <si>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</si>
  <si>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</si>
  <si>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</si>
  <si>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</si>
  <si>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</si>
  <si>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</si>
  <si>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</si>
  <si>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</si>
  <si>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</si>
  <si>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</si>
  <si>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</si>
  <si>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</si>
  <si>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</si>
  <si>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</si>
  <si>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</si>
  <si>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</si>
  <si>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</si>
  <si>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</si>
  <si>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</si>
  <si>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</si>
  <si>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</si>
  <si>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</si>
  <si>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</si>
  <si>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</si>
  <si>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</si>
  <si>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</si>
  <si>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</si>
  <si>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</si>
  <si>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</si>
  <si>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</si>
  <si>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</si>
  <si>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</si>
  <si>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</si>
  <si>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</si>
  <si>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</si>
  <si>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</si>
  <si>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</si>
  <si>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</si>
  <si>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</si>
  <si>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</si>
  <si>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</si>
  <si>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</si>
  <si>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</si>
  <si>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</si>
  <si>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</si>
  <si>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</si>
  <si>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</si>
  <si>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</si>
  <si>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</si>
  <si>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</si>
  <si>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</si>
  <si>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</si>
  <si>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</si>
  <si>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</si>
  <si>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</si>
  <si>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</si>
  <si>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</si>
  <si>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</si>
  <si>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</si>
  <si>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</si>
  <si>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</si>
  <si>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</si>
  <si>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</si>
  <si>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</si>
  <si>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</si>
  <si>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</si>
  <si>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</si>
  <si>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</si>
  <si>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</si>
  <si>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</si>
  <si>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</si>
  <si>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</si>
  <si>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</si>
  <si>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</si>
  <si>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</si>
  <si>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</si>
  <si>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</si>
  <si>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</si>
  <si>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</si>
  <si>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</si>
  <si>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</si>
  <si>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</si>
  <si>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</si>
  <si>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</si>
  <si>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</si>
  <si>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</si>
  <si>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</si>
  <si>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</si>
  <si>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</si>
  <si>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</si>
  <si>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</si>
  <si>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</si>
  <si>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</si>
  <si>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</si>
  <si>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</si>
  <si>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</si>
  <si>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</si>
  <si>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</si>
  <si>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</si>
  <si>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</si>
  <si>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</si>
  <si>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</si>
  <si>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</si>
  <si>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</si>
  <si>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</si>
  <si>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</si>
  <si>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</si>
  <si>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</si>
  <si>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</si>
  <si>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</si>
  <si>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</si>
  <si>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</si>
  <si>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</si>
  <si>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</si>
  <si>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</si>
  <si>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</si>
  <si>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</si>
  <si>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</si>
  <si>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</si>
  <si>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</si>
  <si>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</si>
  <si>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</si>
  <si>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</si>
  <si>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</si>
  <si>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</si>
  <si>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</si>
  <si>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</si>
  <si>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</si>
  <si>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</si>
  <si>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</si>
  <si>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</si>
  <si>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</si>
  <si>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</si>
  <si>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</si>
  <si>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</si>
  <si>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</si>
  <si>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</si>
  <si>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</si>
  <si>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</si>
  <si>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</si>
  <si>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</si>
  <si>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</si>
  <si>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</si>
  <si>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</si>
  <si>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</si>
  <si>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</si>
  <si>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</si>
  <si>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</si>
  <si>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</si>
  <si>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</si>
  <si>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</si>
  <si>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</si>
  <si>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</si>
  <si>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</si>
  <si>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</si>
  <si>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</si>
  <si>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</si>
  <si>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</si>
  <si>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</si>
  <si>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</si>
  <si>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</si>
  <si>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</si>
  <si>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</si>
  <si>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</si>
  <si>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</si>
  <si>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</si>
  <si>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</si>
  <si>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</si>
  <si>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</si>
  <si>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</si>
  <si>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</si>
  <si>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</si>
  <si>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</si>
  <si>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</si>
  <si>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</si>
  <si>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</si>
  <si>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</si>
  <si>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</si>
  <si>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</si>
  <si>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</si>
  <si>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</si>
  <si>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</si>
  <si>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</si>
  <si>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</si>
  <si>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</si>
  <si>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</si>
  <si>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</si>
  <si>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</si>
  <si>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</si>
  <si>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</si>
  <si>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</si>
  <si>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Check</t>
  </si>
  <si>
    <t># backers</t>
  </si>
  <si>
    <t>Mean</t>
  </si>
  <si>
    <t>Median</t>
  </si>
  <si>
    <t>Minimum</t>
  </si>
  <si>
    <t>Maximum</t>
  </si>
  <si>
    <t>Successful</t>
  </si>
  <si>
    <t>Failed</t>
  </si>
  <si>
    <t>Standard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</si>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</sst>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30303"/>
      <name val="Arial"/>
      <family val="2"/>
    </font>
    <font>
      <sz val="12"/>
      <color rgb="FF0A0101"/>
      <name val="Arial"/>
      <family val="2"/>
    </font>
    <font>
      <sz val="10"/>
      <color rgb="FF2B2B2B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B2B2B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3" fontId="0" fillId="0" borderId="0" xfId="42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0" borderId="0" xfId="0" applyNumberFormat="1" applyFont="1"/>
    <xf numFmtId="9" fontId="0" fillId="0" borderId="0" xfId="43" applyFont="1"/>
    <xf numFmtId="0" fontId="16" fillId="0" borderId="0" xfId="0" applyFont="1"/>
    <xf numFmtId="0" fontId="0" fillId="0" borderId="0" xfId="0" applyFont="1"/>
    <xf numFmtId="0" fontId="20" fillId="0" borderId="0" xfId="0" applyFont="1" applyAlignment="1">
      <alignment horizontal="left" vertical="center" wrapText="1"/>
    </xf>
    <xf numFmtId="9" fontId="21" fillId="0" borderId="0" xfId="43" applyFont="1"/>
    <xf numFmtId="0" fontId="21" fillId="0" borderId="0" xfId="0" applyFont="1"/>
    <xf numFmtId="164" fontId="21" fillId="0" borderId="0" xfId="42" applyNumberFormat="1" applyFont="1"/>
    <xf numFmtId="164" fontId="21" fillId="0" borderId="10" xfId="42" applyNumberFormat="1" applyFont="1" applyBorder="1"/>
    <xf numFmtId="0" fontId="22" fillId="0" borderId="0" xfId="0" applyFont="1" applyAlignment="1">
      <alignment horizontal="left" vertical="center" wrapText="1"/>
    </xf>
    <xf numFmtId="164" fontId="23" fillId="0" borderId="0" xfId="42" applyNumberFormat="1" applyFont="1"/>
    <xf numFmtId="164" fontId="0" fillId="0" borderId="0" xfId="42" applyNumberFormat="1" applyFon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strike val="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3-49B4-AB03-41BBA8C8F9A9}"/>
            </c:ext>
          </c:extLst>
        </c:ser>
        <c:ser>
          <c:idx val="1"/>
          <c:order val="1"/>
          <c:tx>
            <c:strRef>
              <c:f>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3-49B4-AB03-41BBA8C8F9A9}"/>
            </c:ext>
          </c:extLst>
        </c:ser>
        <c:ser>
          <c:idx val="2"/>
          <c:order val="2"/>
          <c:tx>
            <c:strRef>
              <c:f>Parent!$D$3:$D$4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3-49B4-AB03-41BBA8C8F9A9}"/>
            </c:ext>
          </c:extLst>
        </c:ser>
        <c:ser>
          <c:idx val="3"/>
          <c:order val="3"/>
          <c:tx>
            <c:strRef>
              <c:f>Parent!$E$3:$E$4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D-4DF9-9ECB-AD1B97AA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345023"/>
        <c:axId val="782348767"/>
      </c:barChart>
      <c:catAx>
        <c:axId val="7823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48767"/>
        <c:crosses val="autoZero"/>
        <c:auto val="1"/>
        <c:lblAlgn val="ctr"/>
        <c:lblOffset val="100"/>
        <c:noMultiLvlLbl val="0"/>
      </c:catAx>
      <c:valAx>
        <c:axId val="7823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332-B5FD-4B324C2AC2EA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4332-B5FD-4B324C2AC2EA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4332-B5FD-4B324C2AC2EA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D-4260-9D25-9910732B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781983"/>
        <c:axId val="780779487"/>
      </c:barChart>
      <c:catAx>
        <c:axId val="7807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79487"/>
        <c:crosses val="autoZero"/>
        <c:auto val="1"/>
        <c:lblAlgn val="ctr"/>
        <c:lblOffset val="100"/>
        <c:noMultiLvlLbl val="0"/>
      </c:catAx>
      <c:valAx>
        <c:axId val="7807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6C8-8D59-F8E5EBF7CBB6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6C8-8D59-F8E5EBF7CBB6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6C8-8D59-F8E5EBF7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62495"/>
        <c:axId val="782366655"/>
      </c:lineChart>
      <c:catAx>
        <c:axId val="7823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66655"/>
        <c:crosses val="autoZero"/>
        <c:auto val="1"/>
        <c:lblAlgn val="ctr"/>
        <c:lblOffset val="100"/>
        <c:noMultiLvlLbl val="0"/>
      </c:catAx>
      <c:valAx>
        <c:axId val="7823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0B89-4196-9AD9-83F96A44F0A7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0B89-4196-9AD9-83F96A44F0A7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89-4196-9AD9-83F96A44F0A7}"/>
            </c:ext>
          </c:extLst>
        </c:ser>
        <c:ser>
          <c:idx val="7"/>
          <c:order val="7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89-4196-9AD9-83F96A44F0A7}"/>
            </c:ext>
          </c:extLst>
        </c:ser>
        <c:ser>
          <c:idx val="8"/>
          <c:order val="8"/>
          <c:tx>
            <c:strRef>
              <c:f>Bonus!$J$1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89-4196-9AD9-83F96A44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16303"/>
        <c:axId val="11934167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89-4196-9AD9-83F96A44F0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89-4196-9AD9-83F96A44F0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Bonus!$F$2:$F$13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89-4196-9AD9-83F96A44F0A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Bonus!$G$1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Bonus!$G$2:$G$13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89-4196-9AD9-83F96A44F0A7}"/>
                  </c:ext>
                </c:extLst>
              </c15:ser>
            </c15:filteredLineSeries>
          </c:ext>
        </c:extLst>
      </c:lineChart>
      <c:catAx>
        <c:axId val="11934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16719"/>
        <c:crosses val="autoZero"/>
        <c:auto val="1"/>
        <c:lblAlgn val="ctr"/>
        <c:lblOffset val="100"/>
        <c:noMultiLvlLbl val="0"/>
      </c:catAx>
      <c:valAx>
        <c:axId val="11934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1</xdr:row>
      <xdr:rowOff>76200</xdr:rowOff>
    </xdr:from>
    <xdr:to>
      <xdr:col>16</xdr:col>
      <xdr:colOff>323849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B55A1-D52D-82F0-7C37-27DC3CC54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1</xdr:row>
      <xdr:rowOff>95249</xdr:rowOff>
    </xdr:from>
    <xdr:to>
      <xdr:col>17</xdr:col>
      <xdr:colOff>266700</xdr:colOff>
      <xdr:row>24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BE05D-E6E6-675A-C574-717FCCA48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690561</xdr:colOff>
      <xdr:row>3</xdr:row>
      <xdr:rowOff>57150</xdr:rowOff>
    </xdr:from>
    <xdr:to>
      <xdr:col>17</xdr:col>
      <xdr:colOff>180974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02404-DCBC-6A89-9978-E77AFED79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833437</xdr:colOff>
      <xdr:row>15</xdr:row>
      <xdr:rowOff>190499</xdr:rowOff>
    </xdr:from>
    <xdr:to>
      <xdr:col>9</xdr:col>
      <xdr:colOff>1171575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195E5-C289-4E55-0B8F-B9C0C91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's PC" refreshedDate="44740.914088541664" createdVersion="8" refreshedVersion="8" minRefreshableVersion="3" recordCount="1001" xr:uid="{B233F65B-0881-4068-9041-2AA5ACE5B58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1B81B-198D-4297-8B58-F9CC8B254C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B22AD-6007-4C6A-8E8C-4BF66E16B6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4D259-32F0-472A-A540-AED9D52C4F4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350D-918F-4598-88B3-49B9F80FD851}">
  <dimension ref="A1:F14"/>
  <sheetViews>
    <sheetView workbookViewId="0">
      <selection activeCell="D19" sqref="D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08B4-1B56-4D22-BA88-606CBFBBA69B}">
  <dimension ref="A1:G64"/>
  <sheetViews>
    <sheetView tabSelected="1" topLeftCell="E1" workbookViewId="0">
      <selection activeCell="I35" sqref="I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  <row r="41" spans="7:7" x14ac:dyDescent="0.25">
      <c r="G41" s="11"/>
    </row>
    <row r="42" spans="7:7" x14ac:dyDescent="0.25">
      <c r="G42" s="11"/>
    </row>
    <row r="43" spans="7:7" x14ac:dyDescent="0.25">
      <c r="G43" s="11"/>
    </row>
    <row r="44" spans="7:7" x14ac:dyDescent="0.25">
      <c r="G44" s="11"/>
    </row>
    <row r="45" spans="7:7" x14ac:dyDescent="0.25">
      <c r="G45" s="11"/>
    </row>
    <row r="46" spans="7:7" x14ac:dyDescent="0.25">
      <c r="G46" s="11"/>
    </row>
    <row r="47" spans="7:7" x14ac:dyDescent="0.25">
      <c r="G47" s="11"/>
    </row>
    <row r="48" spans="7:7" x14ac:dyDescent="0.25">
      <c r="G48" s="11"/>
    </row>
    <row r="49" spans="7:7" x14ac:dyDescent="0.25">
      <c r="G49" s="11"/>
    </row>
    <row r="50" spans="7:7" x14ac:dyDescent="0.25">
      <c r="G50" s="11"/>
    </row>
    <row r="51" spans="7:7" x14ac:dyDescent="0.25">
      <c r="G51" s="11"/>
    </row>
    <row r="52" spans="7:7" x14ac:dyDescent="0.25">
      <c r="G52" s="11"/>
    </row>
    <row r="53" spans="7:7" x14ac:dyDescent="0.25">
      <c r="G53" s="11"/>
    </row>
    <row r="54" spans="7:7" x14ac:dyDescent="0.25">
      <c r="G54" s="11"/>
    </row>
    <row r="55" spans="7:7" x14ac:dyDescent="0.25">
      <c r="G55" s="11"/>
    </row>
    <row r="56" spans="7:7" x14ac:dyDescent="0.25">
      <c r="G56" s="11"/>
    </row>
    <row r="57" spans="7:7" x14ac:dyDescent="0.25">
      <c r="G57" s="11"/>
    </row>
    <row r="58" spans="7:7" x14ac:dyDescent="0.25">
      <c r="G58" s="11"/>
    </row>
    <row r="59" spans="7:7" x14ac:dyDescent="0.25">
      <c r="G59" s="11"/>
    </row>
    <row r="60" spans="7:7" x14ac:dyDescent="0.25">
      <c r="G60" s="11"/>
    </row>
    <row r="61" spans="7:7" x14ac:dyDescent="0.25">
      <c r="G61" s="11"/>
    </row>
    <row r="62" spans="7:7" x14ac:dyDescent="0.25">
      <c r="G62" s="11"/>
    </row>
    <row r="63" spans="7:7" x14ac:dyDescent="0.25">
      <c r="G63" s="11"/>
    </row>
    <row r="64" spans="7:7" x14ac:dyDescent="0.25">
      <c r="G64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44AB-0073-488C-A96C-A62AD226C1E1}">
  <dimension ref="A1:E18"/>
  <sheetViews>
    <sheetView workbookViewId="0">
      <selection activeCell="D24" sqref="D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2085</v>
      </c>
      <c r="B2" t="s">
        <v>2066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4F7-7102-4C48-AAE8-D1D83CB086D6}">
  <dimension ref="A1:J15"/>
  <sheetViews>
    <sheetView workbookViewId="0">
      <selection activeCell="N23" sqref="N23:O23"/>
    </sheetView>
  </sheetViews>
  <sheetFormatPr defaultRowHeight="15.75" x14ac:dyDescent="0.25"/>
  <cols>
    <col min="1" max="1" width="16.5" style="13" customWidth="1"/>
    <col min="2" max="3" width="16.5" style="13" hidden="1" customWidth="1"/>
    <col min="4" max="4" width="16.375" style="13" bestFit="1" customWidth="1"/>
    <col min="5" max="5" width="13.5" style="13" bestFit="1" customWidth="1"/>
    <col min="6" max="6" width="16.625" style="13" bestFit="1" customWidth="1"/>
    <col min="7" max="7" width="12" style="13" bestFit="1" customWidth="1"/>
    <col min="8" max="8" width="19.25" style="13" bestFit="1" customWidth="1"/>
    <col min="9" max="9" width="15.5" style="13" bestFit="1" customWidth="1"/>
    <col min="10" max="10" width="18.75" style="13" bestFit="1" customWidth="1"/>
    <col min="11" max="16384" width="9" style="13"/>
  </cols>
  <sheetData>
    <row r="1" spans="1:10" x14ac:dyDescent="0.25">
      <c r="A1" s="12" t="s">
        <v>2086</v>
      </c>
      <c r="B1" s="12"/>
      <c r="C1" s="12"/>
      <c r="D1" s="12" t="s">
        <v>2087</v>
      </c>
      <c r="E1" s="12" t="s">
        <v>2088</v>
      </c>
      <c r="F1" s="12" t="s">
        <v>2089</v>
      </c>
      <c r="G1" s="12" t="s">
        <v>2090</v>
      </c>
      <c r="H1" s="12" t="s">
        <v>2091</v>
      </c>
      <c r="I1" s="12" t="s">
        <v>2092</v>
      </c>
      <c r="J1" s="12" t="s">
        <v>2093</v>
      </c>
    </row>
    <row r="2" spans="1:10" x14ac:dyDescent="0.25">
      <c r="A2" s="14" t="s">
        <v>2094</v>
      </c>
      <c r="B2" s="14">
        <v>0</v>
      </c>
      <c r="C2" s="14">
        <v>999</v>
      </c>
      <c r="D2" s="17">
        <f t="shared" ref="D2:D12" si="0">COUNTIFS(outcome,"successful",goal,"&lt;="&amp;$C2,goal,"&gt;="&amp;$B2)</f>
        <v>30</v>
      </c>
      <c r="E2" s="17">
        <f t="shared" ref="E2:E12" si="1">COUNTIFS(outcome,"failed",goal,"&lt;="&amp;$C2,goal,"&gt;="&amp;$B2)</f>
        <v>20</v>
      </c>
      <c r="F2" s="17">
        <f t="shared" ref="F2:F12" si="2">COUNTIFS(outcome,"canceled",goal,"&lt;="&amp;$C2,goal,"&gt;="&amp;$B2)</f>
        <v>1</v>
      </c>
      <c r="G2" s="17">
        <f>SUM(D2:F2)</f>
        <v>51</v>
      </c>
      <c r="H2" s="15">
        <f>D2/$G2</f>
        <v>0.58823529411764708</v>
      </c>
      <c r="I2" s="15">
        <f t="shared" ref="I2:J13" si="3">E2/$G2</f>
        <v>0.39215686274509803</v>
      </c>
      <c r="J2" s="15">
        <f t="shared" si="3"/>
        <v>1.9607843137254902E-2</v>
      </c>
    </row>
    <row r="3" spans="1:10" x14ac:dyDescent="0.25">
      <c r="A3" s="14" t="s">
        <v>2095</v>
      </c>
      <c r="B3" s="14">
        <f>C2+1</f>
        <v>1000</v>
      </c>
      <c r="C3" s="14">
        <f>C2+4000</f>
        <v>4999</v>
      </c>
      <c r="D3" s="17">
        <f t="shared" si="0"/>
        <v>191</v>
      </c>
      <c r="E3" s="17">
        <f t="shared" si="1"/>
        <v>38</v>
      </c>
      <c r="F3" s="17">
        <f t="shared" si="2"/>
        <v>2</v>
      </c>
      <c r="G3" s="17">
        <f t="shared" ref="G3:G12" si="4">SUM(D3:F3)</f>
        <v>231</v>
      </c>
      <c r="H3" s="15">
        <f t="shared" ref="H3:H13" si="5">D3/$G3</f>
        <v>0.82683982683982682</v>
      </c>
      <c r="I3" s="15">
        <f t="shared" si="3"/>
        <v>0.16450216450216451</v>
      </c>
      <c r="J3" s="15">
        <f t="shared" si="3"/>
        <v>8.658008658008658E-3</v>
      </c>
    </row>
    <row r="4" spans="1:10" x14ac:dyDescent="0.25">
      <c r="A4" s="14" t="s">
        <v>2096</v>
      </c>
      <c r="B4" s="14">
        <f t="shared" ref="B4:B13" si="6">C3+1</f>
        <v>5000</v>
      </c>
      <c r="C4" s="14">
        <f t="shared" ref="C4:C12" si="7">C3+5000</f>
        <v>9999</v>
      </c>
      <c r="D4" s="17">
        <f t="shared" si="0"/>
        <v>164</v>
      </c>
      <c r="E4" s="17">
        <f t="shared" si="1"/>
        <v>126</v>
      </c>
      <c r="F4" s="17">
        <f t="shared" si="2"/>
        <v>25</v>
      </c>
      <c r="G4" s="17">
        <f t="shared" si="4"/>
        <v>315</v>
      </c>
      <c r="H4" s="15">
        <f t="shared" si="5"/>
        <v>0.52063492063492067</v>
      </c>
      <c r="I4" s="15">
        <f t="shared" si="3"/>
        <v>0.4</v>
      </c>
      <c r="J4" s="15">
        <f t="shared" si="3"/>
        <v>7.9365079365079361E-2</v>
      </c>
    </row>
    <row r="5" spans="1:10" x14ac:dyDescent="0.25">
      <c r="A5" s="14" t="s">
        <v>2097</v>
      </c>
      <c r="B5" s="14">
        <f t="shared" si="6"/>
        <v>10000</v>
      </c>
      <c r="C5" s="14">
        <f t="shared" si="7"/>
        <v>14999</v>
      </c>
      <c r="D5" s="17">
        <f t="shared" si="0"/>
        <v>4</v>
      </c>
      <c r="E5" s="17">
        <f t="shared" si="1"/>
        <v>5</v>
      </c>
      <c r="F5" s="17">
        <f t="shared" si="2"/>
        <v>0</v>
      </c>
      <c r="G5" s="17">
        <f t="shared" si="4"/>
        <v>9</v>
      </c>
      <c r="H5" s="15">
        <f t="shared" si="5"/>
        <v>0.44444444444444442</v>
      </c>
      <c r="I5" s="15">
        <f t="shared" si="3"/>
        <v>0.55555555555555558</v>
      </c>
      <c r="J5" s="15">
        <f t="shared" si="3"/>
        <v>0</v>
      </c>
    </row>
    <row r="6" spans="1:10" x14ac:dyDescent="0.25">
      <c r="A6" s="14" t="s">
        <v>2098</v>
      </c>
      <c r="B6" s="14">
        <f t="shared" si="6"/>
        <v>15000</v>
      </c>
      <c r="C6" s="14">
        <f t="shared" si="7"/>
        <v>19999</v>
      </c>
      <c r="D6" s="17">
        <f t="shared" si="0"/>
        <v>10</v>
      </c>
      <c r="E6" s="17">
        <f t="shared" si="1"/>
        <v>0</v>
      </c>
      <c r="F6" s="17">
        <f t="shared" si="2"/>
        <v>0</v>
      </c>
      <c r="G6" s="17">
        <f t="shared" si="4"/>
        <v>10</v>
      </c>
      <c r="H6" s="15">
        <f t="shared" si="5"/>
        <v>1</v>
      </c>
      <c r="I6" s="15">
        <f t="shared" si="3"/>
        <v>0</v>
      </c>
      <c r="J6" s="15">
        <f t="shared" si="3"/>
        <v>0</v>
      </c>
    </row>
    <row r="7" spans="1:10" x14ac:dyDescent="0.25">
      <c r="A7" s="14" t="s">
        <v>2099</v>
      </c>
      <c r="B7" s="14">
        <f t="shared" si="6"/>
        <v>20000</v>
      </c>
      <c r="C7" s="14">
        <f t="shared" si="7"/>
        <v>24999</v>
      </c>
      <c r="D7" s="17">
        <f t="shared" si="0"/>
        <v>7</v>
      </c>
      <c r="E7" s="17">
        <f t="shared" si="1"/>
        <v>0</v>
      </c>
      <c r="F7" s="17">
        <f t="shared" si="2"/>
        <v>0</v>
      </c>
      <c r="G7" s="17">
        <f t="shared" si="4"/>
        <v>7</v>
      </c>
      <c r="H7" s="15">
        <f t="shared" si="5"/>
        <v>1</v>
      </c>
      <c r="I7" s="15">
        <f t="shared" si="3"/>
        <v>0</v>
      </c>
      <c r="J7" s="15">
        <f t="shared" si="3"/>
        <v>0</v>
      </c>
    </row>
    <row r="8" spans="1:10" x14ac:dyDescent="0.25">
      <c r="A8" s="14" t="s">
        <v>2100</v>
      </c>
      <c r="B8" s="14">
        <f t="shared" si="6"/>
        <v>25000</v>
      </c>
      <c r="C8" s="14">
        <f t="shared" si="7"/>
        <v>29999</v>
      </c>
      <c r="D8" s="17">
        <f t="shared" si="0"/>
        <v>11</v>
      </c>
      <c r="E8" s="17">
        <f t="shared" si="1"/>
        <v>3</v>
      </c>
      <c r="F8" s="17">
        <f t="shared" si="2"/>
        <v>0</v>
      </c>
      <c r="G8" s="17">
        <f t="shared" si="4"/>
        <v>14</v>
      </c>
      <c r="H8" s="15">
        <f t="shared" si="5"/>
        <v>0.7857142857142857</v>
      </c>
      <c r="I8" s="15">
        <f t="shared" si="3"/>
        <v>0.21428571428571427</v>
      </c>
      <c r="J8" s="15">
        <f t="shared" si="3"/>
        <v>0</v>
      </c>
    </row>
    <row r="9" spans="1:10" x14ac:dyDescent="0.25">
      <c r="A9" s="14" t="s">
        <v>2101</v>
      </c>
      <c r="B9" s="14">
        <f t="shared" si="6"/>
        <v>30000</v>
      </c>
      <c r="C9" s="14">
        <f t="shared" si="7"/>
        <v>34999</v>
      </c>
      <c r="D9" s="17">
        <f t="shared" si="0"/>
        <v>7</v>
      </c>
      <c r="E9" s="17">
        <f t="shared" si="1"/>
        <v>0</v>
      </c>
      <c r="F9" s="17">
        <f t="shared" si="2"/>
        <v>0</v>
      </c>
      <c r="G9" s="17">
        <f t="shared" si="4"/>
        <v>7</v>
      </c>
      <c r="H9" s="15">
        <f t="shared" si="5"/>
        <v>1</v>
      </c>
      <c r="I9" s="15">
        <f t="shared" si="3"/>
        <v>0</v>
      </c>
      <c r="J9" s="15">
        <f t="shared" si="3"/>
        <v>0</v>
      </c>
    </row>
    <row r="10" spans="1:10" x14ac:dyDescent="0.25">
      <c r="A10" s="14" t="s">
        <v>2102</v>
      </c>
      <c r="B10" s="14">
        <f t="shared" si="6"/>
        <v>35000</v>
      </c>
      <c r="C10" s="14">
        <f t="shared" si="7"/>
        <v>39999</v>
      </c>
      <c r="D10" s="17">
        <f t="shared" si="0"/>
        <v>8</v>
      </c>
      <c r="E10" s="17">
        <f t="shared" si="1"/>
        <v>3</v>
      </c>
      <c r="F10" s="17">
        <f t="shared" si="2"/>
        <v>1</v>
      </c>
      <c r="G10" s="17">
        <f t="shared" si="4"/>
        <v>12</v>
      </c>
      <c r="H10" s="15">
        <f t="shared" si="5"/>
        <v>0.66666666666666663</v>
      </c>
      <c r="I10" s="15">
        <f t="shared" si="3"/>
        <v>0.25</v>
      </c>
      <c r="J10" s="15">
        <f t="shared" si="3"/>
        <v>8.3333333333333329E-2</v>
      </c>
    </row>
    <row r="11" spans="1:10" x14ac:dyDescent="0.25">
      <c r="A11" s="14" t="s">
        <v>2103</v>
      </c>
      <c r="B11" s="14">
        <f t="shared" si="6"/>
        <v>40000</v>
      </c>
      <c r="C11" s="14">
        <f t="shared" si="7"/>
        <v>44999</v>
      </c>
      <c r="D11" s="17">
        <f t="shared" si="0"/>
        <v>11</v>
      </c>
      <c r="E11" s="17">
        <f t="shared" si="1"/>
        <v>3</v>
      </c>
      <c r="F11" s="17">
        <f t="shared" si="2"/>
        <v>0</v>
      </c>
      <c r="G11" s="17">
        <f t="shared" si="4"/>
        <v>14</v>
      </c>
      <c r="H11" s="15">
        <f t="shared" si="5"/>
        <v>0.7857142857142857</v>
      </c>
      <c r="I11" s="15">
        <f t="shared" si="3"/>
        <v>0.21428571428571427</v>
      </c>
      <c r="J11" s="15">
        <f t="shared" si="3"/>
        <v>0</v>
      </c>
    </row>
    <row r="12" spans="1:10" x14ac:dyDescent="0.25">
      <c r="A12" s="14" t="s">
        <v>2104</v>
      </c>
      <c r="B12" s="14">
        <f t="shared" si="6"/>
        <v>45000</v>
      </c>
      <c r="C12" s="14">
        <f t="shared" si="7"/>
        <v>49999</v>
      </c>
      <c r="D12" s="17">
        <f t="shared" si="0"/>
        <v>8</v>
      </c>
      <c r="E12" s="17">
        <f t="shared" si="1"/>
        <v>3</v>
      </c>
      <c r="F12" s="17">
        <f t="shared" si="2"/>
        <v>0</v>
      </c>
      <c r="G12" s="17">
        <f t="shared" si="4"/>
        <v>11</v>
      </c>
      <c r="H12" s="15">
        <f t="shared" si="5"/>
        <v>0.72727272727272729</v>
      </c>
      <c r="I12" s="15">
        <f t="shared" si="3"/>
        <v>0.27272727272727271</v>
      </c>
      <c r="J12" s="15">
        <f t="shared" si="3"/>
        <v>0</v>
      </c>
    </row>
    <row r="13" spans="1:10" ht="25.5" x14ac:dyDescent="0.25">
      <c r="A13" s="14" t="s">
        <v>2105</v>
      </c>
      <c r="B13" s="14">
        <f t="shared" si="6"/>
        <v>50000</v>
      </c>
      <c r="C13" s="14"/>
      <c r="D13" s="17">
        <f>COUNTIFS(outcome,"successful",goal,"&gt;="&amp;$B13)</f>
        <v>114</v>
      </c>
      <c r="E13" s="17">
        <f>COUNTIFS(outcome,"failed",goal,"&gt;="&amp;$B13)</f>
        <v>163</v>
      </c>
      <c r="F13" s="17">
        <f>COUNTIFS(outcome,"canceled",goal,"&gt;="&amp;$B13)</f>
        <v>28</v>
      </c>
      <c r="G13" s="17">
        <f>SUM(D13:F13)</f>
        <v>305</v>
      </c>
      <c r="H13" s="15">
        <f t="shared" si="5"/>
        <v>0.3737704918032787</v>
      </c>
      <c r="I13" s="15">
        <f t="shared" si="3"/>
        <v>0.53442622950819674</v>
      </c>
      <c r="J13" s="15">
        <f t="shared" si="3"/>
        <v>9.1803278688524587E-2</v>
      </c>
    </row>
    <row r="14" spans="1:10" x14ac:dyDescent="0.25">
      <c r="A14" s="16"/>
      <c r="B14" s="16"/>
      <c r="C14" s="16"/>
      <c r="D14" s="18">
        <f t="shared" ref="D14:F14" si="8">SUM(D2:D13)</f>
        <v>565</v>
      </c>
      <c r="E14" s="18">
        <f t="shared" si="8"/>
        <v>364</v>
      </c>
      <c r="F14" s="18">
        <f t="shared" si="8"/>
        <v>57</v>
      </c>
      <c r="G14" s="18">
        <f>SUM(G2:G13)</f>
        <v>986</v>
      </c>
      <c r="H14" s="16"/>
      <c r="I14" s="16"/>
      <c r="J14" s="16"/>
    </row>
    <row r="15" spans="1:10" x14ac:dyDescent="0.25">
      <c r="A15" s="19" t="s">
        <v>2106</v>
      </c>
      <c r="B15" s="19"/>
      <c r="C15" s="19"/>
      <c r="D15" s="20">
        <f>D14-GETPIVOTDATA("outcome",Parent!$A$3,"outcome","successful")</f>
        <v>0</v>
      </c>
      <c r="E15" s="20">
        <f>E14-GETPIVOTDATA("outcome",Parent!$A$3,"outcome","failed")</f>
        <v>0</v>
      </c>
      <c r="F15" s="20">
        <f>F14-GETPIVOTDATA("outcome",Parent!$A$3,"outcome","canceled")</f>
        <v>0</v>
      </c>
      <c r="G15" s="20">
        <f>G14-GETPIVOTDATA("outcome",Parent!$A$3)+GETPIVOTDATA("outcome",Parent!$A$3,"outcome","live")</f>
        <v>0</v>
      </c>
      <c r="H15" s="16"/>
      <c r="I15" s="16"/>
      <c r="J15" s="1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239F-B9F7-4F3C-909D-726E4F32C35E}">
  <dimension ref="A1:G576"/>
  <sheetViews>
    <sheetView workbookViewId="0">
      <selection activeCell="F1" sqref="F1"/>
    </sheetView>
  </sheetViews>
  <sheetFormatPr defaultRowHeight="15.75" x14ac:dyDescent="0.25"/>
  <cols>
    <col min="2" max="2" width="20" bestFit="1" customWidth="1"/>
    <col min="3" max="3" width="10.125" bestFit="1" customWidth="1"/>
  </cols>
  <sheetData>
    <row r="1" spans="1:7" x14ac:dyDescent="0.25">
      <c r="C1" s="12" t="s">
        <v>2112</v>
      </c>
      <c r="D1" s="12" t="s">
        <v>2113</v>
      </c>
      <c r="F1" s="12"/>
    </row>
    <row r="2" spans="1:7" x14ac:dyDescent="0.25">
      <c r="B2" t="s">
        <v>2108</v>
      </c>
      <c r="C2">
        <f>ROUNDUP(AVERAGE(C12:C576),0)</f>
        <v>852</v>
      </c>
      <c r="D2">
        <f>ROUNDUP(AVERAGE(G12:G375),0)</f>
        <v>586</v>
      </c>
    </row>
    <row r="3" spans="1:7" x14ac:dyDescent="0.25">
      <c r="B3" t="s">
        <v>2109</v>
      </c>
      <c r="C3">
        <f>MEDIAN(C12:C576)</f>
        <v>201</v>
      </c>
      <c r="D3">
        <f>MEDIAN(G12:G375)</f>
        <v>114.5</v>
      </c>
    </row>
    <row r="4" spans="1:7" x14ac:dyDescent="0.25">
      <c r="B4" t="s">
        <v>2110</v>
      </c>
      <c r="C4">
        <f>MIN(C12:C576)</f>
        <v>16</v>
      </c>
      <c r="D4">
        <f>MIN(G12:G375)</f>
        <v>0</v>
      </c>
    </row>
    <row r="5" spans="1:7" x14ac:dyDescent="0.25">
      <c r="B5" t="s">
        <v>2111</v>
      </c>
      <c r="C5" s="21">
        <f>MAX(C12:C576)</f>
        <v>7295</v>
      </c>
      <c r="D5" s="21">
        <f>MAX(G12:G375)</f>
        <v>6080</v>
      </c>
    </row>
    <row r="6" spans="1:7" x14ac:dyDescent="0.25">
      <c r="B6" t="s">
        <v>2115</v>
      </c>
      <c r="C6" s="22">
        <f>_xlfn.VAR.P(C12:C576)</f>
        <v>1603373.7324019109</v>
      </c>
      <c r="D6" s="22">
        <f>_xlfn.VAR.P(G12:G375)</f>
        <v>921574.68174133555</v>
      </c>
    </row>
    <row r="7" spans="1:7" x14ac:dyDescent="0.25">
      <c r="B7" t="s">
        <v>2114</v>
      </c>
      <c r="C7" s="5">
        <f>_xlfn.STDEV.P(C12:C576)</f>
        <v>1266.2439466397898</v>
      </c>
      <c r="D7" s="5">
        <f>_xlfn.STDEV.P(G12:G375)</f>
        <v>959.98681331637863</v>
      </c>
    </row>
    <row r="9" spans="1:7" x14ac:dyDescent="0.25">
      <c r="A9" t="s">
        <v>2106</v>
      </c>
      <c r="B9">
        <f>COUNT(A12:A576)-Bonus!D14</f>
        <v>0</v>
      </c>
      <c r="E9" t="s">
        <v>2106</v>
      </c>
      <c r="F9">
        <f>COUNT(E12:E576)-Bonus!E14</f>
        <v>0</v>
      </c>
    </row>
    <row r="11" spans="1:7" x14ac:dyDescent="0.25">
      <c r="A11" s="1" t="s">
        <v>2027</v>
      </c>
      <c r="B11" s="12" t="s">
        <v>4</v>
      </c>
      <c r="C11" s="12" t="s">
        <v>2107</v>
      </c>
      <c r="E11" s="1" t="s">
        <v>2027</v>
      </c>
      <c r="F11" s="12" t="s">
        <v>4</v>
      </c>
      <c r="G11" s="12" t="s">
        <v>2107</v>
      </c>
    </row>
    <row r="12" spans="1:7" x14ac:dyDescent="0.25">
      <c r="A12">
        <v>1</v>
      </c>
      <c r="B12" t="str">
        <f>VLOOKUP(A12,Crowdfunding!A:H,COLUMN(Crowdfunding!G1),FALSE)</f>
        <v>successful</v>
      </c>
      <c r="C12">
        <f>VLOOKUP(A12,Crowdfunding!A:H,COLUMN(Crowdfunding!H1),FALSE)</f>
        <v>158</v>
      </c>
      <c r="E12">
        <v>0</v>
      </c>
      <c r="F12" t="str">
        <f>VLOOKUP(E12,Crowdfunding!A:H,COLUMN(Crowdfunding!G1),FALSE)</f>
        <v>failed</v>
      </c>
      <c r="G12">
        <f>VLOOKUP(E12,Crowdfunding!A:H,COLUMN(Crowdfunding!H1),FALSE)</f>
        <v>0</v>
      </c>
    </row>
    <row r="13" spans="1:7" x14ac:dyDescent="0.25">
      <c r="A13">
        <v>2</v>
      </c>
      <c r="B13" t="str">
        <f>VLOOKUP(A13,Crowdfunding!A:H,COLUMN(Crowdfunding!G2),FALSE)</f>
        <v>successful</v>
      </c>
      <c r="C13">
        <f>VLOOKUP(A13,Crowdfunding!A:H,COLUMN(Crowdfunding!H2),FALSE)</f>
        <v>1425</v>
      </c>
      <c r="E13">
        <v>3</v>
      </c>
      <c r="F13" t="str">
        <f>VLOOKUP(E13,Crowdfunding!A:H,COLUMN(Crowdfunding!G2),FALSE)</f>
        <v>failed</v>
      </c>
      <c r="G13">
        <f>VLOOKUP(E13,Crowdfunding!A:H,COLUMN(Crowdfunding!H2),FALSE)</f>
        <v>24</v>
      </c>
    </row>
    <row r="14" spans="1:7" x14ac:dyDescent="0.25">
      <c r="A14">
        <v>5</v>
      </c>
      <c r="B14" t="str">
        <f>VLOOKUP(A14,Crowdfunding!A:H,COLUMN(Crowdfunding!G3),FALSE)</f>
        <v>successful</v>
      </c>
      <c r="C14">
        <f>VLOOKUP(A14,Crowdfunding!A:H,COLUMN(Crowdfunding!H3),FALSE)</f>
        <v>174</v>
      </c>
      <c r="E14">
        <v>4</v>
      </c>
      <c r="F14" t="str">
        <f>VLOOKUP(E14,Crowdfunding!A:H,COLUMN(Crowdfunding!G3),FALSE)</f>
        <v>failed</v>
      </c>
      <c r="G14">
        <f>VLOOKUP(E14,Crowdfunding!A:H,COLUMN(Crowdfunding!H3),FALSE)</f>
        <v>53</v>
      </c>
    </row>
    <row r="15" spans="1:7" x14ac:dyDescent="0.25">
      <c r="A15">
        <v>7</v>
      </c>
      <c r="B15" t="str">
        <f>VLOOKUP(A15,Crowdfunding!A:H,COLUMN(Crowdfunding!G4),FALSE)</f>
        <v>successful</v>
      </c>
      <c r="C15">
        <f>VLOOKUP(A15,Crowdfunding!A:H,COLUMN(Crowdfunding!H4),FALSE)</f>
        <v>227</v>
      </c>
      <c r="E15">
        <v>6</v>
      </c>
      <c r="F15" t="str">
        <f>VLOOKUP(E15,Crowdfunding!A:H,COLUMN(Crowdfunding!G4),FALSE)</f>
        <v>failed</v>
      </c>
      <c r="G15">
        <f>VLOOKUP(E15,Crowdfunding!A:H,COLUMN(Crowdfunding!H4),FALSE)</f>
        <v>18</v>
      </c>
    </row>
    <row r="16" spans="1:7" x14ac:dyDescent="0.25">
      <c r="A16">
        <v>10</v>
      </c>
      <c r="B16" t="str">
        <f>VLOOKUP(A16,Crowdfunding!A:H,COLUMN(Crowdfunding!G5),FALSE)</f>
        <v>successful</v>
      </c>
      <c r="C16">
        <f>VLOOKUP(A16,Crowdfunding!A:H,COLUMN(Crowdfunding!H5),FALSE)</f>
        <v>220</v>
      </c>
      <c r="E16">
        <v>9</v>
      </c>
      <c r="F16" t="str">
        <f>VLOOKUP(E16,Crowdfunding!A:H,COLUMN(Crowdfunding!G5),FALSE)</f>
        <v>failed</v>
      </c>
      <c r="G16">
        <f>VLOOKUP(E16,Crowdfunding!A:H,COLUMN(Crowdfunding!H5),FALSE)</f>
        <v>44</v>
      </c>
    </row>
    <row r="17" spans="1:7" x14ac:dyDescent="0.25">
      <c r="A17">
        <v>13</v>
      </c>
      <c r="B17" t="str">
        <f>VLOOKUP(A17,Crowdfunding!A:H,COLUMN(Crowdfunding!G6),FALSE)</f>
        <v>successful</v>
      </c>
      <c r="C17">
        <f>VLOOKUP(A17,Crowdfunding!A:H,COLUMN(Crowdfunding!H6),FALSE)</f>
        <v>98</v>
      </c>
      <c r="E17">
        <v>11</v>
      </c>
      <c r="F17" t="str">
        <f>VLOOKUP(E17,Crowdfunding!A:H,COLUMN(Crowdfunding!G6),FALSE)</f>
        <v>failed</v>
      </c>
      <c r="G17">
        <f>VLOOKUP(E17,Crowdfunding!A:H,COLUMN(Crowdfunding!H6),FALSE)</f>
        <v>27</v>
      </c>
    </row>
    <row r="18" spans="1:7" x14ac:dyDescent="0.25">
      <c r="A18">
        <v>16</v>
      </c>
      <c r="B18" t="str">
        <f>VLOOKUP(A18,Crowdfunding!A:H,COLUMN(Crowdfunding!G7),FALSE)</f>
        <v>successful</v>
      </c>
      <c r="C18">
        <f>VLOOKUP(A18,Crowdfunding!A:H,COLUMN(Crowdfunding!H7),FALSE)</f>
        <v>100</v>
      </c>
      <c r="E18">
        <v>12</v>
      </c>
      <c r="F18" t="str">
        <f>VLOOKUP(E18,Crowdfunding!A:H,COLUMN(Crowdfunding!G7),FALSE)</f>
        <v>failed</v>
      </c>
      <c r="G18">
        <f>VLOOKUP(E18,Crowdfunding!A:H,COLUMN(Crowdfunding!H7),FALSE)</f>
        <v>55</v>
      </c>
    </row>
    <row r="19" spans="1:7" x14ac:dyDescent="0.25">
      <c r="A19">
        <v>17</v>
      </c>
      <c r="B19" t="str">
        <f>VLOOKUP(A19,Crowdfunding!A:H,COLUMN(Crowdfunding!G8),FALSE)</f>
        <v>successful</v>
      </c>
      <c r="C19">
        <f>VLOOKUP(A19,Crowdfunding!A:H,COLUMN(Crowdfunding!H8),FALSE)</f>
        <v>1249</v>
      </c>
      <c r="E19">
        <v>14</v>
      </c>
      <c r="F19" t="str">
        <f>VLOOKUP(E19,Crowdfunding!A:H,COLUMN(Crowdfunding!G8),FALSE)</f>
        <v>failed</v>
      </c>
      <c r="G19">
        <f>VLOOKUP(E19,Crowdfunding!A:H,COLUMN(Crowdfunding!H8),FALSE)</f>
        <v>200</v>
      </c>
    </row>
    <row r="20" spans="1:7" x14ac:dyDescent="0.25">
      <c r="A20">
        <v>20</v>
      </c>
      <c r="B20" t="str">
        <f>VLOOKUP(A20,Crowdfunding!A:H,COLUMN(Crowdfunding!G9),FALSE)</f>
        <v>successful</v>
      </c>
      <c r="C20">
        <f>VLOOKUP(A20,Crowdfunding!A:H,COLUMN(Crowdfunding!H9),FALSE)</f>
        <v>1396</v>
      </c>
      <c r="E20">
        <v>15</v>
      </c>
      <c r="F20" t="str">
        <f>VLOOKUP(E20,Crowdfunding!A:H,COLUMN(Crowdfunding!G9),FALSE)</f>
        <v>failed</v>
      </c>
      <c r="G20">
        <f>VLOOKUP(E20,Crowdfunding!A:H,COLUMN(Crowdfunding!H9),FALSE)</f>
        <v>452</v>
      </c>
    </row>
    <row r="21" spans="1:7" x14ac:dyDescent="0.25">
      <c r="A21">
        <v>22</v>
      </c>
      <c r="B21" t="str">
        <f>VLOOKUP(A21,Crowdfunding!A:H,COLUMN(Crowdfunding!G10),FALSE)</f>
        <v>successful</v>
      </c>
      <c r="C21">
        <f>VLOOKUP(A21,Crowdfunding!A:H,COLUMN(Crowdfunding!H10),FALSE)</f>
        <v>890</v>
      </c>
      <c r="E21">
        <v>19</v>
      </c>
      <c r="F21" t="str">
        <f>VLOOKUP(E21,Crowdfunding!A:H,COLUMN(Crowdfunding!G10),FALSE)</f>
        <v>failed</v>
      </c>
      <c r="G21">
        <f>VLOOKUP(E21,Crowdfunding!A:H,COLUMN(Crowdfunding!H10),FALSE)</f>
        <v>674</v>
      </c>
    </row>
    <row r="22" spans="1:7" x14ac:dyDescent="0.25">
      <c r="A22">
        <v>23</v>
      </c>
      <c r="B22" t="str">
        <f>VLOOKUP(A22,Crowdfunding!A:H,COLUMN(Crowdfunding!G11),FALSE)</f>
        <v>successful</v>
      </c>
      <c r="C22">
        <f>VLOOKUP(A22,Crowdfunding!A:H,COLUMN(Crowdfunding!H11),FALSE)</f>
        <v>142</v>
      </c>
      <c r="E22">
        <v>21</v>
      </c>
      <c r="F22" t="str">
        <f>VLOOKUP(E22,Crowdfunding!A:H,COLUMN(Crowdfunding!G11),FALSE)</f>
        <v>failed</v>
      </c>
      <c r="G22">
        <f>VLOOKUP(E22,Crowdfunding!A:H,COLUMN(Crowdfunding!H11),FALSE)</f>
        <v>558</v>
      </c>
    </row>
    <row r="23" spans="1:7" x14ac:dyDescent="0.25">
      <c r="A23">
        <v>24</v>
      </c>
      <c r="B23" t="str">
        <f>VLOOKUP(A23,Crowdfunding!A:H,COLUMN(Crowdfunding!G12),FALSE)</f>
        <v>successful</v>
      </c>
      <c r="C23">
        <f>VLOOKUP(A23,Crowdfunding!A:H,COLUMN(Crowdfunding!H12),FALSE)</f>
        <v>2673</v>
      </c>
      <c r="E23">
        <v>27</v>
      </c>
      <c r="F23" t="str">
        <f>VLOOKUP(E23,Crowdfunding!A:H,COLUMN(Crowdfunding!G12),FALSE)</f>
        <v>failed</v>
      </c>
      <c r="G23">
        <f>VLOOKUP(E23,Crowdfunding!A:H,COLUMN(Crowdfunding!H12),FALSE)</f>
        <v>15</v>
      </c>
    </row>
    <row r="24" spans="1:7" x14ac:dyDescent="0.25">
      <c r="A24">
        <v>25</v>
      </c>
      <c r="B24" t="str">
        <f>VLOOKUP(A24,Crowdfunding!A:H,COLUMN(Crowdfunding!G13),FALSE)</f>
        <v>successful</v>
      </c>
      <c r="C24">
        <f>VLOOKUP(A24,Crowdfunding!A:H,COLUMN(Crowdfunding!H13),FALSE)</f>
        <v>163</v>
      </c>
      <c r="E24">
        <v>32</v>
      </c>
      <c r="F24" t="str">
        <f>VLOOKUP(E24,Crowdfunding!A:H,COLUMN(Crowdfunding!G13),FALSE)</f>
        <v>failed</v>
      </c>
      <c r="G24">
        <f>VLOOKUP(E24,Crowdfunding!A:H,COLUMN(Crowdfunding!H13),FALSE)</f>
        <v>2307</v>
      </c>
    </row>
    <row r="25" spans="1:7" x14ac:dyDescent="0.25">
      <c r="A25">
        <v>28</v>
      </c>
      <c r="B25" t="str">
        <f>VLOOKUP(A25,Crowdfunding!A:H,COLUMN(Crowdfunding!G14),FALSE)</f>
        <v>successful</v>
      </c>
      <c r="C25">
        <f>VLOOKUP(A25,Crowdfunding!A:H,COLUMN(Crowdfunding!H14),FALSE)</f>
        <v>2220</v>
      </c>
      <c r="E25">
        <v>39</v>
      </c>
      <c r="F25" t="str">
        <f>VLOOKUP(E25,Crowdfunding!A:H,COLUMN(Crowdfunding!G14),FALSE)</f>
        <v>failed</v>
      </c>
      <c r="G25">
        <f>VLOOKUP(E25,Crowdfunding!A:H,COLUMN(Crowdfunding!H14),FALSE)</f>
        <v>88</v>
      </c>
    </row>
    <row r="26" spans="1:7" x14ac:dyDescent="0.25">
      <c r="A26">
        <v>29</v>
      </c>
      <c r="B26" t="str">
        <f>VLOOKUP(A26,Crowdfunding!A:H,COLUMN(Crowdfunding!G15),FALSE)</f>
        <v>successful</v>
      </c>
      <c r="C26">
        <f>VLOOKUP(A26,Crowdfunding!A:H,COLUMN(Crowdfunding!H15),FALSE)</f>
        <v>1606</v>
      </c>
      <c r="E26">
        <v>45</v>
      </c>
      <c r="F26" t="str">
        <f>VLOOKUP(E26,Crowdfunding!A:H,COLUMN(Crowdfunding!G15),FALSE)</f>
        <v>failed</v>
      </c>
      <c r="G26">
        <f>VLOOKUP(E26,Crowdfunding!A:H,COLUMN(Crowdfunding!H15),FALSE)</f>
        <v>48</v>
      </c>
    </row>
    <row r="27" spans="1:7" x14ac:dyDescent="0.25">
      <c r="A27">
        <v>30</v>
      </c>
      <c r="B27" t="str">
        <f>VLOOKUP(A27,Crowdfunding!A:H,COLUMN(Crowdfunding!G16),FALSE)</f>
        <v>successful</v>
      </c>
      <c r="C27">
        <f>VLOOKUP(A27,Crowdfunding!A:H,COLUMN(Crowdfunding!H16),FALSE)</f>
        <v>129</v>
      </c>
      <c r="E27">
        <v>50</v>
      </c>
      <c r="F27" t="str">
        <f>VLOOKUP(E27,Crowdfunding!A:H,COLUMN(Crowdfunding!G16),FALSE)</f>
        <v>failed</v>
      </c>
      <c r="G27">
        <f>VLOOKUP(E27,Crowdfunding!A:H,COLUMN(Crowdfunding!H16),FALSE)</f>
        <v>1</v>
      </c>
    </row>
    <row r="28" spans="1:7" x14ac:dyDescent="0.25">
      <c r="A28">
        <v>31</v>
      </c>
      <c r="B28" t="str">
        <f>VLOOKUP(A28,Crowdfunding!A:H,COLUMN(Crowdfunding!G17),FALSE)</f>
        <v>successful</v>
      </c>
      <c r="C28">
        <f>VLOOKUP(A28,Crowdfunding!A:H,COLUMN(Crowdfunding!H17),FALSE)</f>
        <v>226</v>
      </c>
      <c r="E28">
        <v>51</v>
      </c>
      <c r="F28" t="str">
        <f>VLOOKUP(E28,Crowdfunding!A:H,COLUMN(Crowdfunding!G17),FALSE)</f>
        <v>failed</v>
      </c>
      <c r="G28">
        <f>VLOOKUP(E28,Crowdfunding!A:H,COLUMN(Crowdfunding!H17),FALSE)</f>
        <v>1467</v>
      </c>
    </row>
    <row r="29" spans="1:7" x14ac:dyDescent="0.25">
      <c r="A29">
        <v>33</v>
      </c>
      <c r="B29" t="str">
        <f>VLOOKUP(A29,Crowdfunding!A:H,COLUMN(Crowdfunding!G18),FALSE)</f>
        <v>successful</v>
      </c>
      <c r="C29">
        <f>VLOOKUP(A29,Crowdfunding!A:H,COLUMN(Crowdfunding!H18),FALSE)</f>
        <v>5419</v>
      </c>
      <c r="E29">
        <v>52</v>
      </c>
      <c r="F29" t="str">
        <f>VLOOKUP(E29,Crowdfunding!A:H,COLUMN(Crowdfunding!G18),FALSE)</f>
        <v>failed</v>
      </c>
      <c r="G29">
        <f>VLOOKUP(E29,Crowdfunding!A:H,COLUMN(Crowdfunding!H18),FALSE)</f>
        <v>75</v>
      </c>
    </row>
    <row r="30" spans="1:7" x14ac:dyDescent="0.25">
      <c r="A30">
        <v>34</v>
      </c>
      <c r="B30" t="str">
        <f>VLOOKUP(A30,Crowdfunding!A:H,COLUMN(Crowdfunding!G19),FALSE)</f>
        <v>successful</v>
      </c>
      <c r="C30">
        <f>VLOOKUP(A30,Crowdfunding!A:H,COLUMN(Crowdfunding!H19),FALSE)</f>
        <v>165</v>
      </c>
      <c r="E30">
        <v>54</v>
      </c>
      <c r="F30" t="str">
        <f>VLOOKUP(E30,Crowdfunding!A:H,COLUMN(Crowdfunding!G19),FALSE)</f>
        <v>failed</v>
      </c>
      <c r="G30">
        <f>VLOOKUP(E30,Crowdfunding!A:H,COLUMN(Crowdfunding!H19),FALSE)</f>
        <v>120</v>
      </c>
    </row>
    <row r="31" spans="1:7" x14ac:dyDescent="0.25">
      <c r="A31">
        <v>35</v>
      </c>
      <c r="B31" t="str">
        <f>VLOOKUP(A31,Crowdfunding!A:H,COLUMN(Crowdfunding!G20),FALSE)</f>
        <v>successful</v>
      </c>
      <c r="C31">
        <f>VLOOKUP(A31,Crowdfunding!A:H,COLUMN(Crowdfunding!H20),FALSE)</f>
        <v>1965</v>
      </c>
      <c r="E31">
        <v>61</v>
      </c>
      <c r="F31" t="str">
        <f>VLOOKUP(E31,Crowdfunding!A:H,COLUMN(Crowdfunding!G20),FALSE)</f>
        <v>failed</v>
      </c>
      <c r="G31">
        <f>VLOOKUP(E31,Crowdfunding!A:H,COLUMN(Crowdfunding!H20),FALSE)</f>
        <v>2253</v>
      </c>
    </row>
    <row r="32" spans="1:7" x14ac:dyDescent="0.25">
      <c r="A32">
        <v>36</v>
      </c>
      <c r="B32" t="str">
        <f>VLOOKUP(A32,Crowdfunding!A:H,COLUMN(Crowdfunding!G21),FALSE)</f>
        <v>successful</v>
      </c>
      <c r="C32">
        <f>VLOOKUP(A32,Crowdfunding!A:H,COLUMN(Crowdfunding!H21),FALSE)</f>
        <v>16</v>
      </c>
      <c r="E32">
        <v>63</v>
      </c>
      <c r="F32" t="str">
        <f>VLOOKUP(E32,Crowdfunding!A:H,COLUMN(Crowdfunding!G21),FALSE)</f>
        <v>failed</v>
      </c>
      <c r="G32">
        <f>VLOOKUP(E32,Crowdfunding!A:H,COLUMN(Crowdfunding!H21),FALSE)</f>
        <v>5</v>
      </c>
    </row>
    <row r="33" spans="1:7" x14ac:dyDescent="0.25">
      <c r="A33">
        <v>37</v>
      </c>
      <c r="B33" t="str">
        <f>VLOOKUP(A33,Crowdfunding!A:H,COLUMN(Crowdfunding!G22),FALSE)</f>
        <v>successful</v>
      </c>
      <c r="C33">
        <f>VLOOKUP(A33,Crowdfunding!A:H,COLUMN(Crowdfunding!H22),FALSE)</f>
        <v>107</v>
      </c>
      <c r="E33">
        <v>64</v>
      </c>
      <c r="F33" t="str">
        <f>VLOOKUP(E33,Crowdfunding!A:H,COLUMN(Crowdfunding!G22),FALSE)</f>
        <v>failed</v>
      </c>
      <c r="G33">
        <f>VLOOKUP(E33,Crowdfunding!A:H,COLUMN(Crowdfunding!H22),FALSE)</f>
        <v>38</v>
      </c>
    </row>
    <row r="34" spans="1:7" x14ac:dyDescent="0.25">
      <c r="A34">
        <v>38</v>
      </c>
      <c r="B34" t="str">
        <f>VLOOKUP(A34,Crowdfunding!A:H,COLUMN(Crowdfunding!G23),FALSE)</f>
        <v>successful</v>
      </c>
      <c r="C34">
        <f>VLOOKUP(A34,Crowdfunding!A:H,COLUMN(Crowdfunding!H23),FALSE)</f>
        <v>134</v>
      </c>
      <c r="E34">
        <v>66</v>
      </c>
      <c r="F34" t="str">
        <f>VLOOKUP(E34,Crowdfunding!A:H,COLUMN(Crowdfunding!G23),FALSE)</f>
        <v>failed</v>
      </c>
      <c r="G34">
        <f>VLOOKUP(E34,Crowdfunding!A:H,COLUMN(Crowdfunding!H23),FALSE)</f>
        <v>12</v>
      </c>
    </row>
    <row r="35" spans="1:7" x14ac:dyDescent="0.25">
      <c r="A35">
        <v>40</v>
      </c>
      <c r="B35" t="str">
        <f>VLOOKUP(A35,Crowdfunding!A:H,COLUMN(Crowdfunding!G24),FALSE)</f>
        <v>successful</v>
      </c>
      <c r="C35">
        <f>VLOOKUP(A35,Crowdfunding!A:H,COLUMN(Crowdfunding!H24),FALSE)</f>
        <v>198</v>
      </c>
      <c r="E35">
        <v>76</v>
      </c>
      <c r="F35" t="str">
        <f>VLOOKUP(E35,Crowdfunding!A:H,COLUMN(Crowdfunding!G24),FALSE)</f>
        <v>failed</v>
      </c>
      <c r="G35">
        <f>VLOOKUP(E35,Crowdfunding!A:H,COLUMN(Crowdfunding!H24),FALSE)</f>
        <v>1684</v>
      </c>
    </row>
    <row r="36" spans="1:7" x14ac:dyDescent="0.25">
      <c r="A36">
        <v>41</v>
      </c>
      <c r="B36" t="str">
        <f>VLOOKUP(A36,Crowdfunding!A:H,COLUMN(Crowdfunding!G25),FALSE)</f>
        <v>successful</v>
      </c>
      <c r="C36">
        <f>VLOOKUP(A36,Crowdfunding!A:H,COLUMN(Crowdfunding!H25),FALSE)</f>
        <v>111</v>
      </c>
      <c r="E36">
        <v>77</v>
      </c>
      <c r="F36" t="str">
        <f>VLOOKUP(E36,Crowdfunding!A:H,COLUMN(Crowdfunding!G25),FALSE)</f>
        <v>failed</v>
      </c>
      <c r="G36">
        <f>VLOOKUP(E36,Crowdfunding!A:H,COLUMN(Crowdfunding!H25),FALSE)</f>
        <v>56</v>
      </c>
    </row>
    <row r="37" spans="1:7" x14ac:dyDescent="0.25">
      <c r="A37">
        <v>42</v>
      </c>
      <c r="B37" t="str">
        <f>VLOOKUP(A37,Crowdfunding!A:H,COLUMN(Crowdfunding!G26),FALSE)</f>
        <v>successful</v>
      </c>
      <c r="C37">
        <f>VLOOKUP(A37,Crowdfunding!A:H,COLUMN(Crowdfunding!H26),FALSE)</f>
        <v>222</v>
      </c>
      <c r="E37">
        <v>79</v>
      </c>
      <c r="F37" t="str">
        <f>VLOOKUP(E37,Crowdfunding!A:H,COLUMN(Crowdfunding!G26),FALSE)</f>
        <v>failed</v>
      </c>
      <c r="G37">
        <f>VLOOKUP(E37,Crowdfunding!A:H,COLUMN(Crowdfunding!H26),FALSE)</f>
        <v>838</v>
      </c>
    </row>
    <row r="38" spans="1:7" x14ac:dyDescent="0.25">
      <c r="A38">
        <v>43</v>
      </c>
      <c r="B38" t="str">
        <f>VLOOKUP(A38,Crowdfunding!A:H,COLUMN(Crowdfunding!G27),FALSE)</f>
        <v>successful</v>
      </c>
      <c r="C38">
        <f>VLOOKUP(A38,Crowdfunding!A:H,COLUMN(Crowdfunding!H27),FALSE)</f>
        <v>6212</v>
      </c>
      <c r="E38">
        <v>83</v>
      </c>
      <c r="F38" t="str">
        <f>VLOOKUP(E38,Crowdfunding!A:H,COLUMN(Crowdfunding!G27),FALSE)</f>
        <v>failed</v>
      </c>
      <c r="G38">
        <f>VLOOKUP(E38,Crowdfunding!A:H,COLUMN(Crowdfunding!H27),FALSE)</f>
        <v>1000</v>
      </c>
    </row>
    <row r="39" spans="1:7" x14ac:dyDescent="0.25">
      <c r="A39">
        <v>44</v>
      </c>
      <c r="B39" t="str">
        <f>VLOOKUP(A39,Crowdfunding!A:H,COLUMN(Crowdfunding!G28),FALSE)</f>
        <v>successful</v>
      </c>
      <c r="C39">
        <f>VLOOKUP(A39,Crowdfunding!A:H,COLUMN(Crowdfunding!H28),FALSE)</f>
        <v>98</v>
      </c>
      <c r="E39">
        <v>87</v>
      </c>
      <c r="F39" t="str">
        <f>VLOOKUP(E39,Crowdfunding!A:H,COLUMN(Crowdfunding!G28),FALSE)</f>
        <v>failed</v>
      </c>
      <c r="G39">
        <f>VLOOKUP(E39,Crowdfunding!A:H,COLUMN(Crowdfunding!H28),FALSE)</f>
        <v>1482</v>
      </c>
    </row>
    <row r="40" spans="1:7" x14ac:dyDescent="0.25">
      <c r="A40">
        <v>46</v>
      </c>
      <c r="B40" t="str">
        <f>VLOOKUP(A40,Crowdfunding!A:H,COLUMN(Crowdfunding!G29),FALSE)</f>
        <v>successful</v>
      </c>
      <c r="C40">
        <f>VLOOKUP(A40,Crowdfunding!A:H,COLUMN(Crowdfunding!H29),FALSE)</f>
        <v>92</v>
      </c>
      <c r="E40">
        <v>90</v>
      </c>
      <c r="F40" t="str">
        <f>VLOOKUP(E40,Crowdfunding!A:H,COLUMN(Crowdfunding!G29),FALSE)</f>
        <v>failed</v>
      </c>
      <c r="G40">
        <f>VLOOKUP(E40,Crowdfunding!A:H,COLUMN(Crowdfunding!H29),FALSE)</f>
        <v>106</v>
      </c>
    </row>
    <row r="41" spans="1:7" x14ac:dyDescent="0.25">
      <c r="A41">
        <v>47</v>
      </c>
      <c r="B41" t="str">
        <f>VLOOKUP(A41,Crowdfunding!A:H,COLUMN(Crowdfunding!G30),FALSE)</f>
        <v>successful</v>
      </c>
      <c r="C41">
        <f>VLOOKUP(A41,Crowdfunding!A:H,COLUMN(Crowdfunding!H30),FALSE)</f>
        <v>149</v>
      </c>
      <c r="E41">
        <v>91</v>
      </c>
      <c r="F41" t="str">
        <f>VLOOKUP(E41,Crowdfunding!A:H,COLUMN(Crowdfunding!G30),FALSE)</f>
        <v>failed</v>
      </c>
      <c r="G41">
        <f>VLOOKUP(E41,Crowdfunding!A:H,COLUMN(Crowdfunding!H30),FALSE)</f>
        <v>679</v>
      </c>
    </row>
    <row r="42" spans="1:7" x14ac:dyDescent="0.25">
      <c r="A42">
        <v>48</v>
      </c>
      <c r="B42" t="str">
        <f>VLOOKUP(A42,Crowdfunding!A:H,COLUMN(Crowdfunding!G31),FALSE)</f>
        <v>successful</v>
      </c>
      <c r="C42">
        <f>VLOOKUP(A42,Crowdfunding!A:H,COLUMN(Crowdfunding!H31),FALSE)</f>
        <v>2431</v>
      </c>
      <c r="E42">
        <v>98</v>
      </c>
      <c r="F42" t="str">
        <f>VLOOKUP(E42,Crowdfunding!A:H,COLUMN(Crowdfunding!G31),FALSE)</f>
        <v>failed</v>
      </c>
      <c r="G42">
        <f>VLOOKUP(E42,Crowdfunding!A:H,COLUMN(Crowdfunding!H31),FALSE)</f>
        <v>1220</v>
      </c>
    </row>
    <row r="43" spans="1:7" x14ac:dyDescent="0.25">
      <c r="A43">
        <v>49</v>
      </c>
      <c r="B43" t="str">
        <f>VLOOKUP(A43,Crowdfunding!A:H,COLUMN(Crowdfunding!G32),FALSE)</f>
        <v>successful</v>
      </c>
      <c r="C43">
        <f>VLOOKUP(A43,Crowdfunding!A:H,COLUMN(Crowdfunding!H32),FALSE)</f>
        <v>303</v>
      </c>
      <c r="E43">
        <v>100</v>
      </c>
      <c r="F43" t="str">
        <f>VLOOKUP(E43,Crowdfunding!A:H,COLUMN(Crowdfunding!G32),FALSE)</f>
        <v>failed</v>
      </c>
      <c r="G43">
        <f>VLOOKUP(E43,Crowdfunding!A:H,COLUMN(Crowdfunding!H32),FALSE)</f>
        <v>1</v>
      </c>
    </row>
    <row r="44" spans="1:7" x14ac:dyDescent="0.25">
      <c r="A44">
        <v>53</v>
      </c>
      <c r="B44" t="str">
        <f>VLOOKUP(A44,Crowdfunding!A:H,COLUMN(Crowdfunding!G33),FALSE)</f>
        <v>successful</v>
      </c>
      <c r="C44">
        <f>VLOOKUP(A44,Crowdfunding!A:H,COLUMN(Crowdfunding!H33),FALSE)</f>
        <v>209</v>
      </c>
      <c r="E44">
        <v>103</v>
      </c>
      <c r="F44" t="str">
        <f>VLOOKUP(E44,Crowdfunding!A:H,COLUMN(Crowdfunding!G33),FALSE)</f>
        <v>failed</v>
      </c>
      <c r="G44">
        <f>VLOOKUP(E44,Crowdfunding!A:H,COLUMN(Crowdfunding!H33),FALSE)</f>
        <v>37</v>
      </c>
    </row>
    <row r="45" spans="1:7" x14ac:dyDescent="0.25">
      <c r="A45">
        <v>55</v>
      </c>
      <c r="B45" t="str">
        <f>VLOOKUP(A45,Crowdfunding!A:H,COLUMN(Crowdfunding!G34),FALSE)</f>
        <v>successful</v>
      </c>
      <c r="C45">
        <f>VLOOKUP(A45,Crowdfunding!A:H,COLUMN(Crowdfunding!H34),FALSE)</f>
        <v>131</v>
      </c>
      <c r="E45">
        <v>109</v>
      </c>
      <c r="F45" t="str">
        <f>VLOOKUP(E45,Crowdfunding!A:H,COLUMN(Crowdfunding!G34),FALSE)</f>
        <v>failed</v>
      </c>
      <c r="G45">
        <f>VLOOKUP(E45,Crowdfunding!A:H,COLUMN(Crowdfunding!H34),FALSE)</f>
        <v>60</v>
      </c>
    </row>
    <row r="46" spans="1:7" x14ac:dyDescent="0.25">
      <c r="A46">
        <v>56</v>
      </c>
      <c r="B46" t="str">
        <f>VLOOKUP(A46,Crowdfunding!A:H,COLUMN(Crowdfunding!G35),FALSE)</f>
        <v>successful</v>
      </c>
      <c r="C46">
        <f>VLOOKUP(A46,Crowdfunding!A:H,COLUMN(Crowdfunding!H35),FALSE)</f>
        <v>164</v>
      </c>
      <c r="E46">
        <v>110</v>
      </c>
      <c r="F46" t="str">
        <f>VLOOKUP(E46,Crowdfunding!A:H,COLUMN(Crowdfunding!G35),FALSE)</f>
        <v>failed</v>
      </c>
      <c r="G46">
        <f>VLOOKUP(E46,Crowdfunding!A:H,COLUMN(Crowdfunding!H35),FALSE)</f>
        <v>296</v>
      </c>
    </row>
    <row r="47" spans="1:7" x14ac:dyDescent="0.25">
      <c r="A47">
        <v>57</v>
      </c>
      <c r="B47" t="str">
        <f>VLOOKUP(A47,Crowdfunding!A:H,COLUMN(Crowdfunding!G36),FALSE)</f>
        <v>successful</v>
      </c>
      <c r="C47">
        <f>VLOOKUP(A47,Crowdfunding!A:H,COLUMN(Crowdfunding!H36),FALSE)</f>
        <v>201</v>
      </c>
      <c r="E47">
        <v>115</v>
      </c>
      <c r="F47" t="str">
        <f>VLOOKUP(E47,Crowdfunding!A:H,COLUMN(Crowdfunding!G36),FALSE)</f>
        <v>failed</v>
      </c>
      <c r="G47">
        <f>VLOOKUP(E47,Crowdfunding!A:H,COLUMN(Crowdfunding!H36),FALSE)</f>
        <v>3304</v>
      </c>
    </row>
    <row r="48" spans="1:7" x14ac:dyDescent="0.25">
      <c r="A48">
        <v>58</v>
      </c>
      <c r="B48" t="str">
        <f>VLOOKUP(A48,Crowdfunding!A:H,COLUMN(Crowdfunding!G37),FALSE)</f>
        <v>successful</v>
      </c>
      <c r="C48">
        <f>VLOOKUP(A48,Crowdfunding!A:H,COLUMN(Crowdfunding!H37),FALSE)</f>
        <v>211</v>
      </c>
      <c r="E48">
        <v>116</v>
      </c>
      <c r="F48" t="str">
        <f>VLOOKUP(E48,Crowdfunding!A:H,COLUMN(Crowdfunding!G37),FALSE)</f>
        <v>failed</v>
      </c>
      <c r="G48">
        <f>VLOOKUP(E48,Crowdfunding!A:H,COLUMN(Crowdfunding!H37),FALSE)</f>
        <v>73</v>
      </c>
    </row>
    <row r="49" spans="1:7" x14ac:dyDescent="0.25">
      <c r="A49">
        <v>59</v>
      </c>
      <c r="B49" t="str">
        <f>VLOOKUP(A49,Crowdfunding!A:H,COLUMN(Crowdfunding!G38),FALSE)</f>
        <v>successful</v>
      </c>
      <c r="C49">
        <f>VLOOKUP(A49,Crowdfunding!A:H,COLUMN(Crowdfunding!H38),FALSE)</f>
        <v>128</v>
      </c>
      <c r="E49">
        <v>122</v>
      </c>
      <c r="F49" t="str">
        <f>VLOOKUP(E49,Crowdfunding!A:H,COLUMN(Crowdfunding!G38),FALSE)</f>
        <v>failed</v>
      </c>
      <c r="G49">
        <f>VLOOKUP(E49,Crowdfunding!A:H,COLUMN(Crowdfunding!H38),FALSE)</f>
        <v>3387</v>
      </c>
    </row>
    <row r="50" spans="1:7" x14ac:dyDescent="0.25">
      <c r="A50">
        <v>60</v>
      </c>
      <c r="B50" t="str">
        <f>VLOOKUP(A50,Crowdfunding!A:H,COLUMN(Crowdfunding!G39),FALSE)</f>
        <v>successful</v>
      </c>
      <c r="C50">
        <f>VLOOKUP(A50,Crowdfunding!A:H,COLUMN(Crowdfunding!H39),FALSE)</f>
        <v>1600</v>
      </c>
      <c r="E50">
        <v>123</v>
      </c>
      <c r="F50" t="str">
        <f>VLOOKUP(E50,Crowdfunding!A:H,COLUMN(Crowdfunding!G39),FALSE)</f>
        <v>failed</v>
      </c>
      <c r="G50">
        <f>VLOOKUP(E50,Crowdfunding!A:H,COLUMN(Crowdfunding!H39),FALSE)</f>
        <v>662</v>
      </c>
    </row>
    <row r="51" spans="1:7" x14ac:dyDescent="0.25">
      <c r="A51">
        <v>62</v>
      </c>
      <c r="B51" t="str">
        <f>VLOOKUP(A51,Crowdfunding!A:H,COLUMN(Crowdfunding!G40),FALSE)</f>
        <v>successful</v>
      </c>
      <c r="C51">
        <f>VLOOKUP(A51,Crowdfunding!A:H,COLUMN(Crowdfunding!H40),FALSE)</f>
        <v>249</v>
      </c>
      <c r="E51">
        <v>126</v>
      </c>
      <c r="F51" t="str">
        <f>VLOOKUP(E51,Crowdfunding!A:H,COLUMN(Crowdfunding!G40),FALSE)</f>
        <v>failed</v>
      </c>
      <c r="G51">
        <f>VLOOKUP(E51,Crowdfunding!A:H,COLUMN(Crowdfunding!H40),FALSE)</f>
        <v>774</v>
      </c>
    </row>
    <row r="52" spans="1:7" x14ac:dyDescent="0.25">
      <c r="A52">
        <v>65</v>
      </c>
      <c r="B52" t="str">
        <f>VLOOKUP(A52,Crowdfunding!A:H,COLUMN(Crowdfunding!G41),FALSE)</f>
        <v>successful</v>
      </c>
      <c r="C52">
        <f>VLOOKUP(A52,Crowdfunding!A:H,COLUMN(Crowdfunding!H41),FALSE)</f>
        <v>236</v>
      </c>
      <c r="E52">
        <v>127</v>
      </c>
      <c r="F52" t="str">
        <f>VLOOKUP(E52,Crowdfunding!A:H,COLUMN(Crowdfunding!G41),FALSE)</f>
        <v>failed</v>
      </c>
      <c r="G52">
        <f>VLOOKUP(E52,Crowdfunding!A:H,COLUMN(Crowdfunding!H41),FALSE)</f>
        <v>672</v>
      </c>
    </row>
    <row r="53" spans="1:7" x14ac:dyDescent="0.25">
      <c r="A53">
        <v>67</v>
      </c>
      <c r="B53" t="str">
        <f>VLOOKUP(A53,Crowdfunding!A:H,COLUMN(Crowdfunding!G42),FALSE)</f>
        <v>successful</v>
      </c>
      <c r="C53">
        <f>VLOOKUP(A53,Crowdfunding!A:H,COLUMN(Crowdfunding!H42),FALSE)</f>
        <v>4065</v>
      </c>
      <c r="E53">
        <v>134</v>
      </c>
      <c r="F53" t="str">
        <f>VLOOKUP(E53,Crowdfunding!A:H,COLUMN(Crowdfunding!G42),FALSE)</f>
        <v>failed</v>
      </c>
      <c r="G53">
        <f>VLOOKUP(E53,Crowdfunding!A:H,COLUMN(Crowdfunding!H42),FALSE)</f>
        <v>940</v>
      </c>
    </row>
    <row r="54" spans="1:7" x14ac:dyDescent="0.25">
      <c r="A54">
        <v>68</v>
      </c>
      <c r="B54" t="str">
        <f>VLOOKUP(A54,Crowdfunding!A:H,COLUMN(Crowdfunding!G43),FALSE)</f>
        <v>successful</v>
      </c>
      <c r="C54">
        <f>VLOOKUP(A54,Crowdfunding!A:H,COLUMN(Crowdfunding!H43),FALSE)</f>
        <v>246</v>
      </c>
      <c r="E54">
        <v>135</v>
      </c>
      <c r="F54" t="str">
        <f>VLOOKUP(E54,Crowdfunding!A:H,COLUMN(Crowdfunding!G43),FALSE)</f>
        <v>failed</v>
      </c>
      <c r="G54">
        <f>VLOOKUP(E54,Crowdfunding!A:H,COLUMN(Crowdfunding!H43),FALSE)</f>
        <v>117</v>
      </c>
    </row>
    <row r="55" spans="1:7" x14ac:dyDescent="0.25">
      <c r="A55">
        <v>70</v>
      </c>
      <c r="B55" t="str">
        <f>VLOOKUP(A55,Crowdfunding!A:H,COLUMN(Crowdfunding!G44),FALSE)</f>
        <v>successful</v>
      </c>
      <c r="C55">
        <f>VLOOKUP(A55,Crowdfunding!A:H,COLUMN(Crowdfunding!H44),FALSE)</f>
        <v>2475</v>
      </c>
      <c r="E55">
        <v>138</v>
      </c>
      <c r="F55" t="str">
        <f>VLOOKUP(E55,Crowdfunding!A:H,COLUMN(Crowdfunding!G44),FALSE)</f>
        <v>failed</v>
      </c>
      <c r="G55">
        <f>VLOOKUP(E55,Crowdfunding!A:H,COLUMN(Crowdfunding!H44),FALSE)</f>
        <v>115</v>
      </c>
    </row>
    <row r="56" spans="1:7" x14ac:dyDescent="0.25">
      <c r="A56">
        <v>71</v>
      </c>
      <c r="B56" t="str">
        <f>VLOOKUP(A56,Crowdfunding!A:H,COLUMN(Crowdfunding!G45),FALSE)</f>
        <v>successful</v>
      </c>
      <c r="C56">
        <f>VLOOKUP(A56,Crowdfunding!A:H,COLUMN(Crowdfunding!H45),FALSE)</f>
        <v>76</v>
      </c>
      <c r="E56">
        <v>139</v>
      </c>
      <c r="F56" t="str">
        <f>VLOOKUP(E56,Crowdfunding!A:H,COLUMN(Crowdfunding!G45),FALSE)</f>
        <v>failed</v>
      </c>
      <c r="G56">
        <f>VLOOKUP(E56,Crowdfunding!A:H,COLUMN(Crowdfunding!H45),FALSE)</f>
        <v>326</v>
      </c>
    </row>
    <row r="57" spans="1:7" x14ac:dyDescent="0.25">
      <c r="A57">
        <v>72</v>
      </c>
      <c r="B57" t="str">
        <f>VLOOKUP(A57,Crowdfunding!A:H,COLUMN(Crowdfunding!G46),FALSE)</f>
        <v>successful</v>
      </c>
      <c r="C57">
        <f>VLOOKUP(A57,Crowdfunding!A:H,COLUMN(Crowdfunding!H46),FALSE)</f>
        <v>54</v>
      </c>
      <c r="E57">
        <v>150</v>
      </c>
      <c r="F57" t="str">
        <f>VLOOKUP(E57,Crowdfunding!A:H,COLUMN(Crowdfunding!G46),FALSE)</f>
        <v>failed</v>
      </c>
      <c r="G57">
        <f>VLOOKUP(E57,Crowdfunding!A:H,COLUMN(Crowdfunding!H46),FALSE)</f>
        <v>1</v>
      </c>
    </row>
    <row r="58" spans="1:7" x14ac:dyDescent="0.25">
      <c r="A58">
        <v>73</v>
      </c>
      <c r="B58" t="str">
        <f>VLOOKUP(A58,Crowdfunding!A:H,COLUMN(Crowdfunding!G47),FALSE)</f>
        <v>successful</v>
      </c>
      <c r="C58">
        <f>VLOOKUP(A58,Crowdfunding!A:H,COLUMN(Crowdfunding!H47),FALSE)</f>
        <v>88</v>
      </c>
      <c r="E58">
        <v>151</v>
      </c>
      <c r="F58" t="str">
        <f>VLOOKUP(E58,Crowdfunding!A:H,COLUMN(Crowdfunding!G47),FALSE)</f>
        <v>failed</v>
      </c>
      <c r="G58">
        <f>VLOOKUP(E58,Crowdfunding!A:H,COLUMN(Crowdfunding!H47),FALSE)</f>
        <v>1467</v>
      </c>
    </row>
    <row r="59" spans="1:7" x14ac:dyDescent="0.25">
      <c r="A59">
        <v>74</v>
      </c>
      <c r="B59" t="str">
        <f>VLOOKUP(A59,Crowdfunding!A:H,COLUMN(Crowdfunding!G48),FALSE)</f>
        <v>successful</v>
      </c>
      <c r="C59">
        <f>VLOOKUP(A59,Crowdfunding!A:H,COLUMN(Crowdfunding!H48),FALSE)</f>
        <v>85</v>
      </c>
      <c r="E59">
        <v>153</v>
      </c>
      <c r="F59" t="str">
        <f>VLOOKUP(E59,Crowdfunding!A:H,COLUMN(Crowdfunding!G48),FALSE)</f>
        <v>failed</v>
      </c>
      <c r="G59">
        <f>VLOOKUP(E59,Crowdfunding!A:H,COLUMN(Crowdfunding!H48),FALSE)</f>
        <v>5681</v>
      </c>
    </row>
    <row r="60" spans="1:7" x14ac:dyDescent="0.25">
      <c r="A60">
        <v>75</v>
      </c>
      <c r="B60" t="str">
        <f>VLOOKUP(A60,Crowdfunding!A:H,COLUMN(Crowdfunding!G49),FALSE)</f>
        <v>successful</v>
      </c>
      <c r="C60">
        <f>VLOOKUP(A60,Crowdfunding!A:H,COLUMN(Crowdfunding!H49),FALSE)</f>
        <v>170</v>
      </c>
      <c r="E60">
        <v>154</v>
      </c>
      <c r="F60" t="str">
        <f>VLOOKUP(E60,Crowdfunding!A:H,COLUMN(Crowdfunding!G49),FALSE)</f>
        <v>failed</v>
      </c>
      <c r="G60">
        <f>VLOOKUP(E60,Crowdfunding!A:H,COLUMN(Crowdfunding!H49),FALSE)</f>
        <v>1059</v>
      </c>
    </row>
    <row r="61" spans="1:7" x14ac:dyDescent="0.25">
      <c r="A61">
        <v>78</v>
      </c>
      <c r="B61" t="str">
        <f>VLOOKUP(A61,Crowdfunding!A:H,COLUMN(Crowdfunding!G50),FALSE)</f>
        <v>successful</v>
      </c>
      <c r="C61">
        <f>VLOOKUP(A61,Crowdfunding!A:H,COLUMN(Crowdfunding!H50),FALSE)</f>
        <v>330</v>
      </c>
      <c r="E61">
        <v>155</v>
      </c>
      <c r="F61" t="str">
        <f>VLOOKUP(E61,Crowdfunding!A:H,COLUMN(Crowdfunding!G50),FALSE)</f>
        <v>failed</v>
      </c>
      <c r="G61">
        <f>VLOOKUP(E61,Crowdfunding!A:H,COLUMN(Crowdfunding!H50),FALSE)</f>
        <v>1194</v>
      </c>
    </row>
    <row r="62" spans="1:7" x14ac:dyDescent="0.25">
      <c r="A62">
        <v>80</v>
      </c>
      <c r="B62" t="str">
        <f>VLOOKUP(A62,Crowdfunding!A:H,COLUMN(Crowdfunding!G51),FALSE)</f>
        <v>successful</v>
      </c>
      <c r="C62">
        <f>VLOOKUP(A62,Crowdfunding!A:H,COLUMN(Crowdfunding!H51),FALSE)</f>
        <v>127</v>
      </c>
      <c r="E62">
        <v>157</v>
      </c>
      <c r="F62" t="str">
        <f>VLOOKUP(E62,Crowdfunding!A:H,COLUMN(Crowdfunding!G51),FALSE)</f>
        <v>failed</v>
      </c>
      <c r="G62">
        <f>VLOOKUP(E62,Crowdfunding!A:H,COLUMN(Crowdfunding!H51),FALSE)</f>
        <v>30</v>
      </c>
    </row>
    <row r="63" spans="1:7" x14ac:dyDescent="0.25">
      <c r="A63">
        <v>81</v>
      </c>
      <c r="B63" t="str">
        <f>VLOOKUP(A63,Crowdfunding!A:H,COLUMN(Crowdfunding!G52),FALSE)</f>
        <v>successful</v>
      </c>
      <c r="C63">
        <f>VLOOKUP(A63,Crowdfunding!A:H,COLUMN(Crowdfunding!H52),FALSE)</f>
        <v>411</v>
      </c>
      <c r="E63">
        <v>161</v>
      </c>
      <c r="F63" t="str">
        <f>VLOOKUP(E63,Crowdfunding!A:H,COLUMN(Crowdfunding!G52),FALSE)</f>
        <v>failed</v>
      </c>
      <c r="G63">
        <f>VLOOKUP(E63,Crowdfunding!A:H,COLUMN(Crowdfunding!H52),FALSE)</f>
        <v>75</v>
      </c>
    </row>
    <row r="64" spans="1:7" x14ac:dyDescent="0.25">
      <c r="A64">
        <v>82</v>
      </c>
      <c r="B64" t="str">
        <f>VLOOKUP(A64,Crowdfunding!A:H,COLUMN(Crowdfunding!G53),FALSE)</f>
        <v>successful</v>
      </c>
      <c r="C64">
        <f>VLOOKUP(A64,Crowdfunding!A:H,COLUMN(Crowdfunding!H53),FALSE)</f>
        <v>180</v>
      </c>
      <c r="E64">
        <v>168</v>
      </c>
      <c r="F64" t="str">
        <f>VLOOKUP(E64,Crowdfunding!A:H,COLUMN(Crowdfunding!G53),FALSE)</f>
        <v>failed</v>
      </c>
      <c r="G64">
        <f>VLOOKUP(E64,Crowdfunding!A:H,COLUMN(Crowdfunding!H53),FALSE)</f>
        <v>955</v>
      </c>
    </row>
    <row r="65" spans="1:7" x14ac:dyDescent="0.25">
      <c r="A65">
        <v>84</v>
      </c>
      <c r="B65" t="str">
        <f>VLOOKUP(A65,Crowdfunding!A:H,COLUMN(Crowdfunding!G54),FALSE)</f>
        <v>successful</v>
      </c>
      <c r="C65">
        <f>VLOOKUP(A65,Crowdfunding!A:H,COLUMN(Crowdfunding!H54),FALSE)</f>
        <v>374</v>
      </c>
      <c r="E65">
        <v>170</v>
      </c>
      <c r="F65" t="str">
        <f>VLOOKUP(E65,Crowdfunding!A:H,COLUMN(Crowdfunding!G54),FALSE)</f>
        <v>failed</v>
      </c>
      <c r="G65">
        <f>VLOOKUP(E65,Crowdfunding!A:H,COLUMN(Crowdfunding!H54),FALSE)</f>
        <v>67</v>
      </c>
    </row>
    <row r="66" spans="1:7" x14ac:dyDescent="0.25">
      <c r="A66">
        <v>85</v>
      </c>
      <c r="B66" t="str">
        <f>VLOOKUP(A66,Crowdfunding!A:H,COLUMN(Crowdfunding!G55),FALSE)</f>
        <v>successful</v>
      </c>
      <c r="C66">
        <f>VLOOKUP(A66,Crowdfunding!A:H,COLUMN(Crowdfunding!H55),FALSE)</f>
        <v>71</v>
      </c>
      <c r="E66">
        <v>171</v>
      </c>
      <c r="F66" t="str">
        <f>VLOOKUP(E66,Crowdfunding!A:H,COLUMN(Crowdfunding!G55),FALSE)</f>
        <v>failed</v>
      </c>
      <c r="G66">
        <f>VLOOKUP(E66,Crowdfunding!A:H,COLUMN(Crowdfunding!H55),FALSE)</f>
        <v>5</v>
      </c>
    </row>
    <row r="67" spans="1:7" x14ac:dyDescent="0.25">
      <c r="A67">
        <v>86</v>
      </c>
      <c r="B67" t="str">
        <f>VLOOKUP(A67,Crowdfunding!A:H,COLUMN(Crowdfunding!G56),FALSE)</f>
        <v>successful</v>
      </c>
      <c r="C67">
        <f>VLOOKUP(A67,Crowdfunding!A:H,COLUMN(Crowdfunding!H56),FALSE)</f>
        <v>203</v>
      </c>
      <c r="E67">
        <v>172</v>
      </c>
      <c r="F67" t="str">
        <f>VLOOKUP(E67,Crowdfunding!A:H,COLUMN(Crowdfunding!G56),FALSE)</f>
        <v>failed</v>
      </c>
      <c r="G67">
        <f>VLOOKUP(E67,Crowdfunding!A:H,COLUMN(Crowdfunding!H56),FALSE)</f>
        <v>26</v>
      </c>
    </row>
    <row r="68" spans="1:7" x14ac:dyDescent="0.25">
      <c r="A68">
        <v>88</v>
      </c>
      <c r="B68" t="str">
        <f>VLOOKUP(A68,Crowdfunding!A:H,COLUMN(Crowdfunding!G57),FALSE)</f>
        <v>successful</v>
      </c>
      <c r="C68">
        <f>VLOOKUP(A68,Crowdfunding!A:H,COLUMN(Crowdfunding!H57),FALSE)</f>
        <v>113</v>
      </c>
      <c r="E68">
        <v>175</v>
      </c>
      <c r="F68" t="str">
        <f>VLOOKUP(E68,Crowdfunding!A:H,COLUMN(Crowdfunding!G57),FALSE)</f>
        <v>failed</v>
      </c>
      <c r="G68">
        <f>VLOOKUP(E68,Crowdfunding!A:H,COLUMN(Crowdfunding!H57),FALSE)</f>
        <v>1130</v>
      </c>
    </row>
    <row r="69" spans="1:7" x14ac:dyDescent="0.25">
      <c r="A69">
        <v>89</v>
      </c>
      <c r="B69" t="str">
        <f>VLOOKUP(A69,Crowdfunding!A:H,COLUMN(Crowdfunding!G58),FALSE)</f>
        <v>successful</v>
      </c>
      <c r="C69">
        <f>VLOOKUP(A69,Crowdfunding!A:H,COLUMN(Crowdfunding!H58),FALSE)</f>
        <v>96</v>
      </c>
      <c r="E69">
        <v>176</v>
      </c>
      <c r="F69" t="str">
        <f>VLOOKUP(E69,Crowdfunding!A:H,COLUMN(Crowdfunding!G58),FALSE)</f>
        <v>failed</v>
      </c>
      <c r="G69">
        <f>VLOOKUP(E69,Crowdfunding!A:H,COLUMN(Crowdfunding!H58),FALSE)</f>
        <v>782</v>
      </c>
    </row>
    <row r="70" spans="1:7" x14ac:dyDescent="0.25">
      <c r="A70">
        <v>92</v>
      </c>
      <c r="B70" t="str">
        <f>VLOOKUP(A70,Crowdfunding!A:H,COLUMN(Crowdfunding!G59),FALSE)</f>
        <v>successful</v>
      </c>
      <c r="C70">
        <f>VLOOKUP(A70,Crowdfunding!A:H,COLUMN(Crowdfunding!H59),FALSE)</f>
        <v>498</v>
      </c>
      <c r="E70">
        <v>178</v>
      </c>
      <c r="F70" t="str">
        <f>VLOOKUP(E70,Crowdfunding!A:H,COLUMN(Crowdfunding!G59),FALSE)</f>
        <v>failed</v>
      </c>
      <c r="G70">
        <f>VLOOKUP(E70,Crowdfunding!A:H,COLUMN(Crowdfunding!H59),FALSE)</f>
        <v>210</v>
      </c>
    </row>
    <row r="71" spans="1:7" x14ac:dyDescent="0.25">
      <c r="A71">
        <v>94</v>
      </c>
      <c r="B71" t="str">
        <f>VLOOKUP(A71,Crowdfunding!A:H,COLUMN(Crowdfunding!G60),FALSE)</f>
        <v>successful</v>
      </c>
      <c r="C71">
        <f>VLOOKUP(A71,Crowdfunding!A:H,COLUMN(Crowdfunding!H60),FALSE)</f>
        <v>180</v>
      </c>
      <c r="E71">
        <v>181</v>
      </c>
      <c r="F71" t="str">
        <f>VLOOKUP(E71,Crowdfunding!A:H,COLUMN(Crowdfunding!G60),FALSE)</f>
        <v>failed</v>
      </c>
      <c r="G71">
        <f>VLOOKUP(E71,Crowdfunding!A:H,COLUMN(Crowdfunding!H60),FALSE)</f>
        <v>136</v>
      </c>
    </row>
    <row r="72" spans="1:7" x14ac:dyDescent="0.25">
      <c r="A72">
        <v>95</v>
      </c>
      <c r="B72" t="str">
        <f>VLOOKUP(A72,Crowdfunding!A:H,COLUMN(Crowdfunding!G61),FALSE)</f>
        <v>successful</v>
      </c>
      <c r="C72">
        <f>VLOOKUP(A72,Crowdfunding!A:H,COLUMN(Crowdfunding!H61),FALSE)</f>
        <v>27</v>
      </c>
      <c r="E72">
        <v>183</v>
      </c>
      <c r="F72" t="str">
        <f>VLOOKUP(E72,Crowdfunding!A:H,COLUMN(Crowdfunding!G61),FALSE)</f>
        <v>failed</v>
      </c>
      <c r="G72">
        <f>VLOOKUP(E72,Crowdfunding!A:H,COLUMN(Crowdfunding!H61),FALSE)</f>
        <v>86</v>
      </c>
    </row>
    <row r="73" spans="1:7" x14ac:dyDescent="0.25">
      <c r="A73">
        <v>96</v>
      </c>
      <c r="B73" t="str">
        <f>VLOOKUP(A73,Crowdfunding!A:H,COLUMN(Crowdfunding!G62),FALSE)</f>
        <v>successful</v>
      </c>
      <c r="C73">
        <f>VLOOKUP(A73,Crowdfunding!A:H,COLUMN(Crowdfunding!H62),FALSE)</f>
        <v>2331</v>
      </c>
      <c r="E73">
        <v>185</v>
      </c>
      <c r="F73" t="str">
        <f>VLOOKUP(E73,Crowdfunding!A:H,COLUMN(Crowdfunding!G62),FALSE)</f>
        <v>failed</v>
      </c>
      <c r="G73">
        <f>VLOOKUP(E73,Crowdfunding!A:H,COLUMN(Crowdfunding!H62),FALSE)</f>
        <v>19</v>
      </c>
    </row>
    <row r="74" spans="1:7" x14ac:dyDescent="0.25">
      <c r="A74">
        <v>97</v>
      </c>
      <c r="B74" t="str">
        <f>VLOOKUP(A74,Crowdfunding!A:H,COLUMN(Crowdfunding!G63),FALSE)</f>
        <v>successful</v>
      </c>
      <c r="C74">
        <f>VLOOKUP(A74,Crowdfunding!A:H,COLUMN(Crowdfunding!H63),FALSE)</f>
        <v>113</v>
      </c>
      <c r="E74">
        <v>186</v>
      </c>
      <c r="F74" t="str">
        <f>VLOOKUP(E74,Crowdfunding!A:H,COLUMN(Crowdfunding!G63),FALSE)</f>
        <v>failed</v>
      </c>
      <c r="G74">
        <f>VLOOKUP(E74,Crowdfunding!A:H,COLUMN(Crowdfunding!H63),FALSE)</f>
        <v>886</v>
      </c>
    </row>
    <row r="75" spans="1:7" x14ac:dyDescent="0.25">
      <c r="A75">
        <v>99</v>
      </c>
      <c r="B75" t="str">
        <f>VLOOKUP(A75,Crowdfunding!A:H,COLUMN(Crowdfunding!G64),FALSE)</f>
        <v>successful</v>
      </c>
      <c r="C75">
        <f>VLOOKUP(A75,Crowdfunding!A:H,COLUMN(Crowdfunding!H64),FALSE)</f>
        <v>164</v>
      </c>
      <c r="E75">
        <v>188</v>
      </c>
      <c r="F75" t="str">
        <f>VLOOKUP(E75,Crowdfunding!A:H,COLUMN(Crowdfunding!G64),FALSE)</f>
        <v>failed</v>
      </c>
      <c r="G75">
        <f>VLOOKUP(E75,Crowdfunding!A:H,COLUMN(Crowdfunding!H64),FALSE)</f>
        <v>35</v>
      </c>
    </row>
    <row r="76" spans="1:7" x14ac:dyDescent="0.25">
      <c r="A76">
        <v>101</v>
      </c>
      <c r="B76" t="str">
        <f>VLOOKUP(A76,Crowdfunding!A:H,COLUMN(Crowdfunding!G65),FALSE)</f>
        <v>successful</v>
      </c>
      <c r="C76">
        <f>VLOOKUP(A76,Crowdfunding!A:H,COLUMN(Crowdfunding!H65),FALSE)</f>
        <v>164</v>
      </c>
      <c r="E76">
        <v>190</v>
      </c>
      <c r="F76" t="str">
        <f>VLOOKUP(E76,Crowdfunding!A:H,COLUMN(Crowdfunding!G65),FALSE)</f>
        <v>failed</v>
      </c>
      <c r="G76">
        <f>VLOOKUP(E76,Crowdfunding!A:H,COLUMN(Crowdfunding!H65),FALSE)</f>
        <v>24</v>
      </c>
    </row>
    <row r="77" spans="1:7" x14ac:dyDescent="0.25">
      <c r="A77">
        <v>102</v>
      </c>
      <c r="B77" t="str">
        <f>VLOOKUP(A77,Crowdfunding!A:H,COLUMN(Crowdfunding!G66),FALSE)</f>
        <v>successful</v>
      </c>
      <c r="C77">
        <f>VLOOKUP(A77,Crowdfunding!A:H,COLUMN(Crowdfunding!H66),FALSE)</f>
        <v>336</v>
      </c>
      <c r="E77">
        <v>191</v>
      </c>
      <c r="F77" t="str">
        <f>VLOOKUP(E77,Crowdfunding!A:H,COLUMN(Crowdfunding!G66),FALSE)</f>
        <v>failed</v>
      </c>
      <c r="G77">
        <f>VLOOKUP(E77,Crowdfunding!A:H,COLUMN(Crowdfunding!H66),FALSE)</f>
        <v>86</v>
      </c>
    </row>
    <row r="78" spans="1:7" x14ac:dyDescent="0.25">
      <c r="A78">
        <v>104</v>
      </c>
      <c r="B78" t="str">
        <f>VLOOKUP(A78,Crowdfunding!A:H,COLUMN(Crowdfunding!G67),FALSE)</f>
        <v>successful</v>
      </c>
      <c r="C78">
        <f>VLOOKUP(A78,Crowdfunding!A:H,COLUMN(Crowdfunding!H67),FALSE)</f>
        <v>1917</v>
      </c>
      <c r="E78">
        <v>192</v>
      </c>
      <c r="F78" t="str">
        <f>VLOOKUP(E78,Crowdfunding!A:H,COLUMN(Crowdfunding!G67),FALSE)</f>
        <v>failed</v>
      </c>
      <c r="G78">
        <f>VLOOKUP(E78,Crowdfunding!A:H,COLUMN(Crowdfunding!H67),FALSE)</f>
        <v>243</v>
      </c>
    </row>
    <row r="79" spans="1:7" x14ac:dyDescent="0.25">
      <c r="A79">
        <v>105</v>
      </c>
      <c r="B79" t="str">
        <f>VLOOKUP(A79,Crowdfunding!A:H,COLUMN(Crowdfunding!G68),FALSE)</f>
        <v>successful</v>
      </c>
      <c r="C79">
        <f>VLOOKUP(A79,Crowdfunding!A:H,COLUMN(Crowdfunding!H68),FALSE)</f>
        <v>95</v>
      </c>
      <c r="E79">
        <v>193</v>
      </c>
      <c r="F79" t="str">
        <f>VLOOKUP(E79,Crowdfunding!A:H,COLUMN(Crowdfunding!G68),FALSE)</f>
        <v>failed</v>
      </c>
      <c r="G79">
        <f>VLOOKUP(E79,Crowdfunding!A:H,COLUMN(Crowdfunding!H68),FALSE)</f>
        <v>65</v>
      </c>
    </row>
    <row r="80" spans="1:7" x14ac:dyDescent="0.25">
      <c r="A80">
        <v>106</v>
      </c>
      <c r="B80" t="str">
        <f>VLOOKUP(A80,Crowdfunding!A:H,COLUMN(Crowdfunding!G69),FALSE)</f>
        <v>successful</v>
      </c>
      <c r="C80">
        <f>VLOOKUP(A80,Crowdfunding!A:H,COLUMN(Crowdfunding!H69),FALSE)</f>
        <v>147</v>
      </c>
      <c r="E80">
        <v>196</v>
      </c>
      <c r="F80" t="str">
        <f>VLOOKUP(E80,Crowdfunding!A:H,COLUMN(Crowdfunding!G69),FALSE)</f>
        <v>failed</v>
      </c>
      <c r="G80">
        <f>VLOOKUP(E80,Crowdfunding!A:H,COLUMN(Crowdfunding!H69),FALSE)</f>
        <v>100</v>
      </c>
    </row>
    <row r="81" spans="1:7" x14ac:dyDescent="0.25">
      <c r="A81">
        <v>107</v>
      </c>
      <c r="B81" t="str">
        <f>VLOOKUP(A81,Crowdfunding!A:H,COLUMN(Crowdfunding!G70),FALSE)</f>
        <v>successful</v>
      </c>
      <c r="C81">
        <f>VLOOKUP(A81,Crowdfunding!A:H,COLUMN(Crowdfunding!H70),FALSE)</f>
        <v>86</v>
      </c>
      <c r="E81">
        <v>198</v>
      </c>
      <c r="F81" t="str">
        <f>VLOOKUP(E81,Crowdfunding!A:H,COLUMN(Crowdfunding!G70),FALSE)</f>
        <v>failed</v>
      </c>
      <c r="G81">
        <f>VLOOKUP(E81,Crowdfunding!A:H,COLUMN(Crowdfunding!H70),FALSE)</f>
        <v>168</v>
      </c>
    </row>
    <row r="82" spans="1:7" x14ac:dyDescent="0.25">
      <c r="A82">
        <v>108</v>
      </c>
      <c r="B82" t="str">
        <f>VLOOKUP(A82,Crowdfunding!A:H,COLUMN(Crowdfunding!G71),FALSE)</f>
        <v>successful</v>
      </c>
      <c r="C82">
        <f>VLOOKUP(A82,Crowdfunding!A:H,COLUMN(Crowdfunding!H71),FALSE)</f>
        <v>83</v>
      </c>
      <c r="E82">
        <v>199</v>
      </c>
      <c r="F82" t="str">
        <f>VLOOKUP(E82,Crowdfunding!A:H,COLUMN(Crowdfunding!G71),FALSE)</f>
        <v>failed</v>
      </c>
      <c r="G82">
        <f>VLOOKUP(E82,Crowdfunding!A:H,COLUMN(Crowdfunding!H71),FALSE)</f>
        <v>13</v>
      </c>
    </row>
    <row r="83" spans="1:7" x14ac:dyDescent="0.25">
      <c r="A83">
        <v>111</v>
      </c>
      <c r="B83" t="str">
        <f>VLOOKUP(A83,Crowdfunding!A:H,COLUMN(Crowdfunding!G72),FALSE)</f>
        <v>successful</v>
      </c>
      <c r="C83">
        <f>VLOOKUP(A83,Crowdfunding!A:H,COLUMN(Crowdfunding!H72),FALSE)</f>
        <v>676</v>
      </c>
      <c r="E83">
        <v>200</v>
      </c>
      <c r="F83" t="str">
        <f>VLOOKUP(E83,Crowdfunding!A:H,COLUMN(Crowdfunding!G72),FALSE)</f>
        <v>failed</v>
      </c>
      <c r="G83">
        <f>VLOOKUP(E83,Crowdfunding!A:H,COLUMN(Crowdfunding!H72),FALSE)</f>
        <v>1</v>
      </c>
    </row>
    <row r="84" spans="1:7" x14ac:dyDescent="0.25">
      <c r="A84">
        <v>112</v>
      </c>
      <c r="B84" t="str">
        <f>VLOOKUP(A84,Crowdfunding!A:H,COLUMN(Crowdfunding!G73),FALSE)</f>
        <v>successful</v>
      </c>
      <c r="C84">
        <f>VLOOKUP(A84,Crowdfunding!A:H,COLUMN(Crowdfunding!H73),FALSE)</f>
        <v>361</v>
      </c>
      <c r="E84">
        <v>204</v>
      </c>
      <c r="F84" t="str">
        <f>VLOOKUP(E84,Crowdfunding!A:H,COLUMN(Crowdfunding!G73),FALSE)</f>
        <v>failed</v>
      </c>
      <c r="G84">
        <f>VLOOKUP(E84,Crowdfunding!A:H,COLUMN(Crowdfunding!H73),FALSE)</f>
        <v>40</v>
      </c>
    </row>
    <row r="85" spans="1:7" x14ac:dyDescent="0.25">
      <c r="A85">
        <v>113</v>
      </c>
      <c r="B85" t="str">
        <f>VLOOKUP(A85,Crowdfunding!A:H,COLUMN(Crowdfunding!G74),FALSE)</f>
        <v>successful</v>
      </c>
      <c r="C85">
        <f>VLOOKUP(A85,Crowdfunding!A:H,COLUMN(Crowdfunding!H74),FALSE)</f>
        <v>131</v>
      </c>
      <c r="E85">
        <v>210</v>
      </c>
      <c r="F85" t="str">
        <f>VLOOKUP(E85,Crowdfunding!A:H,COLUMN(Crowdfunding!G74),FALSE)</f>
        <v>failed</v>
      </c>
      <c r="G85">
        <f>VLOOKUP(E85,Crowdfunding!A:H,COLUMN(Crowdfunding!H74),FALSE)</f>
        <v>226</v>
      </c>
    </row>
    <row r="86" spans="1:7" x14ac:dyDescent="0.25">
      <c r="A86">
        <v>114</v>
      </c>
      <c r="B86" t="str">
        <f>VLOOKUP(A86,Crowdfunding!A:H,COLUMN(Crowdfunding!G75),FALSE)</f>
        <v>successful</v>
      </c>
      <c r="C86">
        <f>VLOOKUP(A86,Crowdfunding!A:H,COLUMN(Crowdfunding!H75),FALSE)</f>
        <v>126</v>
      </c>
      <c r="E86">
        <v>211</v>
      </c>
      <c r="F86" t="str">
        <f>VLOOKUP(E86,Crowdfunding!A:H,COLUMN(Crowdfunding!G75),FALSE)</f>
        <v>failed</v>
      </c>
      <c r="G86">
        <f>VLOOKUP(E86,Crowdfunding!A:H,COLUMN(Crowdfunding!H75),FALSE)</f>
        <v>1625</v>
      </c>
    </row>
    <row r="87" spans="1:7" x14ac:dyDescent="0.25">
      <c r="A87">
        <v>117</v>
      </c>
      <c r="B87" t="str">
        <f>VLOOKUP(A87,Crowdfunding!A:H,COLUMN(Crowdfunding!G76),FALSE)</f>
        <v>successful</v>
      </c>
      <c r="C87">
        <f>VLOOKUP(A87,Crowdfunding!A:H,COLUMN(Crowdfunding!H76),FALSE)</f>
        <v>275</v>
      </c>
      <c r="E87">
        <v>215</v>
      </c>
      <c r="F87" t="str">
        <f>VLOOKUP(E87,Crowdfunding!A:H,COLUMN(Crowdfunding!G76),FALSE)</f>
        <v>failed</v>
      </c>
      <c r="G87">
        <f>VLOOKUP(E87,Crowdfunding!A:H,COLUMN(Crowdfunding!H76),FALSE)</f>
        <v>143</v>
      </c>
    </row>
    <row r="88" spans="1:7" x14ac:dyDescent="0.25">
      <c r="A88">
        <v>118</v>
      </c>
      <c r="B88" t="str">
        <f>VLOOKUP(A88,Crowdfunding!A:H,COLUMN(Crowdfunding!G77),FALSE)</f>
        <v>successful</v>
      </c>
      <c r="C88">
        <f>VLOOKUP(A88,Crowdfunding!A:H,COLUMN(Crowdfunding!H77),FALSE)</f>
        <v>67</v>
      </c>
      <c r="E88">
        <v>217</v>
      </c>
      <c r="F88" t="str">
        <f>VLOOKUP(E88,Crowdfunding!A:H,COLUMN(Crowdfunding!G77),FALSE)</f>
        <v>failed</v>
      </c>
      <c r="G88">
        <f>VLOOKUP(E88,Crowdfunding!A:H,COLUMN(Crowdfunding!H77),FALSE)</f>
        <v>934</v>
      </c>
    </row>
    <row r="89" spans="1:7" x14ac:dyDescent="0.25">
      <c r="A89">
        <v>119</v>
      </c>
      <c r="B89" t="str">
        <f>VLOOKUP(A89,Crowdfunding!A:H,COLUMN(Crowdfunding!G78),FALSE)</f>
        <v>successful</v>
      </c>
      <c r="C89">
        <f>VLOOKUP(A89,Crowdfunding!A:H,COLUMN(Crowdfunding!H78),FALSE)</f>
        <v>154</v>
      </c>
      <c r="E89">
        <v>220</v>
      </c>
      <c r="F89" t="str">
        <f>VLOOKUP(E89,Crowdfunding!A:H,COLUMN(Crowdfunding!G78),FALSE)</f>
        <v>failed</v>
      </c>
      <c r="G89">
        <f>VLOOKUP(E89,Crowdfunding!A:H,COLUMN(Crowdfunding!H78),FALSE)</f>
        <v>17</v>
      </c>
    </row>
    <row r="90" spans="1:7" x14ac:dyDescent="0.25">
      <c r="A90">
        <v>120</v>
      </c>
      <c r="B90" t="str">
        <f>VLOOKUP(A90,Crowdfunding!A:H,COLUMN(Crowdfunding!G79),FALSE)</f>
        <v>successful</v>
      </c>
      <c r="C90">
        <f>VLOOKUP(A90,Crowdfunding!A:H,COLUMN(Crowdfunding!H79),FALSE)</f>
        <v>1782</v>
      </c>
      <c r="E90">
        <v>221</v>
      </c>
      <c r="F90" t="str">
        <f>VLOOKUP(E90,Crowdfunding!A:H,COLUMN(Crowdfunding!G79),FALSE)</f>
        <v>failed</v>
      </c>
      <c r="G90">
        <f>VLOOKUP(E90,Crowdfunding!A:H,COLUMN(Crowdfunding!H79),FALSE)</f>
        <v>2179</v>
      </c>
    </row>
    <row r="91" spans="1:7" x14ac:dyDescent="0.25">
      <c r="A91">
        <v>121</v>
      </c>
      <c r="B91" t="str">
        <f>VLOOKUP(A91,Crowdfunding!A:H,COLUMN(Crowdfunding!G80),FALSE)</f>
        <v>successful</v>
      </c>
      <c r="C91">
        <f>VLOOKUP(A91,Crowdfunding!A:H,COLUMN(Crowdfunding!H80),FALSE)</f>
        <v>903</v>
      </c>
      <c r="E91">
        <v>223</v>
      </c>
      <c r="F91" t="str">
        <f>VLOOKUP(E91,Crowdfunding!A:H,COLUMN(Crowdfunding!G80),FALSE)</f>
        <v>failed</v>
      </c>
      <c r="G91">
        <f>VLOOKUP(E91,Crowdfunding!A:H,COLUMN(Crowdfunding!H80),FALSE)</f>
        <v>931</v>
      </c>
    </row>
    <row r="92" spans="1:7" x14ac:dyDescent="0.25">
      <c r="A92">
        <v>124</v>
      </c>
      <c r="B92" t="str">
        <f>VLOOKUP(A92,Crowdfunding!A:H,COLUMN(Crowdfunding!G81),FALSE)</f>
        <v>successful</v>
      </c>
      <c r="C92">
        <f>VLOOKUP(A92,Crowdfunding!A:H,COLUMN(Crowdfunding!H81),FALSE)</f>
        <v>94</v>
      </c>
      <c r="E92">
        <v>235</v>
      </c>
      <c r="F92" t="str">
        <f>VLOOKUP(E92,Crowdfunding!A:H,COLUMN(Crowdfunding!G81),FALSE)</f>
        <v>failed</v>
      </c>
      <c r="G92">
        <f>VLOOKUP(E92,Crowdfunding!A:H,COLUMN(Crowdfunding!H81),FALSE)</f>
        <v>92</v>
      </c>
    </row>
    <row r="93" spans="1:7" x14ac:dyDescent="0.25">
      <c r="A93">
        <v>125</v>
      </c>
      <c r="B93" t="str">
        <f>VLOOKUP(A93,Crowdfunding!A:H,COLUMN(Crowdfunding!G82),FALSE)</f>
        <v>successful</v>
      </c>
      <c r="C93">
        <f>VLOOKUP(A93,Crowdfunding!A:H,COLUMN(Crowdfunding!H82),FALSE)</f>
        <v>180</v>
      </c>
      <c r="E93">
        <v>236</v>
      </c>
      <c r="F93" t="str">
        <f>VLOOKUP(E93,Crowdfunding!A:H,COLUMN(Crowdfunding!G82),FALSE)</f>
        <v>failed</v>
      </c>
      <c r="G93">
        <f>VLOOKUP(E93,Crowdfunding!A:H,COLUMN(Crowdfunding!H82),FALSE)</f>
        <v>57</v>
      </c>
    </row>
    <row r="94" spans="1:7" x14ac:dyDescent="0.25">
      <c r="A94">
        <v>130</v>
      </c>
      <c r="B94" t="str">
        <f>VLOOKUP(A94,Crowdfunding!A:H,COLUMN(Crowdfunding!G83),FALSE)</f>
        <v>successful</v>
      </c>
      <c r="C94">
        <f>VLOOKUP(A94,Crowdfunding!A:H,COLUMN(Crowdfunding!H83),FALSE)</f>
        <v>533</v>
      </c>
      <c r="E94">
        <v>239</v>
      </c>
      <c r="F94" t="str">
        <f>VLOOKUP(E94,Crowdfunding!A:H,COLUMN(Crowdfunding!G83),FALSE)</f>
        <v>failed</v>
      </c>
      <c r="G94">
        <f>VLOOKUP(E94,Crowdfunding!A:H,COLUMN(Crowdfunding!H83),FALSE)</f>
        <v>41</v>
      </c>
    </row>
    <row r="95" spans="1:7" x14ac:dyDescent="0.25">
      <c r="A95">
        <v>131</v>
      </c>
      <c r="B95" t="str">
        <f>VLOOKUP(A95,Crowdfunding!A:H,COLUMN(Crowdfunding!G84),FALSE)</f>
        <v>successful</v>
      </c>
      <c r="C95">
        <f>VLOOKUP(A95,Crowdfunding!A:H,COLUMN(Crowdfunding!H84),FALSE)</f>
        <v>2443</v>
      </c>
      <c r="E95">
        <v>250</v>
      </c>
      <c r="F95" t="str">
        <f>VLOOKUP(E95,Crowdfunding!A:H,COLUMN(Crowdfunding!G84),FALSE)</f>
        <v>failed</v>
      </c>
      <c r="G95">
        <f>VLOOKUP(E95,Crowdfunding!A:H,COLUMN(Crowdfunding!H84),FALSE)</f>
        <v>1</v>
      </c>
    </row>
    <row r="96" spans="1:7" x14ac:dyDescent="0.25">
      <c r="A96">
        <v>132</v>
      </c>
      <c r="B96" t="str">
        <f>VLOOKUP(A96,Crowdfunding!A:H,COLUMN(Crowdfunding!G85),FALSE)</f>
        <v>successful</v>
      </c>
      <c r="C96">
        <f>VLOOKUP(A96,Crowdfunding!A:H,COLUMN(Crowdfunding!H85),FALSE)</f>
        <v>89</v>
      </c>
      <c r="E96">
        <v>251</v>
      </c>
      <c r="F96" t="str">
        <f>VLOOKUP(E96,Crowdfunding!A:H,COLUMN(Crowdfunding!G85),FALSE)</f>
        <v>failed</v>
      </c>
      <c r="G96">
        <f>VLOOKUP(E96,Crowdfunding!A:H,COLUMN(Crowdfunding!H85),FALSE)</f>
        <v>101</v>
      </c>
    </row>
    <row r="97" spans="1:7" x14ac:dyDescent="0.25">
      <c r="A97">
        <v>133</v>
      </c>
      <c r="B97" t="str">
        <f>VLOOKUP(A97,Crowdfunding!A:H,COLUMN(Crowdfunding!G86),FALSE)</f>
        <v>successful</v>
      </c>
      <c r="C97">
        <f>VLOOKUP(A97,Crowdfunding!A:H,COLUMN(Crowdfunding!H86),FALSE)</f>
        <v>159</v>
      </c>
      <c r="E97">
        <v>253</v>
      </c>
      <c r="F97" t="str">
        <f>VLOOKUP(E97,Crowdfunding!A:H,COLUMN(Crowdfunding!G86),FALSE)</f>
        <v>failed</v>
      </c>
      <c r="G97">
        <f>VLOOKUP(E97,Crowdfunding!A:H,COLUMN(Crowdfunding!H86),FALSE)</f>
        <v>1335</v>
      </c>
    </row>
    <row r="98" spans="1:7" x14ac:dyDescent="0.25">
      <c r="A98">
        <v>137</v>
      </c>
      <c r="B98" t="str">
        <f>VLOOKUP(A98,Crowdfunding!A:H,COLUMN(Crowdfunding!G87),FALSE)</f>
        <v>successful</v>
      </c>
      <c r="C98">
        <f>VLOOKUP(A98,Crowdfunding!A:H,COLUMN(Crowdfunding!H87),FALSE)</f>
        <v>50</v>
      </c>
      <c r="E98">
        <v>256</v>
      </c>
      <c r="F98" t="str">
        <f>VLOOKUP(E98,Crowdfunding!A:H,COLUMN(Crowdfunding!G87),FALSE)</f>
        <v>failed</v>
      </c>
      <c r="G98">
        <f>VLOOKUP(E98,Crowdfunding!A:H,COLUMN(Crowdfunding!H87),FALSE)</f>
        <v>15</v>
      </c>
    </row>
    <row r="99" spans="1:7" x14ac:dyDescent="0.25">
      <c r="A99">
        <v>140</v>
      </c>
      <c r="B99" t="str">
        <f>VLOOKUP(A99,Crowdfunding!A:H,COLUMN(Crowdfunding!G88),FALSE)</f>
        <v>successful</v>
      </c>
      <c r="C99">
        <f>VLOOKUP(A99,Crowdfunding!A:H,COLUMN(Crowdfunding!H88),FALSE)</f>
        <v>186</v>
      </c>
      <c r="E99">
        <v>261</v>
      </c>
      <c r="F99" t="str">
        <f>VLOOKUP(E99,Crowdfunding!A:H,COLUMN(Crowdfunding!G88),FALSE)</f>
        <v>failed</v>
      </c>
      <c r="G99">
        <f>VLOOKUP(E99,Crowdfunding!A:H,COLUMN(Crowdfunding!H88),FALSE)</f>
        <v>454</v>
      </c>
    </row>
    <row r="100" spans="1:7" x14ac:dyDescent="0.25">
      <c r="A100">
        <v>141</v>
      </c>
      <c r="B100" t="str">
        <f>VLOOKUP(A100,Crowdfunding!A:H,COLUMN(Crowdfunding!G89),FALSE)</f>
        <v>successful</v>
      </c>
      <c r="C100">
        <f>VLOOKUP(A100,Crowdfunding!A:H,COLUMN(Crowdfunding!H89),FALSE)</f>
        <v>1071</v>
      </c>
      <c r="E100">
        <v>266</v>
      </c>
      <c r="F100" t="str">
        <f>VLOOKUP(E100,Crowdfunding!A:H,COLUMN(Crowdfunding!G89),FALSE)</f>
        <v>failed</v>
      </c>
      <c r="G100">
        <f>VLOOKUP(E100,Crowdfunding!A:H,COLUMN(Crowdfunding!H89),FALSE)</f>
        <v>3182</v>
      </c>
    </row>
    <row r="101" spans="1:7" x14ac:dyDescent="0.25">
      <c r="A101">
        <v>142</v>
      </c>
      <c r="B101" t="str">
        <f>VLOOKUP(A101,Crowdfunding!A:H,COLUMN(Crowdfunding!G90),FALSE)</f>
        <v>successful</v>
      </c>
      <c r="C101">
        <f>VLOOKUP(A101,Crowdfunding!A:H,COLUMN(Crowdfunding!H90),FALSE)</f>
        <v>117</v>
      </c>
      <c r="E101">
        <v>274</v>
      </c>
      <c r="F101" t="str">
        <f>VLOOKUP(E101,Crowdfunding!A:H,COLUMN(Crowdfunding!G90),FALSE)</f>
        <v>failed</v>
      </c>
      <c r="G101">
        <f>VLOOKUP(E101,Crowdfunding!A:H,COLUMN(Crowdfunding!H90),FALSE)</f>
        <v>15</v>
      </c>
    </row>
    <row r="102" spans="1:7" x14ac:dyDescent="0.25">
      <c r="A102">
        <v>143</v>
      </c>
      <c r="B102" t="str">
        <f>VLOOKUP(A102,Crowdfunding!A:H,COLUMN(Crowdfunding!G91),FALSE)</f>
        <v>successful</v>
      </c>
      <c r="C102">
        <f>VLOOKUP(A102,Crowdfunding!A:H,COLUMN(Crowdfunding!H91),FALSE)</f>
        <v>70</v>
      </c>
      <c r="E102">
        <v>276</v>
      </c>
      <c r="F102" t="str">
        <f>VLOOKUP(E102,Crowdfunding!A:H,COLUMN(Crowdfunding!G91),FALSE)</f>
        <v>failed</v>
      </c>
      <c r="G102">
        <f>VLOOKUP(E102,Crowdfunding!A:H,COLUMN(Crowdfunding!H91),FALSE)</f>
        <v>133</v>
      </c>
    </row>
    <row r="103" spans="1:7" x14ac:dyDescent="0.25">
      <c r="A103">
        <v>144</v>
      </c>
      <c r="B103" t="str">
        <f>VLOOKUP(A103,Crowdfunding!A:H,COLUMN(Crowdfunding!G92),FALSE)</f>
        <v>successful</v>
      </c>
      <c r="C103">
        <f>VLOOKUP(A103,Crowdfunding!A:H,COLUMN(Crowdfunding!H92),FALSE)</f>
        <v>135</v>
      </c>
      <c r="E103">
        <v>281</v>
      </c>
      <c r="F103" t="str">
        <f>VLOOKUP(E103,Crowdfunding!A:H,COLUMN(Crowdfunding!G92),FALSE)</f>
        <v>failed</v>
      </c>
      <c r="G103">
        <f>VLOOKUP(E103,Crowdfunding!A:H,COLUMN(Crowdfunding!H92),FALSE)</f>
        <v>2062</v>
      </c>
    </row>
    <row r="104" spans="1:7" x14ac:dyDescent="0.25">
      <c r="A104">
        <v>145</v>
      </c>
      <c r="B104" t="str">
        <f>VLOOKUP(A104,Crowdfunding!A:H,COLUMN(Crowdfunding!G93),FALSE)</f>
        <v>successful</v>
      </c>
      <c r="C104">
        <f>VLOOKUP(A104,Crowdfunding!A:H,COLUMN(Crowdfunding!H93),FALSE)</f>
        <v>768</v>
      </c>
      <c r="E104">
        <v>283</v>
      </c>
      <c r="F104" t="str">
        <f>VLOOKUP(E104,Crowdfunding!A:H,COLUMN(Crowdfunding!G93),FALSE)</f>
        <v>failed</v>
      </c>
      <c r="G104">
        <f>VLOOKUP(E104,Crowdfunding!A:H,COLUMN(Crowdfunding!H93),FALSE)</f>
        <v>29</v>
      </c>
    </row>
    <row r="105" spans="1:7" x14ac:dyDescent="0.25">
      <c r="A105">
        <v>147</v>
      </c>
      <c r="B105" t="str">
        <f>VLOOKUP(A105,Crowdfunding!A:H,COLUMN(Crowdfunding!G94),FALSE)</f>
        <v>successful</v>
      </c>
      <c r="C105">
        <f>VLOOKUP(A105,Crowdfunding!A:H,COLUMN(Crowdfunding!H94),FALSE)</f>
        <v>199</v>
      </c>
      <c r="E105">
        <v>284</v>
      </c>
      <c r="F105" t="str">
        <f>VLOOKUP(E105,Crowdfunding!A:H,COLUMN(Crowdfunding!G94),FALSE)</f>
        <v>failed</v>
      </c>
      <c r="G105">
        <f>VLOOKUP(E105,Crowdfunding!A:H,COLUMN(Crowdfunding!H94),FALSE)</f>
        <v>132</v>
      </c>
    </row>
    <row r="106" spans="1:7" x14ac:dyDescent="0.25">
      <c r="A106">
        <v>148</v>
      </c>
      <c r="B106" t="str">
        <f>VLOOKUP(A106,Crowdfunding!A:H,COLUMN(Crowdfunding!G95),FALSE)</f>
        <v>successful</v>
      </c>
      <c r="C106">
        <f>VLOOKUP(A106,Crowdfunding!A:H,COLUMN(Crowdfunding!H95),FALSE)</f>
        <v>107</v>
      </c>
      <c r="E106">
        <v>288</v>
      </c>
      <c r="F106" t="str">
        <f>VLOOKUP(E106,Crowdfunding!A:H,COLUMN(Crowdfunding!G95),FALSE)</f>
        <v>failed</v>
      </c>
      <c r="G106">
        <f>VLOOKUP(E106,Crowdfunding!A:H,COLUMN(Crowdfunding!H95),FALSE)</f>
        <v>137</v>
      </c>
    </row>
    <row r="107" spans="1:7" x14ac:dyDescent="0.25">
      <c r="A107">
        <v>149</v>
      </c>
      <c r="B107" t="str">
        <f>VLOOKUP(A107,Crowdfunding!A:H,COLUMN(Crowdfunding!G96),FALSE)</f>
        <v>successful</v>
      </c>
      <c r="C107">
        <f>VLOOKUP(A107,Crowdfunding!A:H,COLUMN(Crowdfunding!H96),FALSE)</f>
        <v>195</v>
      </c>
      <c r="E107">
        <v>290</v>
      </c>
      <c r="F107" t="str">
        <f>VLOOKUP(E107,Crowdfunding!A:H,COLUMN(Crowdfunding!G96),FALSE)</f>
        <v>failed</v>
      </c>
      <c r="G107">
        <f>VLOOKUP(E107,Crowdfunding!A:H,COLUMN(Crowdfunding!H96),FALSE)</f>
        <v>908</v>
      </c>
    </row>
    <row r="108" spans="1:7" x14ac:dyDescent="0.25">
      <c r="A108">
        <v>152</v>
      </c>
      <c r="B108" t="str">
        <f>VLOOKUP(A108,Crowdfunding!A:H,COLUMN(Crowdfunding!G97),FALSE)</f>
        <v>successful</v>
      </c>
      <c r="C108">
        <f>VLOOKUP(A108,Crowdfunding!A:H,COLUMN(Crowdfunding!H97),FALSE)</f>
        <v>3376</v>
      </c>
      <c r="E108">
        <v>292</v>
      </c>
      <c r="F108" t="str">
        <f>VLOOKUP(E108,Crowdfunding!A:H,COLUMN(Crowdfunding!G97),FALSE)</f>
        <v>failed</v>
      </c>
      <c r="G108">
        <f>VLOOKUP(E108,Crowdfunding!A:H,COLUMN(Crowdfunding!H97),FALSE)</f>
        <v>10</v>
      </c>
    </row>
    <row r="109" spans="1:7" x14ac:dyDescent="0.25">
      <c r="A109">
        <v>158</v>
      </c>
      <c r="B109" t="str">
        <f>VLOOKUP(A109,Crowdfunding!A:H,COLUMN(Crowdfunding!G98),FALSE)</f>
        <v>successful</v>
      </c>
      <c r="C109">
        <f>VLOOKUP(A109,Crowdfunding!A:H,COLUMN(Crowdfunding!H98),FALSE)</f>
        <v>41</v>
      </c>
      <c r="E109">
        <v>295</v>
      </c>
      <c r="F109" t="str">
        <f>VLOOKUP(E109,Crowdfunding!A:H,COLUMN(Crowdfunding!G98),FALSE)</f>
        <v>failed</v>
      </c>
      <c r="G109">
        <f>VLOOKUP(E109,Crowdfunding!A:H,COLUMN(Crowdfunding!H98),FALSE)</f>
        <v>1910</v>
      </c>
    </row>
    <row r="110" spans="1:7" x14ac:dyDescent="0.25">
      <c r="A110">
        <v>159</v>
      </c>
      <c r="B110" t="str">
        <f>VLOOKUP(A110,Crowdfunding!A:H,COLUMN(Crowdfunding!G99),FALSE)</f>
        <v>successful</v>
      </c>
      <c r="C110">
        <f>VLOOKUP(A110,Crowdfunding!A:H,COLUMN(Crowdfunding!H99),FALSE)</f>
        <v>1821</v>
      </c>
      <c r="E110">
        <v>296</v>
      </c>
      <c r="F110" t="str">
        <f>VLOOKUP(E110,Crowdfunding!A:H,COLUMN(Crowdfunding!G99),FALSE)</f>
        <v>failed</v>
      </c>
      <c r="G110">
        <f>VLOOKUP(E110,Crowdfunding!A:H,COLUMN(Crowdfunding!H99),FALSE)</f>
        <v>38</v>
      </c>
    </row>
    <row r="111" spans="1:7" x14ac:dyDescent="0.25">
      <c r="A111">
        <v>160</v>
      </c>
      <c r="B111" t="str">
        <f>VLOOKUP(A111,Crowdfunding!A:H,COLUMN(Crowdfunding!G100),FALSE)</f>
        <v>successful</v>
      </c>
      <c r="C111">
        <f>VLOOKUP(A111,Crowdfunding!A:H,COLUMN(Crowdfunding!H100),FALSE)</f>
        <v>164</v>
      </c>
      <c r="E111">
        <v>297</v>
      </c>
      <c r="F111" t="str">
        <f>VLOOKUP(E111,Crowdfunding!A:H,COLUMN(Crowdfunding!G100),FALSE)</f>
        <v>failed</v>
      </c>
      <c r="G111">
        <f>VLOOKUP(E111,Crowdfunding!A:H,COLUMN(Crowdfunding!H100),FALSE)</f>
        <v>104</v>
      </c>
    </row>
    <row r="112" spans="1:7" x14ac:dyDescent="0.25">
      <c r="A112">
        <v>162</v>
      </c>
      <c r="B112" t="str">
        <f>VLOOKUP(A112,Crowdfunding!A:H,COLUMN(Crowdfunding!G101),FALSE)</f>
        <v>successful</v>
      </c>
      <c r="C112">
        <f>VLOOKUP(A112,Crowdfunding!A:H,COLUMN(Crowdfunding!H101),FALSE)</f>
        <v>157</v>
      </c>
      <c r="E112">
        <v>299</v>
      </c>
      <c r="F112" t="str">
        <f>VLOOKUP(E112,Crowdfunding!A:H,COLUMN(Crowdfunding!G101),FALSE)</f>
        <v>failed</v>
      </c>
      <c r="G112">
        <f>VLOOKUP(E112,Crowdfunding!A:H,COLUMN(Crowdfunding!H101),FALSE)</f>
        <v>49</v>
      </c>
    </row>
    <row r="113" spans="1:7" x14ac:dyDescent="0.25">
      <c r="A113">
        <v>163</v>
      </c>
      <c r="B113" t="str">
        <f>VLOOKUP(A113,Crowdfunding!A:H,COLUMN(Crowdfunding!G102),FALSE)</f>
        <v>successful</v>
      </c>
      <c r="C113">
        <f>VLOOKUP(A113,Crowdfunding!A:H,COLUMN(Crowdfunding!H102),FALSE)</f>
        <v>246</v>
      </c>
      <c r="E113">
        <v>300</v>
      </c>
      <c r="F113" t="str">
        <f>VLOOKUP(E113,Crowdfunding!A:H,COLUMN(Crowdfunding!G102),FALSE)</f>
        <v>failed</v>
      </c>
      <c r="G113">
        <f>VLOOKUP(E113,Crowdfunding!A:H,COLUMN(Crowdfunding!H102),FALSE)</f>
        <v>1</v>
      </c>
    </row>
    <row r="114" spans="1:7" x14ac:dyDescent="0.25">
      <c r="A114">
        <v>164</v>
      </c>
      <c r="B114" t="str">
        <f>VLOOKUP(A114,Crowdfunding!A:H,COLUMN(Crowdfunding!G103),FALSE)</f>
        <v>successful</v>
      </c>
      <c r="C114">
        <f>VLOOKUP(A114,Crowdfunding!A:H,COLUMN(Crowdfunding!H103),FALSE)</f>
        <v>1396</v>
      </c>
      <c r="E114">
        <v>302</v>
      </c>
      <c r="F114" t="str">
        <f>VLOOKUP(E114,Crowdfunding!A:H,COLUMN(Crowdfunding!G103),FALSE)</f>
        <v>failed</v>
      </c>
      <c r="G114">
        <f>VLOOKUP(E114,Crowdfunding!A:H,COLUMN(Crowdfunding!H103),FALSE)</f>
        <v>245</v>
      </c>
    </row>
    <row r="115" spans="1:7" x14ac:dyDescent="0.25">
      <c r="A115">
        <v>165</v>
      </c>
      <c r="B115" t="str">
        <f>VLOOKUP(A115,Crowdfunding!A:H,COLUMN(Crowdfunding!G104),FALSE)</f>
        <v>successful</v>
      </c>
      <c r="C115">
        <f>VLOOKUP(A115,Crowdfunding!A:H,COLUMN(Crowdfunding!H104),FALSE)</f>
        <v>2506</v>
      </c>
      <c r="E115">
        <v>303</v>
      </c>
      <c r="F115" t="str">
        <f>VLOOKUP(E115,Crowdfunding!A:H,COLUMN(Crowdfunding!G104),FALSE)</f>
        <v>failed</v>
      </c>
      <c r="G115">
        <f>VLOOKUP(E115,Crowdfunding!A:H,COLUMN(Crowdfunding!H104),FALSE)</f>
        <v>32</v>
      </c>
    </row>
    <row r="116" spans="1:7" x14ac:dyDescent="0.25">
      <c r="A116">
        <v>166</v>
      </c>
      <c r="B116" t="str">
        <f>VLOOKUP(A116,Crowdfunding!A:H,COLUMN(Crowdfunding!G105),FALSE)</f>
        <v>successful</v>
      </c>
      <c r="C116">
        <f>VLOOKUP(A116,Crowdfunding!A:H,COLUMN(Crowdfunding!H105),FALSE)</f>
        <v>244</v>
      </c>
      <c r="E116">
        <v>306</v>
      </c>
      <c r="F116" t="str">
        <f>VLOOKUP(E116,Crowdfunding!A:H,COLUMN(Crowdfunding!G105),FALSE)</f>
        <v>failed</v>
      </c>
      <c r="G116">
        <f>VLOOKUP(E116,Crowdfunding!A:H,COLUMN(Crowdfunding!H105),FALSE)</f>
        <v>7</v>
      </c>
    </row>
    <row r="117" spans="1:7" x14ac:dyDescent="0.25">
      <c r="A117">
        <v>167</v>
      </c>
      <c r="B117" t="str">
        <f>VLOOKUP(A117,Crowdfunding!A:H,COLUMN(Crowdfunding!G106),FALSE)</f>
        <v>successful</v>
      </c>
      <c r="C117">
        <f>VLOOKUP(A117,Crowdfunding!A:H,COLUMN(Crowdfunding!H106),FALSE)</f>
        <v>146</v>
      </c>
      <c r="E117">
        <v>308</v>
      </c>
      <c r="F117" t="str">
        <f>VLOOKUP(E117,Crowdfunding!A:H,COLUMN(Crowdfunding!G106),FALSE)</f>
        <v>failed</v>
      </c>
      <c r="G117">
        <f>VLOOKUP(E117,Crowdfunding!A:H,COLUMN(Crowdfunding!H106),FALSE)</f>
        <v>803</v>
      </c>
    </row>
    <row r="118" spans="1:7" x14ac:dyDescent="0.25">
      <c r="A118">
        <v>169</v>
      </c>
      <c r="B118" t="str">
        <f>VLOOKUP(A118,Crowdfunding!A:H,COLUMN(Crowdfunding!G107),FALSE)</f>
        <v>successful</v>
      </c>
      <c r="C118">
        <f>VLOOKUP(A118,Crowdfunding!A:H,COLUMN(Crowdfunding!H107),FALSE)</f>
        <v>1267</v>
      </c>
      <c r="E118">
        <v>310</v>
      </c>
      <c r="F118" t="str">
        <f>VLOOKUP(E118,Crowdfunding!A:H,COLUMN(Crowdfunding!G107),FALSE)</f>
        <v>failed</v>
      </c>
      <c r="G118">
        <f>VLOOKUP(E118,Crowdfunding!A:H,COLUMN(Crowdfunding!H107),FALSE)</f>
        <v>16</v>
      </c>
    </row>
    <row r="119" spans="1:7" x14ac:dyDescent="0.25">
      <c r="A119">
        <v>173</v>
      </c>
      <c r="B119" t="str">
        <f>VLOOKUP(A119,Crowdfunding!A:H,COLUMN(Crowdfunding!G108),FALSE)</f>
        <v>successful</v>
      </c>
      <c r="C119">
        <f>VLOOKUP(A119,Crowdfunding!A:H,COLUMN(Crowdfunding!H108),FALSE)</f>
        <v>1561</v>
      </c>
      <c r="E119">
        <v>315</v>
      </c>
      <c r="F119" t="str">
        <f>VLOOKUP(E119,Crowdfunding!A:H,COLUMN(Crowdfunding!G108),FALSE)</f>
        <v>failed</v>
      </c>
      <c r="G119">
        <f>VLOOKUP(E119,Crowdfunding!A:H,COLUMN(Crowdfunding!H108),FALSE)</f>
        <v>31</v>
      </c>
    </row>
    <row r="120" spans="1:7" x14ac:dyDescent="0.25">
      <c r="A120">
        <v>174</v>
      </c>
      <c r="B120" t="str">
        <f>VLOOKUP(A120,Crowdfunding!A:H,COLUMN(Crowdfunding!G109),FALSE)</f>
        <v>successful</v>
      </c>
      <c r="C120">
        <f>VLOOKUP(A120,Crowdfunding!A:H,COLUMN(Crowdfunding!H109),FALSE)</f>
        <v>48</v>
      </c>
      <c r="E120">
        <v>316</v>
      </c>
      <c r="F120" t="str">
        <f>VLOOKUP(E120,Crowdfunding!A:H,COLUMN(Crowdfunding!G109),FALSE)</f>
        <v>failed</v>
      </c>
      <c r="G120">
        <f>VLOOKUP(E120,Crowdfunding!A:H,COLUMN(Crowdfunding!H109),FALSE)</f>
        <v>108</v>
      </c>
    </row>
    <row r="121" spans="1:7" x14ac:dyDescent="0.25">
      <c r="A121">
        <v>177</v>
      </c>
      <c r="B121" t="str">
        <f>VLOOKUP(A121,Crowdfunding!A:H,COLUMN(Crowdfunding!G110),FALSE)</f>
        <v>successful</v>
      </c>
      <c r="C121">
        <f>VLOOKUP(A121,Crowdfunding!A:H,COLUMN(Crowdfunding!H110),FALSE)</f>
        <v>2739</v>
      </c>
      <c r="E121">
        <v>317</v>
      </c>
      <c r="F121" t="str">
        <f>VLOOKUP(E121,Crowdfunding!A:H,COLUMN(Crowdfunding!G110),FALSE)</f>
        <v>failed</v>
      </c>
      <c r="G121">
        <f>VLOOKUP(E121,Crowdfunding!A:H,COLUMN(Crowdfunding!H110),FALSE)</f>
        <v>30</v>
      </c>
    </row>
    <row r="122" spans="1:7" x14ac:dyDescent="0.25">
      <c r="A122">
        <v>179</v>
      </c>
      <c r="B122" t="str">
        <f>VLOOKUP(A122,Crowdfunding!A:H,COLUMN(Crowdfunding!G111),FALSE)</f>
        <v>successful</v>
      </c>
      <c r="C122">
        <f>VLOOKUP(A122,Crowdfunding!A:H,COLUMN(Crowdfunding!H111),FALSE)</f>
        <v>3537</v>
      </c>
      <c r="E122">
        <v>318</v>
      </c>
      <c r="F122" t="str">
        <f>VLOOKUP(E122,Crowdfunding!A:H,COLUMN(Crowdfunding!G111),FALSE)</f>
        <v>failed</v>
      </c>
      <c r="G122">
        <f>VLOOKUP(E122,Crowdfunding!A:H,COLUMN(Crowdfunding!H111),FALSE)</f>
        <v>17</v>
      </c>
    </row>
    <row r="123" spans="1:7" x14ac:dyDescent="0.25">
      <c r="A123">
        <v>180</v>
      </c>
      <c r="B123" t="str">
        <f>VLOOKUP(A123,Crowdfunding!A:H,COLUMN(Crowdfunding!G112),FALSE)</f>
        <v>successful</v>
      </c>
      <c r="C123">
        <f>VLOOKUP(A123,Crowdfunding!A:H,COLUMN(Crowdfunding!H112),FALSE)</f>
        <v>2107</v>
      </c>
      <c r="E123">
        <v>320</v>
      </c>
      <c r="F123" t="str">
        <f>VLOOKUP(E123,Crowdfunding!A:H,COLUMN(Crowdfunding!G112),FALSE)</f>
        <v>failed</v>
      </c>
      <c r="G123">
        <f>VLOOKUP(E123,Crowdfunding!A:H,COLUMN(Crowdfunding!H112),FALSE)</f>
        <v>80</v>
      </c>
    </row>
    <row r="124" spans="1:7" x14ac:dyDescent="0.25">
      <c r="A124">
        <v>182</v>
      </c>
      <c r="B124" t="str">
        <f>VLOOKUP(A124,Crowdfunding!A:H,COLUMN(Crowdfunding!G113),FALSE)</f>
        <v>successful</v>
      </c>
      <c r="C124">
        <f>VLOOKUP(A124,Crowdfunding!A:H,COLUMN(Crowdfunding!H113),FALSE)</f>
        <v>3318</v>
      </c>
      <c r="E124">
        <v>321</v>
      </c>
      <c r="F124" t="str">
        <f>VLOOKUP(E124,Crowdfunding!A:H,COLUMN(Crowdfunding!G113),FALSE)</f>
        <v>failed</v>
      </c>
      <c r="G124">
        <f>VLOOKUP(E124,Crowdfunding!A:H,COLUMN(Crowdfunding!H113),FALSE)</f>
        <v>2468</v>
      </c>
    </row>
    <row r="125" spans="1:7" x14ac:dyDescent="0.25">
      <c r="A125">
        <v>184</v>
      </c>
      <c r="B125" t="str">
        <f>VLOOKUP(A125,Crowdfunding!A:H,COLUMN(Crowdfunding!G114),FALSE)</f>
        <v>successful</v>
      </c>
      <c r="C125">
        <f>VLOOKUP(A125,Crowdfunding!A:H,COLUMN(Crowdfunding!H114),FALSE)</f>
        <v>340</v>
      </c>
      <c r="E125">
        <v>323</v>
      </c>
      <c r="F125" t="str">
        <f>VLOOKUP(E125,Crowdfunding!A:H,COLUMN(Crowdfunding!G114),FALSE)</f>
        <v>failed</v>
      </c>
      <c r="G125">
        <f>VLOOKUP(E125,Crowdfunding!A:H,COLUMN(Crowdfunding!H114),FALSE)</f>
        <v>26</v>
      </c>
    </row>
    <row r="126" spans="1:7" x14ac:dyDescent="0.25">
      <c r="A126">
        <v>187</v>
      </c>
      <c r="B126" t="str">
        <f>VLOOKUP(A126,Crowdfunding!A:H,COLUMN(Crowdfunding!G115),FALSE)</f>
        <v>successful</v>
      </c>
      <c r="C126">
        <f>VLOOKUP(A126,Crowdfunding!A:H,COLUMN(Crowdfunding!H115),FALSE)</f>
        <v>1442</v>
      </c>
      <c r="E126">
        <v>325</v>
      </c>
      <c r="F126" t="str">
        <f>VLOOKUP(E126,Crowdfunding!A:H,COLUMN(Crowdfunding!G115),FALSE)</f>
        <v>failed</v>
      </c>
      <c r="G126">
        <f>VLOOKUP(E126,Crowdfunding!A:H,COLUMN(Crowdfunding!H115),FALSE)</f>
        <v>73</v>
      </c>
    </row>
    <row r="127" spans="1:7" x14ac:dyDescent="0.25">
      <c r="A127">
        <v>194</v>
      </c>
      <c r="B127" t="str">
        <f>VLOOKUP(A127,Crowdfunding!A:H,COLUMN(Crowdfunding!G116),FALSE)</f>
        <v>successful</v>
      </c>
      <c r="C127">
        <f>VLOOKUP(A127,Crowdfunding!A:H,COLUMN(Crowdfunding!H116),FALSE)</f>
        <v>126</v>
      </c>
      <c r="E127">
        <v>326</v>
      </c>
      <c r="F127" t="str">
        <f>VLOOKUP(E127,Crowdfunding!A:H,COLUMN(Crowdfunding!G116),FALSE)</f>
        <v>failed</v>
      </c>
      <c r="G127">
        <f>VLOOKUP(E127,Crowdfunding!A:H,COLUMN(Crowdfunding!H116),FALSE)</f>
        <v>128</v>
      </c>
    </row>
    <row r="128" spans="1:7" x14ac:dyDescent="0.25">
      <c r="A128">
        <v>195</v>
      </c>
      <c r="B128" t="str">
        <f>VLOOKUP(A128,Crowdfunding!A:H,COLUMN(Crowdfunding!G117),FALSE)</f>
        <v>successful</v>
      </c>
      <c r="C128">
        <f>VLOOKUP(A128,Crowdfunding!A:H,COLUMN(Crowdfunding!H117),FALSE)</f>
        <v>524</v>
      </c>
      <c r="E128">
        <v>327</v>
      </c>
      <c r="F128" t="str">
        <f>VLOOKUP(E128,Crowdfunding!A:H,COLUMN(Crowdfunding!G117),FALSE)</f>
        <v>failed</v>
      </c>
      <c r="G128">
        <f>VLOOKUP(E128,Crowdfunding!A:H,COLUMN(Crowdfunding!H117),FALSE)</f>
        <v>33</v>
      </c>
    </row>
    <row r="129" spans="1:7" x14ac:dyDescent="0.25">
      <c r="A129">
        <v>197</v>
      </c>
      <c r="B129" t="str">
        <f>VLOOKUP(A129,Crowdfunding!A:H,COLUMN(Crowdfunding!G118),FALSE)</f>
        <v>successful</v>
      </c>
      <c r="C129">
        <f>VLOOKUP(A129,Crowdfunding!A:H,COLUMN(Crowdfunding!H118),FALSE)</f>
        <v>1989</v>
      </c>
      <c r="E129">
        <v>336</v>
      </c>
      <c r="F129" t="str">
        <f>VLOOKUP(E129,Crowdfunding!A:H,COLUMN(Crowdfunding!G118),FALSE)</f>
        <v>failed</v>
      </c>
      <c r="G129">
        <f>VLOOKUP(E129,Crowdfunding!A:H,COLUMN(Crowdfunding!H118),FALSE)</f>
        <v>1072</v>
      </c>
    </row>
    <row r="130" spans="1:7" x14ac:dyDescent="0.25">
      <c r="A130">
        <v>201</v>
      </c>
      <c r="B130" t="str">
        <f>VLOOKUP(A130,Crowdfunding!A:H,COLUMN(Crowdfunding!G119),FALSE)</f>
        <v>successful</v>
      </c>
      <c r="C130">
        <f>VLOOKUP(A130,Crowdfunding!A:H,COLUMN(Crowdfunding!H119),FALSE)</f>
        <v>157</v>
      </c>
      <c r="E130">
        <v>340</v>
      </c>
      <c r="F130" t="str">
        <f>VLOOKUP(E130,Crowdfunding!A:H,COLUMN(Crowdfunding!G119),FALSE)</f>
        <v>failed</v>
      </c>
      <c r="G130">
        <f>VLOOKUP(E130,Crowdfunding!A:H,COLUMN(Crowdfunding!H119),FALSE)</f>
        <v>393</v>
      </c>
    </row>
    <row r="131" spans="1:7" x14ac:dyDescent="0.25">
      <c r="A131">
        <v>203</v>
      </c>
      <c r="B131" t="str">
        <f>VLOOKUP(A131,Crowdfunding!A:H,COLUMN(Crowdfunding!G120),FALSE)</f>
        <v>successful</v>
      </c>
      <c r="C131">
        <f>VLOOKUP(A131,Crowdfunding!A:H,COLUMN(Crowdfunding!H120),FALSE)</f>
        <v>4498</v>
      </c>
      <c r="E131">
        <v>341</v>
      </c>
      <c r="F131" t="str">
        <f>VLOOKUP(E131,Crowdfunding!A:H,COLUMN(Crowdfunding!G120),FALSE)</f>
        <v>failed</v>
      </c>
      <c r="G131">
        <f>VLOOKUP(E131,Crowdfunding!A:H,COLUMN(Crowdfunding!H120),FALSE)</f>
        <v>1257</v>
      </c>
    </row>
    <row r="132" spans="1:7" x14ac:dyDescent="0.25">
      <c r="A132">
        <v>205</v>
      </c>
      <c r="B132" t="str">
        <f>VLOOKUP(A132,Crowdfunding!A:H,COLUMN(Crowdfunding!G121),FALSE)</f>
        <v>successful</v>
      </c>
      <c r="C132">
        <f>VLOOKUP(A132,Crowdfunding!A:H,COLUMN(Crowdfunding!H121),FALSE)</f>
        <v>80</v>
      </c>
      <c r="E132">
        <v>342</v>
      </c>
      <c r="F132" t="str">
        <f>VLOOKUP(E132,Crowdfunding!A:H,COLUMN(Crowdfunding!G121),FALSE)</f>
        <v>failed</v>
      </c>
      <c r="G132">
        <f>VLOOKUP(E132,Crowdfunding!A:H,COLUMN(Crowdfunding!H121),FALSE)</f>
        <v>328</v>
      </c>
    </row>
    <row r="133" spans="1:7" x14ac:dyDescent="0.25">
      <c r="A133">
        <v>207</v>
      </c>
      <c r="B133" t="str">
        <f>VLOOKUP(A133,Crowdfunding!A:H,COLUMN(Crowdfunding!G122),FALSE)</f>
        <v>successful</v>
      </c>
      <c r="C133">
        <f>VLOOKUP(A133,Crowdfunding!A:H,COLUMN(Crowdfunding!H122),FALSE)</f>
        <v>43</v>
      </c>
      <c r="E133">
        <v>343</v>
      </c>
      <c r="F133" t="str">
        <f>VLOOKUP(E133,Crowdfunding!A:H,COLUMN(Crowdfunding!G122),FALSE)</f>
        <v>failed</v>
      </c>
      <c r="G133">
        <f>VLOOKUP(E133,Crowdfunding!A:H,COLUMN(Crowdfunding!H122),FALSE)</f>
        <v>147</v>
      </c>
    </row>
    <row r="134" spans="1:7" x14ac:dyDescent="0.25">
      <c r="A134">
        <v>208</v>
      </c>
      <c r="B134" t="str">
        <f>VLOOKUP(A134,Crowdfunding!A:H,COLUMN(Crowdfunding!G123),FALSE)</f>
        <v>successful</v>
      </c>
      <c r="C134">
        <f>VLOOKUP(A134,Crowdfunding!A:H,COLUMN(Crowdfunding!H123),FALSE)</f>
        <v>2053</v>
      </c>
      <c r="E134">
        <v>344</v>
      </c>
      <c r="F134" t="str">
        <f>VLOOKUP(E134,Crowdfunding!A:H,COLUMN(Crowdfunding!G123),FALSE)</f>
        <v>failed</v>
      </c>
      <c r="G134">
        <f>VLOOKUP(E134,Crowdfunding!A:H,COLUMN(Crowdfunding!H123),FALSE)</f>
        <v>830</v>
      </c>
    </row>
    <row r="135" spans="1:7" x14ac:dyDescent="0.25">
      <c r="A135">
        <v>212</v>
      </c>
      <c r="B135" t="str">
        <f>VLOOKUP(A135,Crowdfunding!A:H,COLUMN(Crowdfunding!G124),FALSE)</f>
        <v>successful</v>
      </c>
      <c r="C135">
        <f>VLOOKUP(A135,Crowdfunding!A:H,COLUMN(Crowdfunding!H124),FALSE)</f>
        <v>168</v>
      </c>
      <c r="E135">
        <v>345</v>
      </c>
      <c r="F135" t="str">
        <f>VLOOKUP(E135,Crowdfunding!A:H,COLUMN(Crowdfunding!G124),FALSE)</f>
        <v>failed</v>
      </c>
      <c r="G135">
        <f>VLOOKUP(E135,Crowdfunding!A:H,COLUMN(Crowdfunding!H124),FALSE)</f>
        <v>331</v>
      </c>
    </row>
    <row r="136" spans="1:7" x14ac:dyDescent="0.25">
      <c r="A136">
        <v>213</v>
      </c>
      <c r="B136" t="str">
        <f>VLOOKUP(A136,Crowdfunding!A:H,COLUMN(Crowdfunding!G125),FALSE)</f>
        <v>successful</v>
      </c>
      <c r="C136">
        <f>VLOOKUP(A136,Crowdfunding!A:H,COLUMN(Crowdfunding!H125),FALSE)</f>
        <v>4289</v>
      </c>
      <c r="E136">
        <v>346</v>
      </c>
      <c r="F136" t="str">
        <f>VLOOKUP(E136,Crowdfunding!A:H,COLUMN(Crowdfunding!G125),FALSE)</f>
        <v>failed</v>
      </c>
      <c r="G136">
        <f>VLOOKUP(E136,Crowdfunding!A:H,COLUMN(Crowdfunding!H125),FALSE)</f>
        <v>25</v>
      </c>
    </row>
    <row r="137" spans="1:7" x14ac:dyDescent="0.25">
      <c r="A137">
        <v>214</v>
      </c>
      <c r="B137" t="str">
        <f>VLOOKUP(A137,Crowdfunding!A:H,COLUMN(Crowdfunding!G126),FALSE)</f>
        <v>successful</v>
      </c>
      <c r="C137">
        <f>VLOOKUP(A137,Crowdfunding!A:H,COLUMN(Crowdfunding!H126),FALSE)</f>
        <v>165</v>
      </c>
      <c r="E137">
        <v>348</v>
      </c>
      <c r="F137" t="str">
        <f>VLOOKUP(E137,Crowdfunding!A:H,COLUMN(Crowdfunding!G126),FALSE)</f>
        <v>failed</v>
      </c>
      <c r="G137">
        <f>VLOOKUP(E137,Crowdfunding!A:H,COLUMN(Crowdfunding!H126),FALSE)</f>
        <v>3483</v>
      </c>
    </row>
    <row r="138" spans="1:7" x14ac:dyDescent="0.25">
      <c r="A138">
        <v>216</v>
      </c>
      <c r="B138" t="str">
        <f>VLOOKUP(A138,Crowdfunding!A:H,COLUMN(Crowdfunding!G127),FALSE)</f>
        <v>successful</v>
      </c>
      <c r="C138">
        <f>VLOOKUP(A138,Crowdfunding!A:H,COLUMN(Crowdfunding!H127),FALSE)</f>
        <v>1815</v>
      </c>
      <c r="E138">
        <v>349</v>
      </c>
      <c r="F138" t="str">
        <f>VLOOKUP(E138,Crowdfunding!A:H,COLUMN(Crowdfunding!G127),FALSE)</f>
        <v>failed</v>
      </c>
      <c r="G138">
        <f>VLOOKUP(E138,Crowdfunding!A:H,COLUMN(Crowdfunding!H127),FALSE)</f>
        <v>923</v>
      </c>
    </row>
    <row r="139" spans="1:7" x14ac:dyDescent="0.25">
      <c r="A139">
        <v>218</v>
      </c>
      <c r="B139" t="str">
        <f>VLOOKUP(A139,Crowdfunding!A:H,COLUMN(Crowdfunding!G128),FALSE)</f>
        <v>successful</v>
      </c>
      <c r="C139">
        <f>VLOOKUP(A139,Crowdfunding!A:H,COLUMN(Crowdfunding!H128),FALSE)</f>
        <v>397</v>
      </c>
      <c r="E139">
        <v>350</v>
      </c>
      <c r="F139" t="str">
        <f>VLOOKUP(E139,Crowdfunding!A:H,COLUMN(Crowdfunding!G128),FALSE)</f>
        <v>failed</v>
      </c>
      <c r="G139">
        <f>VLOOKUP(E139,Crowdfunding!A:H,COLUMN(Crowdfunding!H128),FALSE)</f>
        <v>1</v>
      </c>
    </row>
    <row r="140" spans="1:7" x14ac:dyDescent="0.25">
      <c r="A140">
        <v>219</v>
      </c>
      <c r="B140" t="str">
        <f>VLOOKUP(A140,Crowdfunding!A:H,COLUMN(Crowdfunding!G129),FALSE)</f>
        <v>successful</v>
      </c>
      <c r="C140">
        <f>VLOOKUP(A140,Crowdfunding!A:H,COLUMN(Crowdfunding!H129),FALSE)</f>
        <v>1539</v>
      </c>
      <c r="E140">
        <v>352</v>
      </c>
      <c r="F140" t="str">
        <f>VLOOKUP(E140,Crowdfunding!A:H,COLUMN(Crowdfunding!G129),FALSE)</f>
        <v>failed</v>
      </c>
      <c r="G140">
        <f>VLOOKUP(E140,Crowdfunding!A:H,COLUMN(Crowdfunding!H129),FALSE)</f>
        <v>33</v>
      </c>
    </row>
    <row r="141" spans="1:7" x14ac:dyDescent="0.25">
      <c r="A141">
        <v>222</v>
      </c>
      <c r="B141" t="str">
        <f>VLOOKUP(A141,Crowdfunding!A:H,COLUMN(Crowdfunding!G130),FALSE)</f>
        <v>successful</v>
      </c>
      <c r="C141">
        <f>VLOOKUP(A141,Crowdfunding!A:H,COLUMN(Crowdfunding!H130),FALSE)</f>
        <v>138</v>
      </c>
      <c r="E141">
        <v>356</v>
      </c>
      <c r="F141" t="str">
        <f>VLOOKUP(E141,Crowdfunding!A:H,COLUMN(Crowdfunding!G130),FALSE)</f>
        <v>failed</v>
      </c>
      <c r="G141">
        <f>VLOOKUP(E141,Crowdfunding!A:H,COLUMN(Crowdfunding!H130),FALSE)</f>
        <v>40</v>
      </c>
    </row>
    <row r="142" spans="1:7" x14ac:dyDescent="0.25">
      <c r="A142">
        <v>224</v>
      </c>
      <c r="B142" t="str">
        <f>VLOOKUP(A142,Crowdfunding!A:H,COLUMN(Crowdfunding!G131),FALSE)</f>
        <v>successful</v>
      </c>
      <c r="C142">
        <f>VLOOKUP(A142,Crowdfunding!A:H,COLUMN(Crowdfunding!H131),FALSE)</f>
        <v>3594</v>
      </c>
      <c r="E142">
        <v>358</v>
      </c>
      <c r="F142" t="str">
        <f>VLOOKUP(E142,Crowdfunding!A:H,COLUMN(Crowdfunding!G131),FALSE)</f>
        <v>failed</v>
      </c>
      <c r="G142">
        <f>VLOOKUP(E142,Crowdfunding!A:H,COLUMN(Crowdfunding!H131),FALSE)</f>
        <v>23</v>
      </c>
    </row>
    <row r="143" spans="1:7" x14ac:dyDescent="0.25">
      <c r="A143">
        <v>225</v>
      </c>
      <c r="B143" t="str">
        <f>VLOOKUP(A143,Crowdfunding!A:H,COLUMN(Crowdfunding!G132),FALSE)</f>
        <v>successful</v>
      </c>
      <c r="C143">
        <f>VLOOKUP(A143,Crowdfunding!A:H,COLUMN(Crowdfunding!H132),FALSE)</f>
        <v>5880</v>
      </c>
      <c r="E143">
        <v>367</v>
      </c>
      <c r="F143" t="str">
        <f>VLOOKUP(E143,Crowdfunding!A:H,COLUMN(Crowdfunding!G132),FALSE)</f>
        <v>failed</v>
      </c>
      <c r="G143">
        <f>VLOOKUP(E143,Crowdfunding!A:H,COLUMN(Crowdfunding!H132),FALSE)</f>
        <v>75</v>
      </c>
    </row>
    <row r="144" spans="1:7" x14ac:dyDescent="0.25">
      <c r="A144">
        <v>226</v>
      </c>
      <c r="B144" t="str">
        <f>VLOOKUP(A144,Crowdfunding!A:H,COLUMN(Crowdfunding!G133),FALSE)</f>
        <v>successful</v>
      </c>
      <c r="C144">
        <f>VLOOKUP(A144,Crowdfunding!A:H,COLUMN(Crowdfunding!H133),FALSE)</f>
        <v>112</v>
      </c>
      <c r="E144">
        <v>371</v>
      </c>
      <c r="F144" t="str">
        <f>VLOOKUP(E144,Crowdfunding!A:H,COLUMN(Crowdfunding!G133),FALSE)</f>
        <v>failed</v>
      </c>
      <c r="G144">
        <f>VLOOKUP(E144,Crowdfunding!A:H,COLUMN(Crowdfunding!H133),FALSE)</f>
        <v>2176</v>
      </c>
    </row>
    <row r="145" spans="1:7" x14ac:dyDescent="0.25">
      <c r="A145">
        <v>227</v>
      </c>
      <c r="B145" t="str">
        <f>VLOOKUP(A145,Crowdfunding!A:H,COLUMN(Crowdfunding!G134),FALSE)</f>
        <v>successful</v>
      </c>
      <c r="C145">
        <f>VLOOKUP(A145,Crowdfunding!A:H,COLUMN(Crowdfunding!H134),FALSE)</f>
        <v>943</v>
      </c>
      <c r="E145">
        <v>374</v>
      </c>
      <c r="F145" t="str">
        <f>VLOOKUP(E145,Crowdfunding!A:H,COLUMN(Crowdfunding!G134),FALSE)</f>
        <v>failed</v>
      </c>
      <c r="G145">
        <f>VLOOKUP(E145,Crowdfunding!A:H,COLUMN(Crowdfunding!H134),FALSE)</f>
        <v>441</v>
      </c>
    </row>
    <row r="146" spans="1:7" x14ac:dyDescent="0.25">
      <c r="A146">
        <v>228</v>
      </c>
      <c r="B146" t="str">
        <f>VLOOKUP(A146,Crowdfunding!A:H,COLUMN(Crowdfunding!G135),FALSE)</f>
        <v>successful</v>
      </c>
      <c r="C146">
        <f>VLOOKUP(A146,Crowdfunding!A:H,COLUMN(Crowdfunding!H135),FALSE)</f>
        <v>2468</v>
      </c>
      <c r="E146">
        <v>375</v>
      </c>
      <c r="F146" t="str">
        <f>VLOOKUP(E146,Crowdfunding!A:H,COLUMN(Crowdfunding!G135),FALSE)</f>
        <v>failed</v>
      </c>
      <c r="G146">
        <f>VLOOKUP(E146,Crowdfunding!A:H,COLUMN(Crowdfunding!H135),FALSE)</f>
        <v>25</v>
      </c>
    </row>
    <row r="147" spans="1:7" x14ac:dyDescent="0.25">
      <c r="A147">
        <v>229</v>
      </c>
      <c r="B147" t="str">
        <f>VLOOKUP(A147,Crowdfunding!A:H,COLUMN(Crowdfunding!G136),FALSE)</f>
        <v>successful</v>
      </c>
      <c r="C147">
        <f>VLOOKUP(A147,Crowdfunding!A:H,COLUMN(Crowdfunding!H136),FALSE)</f>
        <v>2551</v>
      </c>
      <c r="E147">
        <v>377</v>
      </c>
      <c r="F147" t="str">
        <f>VLOOKUP(E147,Crowdfunding!A:H,COLUMN(Crowdfunding!G136),FALSE)</f>
        <v>failed</v>
      </c>
      <c r="G147">
        <f>VLOOKUP(E147,Crowdfunding!A:H,COLUMN(Crowdfunding!H136),FALSE)</f>
        <v>127</v>
      </c>
    </row>
    <row r="148" spans="1:7" x14ac:dyDescent="0.25">
      <c r="A148">
        <v>230</v>
      </c>
      <c r="B148" t="str">
        <f>VLOOKUP(A148,Crowdfunding!A:H,COLUMN(Crowdfunding!G137),FALSE)</f>
        <v>successful</v>
      </c>
      <c r="C148">
        <f>VLOOKUP(A148,Crowdfunding!A:H,COLUMN(Crowdfunding!H137),FALSE)</f>
        <v>101</v>
      </c>
      <c r="E148">
        <v>378</v>
      </c>
      <c r="F148" t="str">
        <f>VLOOKUP(E148,Crowdfunding!A:H,COLUMN(Crowdfunding!G137),FALSE)</f>
        <v>failed</v>
      </c>
      <c r="G148">
        <f>VLOOKUP(E148,Crowdfunding!A:H,COLUMN(Crowdfunding!H137),FALSE)</f>
        <v>355</v>
      </c>
    </row>
    <row r="149" spans="1:7" x14ac:dyDescent="0.25">
      <c r="A149">
        <v>232</v>
      </c>
      <c r="B149" t="str">
        <f>VLOOKUP(A149,Crowdfunding!A:H,COLUMN(Crowdfunding!G138),FALSE)</f>
        <v>successful</v>
      </c>
      <c r="C149">
        <f>VLOOKUP(A149,Crowdfunding!A:H,COLUMN(Crowdfunding!H138),FALSE)</f>
        <v>92</v>
      </c>
      <c r="E149">
        <v>379</v>
      </c>
      <c r="F149" t="str">
        <f>VLOOKUP(E149,Crowdfunding!A:H,COLUMN(Crowdfunding!G138),FALSE)</f>
        <v>failed</v>
      </c>
      <c r="G149">
        <f>VLOOKUP(E149,Crowdfunding!A:H,COLUMN(Crowdfunding!H138),FALSE)</f>
        <v>44</v>
      </c>
    </row>
    <row r="150" spans="1:7" x14ac:dyDescent="0.25">
      <c r="A150">
        <v>233</v>
      </c>
      <c r="B150" t="str">
        <f>VLOOKUP(A150,Crowdfunding!A:H,COLUMN(Crowdfunding!G139),FALSE)</f>
        <v>successful</v>
      </c>
      <c r="C150">
        <f>VLOOKUP(A150,Crowdfunding!A:H,COLUMN(Crowdfunding!H139),FALSE)</f>
        <v>62</v>
      </c>
      <c r="E150">
        <v>382</v>
      </c>
      <c r="F150" t="str">
        <f>VLOOKUP(E150,Crowdfunding!A:H,COLUMN(Crowdfunding!G139),FALSE)</f>
        <v>failed</v>
      </c>
      <c r="G150">
        <f>VLOOKUP(E150,Crowdfunding!A:H,COLUMN(Crowdfunding!H139),FALSE)</f>
        <v>67</v>
      </c>
    </row>
    <row r="151" spans="1:7" x14ac:dyDescent="0.25">
      <c r="A151">
        <v>234</v>
      </c>
      <c r="B151" t="str">
        <f>VLOOKUP(A151,Crowdfunding!A:H,COLUMN(Crowdfunding!G140),FALSE)</f>
        <v>successful</v>
      </c>
      <c r="C151">
        <f>VLOOKUP(A151,Crowdfunding!A:H,COLUMN(Crowdfunding!H140),FALSE)</f>
        <v>149</v>
      </c>
      <c r="E151">
        <v>386</v>
      </c>
      <c r="F151" t="str">
        <f>VLOOKUP(E151,Crowdfunding!A:H,COLUMN(Crowdfunding!G140),FALSE)</f>
        <v>failed</v>
      </c>
      <c r="G151">
        <f>VLOOKUP(E151,Crowdfunding!A:H,COLUMN(Crowdfunding!H140),FALSE)</f>
        <v>1068</v>
      </c>
    </row>
    <row r="152" spans="1:7" x14ac:dyDescent="0.25">
      <c r="A152">
        <v>237</v>
      </c>
      <c r="B152" t="str">
        <f>VLOOKUP(A152,Crowdfunding!A:H,COLUMN(Crowdfunding!G141),FALSE)</f>
        <v>successful</v>
      </c>
      <c r="C152">
        <f>VLOOKUP(A152,Crowdfunding!A:H,COLUMN(Crowdfunding!H141),FALSE)</f>
        <v>329</v>
      </c>
      <c r="E152">
        <v>387</v>
      </c>
      <c r="F152" t="str">
        <f>VLOOKUP(E152,Crowdfunding!A:H,COLUMN(Crowdfunding!G141),FALSE)</f>
        <v>failed</v>
      </c>
      <c r="G152">
        <f>VLOOKUP(E152,Crowdfunding!A:H,COLUMN(Crowdfunding!H141),FALSE)</f>
        <v>424</v>
      </c>
    </row>
    <row r="153" spans="1:7" x14ac:dyDescent="0.25">
      <c r="A153">
        <v>238</v>
      </c>
      <c r="B153" t="str">
        <f>VLOOKUP(A153,Crowdfunding!A:H,COLUMN(Crowdfunding!G142),FALSE)</f>
        <v>successful</v>
      </c>
      <c r="C153">
        <f>VLOOKUP(A153,Crowdfunding!A:H,COLUMN(Crowdfunding!H142),FALSE)</f>
        <v>97</v>
      </c>
      <c r="E153">
        <v>391</v>
      </c>
      <c r="F153" t="str">
        <f>VLOOKUP(E153,Crowdfunding!A:H,COLUMN(Crowdfunding!G142),FALSE)</f>
        <v>failed</v>
      </c>
      <c r="G153">
        <f>VLOOKUP(E153,Crowdfunding!A:H,COLUMN(Crowdfunding!H142),FALSE)</f>
        <v>151</v>
      </c>
    </row>
    <row r="154" spans="1:7" x14ac:dyDescent="0.25">
      <c r="A154">
        <v>240</v>
      </c>
      <c r="B154" t="str">
        <f>VLOOKUP(A154,Crowdfunding!A:H,COLUMN(Crowdfunding!G143),FALSE)</f>
        <v>successful</v>
      </c>
      <c r="C154">
        <f>VLOOKUP(A154,Crowdfunding!A:H,COLUMN(Crowdfunding!H143),FALSE)</f>
        <v>1784</v>
      </c>
      <c r="E154">
        <v>392</v>
      </c>
      <c r="F154" t="str">
        <f>VLOOKUP(E154,Crowdfunding!A:H,COLUMN(Crowdfunding!G143),FALSE)</f>
        <v>failed</v>
      </c>
      <c r="G154">
        <f>VLOOKUP(E154,Crowdfunding!A:H,COLUMN(Crowdfunding!H143),FALSE)</f>
        <v>1608</v>
      </c>
    </row>
    <row r="155" spans="1:7" x14ac:dyDescent="0.25">
      <c r="A155">
        <v>241</v>
      </c>
      <c r="B155" t="str">
        <f>VLOOKUP(A155,Crowdfunding!A:H,COLUMN(Crowdfunding!G144),FALSE)</f>
        <v>successful</v>
      </c>
      <c r="C155">
        <f>VLOOKUP(A155,Crowdfunding!A:H,COLUMN(Crowdfunding!H144),FALSE)</f>
        <v>1684</v>
      </c>
      <c r="E155">
        <v>399</v>
      </c>
      <c r="F155" t="str">
        <f>VLOOKUP(E155,Crowdfunding!A:H,COLUMN(Crowdfunding!G144),FALSE)</f>
        <v>failed</v>
      </c>
      <c r="G155">
        <f>VLOOKUP(E155,Crowdfunding!A:H,COLUMN(Crowdfunding!H144),FALSE)</f>
        <v>941</v>
      </c>
    </row>
    <row r="156" spans="1:7" x14ac:dyDescent="0.25">
      <c r="A156">
        <v>242</v>
      </c>
      <c r="B156" t="str">
        <f>VLOOKUP(A156,Crowdfunding!A:H,COLUMN(Crowdfunding!G145),FALSE)</f>
        <v>successful</v>
      </c>
      <c r="C156">
        <f>VLOOKUP(A156,Crowdfunding!A:H,COLUMN(Crowdfunding!H145),FALSE)</f>
        <v>250</v>
      </c>
      <c r="E156">
        <v>400</v>
      </c>
      <c r="F156" t="str">
        <f>VLOOKUP(E156,Crowdfunding!A:H,COLUMN(Crowdfunding!G145),FALSE)</f>
        <v>failed</v>
      </c>
      <c r="G156">
        <f>VLOOKUP(E156,Crowdfunding!A:H,COLUMN(Crowdfunding!H145),FALSE)</f>
        <v>1</v>
      </c>
    </row>
    <row r="157" spans="1:7" x14ac:dyDescent="0.25">
      <c r="A157">
        <v>243</v>
      </c>
      <c r="B157" t="str">
        <f>VLOOKUP(A157,Crowdfunding!A:H,COLUMN(Crowdfunding!G146),FALSE)</f>
        <v>successful</v>
      </c>
      <c r="C157">
        <f>VLOOKUP(A157,Crowdfunding!A:H,COLUMN(Crowdfunding!H146),FALSE)</f>
        <v>238</v>
      </c>
      <c r="E157">
        <v>402</v>
      </c>
      <c r="F157" t="str">
        <f>VLOOKUP(E157,Crowdfunding!A:H,COLUMN(Crowdfunding!G146),FALSE)</f>
        <v>failed</v>
      </c>
      <c r="G157">
        <f>VLOOKUP(E157,Crowdfunding!A:H,COLUMN(Crowdfunding!H146),FALSE)</f>
        <v>40</v>
      </c>
    </row>
    <row r="158" spans="1:7" x14ac:dyDescent="0.25">
      <c r="A158">
        <v>244</v>
      </c>
      <c r="B158" t="str">
        <f>VLOOKUP(A158,Crowdfunding!A:H,COLUMN(Crowdfunding!G147),FALSE)</f>
        <v>successful</v>
      </c>
      <c r="C158">
        <f>VLOOKUP(A158,Crowdfunding!A:H,COLUMN(Crowdfunding!H147),FALSE)</f>
        <v>53</v>
      </c>
      <c r="E158">
        <v>403</v>
      </c>
      <c r="F158" t="str">
        <f>VLOOKUP(E158,Crowdfunding!A:H,COLUMN(Crowdfunding!G147),FALSE)</f>
        <v>failed</v>
      </c>
      <c r="G158">
        <f>VLOOKUP(E158,Crowdfunding!A:H,COLUMN(Crowdfunding!H147),FALSE)</f>
        <v>3015</v>
      </c>
    </row>
    <row r="159" spans="1:7" x14ac:dyDescent="0.25">
      <c r="A159">
        <v>245</v>
      </c>
      <c r="B159" t="str">
        <f>VLOOKUP(A159,Crowdfunding!A:H,COLUMN(Crowdfunding!G148),FALSE)</f>
        <v>successful</v>
      </c>
      <c r="C159">
        <f>VLOOKUP(A159,Crowdfunding!A:H,COLUMN(Crowdfunding!H148),FALSE)</f>
        <v>214</v>
      </c>
      <c r="E159">
        <v>405</v>
      </c>
      <c r="F159" t="str">
        <f>VLOOKUP(E159,Crowdfunding!A:H,COLUMN(Crowdfunding!G148),FALSE)</f>
        <v>failed</v>
      </c>
      <c r="G159">
        <f>VLOOKUP(E159,Crowdfunding!A:H,COLUMN(Crowdfunding!H148),FALSE)</f>
        <v>435</v>
      </c>
    </row>
    <row r="160" spans="1:7" x14ac:dyDescent="0.25">
      <c r="A160">
        <v>246</v>
      </c>
      <c r="B160" t="str">
        <f>VLOOKUP(A160,Crowdfunding!A:H,COLUMN(Crowdfunding!G149),FALSE)</f>
        <v>successful</v>
      </c>
      <c r="C160">
        <f>VLOOKUP(A160,Crowdfunding!A:H,COLUMN(Crowdfunding!H149),FALSE)</f>
        <v>222</v>
      </c>
      <c r="E160">
        <v>409</v>
      </c>
      <c r="F160" t="str">
        <f>VLOOKUP(E160,Crowdfunding!A:H,COLUMN(Crowdfunding!G149),FALSE)</f>
        <v>failed</v>
      </c>
      <c r="G160">
        <f>VLOOKUP(E160,Crowdfunding!A:H,COLUMN(Crowdfunding!H149),FALSE)</f>
        <v>714</v>
      </c>
    </row>
    <row r="161" spans="1:7" x14ac:dyDescent="0.25">
      <c r="A161">
        <v>247</v>
      </c>
      <c r="B161" t="str">
        <f>VLOOKUP(A161,Crowdfunding!A:H,COLUMN(Crowdfunding!G150),FALSE)</f>
        <v>successful</v>
      </c>
      <c r="C161">
        <f>VLOOKUP(A161,Crowdfunding!A:H,COLUMN(Crowdfunding!H150),FALSE)</f>
        <v>1884</v>
      </c>
      <c r="E161">
        <v>414</v>
      </c>
      <c r="F161" t="str">
        <f>VLOOKUP(E161,Crowdfunding!A:H,COLUMN(Crowdfunding!G150),FALSE)</f>
        <v>failed</v>
      </c>
      <c r="G161">
        <f>VLOOKUP(E161,Crowdfunding!A:H,COLUMN(Crowdfunding!H150),FALSE)</f>
        <v>5497</v>
      </c>
    </row>
    <row r="162" spans="1:7" x14ac:dyDescent="0.25">
      <c r="A162">
        <v>248</v>
      </c>
      <c r="B162" t="str">
        <f>VLOOKUP(A162,Crowdfunding!A:H,COLUMN(Crowdfunding!G151),FALSE)</f>
        <v>successful</v>
      </c>
      <c r="C162">
        <f>VLOOKUP(A162,Crowdfunding!A:H,COLUMN(Crowdfunding!H151),FALSE)</f>
        <v>218</v>
      </c>
      <c r="E162">
        <v>415</v>
      </c>
      <c r="F162" t="str">
        <f>VLOOKUP(E162,Crowdfunding!A:H,COLUMN(Crowdfunding!G151),FALSE)</f>
        <v>failed</v>
      </c>
      <c r="G162">
        <f>VLOOKUP(E162,Crowdfunding!A:H,COLUMN(Crowdfunding!H151),FALSE)</f>
        <v>418</v>
      </c>
    </row>
    <row r="163" spans="1:7" x14ac:dyDescent="0.25">
      <c r="A163">
        <v>249</v>
      </c>
      <c r="B163" t="str">
        <f>VLOOKUP(A163,Crowdfunding!A:H,COLUMN(Crowdfunding!G152),FALSE)</f>
        <v>successful</v>
      </c>
      <c r="C163">
        <f>VLOOKUP(A163,Crowdfunding!A:H,COLUMN(Crowdfunding!H152),FALSE)</f>
        <v>6465</v>
      </c>
      <c r="E163">
        <v>416</v>
      </c>
      <c r="F163" t="str">
        <f>VLOOKUP(E163,Crowdfunding!A:H,COLUMN(Crowdfunding!G152),FALSE)</f>
        <v>failed</v>
      </c>
      <c r="G163">
        <f>VLOOKUP(E163,Crowdfunding!A:H,COLUMN(Crowdfunding!H152),FALSE)</f>
        <v>1439</v>
      </c>
    </row>
    <row r="164" spans="1:7" x14ac:dyDescent="0.25">
      <c r="A164">
        <v>252</v>
      </c>
      <c r="B164" t="str">
        <f>VLOOKUP(A164,Crowdfunding!A:H,COLUMN(Crowdfunding!G153),FALSE)</f>
        <v>successful</v>
      </c>
      <c r="C164">
        <f>VLOOKUP(A164,Crowdfunding!A:H,COLUMN(Crowdfunding!H153),FALSE)</f>
        <v>59</v>
      </c>
      <c r="E164">
        <v>417</v>
      </c>
      <c r="F164" t="str">
        <f>VLOOKUP(E164,Crowdfunding!A:H,COLUMN(Crowdfunding!G153),FALSE)</f>
        <v>failed</v>
      </c>
      <c r="G164">
        <f>VLOOKUP(E164,Crowdfunding!A:H,COLUMN(Crowdfunding!H153),FALSE)</f>
        <v>15</v>
      </c>
    </row>
    <row r="165" spans="1:7" x14ac:dyDescent="0.25">
      <c r="A165">
        <v>254</v>
      </c>
      <c r="B165" t="str">
        <f>VLOOKUP(A165,Crowdfunding!A:H,COLUMN(Crowdfunding!G154),FALSE)</f>
        <v>successful</v>
      </c>
      <c r="C165">
        <f>VLOOKUP(A165,Crowdfunding!A:H,COLUMN(Crowdfunding!H154),FALSE)</f>
        <v>88</v>
      </c>
      <c r="E165">
        <v>418</v>
      </c>
      <c r="F165" t="str">
        <f>VLOOKUP(E165,Crowdfunding!A:H,COLUMN(Crowdfunding!G154),FALSE)</f>
        <v>failed</v>
      </c>
      <c r="G165">
        <f>VLOOKUP(E165,Crowdfunding!A:H,COLUMN(Crowdfunding!H154),FALSE)</f>
        <v>1999</v>
      </c>
    </row>
    <row r="166" spans="1:7" x14ac:dyDescent="0.25">
      <c r="A166">
        <v>255</v>
      </c>
      <c r="B166" t="str">
        <f>VLOOKUP(A166,Crowdfunding!A:H,COLUMN(Crowdfunding!G155),FALSE)</f>
        <v>successful</v>
      </c>
      <c r="C166">
        <f>VLOOKUP(A166,Crowdfunding!A:H,COLUMN(Crowdfunding!H155),FALSE)</f>
        <v>1697</v>
      </c>
      <c r="E166">
        <v>421</v>
      </c>
      <c r="F166" t="str">
        <f>VLOOKUP(E166,Crowdfunding!A:H,COLUMN(Crowdfunding!G155),FALSE)</f>
        <v>failed</v>
      </c>
      <c r="G166">
        <f>VLOOKUP(E166,Crowdfunding!A:H,COLUMN(Crowdfunding!H155),FALSE)</f>
        <v>118</v>
      </c>
    </row>
    <row r="167" spans="1:7" x14ac:dyDescent="0.25">
      <c r="A167">
        <v>257</v>
      </c>
      <c r="B167" t="str">
        <f>VLOOKUP(A167,Crowdfunding!A:H,COLUMN(Crowdfunding!G156),FALSE)</f>
        <v>successful</v>
      </c>
      <c r="C167">
        <f>VLOOKUP(A167,Crowdfunding!A:H,COLUMN(Crowdfunding!H156),FALSE)</f>
        <v>92</v>
      </c>
      <c r="E167">
        <v>423</v>
      </c>
      <c r="F167" t="str">
        <f>VLOOKUP(E167,Crowdfunding!A:H,COLUMN(Crowdfunding!G156),FALSE)</f>
        <v>failed</v>
      </c>
      <c r="G167">
        <f>VLOOKUP(E167,Crowdfunding!A:H,COLUMN(Crowdfunding!H156),FALSE)</f>
        <v>162</v>
      </c>
    </row>
    <row r="168" spans="1:7" x14ac:dyDescent="0.25">
      <c r="A168">
        <v>258</v>
      </c>
      <c r="B168" t="str">
        <f>VLOOKUP(A168,Crowdfunding!A:H,COLUMN(Crowdfunding!G157),FALSE)</f>
        <v>successful</v>
      </c>
      <c r="C168">
        <f>VLOOKUP(A168,Crowdfunding!A:H,COLUMN(Crowdfunding!H157),FALSE)</f>
        <v>186</v>
      </c>
      <c r="E168">
        <v>424</v>
      </c>
      <c r="F168" t="str">
        <f>VLOOKUP(E168,Crowdfunding!A:H,COLUMN(Crowdfunding!G157),FALSE)</f>
        <v>failed</v>
      </c>
      <c r="G168">
        <f>VLOOKUP(E168,Crowdfunding!A:H,COLUMN(Crowdfunding!H157),FALSE)</f>
        <v>83</v>
      </c>
    </row>
    <row r="169" spans="1:7" x14ac:dyDescent="0.25">
      <c r="A169">
        <v>259</v>
      </c>
      <c r="B169" t="str">
        <f>VLOOKUP(A169,Crowdfunding!A:H,COLUMN(Crowdfunding!G158),FALSE)</f>
        <v>successful</v>
      </c>
      <c r="C169">
        <f>VLOOKUP(A169,Crowdfunding!A:H,COLUMN(Crowdfunding!H158),FALSE)</f>
        <v>138</v>
      </c>
      <c r="E169">
        <v>428</v>
      </c>
      <c r="F169" t="str">
        <f>VLOOKUP(E169,Crowdfunding!A:H,COLUMN(Crowdfunding!G158),FALSE)</f>
        <v>failed</v>
      </c>
      <c r="G169">
        <f>VLOOKUP(E169,Crowdfunding!A:H,COLUMN(Crowdfunding!H158),FALSE)</f>
        <v>747</v>
      </c>
    </row>
    <row r="170" spans="1:7" x14ac:dyDescent="0.25">
      <c r="A170">
        <v>260</v>
      </c>
      <c r="B170" t="str">
        <f>VLOOKUP(A170,Crowdfunding!A:H,COLUMN(Crowdfunding!G159),FALSE)</f>
        <v>successful</v>
      </c>
      <c r="C170">
        <f>VLOOKUP(A170,Crowdfunding!A:H,COLUMN(Crowdfunding!H159),FALSE)</f>
        <v>261</v>
      </c>
      <c r="E170">
        <v>430</v>
      </c>
      <c r="F170" t="str">
        <f>VLOOKUP(E170,Crowdfunding!A:H,COLUMN(Crowdfunding!G159),FALSE)</f>
        <v>failed</v>
      </c>
      <c r="G170">
        <f>VLOOKUP(E170,Crowdfunding!A:H,COLUMN(Crowdfunding!H159),FALSE)</f>
        <v>84</v>
      </c>
    </row>
    <row r="171" spans="1:7" x14ac:dyDescent="0.25">
      <c r="A171">
        <v>262</v>
      </c>
      <c r="B171" t="str">
        <f>VLOOKUP(A171,Crowdfunding!A:H,COLUMN(Crowdfunding!G160),FALSE)</f>
        <v>successful</v>
      </c>
      <c r="C171">
        <f>VLOOKUP(A171,Crowdfunding!A:H,COLUMN(Crowdfunding!H160),FALSE)</f>
        <v>107</v>
      </c>
      <c r="E171">
        <v>432</v>
      </c>
      <c r="F171" t="str">
        <f>VLOOKUP(E171,Crowdfunding!A:H,COLUMN(Crowdfunding!G160),FALSE)</f>
        <v>failed</v>
      </c>
      <c r="G171">
        <f>VLOOKUP(E171,Crowdfunding!A:H,COLUMN(Crowdfunding!H160),FALSE)</f>
        <v>91</v>
      </c>
    </row>
    <row r="172" spans="1:7" x14ac:dyDescent="0.25">
      <c r="A172">
        <v>263</v>
      </c>
      <c r="B172" t="str">
        <f>VLOOKUP(A172,Crowdfunding!A:H,COLUMN(Crowdfunding!G161),FALSE)</f>
        <v>successful</v>
      </c>
      <c r="C172">
        <f>VLOOKUP(A172,Crowdfunding!A:H,COLUMN(Crowdfunding!H161),FALSE)</f>
        <v>199</v>
      </c>
      <c r="E172">
        <v>433</v>
      </c>
      <c r="F172" t="str">
        <f>VLOOKUP(E172,Crowdfunding!A:H,COLUMN(Crowdfunding!G161),FALSE)</f>
        <v>failed</v>
      </c>
      <c r="G172">
        <f>VLOOKUP(E172,Crowdfunding!A:H,COLUMN(Crowdfunding!H161),FALSE)</f>
        <v>792</v>
      </c>
    </row>
    <row r="173" spans="1:7" x14ac:dyDescent="0.25">
      <c r="A173">
        <v>264</v>
      </c>
      <c r="B173" t="str">
        <f>VLOOKUP(A173,Crowdfunding!A:H,COLUMN(Crowdfunding!G162),FALSE)</f>
        <v>successful</v>
      </c>
      <c r="C173">
        <f>VLOOKUP(A173,Crowdfunding!A:H,COLUMN(Crowdfunding!H162),FALSE)</f>
        <v>5512</v>
      </c>
      <c r="E173">
        <v>441</v>
      </c>
      <c r="F173" t="str">
        <f>VLOOKUP(E173,Crowdfunding!A:H,COLUMN(Crowdfunding!G162),FALSE)</f>
        <v>failed</v>
      </c>
      <c r="G173">
        <f>VLOOKUP(E173,Crowdfunding!A:H,COLUMN(Crowdfunding!H162),FALSE)</f>
        <v>32</v>
      </c>
    </row>
    <row r="174" spans="1:7" x14ac:dyDescent="0.25">
      <c r="A174">
        <v>265</v>
      </c>
      <c r="B174" t="str">
        <f>VLOOKUP(A174,Crowdfunding!A:H,COLUMN(Crowdfunding!G163),FALSE)</f>
        <v>successful</v>
      </c>
      <c r="C174">
        <f>VLOOKUP(A174,Crowdfunding!A:H,COLUMN(Crowdfunding!H163),FALSE)</f>
        <v>86</v>
      </c>
      <c r="E174">
        <v>446</v>
      </c>
      <c r="F174" t="str">
        <f>VLOOKUP(E174,Crowdfunding!A:H,COLUMN(Crowdfunding!G163),FALSE)</f>
        <v>failed</v>
      </c>
      <c r="G174">
        <f>VLOOKUP(E174,Crowdfunding!A:H,COLUMN(Crowdfunding!H163),FALSE)</f>
        <v>186</v>
      </c>
    </row>
    <row r="175" spans="1:7" x14ac:dyDescent="0.25">
      <c r="A175">
        <v>267</v>
      </c>
      <c r="B175" t="str">
        <f>VLOOKUP(A175,Crowdfunding!A:H,COLUMN(Crowdfunding!G164),FALSE)</f>
        <v>successful</v>
      </c>
      <c r="C175">
        <f>VLOOKUP(A175,Crowdfunding!A:H,COLUMN(Crowdfunding!H164),FALSE)</f>
        <v>2768</v>
      </c>
      <c r="E175">
        <v>448</v>
      </c>
      <c r="F175" t="str">
        <f>VLOOKUP(E175,Crowdfunding!A:H,COLUMN(Crowdfunding!G164),FALSE)</f>
        <v>failed</v>
      </c>
      <c r="G175">
        <f>VLOOKUP(E175,Crowdfunding!A:H,COLUMN(Crowdfunding!H164),FALSE)</f>
        <v>605</v>
      </c>
    </row>
    <row r="176" spans="1:7" x14ac:dyDescent="0.25">
      <c r="A176">
        <v>268</v>
      </c>
      <c r="B176" t="str">
        <f>VLOOKUP(A176,Crowdfunding!A:H,COLUMN(Crowdfunding!G165),FALSE)</f>
        <v>successful</v>
      </c>
      <c r="C176">
        <f>VLOOKUP(A176,Crowdfunding!A:H,COLUMN(Crowdfunding!H165),FALSE)</f>
        <v>48</v>
      </c>
      <c r="E176">
        <v>450</v>
      </c>
      <c r="F176" t="str">
        <f>VLOOKUP(E176,Crowdfunding!A:H,COLUMN(Crowdfunding!G165),FALSE)</f>
        <v>failed</v>
      </c>
      <c r="G176">
        <f>VLOOKUP(E176,Crowdfunding!A:H,COLUMN(Crowdfunding!H165),FALSE)</f>
        <v>1</v>
      </c>
    </row>
    <row r="177" spans="1:7" x14ac:dyDescent="0.25">
      <c r="A177">
        <v>269</v>
      </c>
      <c r="B177" t="str">
        <f>VLOOKUP(A177,Crowdfunding!A:H,COLUMN(Crowdfunding!G166),FALSE)</f>
        <v>successful</v>
      </c>
      <c r="C177">
        <f>VLOOKUP(A177,Crowdfunding!A:H,COLUMN(Crowdfunding!H166),FALSE)</f>
        <v>87</v>
      </c>
      <c r="E177">
        <v>452</v>
      </c>
      <c r="F177" t="str">
        <f>VLOOKUP(E177,Crowdfunding!A:H,COLUMN(Crowdfunding!G166),FALSE)</f>
        <v>failed</v>
      </c>
      <c r="G177">
        <f>VLOOKUP(E177,Crowdfunding!A:H,COLUMN(Crowdfunding!H166),FALSE)</f>
        <v>31</v>
      </c>
    </row>
    <row r="178" spans="1:7" x14ac:dyDescent="0.25">
      <c r="A178">
        <v>272</v>
      </c>
      <c r="B178" t="str">
        <f>VLOOKUP(A178,Crowdfunding!A:H,COLUMN(Crowdfunding!G167),FALSE)</f>
        <v>successful</v>
      </c>
      <c r="C178">
        <f>VLOOKUP(A178,Crowdfunding!A:H,COLUMN(Crowdfunding!H167),FALSE)</f>
        <v>1894</v>
      </c>
      <c r="E178">
        <v>453</v>
      </c>
      <c r="F178" t="str">
        <f>VLOOKUP(E178,Crowdfunding!A:H,COLUMN(Crowdfunding!G167),FALSE)</f>
        <v>failed</v>
      </c>
      <c r="G178">
        <f>VLOOKUP(E178,Crowdfunding!A:H,COLUMN(Crowdfunding!H167),FALSE)</f>
        <v>1181</v>
      </c>
    </row>
    <row r="179" spans="1:7" x14ac:dyDescent="0.25">
      <c r="A179">
        <v>273</v>
      </c>
      <c r="B179" t="str">
        <f>VLOOKUP(A179,Crowdfunding!A:H,COLUMN(Crowdfunding!G168),FALSE)</f>
        <v>successful</v>
      </c>
      <c r="C179">
        <f>VLOOKUP(A179,Crowdfunding!A:H,COLUMN(Crowdfunding!H168),FALSE)</f>
        <v>282</v>
      </c>
      <c r="E179">
        <v>454</v>
      </c>
      <c r="F179" t="str">
        <f>VLOOKUP(E179,Crowdfunding!A:H,COLUMN(Crowdfunding!G168),FALSE)</f>
        <v>failed</v>
      </c>
      <c r="G179">
        <f>VLOOKUP(E179,Crowdfunding!A:H,COLUMN(Crowdfunding!H168),FALSE)</f>
        <v>39</v>
      </c>
    </row>
    <row r="180" spans="1:7" x14ac:dyDescent="0.25">
      <c r="A180">
        <v>275</v>
      </c>
      <c r="B180" t="str">
        <f>VLOOKUP(A180,Crowdfunding!A:H,COLUMN(Crowdfunding!G169),FALSE)</f>
        <v>successful</v>
      </c>
      <c r="C180">
        <f>VLOOKUP(A180,Crowdfunding!A:H,COLUMN(Crowdfunding!H169),FALSE)</f>
        <v>116</v>
      </c>
      <c r="E180">
        <v>457</v>
      </c>
      <c r="F180" t="str">
        <f>VLOOKUP(E180,Crowdfunding!A:H,COLUMN(Crowdfunding!G169),FALSE)</f>
        <v>failed</v>
      </c>
      <c r="G180">
        <f>VLOOKUP(E180,Crowdfunding!A:H,COLUMN(Crowdfunding!H169),FALSE)</f>
        <v>46</v>
      </c>
    </row>
    <row r="181" spans="1:7" x14ac:dyDescent="0.25">
      <c r="A181">
        <v>277</v>
      </c>
      <c r="B181" t="str">
        <f>VLOOKUP(A181,Crowdfunding!A:H,COLUMN(Crowdfunding!G170),FALSE)</f>
        <v>successful</v>
      </c>
      <c r="C181">
        <f>VLOOKUP(A181,Crowdfunding!A:H,COLUMN(Crowdfunding!H170),FALSE)</f>
        <v>83</v>
      </c>
      <c r="E181">
        <v>459</v>
      </c>
      <c r="F181" t="str">
        <f>VLOOKUP(E181,Crowdfunding!A:H,COLUMN(Crowdfunding!G170),FALSE)</f>
        <v>failed</v>
      </c>
      <c r="G181">
        <f>VLOOKUP(E181,Crowdfunding!A:H,COLUMN(Crowdfunding!H170),FALSE)</f>
        <v>105</v>
      </c>
    </row>
    <row r="182" spans="1:7" x14ac:dyDescent="0.25">
      <c r="A182">
        <v>278</v>
      </c>
      <c r="B182" t="str">
        <f>VLOOKUP(A182,Crowdfunding!A:H,COLUMN(Crowdfunding!G171),FALSE)</f>
        <v>successful</v>
      </c>
      <c r="C182">
        <f>VLOOKUP(A182,Crowdfunding!A:H,COLUMN(Crowdfunding!H171),FALSE)</f>
        <v>91</v>
      </c>
      <c r="E182">
        <v>462</v>
      </c>
      <c r="F182" t="str">
        <f>VLOOKUP(E182,Crowdfunding!A:H,COLUMN(Crowdfunding!G171),FALSE)</f>
        <v>failed</v>
      </c>
      <c r="G182">
        <f>VLOOKUP(E182,Crowdfunding!A:H,COLUMN(Crowdfunding!H171),FALSE)</f>
        <v>535</v>
      </c>
    </row>
    <row r="183" spans="1:7" x14ac:dyDescent="0.25">
      <c r="A183">
        <v>279</v>
      </c>
      <c r="B183" t="str">
        <f>VLOOKUP(A183,Crowdfunding!A:H,COLUMN(Crowdfunding!G172),FALSE)</f>
        <v>successful</v>
      </c>
      <c r="C183">
        <f>VLOOKUP(A183,Crowdfunding!A:H,COLUMN(Crowdfunding!H172),FALSE)</f>
        <v>546</v>
      </c>
      <c r="E183">
        <v>468</v>
      </c>
      <c r="F183" t="str">
        <f>VLOOKUP(E183,Crowdfunding!A:H,COLUMN(Crowdfunding!G172),FALSE)</f>
        <v>failed</v>
      </c>
      <c r="G183">
        <f>VLOOKUP(E183,Crowdfunding!A:H,COLUMN(Crowdfunding!H172),FALSE)</f>
        <v>16</v>
      </c>
    </row>
    <row r="184" spans="1:7" x14ac:dyDescent="0.25">
      <c r="A184">
        <v>280</v>
      </c>
      <c r="B184" t="str">
        <f>VLOOKUP(A184,Crowdfunding!A:H,COLUMN(Crowdfunding!G173),FALSE)</f>
        <v>successful</v>
      </c>
      <c r="C184">
        <f>VLOOKUP(A184,Crowdfunding!A:H,COLUMN(Crowdfunding!H173),FALSE)</f>
        <v>393</v>
      </c>
      <c r="E184">
        <v>472</v>
      </c>
      <c r="F184" t="str">
        <f>VLOOKUP(E184,Crowdfunding!A:H,COLUMN(Crowdfunding!G173),FALSE)</f>
        <v>failed</v>
      </c>
      <c r="G184">
        <f>VLOOKUP(E184,Crowdfunding!A:H,COLUMN(Crowdfunding!H173),FALSE)</f>
        <v>575</v>
      </c>
    </row>
    <row r="185" spans="1:7" x14ac:dyDescent="0.25">
      <c r="A185">
        <v>282</v>
      </c>
      <c r="B185" t="str">
        <f>VLOOKUP(A185,Crowdfunding!A:H,COLUMN(Crowdfunding!G174),FALSE)</f>
        <v>successful</v>
      </c>
      <c r="C185">
        <f>VLOOKUP(A185,Crowdfunding!A:H,COLUMN(Crowdfunding!H174),FALSE)</f>
        <v>133</v>
      </c>
      <c r="E185">
        <v>476</v>
      </c>
      <c r="F185" t="str">
        <f>VLOOKUP(E185,Crowdfunding!A:H,COLUMN(Crowdfunding!G174),FALSE)</f>
        <v>failed</v>
      </c>
      <c r="G185">
        <f>VLOOKUP(E185,Crowdfunding!A:H,COLUMN(Crowdfunding!H174),FALSE)</f>
        <v>1120</v>
      </c>
    </row>
    <row r="186" spans="1:7" x14ac:dyDescent="0.25">
      <c r="A186">
        <v>285</v>
      </c>
      <c r="B186" t="str">
        <f>VLOOKUP(A186,Crowdfunding!A:H,COLUMN(Crowdfunding!G175),FALSE)</f>
        <v>successful</v>
      </c>
      <c r="C186">
        <f>VLOOKUP(A186,Crowdfunding!A:H,COLUMN(Crowdfunding!H175),FALSE)</f>
        <v>254</v>
      </c>
      <c r="E186">
        <v>477</v>
      </c>
      <c r="F186" t="str">
        <f>VLOOKUP(E186,Crowdfunding!A:H,COLUMN(Crowdfunding!G175),FALSE)</f>
        <v>failed</v>
      </c>
      <c r="G186">
        <f>VLOOKUP(E186,Crowdfunding!A:H,COLUMN(Crowdfunding!H175),FALSE)</f>
        <v>113</v>
      </c>
    </row>
    <row r="187" spans="1:7" x14ac:dyDescent="0.25">
      <c r="A187">
        <v>287</v>
      </c>
      <c r="B187" t="str">
        <f>VLOOKUP(A187,Crowdfunding!A:H,COLUMN(Crowdfunding!G176),FALSE)</f>
        <v>successful</v>
      </c>
      <c r="C187">
        <f>VLOOKUP(A187,Crowdfunding!A:H,COLUMN(Crowdfunding!H176),FALSE)</f>
        <v>176</v>
      </c>
      <c r="E187">
        <v>481</v>
      </c>
      <c r="F187" t="str">
        <f>VLOOKUP(E187,Crowdfunding!A:H,COLUMN(Crowdfunding!G176),FALSE)</f>
        <v>failed</v>
      </c>
      <c r="G187">
        <f>VLOOKUP(E187,Crowdfunding!A:H,COLUMN(Crowdfunding!H176),FALSE)</f>
        <v>1538</v>
      </c>
    </row>
    <row r="188" spans="1:7" x14ac:dyDescent="0.25">
      <c r="A188">
        <v>289</v>
      </c>
      <c r="B188" t="str">
        <f>VLOOKUP(A188,Crowdfunding!A:H,COLUMN(Crowdfunding!G177),FALSE)</f>
        <v>successful</v>
      </c>
      <c r="C188">
        <f>VLOOKUP(A188,Crowdfunding!A:H,COLUMN(Crowdfunding!H177),FALSE)</f>
        <v>337</v>
      </c>
      <c r="E188">
        <v>482</v>
      </c>
      <c r="F188" t="str">
        <f>VLOOKUP(E188,Crowdfunding!A:H,COLUMN(Crowdfunding!G177),FALSE)</f>
        <v>failed</v>
      </c>
      <c r="G188">
        <f>VLOOKUP(E188,Crowdfunding!A:H,COLUMN(Crowdfunding!H177),FALSE)</f>
        <v>9</v>
      </c>
    </row>
    <row r="189" spans="1:7" x14ac:dyDescent="0.25">
      <c r="A189">
        <v>291</v>
      </c>
      <c r="B189" t="str">
        <f>VLOOKUP(A189,Crowdfunding!A:H,COLUMN(Crowdfunding!G178),FALSE)</f>
        <v>successful</v>
      </c>
      <c r="C189">
        <f>VLOOKUP(A189,Crowdfunding!A:H,COLUMN(Crowdfunding!H178),FALSE)</f>
        <v>107</v>
      </c>
      <c r="E189">
        <v>483</v>
      </c>
      <c r="F189" t="str">
        <f>VLOOKUP(E189,Crowdfunding!A:H,COLUMN(Crowdfunding!G178),FALSE)</f>
        <v>failed</v>
      </c>
      <c r="G189">
        <f>VLOOKUP(E189,Crowdfunding!A:H,COLUMN(Crowdfunding!H178),FALSE)</f>
        <v>554</v>
      </c>
    </row>
    <row r="190" spans="1:7" x14ac:dyDescent="0.25">
      <c r="A190">
        <v>294</v>
      </c>
      <c r="B190" t="str">
        <f>VLOOKUP(A190,Crowdfunding!A:H,COLUMN(Crowdfunding!G179),FALSE)</f>
        <v>successful</v>
      </c>
      <c r="C190">
        <f>VLOOKUP(A190,Crowdfunding!A:H,COLUMN(Crowdfunding!H179),FALSE)</f>
        <v>183</v>
      </c>
      <c r="E190">
        <v>485</v>
      </c>
      <c r="F190" t="str">
        <f>VLOOKUP(E190,Crowdfunding!A:H,COLUMN(Crowdfunding!G179),FALSE)</f>
        <v>failed</v>
      </c>
      <c r="G190">
        <f>VLOOKUP(E190,Crowdfunding!A:H,COLUMN(Crowdfunding!H179),FALSE)</f>
        <v>648</v>
      </c>
    </row>
    <row r="191" spans="1:7" x14ac:dyDescent="0.25">
      <c r="A191">
        <v>298</v>
      </c>
      <c r="B191" t="str">
        <f>VLOOKUP(A191,Crowdfunding!A:H,COLUMN(Crowdfunding!G180),FALSE)</f>
        <v>successful</v>
      </c>
      <c r="C191">
        <f>VLOOKUP(A191,Crowdfunding!A:H,COLUMN(Crowdfunding!H180),FALSE)</f>
        <v>72</v>
      </c>
      <c r="E191">
        <v>486</v>
      </c>
      <c r="F191" t="str">
        <f>VLOOKUP(E191,Crowdfunding!A:H,COLUMN(Crowdfunding!G180),FALSE)</f>
        <v>failed</v>
      </c>
      <c r="G191">
        <f>VLOOKUP(E191,Crowdfunding!A:H,COLUMN(Crowdfunding!H180),FALSE)</f>
        <v>21</v>
      </c>
    </row>
    <row r="192" spans="1:7" x14ac:dyDescent="0.25">
      <c r="A192">
        <v>301</v>
      </c>
      <c r="B192" t="str">
        <f>VLOOKUP(A192,Crowdfunding!A:H,COLUMN(Crowdfunding!G181),FALSE)</f>
        <v>successful</v>
      </c>
      <c r="C192">
        <f>VLOOKUP(A192,Crowdfunding!A:H,COLUMN(Crowdfunding!H181),FALSE)</f>
        <v>295</v>
      </c>
      <c r="E192">
        <v>496</v>
      </c>
      <c r="F192" t="str">
        <f>VLOOKUP(E192,Crowdfunding!A:H,COLUMN(Crowdfunding!G181),FALSE)</f>
        <v>failed</v>
      </c>
      <c r="G192">
        <f>VLOOKUP(E192,Crowdfunding!A:H,COLUMN(Crowdfunding!H181),FALSE)</f>
        <v>54</v>
      </c>
    </row>
    <row r="193" spans="1:7" x14ac:dyDescent="0.25">
      <c r="A193">
        <v>304</v>
      </c>
      <c r="B193" t="str">
        <f>VLOOKUP(A193,Crowdfunding!A:H,COLUMN(Crowdfunding!G182),FALSE)</f>
        <v>successful</v>
      </c>
      <c r="C193">
        <f>VLOOKUP(A193,Crowdfunding!A:H,COLUMN(Crowdfunding!H182),FALSE)</f>
        <v>142</v>
      </c>
      <c r="E193">
        <v>497</v>
      </c>
      <c r="F193" t="str">
        <f>VLOOKUP(E193,Crowdfunding!A:H,COLUMN(Crowdfunding!G182),FALSE)</f>
        <v>failed</v>
      </c>
      <c r="G193">
        <f>VLOOKUP(E193,Crowdfunding!A:H,COLUMN(Crowdfunding!H182),FALSE)</f>
        <v>120</v>
      </c>
    </row>
    <row r="194" spans="1:7" x14ac:dyDescent="0.25">
      <c r="A194">
        <v>305</v>
      </c>
      <c r="B194" t="str">
        <f>VLOOKUP(A194,Crowdfunding!A:H,COLUMN(Crowdfunding!G183),FALSE)</f>
        <v>successful</v>
      </c>
      <c r="C194">
        <f>VLOOKUP(A194,Crowdfunding!A:H,COLUMN(Crowdfunding!H183),FALSE)</f>
        <v>85</v>
      </c>
      <c r="E194">
        <v>498</v>
      </c>
      <c r="F194" t="str">
        <f>VLOOKUP(E194,Crowdfunding!A:H,COLUMN(Crowdfunding!G183),FALSE)</f>
        <v>failed</v>
      </c>
      <c r="G194">
        <f>VLOOKUP(E194,Crowdfunding!A:H,COLUMN(Crowdfunding!H183),FALSE)</f>
        <v>579</v>
      </c>
    </row>
    <row r="195" spans="1:7" x14ac:dyDescent="0.25">
      <c r="A195">
        <v>307</v>
      </c>
      <c r="B195" t="str">
        <f>VLOOKUP(A195,Crowdfunding!A:H,COLUMN(Crowdfunding!G184),FALSE)</f>
        <v>successful</v>
      </c>
      <c r="C195">
        <f>VLOOKUP(A195,Crowdfunding!A:H,COLUMN(Crowdfunding!H184),FALSE)</f>
        <v>659</v>
      </c>
      <c r="E195">
        <v>499</v>
      </c>
      <c r="F195" t="str">
        <f>VLOOKUP(E195,Crowdfunding!A:H,COLUMN(Crowdfunding!G184),FALSE)</f>
        <v>failed</v>
      </c>
      <c r="G195">
        <f>VLOOKUP(E195,Crowdfunding!A:H,COLUMN(Crowdfunding!H184),FALSE)</f>
        <v>2072</v>
      </c>
    </row>
    <row r="196" spans="1:7" x14ac:dyDescent="0.25">
      <c r="A196">
        <v>311</v>
      </c>
      <c r="B196" t="str">
        <f>VLOOKUP(A196,Crowdfunding!A:H,COLUMN(Crowdfunding!G185),FALSE)</f>
        <v>successful</v>
      </c>
      <c r="C196">
        <f>VLOOKUP(A196,Crowdfunding!A:H,COLUMN(Crowdfunding!H185),FALSE)</f>
        <v>121</v>
      </c>
      <c r="E196">
        <v>500</v>
      </c>
      <c r="F196" t="str">
        <f>VLOOKUP(E196,Crowdfunding!A:H,COLUMN(Crowdfunding!G185),FALSE)</f>
        <v>failed</v>
      </c>
      <c r="G196">
        <f>VLOOKUP(E196,Crowdfunding!A:H,COLUMN(Crowdfunding!H185),FALSE)</f>
        <v>0</v>
      </c>
    </row>
    <row r="197" spans="1:7" x14ac:dyDescent="0.25">
      <c r="A197">
        <v>312</v>
      </c>
      <c r="B197" t="str">
        <f>VLOOKUP(A197,Crowdfunding!A:H,COLUMN(Crowdfunding!G186),FALSE)</f>
        <v>successful</v>
      </c>
      <c r="C197">
        <f>VLOOKUP(A197,Crowdfunding!A:H,COLUMN(Crowdfunding!H186),FALSE)</f>
        <v>3742</v>
      </c>
      <c r="E197">
        <v>501</v>
      </c>
      <c r="F197" t="str">
        <f>VLOOKUP(E197,Crowdfunding!A:H,COLUMN(Crowdfunding!G186),FALSE)</f>
        <v>failed</v>
      </c>
      <c r="G197">
        <f>VLOOKUP(E197,Crowdfunding!A:H,COLUMN(Crowdfunding!H186),FALSE)</f>
        <v>1796</v>
      </c>
    </row>
    <row r="198" spans="1:7" x14ac:dyDescent="0.25">
      <c r="A198">
        <v>313</v>
      </c>
      <c r="B198" t="str">
        <f>VLOOKUP(A198,Crowdfunding!A:H,COLUMN(Crowdfunding!G187),FALSE)</f>
        <v>successful</v>
      </c>
      <c r="C198">
        <f>VLOOKUP(A198,Crowdfunding!A:H,COLUMN(Crowdfunding!H187),FALSE)</f>
        <v>223</v>
      </c>
      <c r="E198">
        <v>504</v>
      </c>
      <c r="F198" t="str">
        <f>VLOOKUP(E198,Crowdfunding!A:H,COLUMN(Crowdfunding!G187),FALSE)</f>
        <v>failed</v>
      </c>
      <c r="G198">
        <f>VLOOKUP(E198,Crowdfunding!A:H,COLUMN(Crowdfunding!H187),FALSE)</f>
        <v>62</v>
      </c>
    </row>
    <row r="199" spans="1:7" x14ac:dyDescent="0.25">
      <c r="A199">
        <v>314</v>
      </c>
      <c r="B199" t="str">
        <f>VLOOKUP(A199,Crowdfunding!A:H,COLUMN(Crowdfunding!G188),FALSE)</f>
        <v>successful</v>
      </c>
      <c r="C199">
        <f>VLOOKUP(A199,Crowdfunding!A:H,COLUMN(Crowdfunding!H188),FALSE)</f>
        <v>133</v>
      </c>
      <c r="E199">
        <v>505</v>
      </c>
      <c r="F199" t="str">
        <f>VLOOKUP(E199,Crowdfunding!A:H,COLUMN(Crowdfunding!G188),FALSE)</f>
        <v>failed</v>
      </c>
      <c r="G199">
        <f>VLOOKUP(E199,Crowdfunding!A:H,COLUMN(Crowdfunding!H188),FALSE)</f>
        <v>347</v>
      </c>
    </row>
    <row r="200" spans="1:7" x14ac:dyDescent="0.25">
      <c r="A200">
        <v>322</v>
      </c>
      <c r="B200" t="str">
        <f>VLOOKUP(A200,Crowdfunding!A:H,COLUMN(Crowdfunding!G189),FALSE)</f>
        <v>successful</v>
      </c>
      <c r="C200">
        <f>VLOOKUP(A200,Crowdfunding!A:H,COLUMN(Crowdfunding!H189),FALSE)</f>
        <v>5168</v>
      </c>
      <c r="E200">
        <v>507</v>
      </c>
      <c r="F200" t="str">
        <f>VLOOKUP(E200,Crowdfunding!A:H,COLUMN(Crowdfunding!G189),FALSE)</f>
        <v>failed</v>
      </c>
      <c r="G200">
        <f>VLOOKUP(E200,Crowdfunding!A:H,COLUMN(Crowdfunding!H189),FALSE)</f>
        <v>19</v>
      </c>
    </row>
    <row r="201" spans="1:7" x14ac:dyDescent="0.25">
      <c r="A201">
        <v>324</v>
      </c>
      <c r="B201" t="str">
        <f>VLOOKUP(A201,Crowdfunding!A:H,COLUMN(Crowdfunding!G190),FALSE)</f>
        <v>successful</v>
      </c>
      <c r="C201">
        <f>VLOOKUP(A201,Crowdfunding!A:H,COLUMN(Crowdfunding!H190),FALSE)</f>
        <v>307</v>
      </c>
      <c r="E201">
        <v>509</v>
      </c>
      <c r="F201" t="str">
        <f>VLOOKUP(E201,Crowdfunding!A:H,COLUMN(Crowdfunding!G190),FALSE)</f>
        <v>failed</v>
      </c>
      <c r="G201">
        <f>VLOOKUP(E201,Crowdfunding!A:H,COLUMN(Crowdfunding!H190),FALSE)</f>
        <v>1258</v>
      </c>
    </row>
    <row r="202" spans="1:7" x14ac:dyDescent="0.25">
      <c r="A202">
        <v>328</v>
      </c>
      <c r="B202" t="str">
        <f>VLOOKUP(A202,Crowdfunding!A:H,COLUMN(Crowdfunding!G191),FALSE)</f>
        <v>successful</v>
      </c>
      <c r="C202">
        <f>VLOOKUP(A202,Crowdfunding!A:H,COLUMN(Crowdfunding!H191),FALSE)</f>
        <v>2441</v>
      </c>
      <c r="E202">
        <v>511</v>
      </c>
      <c r="F202" t="str">
        <f>VLOOKUP(E202,Crowdfunding!A:H,COLUMN(Crowdfunding!G191),FALSE)</f>
        <v>failed</v>
      </c>
      <c r="G202">
        <f>VLOOKUP(E202,Crowdfunding!A:H,COLUMN(Crowdfunding!H191),FALSE)</f>
        <v>362</v>
      </c>
    </row>
    <row r="203" spans="1:7" x14ac:dyDescent="0.25">
      <c r="A203">
        <v>330</v>
      </c>
      <c r="B203" t="str">
        <f>VLOOKUP(A203,Crowdfunding!A:H,COLUMN(Crowdfunding!G192),FALSE)</f>
        <v>successful</v>
      </c>
      <c r="C203">
        <f>VLOOKUP(A203,Crowdfunding!A:H,COLUMN(Crowdfunding!H192),FALSE)</f>
        <v>1385</v>
      </c>
      <c r="E203">
        <v>515</v>
      </c>
      <c r="F203" t="str">
        <f>VLOOKUP(E203,Crowdfunding!A:H,COLUMN(Crowdfunding!G192),FALSE)</f>
        <v>failed</v>
      </c>
      <c r="G203">
        <f>VLOOKUP(E203,Crowdfunding!A:H,COLUMN(Crowdfunding!H192),FALSE)</f>
        <v>133</v>
      </c>
    </row>
    <row r="204" spans="1:7" x14ac:dyDescent="0.25">
      <c r="A204">
        <v>331</v>
      </c>
      <c r="B204" t="str">
        <f>VLOOKUP(A204,Crowdfunding!A:H,COLUMN(Crowdfunding!G193),FALSE)</f>
        <v>successful</v>
      </c>
      <c r="C204">
        <f>VLOOKUP(A204,Crowdfunding!A:H,COLUMN(Crowdfunding!H193),FALSE)</f>
        <v>190</v>
      </c>
      <c r="E204">
        <v>516</v>
      </c>
      <c r="F204" t="str">
        <f>VLOOKUP(E204,Crowdfunding!A:H,COLUMN(Crowdfunding!G193),FALSE)</f>
        <v>failed</v>
      </c>
      <c r="G204">
        <f>VLOOKUP(E204,Crowdfunding!A:H,COLUMN(Crowdfunding!H193),FALSE)</f>
        <v>846</v>
      </c>
    </row>
    <row r="205" spans="1:7" x14ac:dyDescent="0.25">
      <c r="A205">
        <v>332</v>
      </c>
      <c r="B205" t="str">
        <f>VLOOKUP(A205,Crowdfunding!A:H,COLUMN(Crowdfunding!G194),FALSE)</f>
        <v>successful</v>
      </c>
      <c r="C205">
        <f>VLOOKUP(A205,Crowdfunding!A:H,COLUMN(Crowdfunding!H194),FALSE)</f>
        <v>470</v>
      </c>
      <c r="E205">
        <v>518</v>
      </c>
      <c r="F205" t="str">
        <f>VLOOKUP(E205,Crowdfunding!A:H,COLUMN(Crowdfunding!G194),FALSE)</f>
        <v>failed</v>
      </c>
      <c r="G205">
        <f>VLOOKUP(E205,Crowdfunding!A:H,COLUMN(Crowdfunding!H194),FALSE)</f>
        <v>10</v>
      </c>
    </row>
    <row r="206" spans="1:7" x14ac:dyDescent="0.25">
      <c r="A206">
        <v>333</v>
      </c>
      <c r="B206" t="str">
        <f>VLOOKUP(A206,Crowdfunding!A:H,COLUMN(Crowdfunding!G195),FALSE)</f>
        <v>successful</v>
      </c>
      <c r="C206">
        <f>VLOOKUP(A206,Crowdfunding!A:H,COLUMN(Crowdfunding!H195),FALSE)</f>
        <v>253</v>
      </c>
      <c r="E206">
        <v>522</v>
      </c>
      <c r="F206" t="str">
        <f>VLOOKUP(E206,Crowdfunding!A:H,COLUMN(Crowdfunding!G195),FALSE)</f>
        <v>failed</v>
      </c>
      <c r="G206">
        <f>VLOOKUP(E206,Crowdfunding!A:H,COLUMN(Crowdfunding!H195),FALSE)</f>
        <v>191</v>
      </c>
    </row>
    <row r="207" spans="1:7" x14ac:dyDescent="0.25">
      <c r="A207">
        <v>334</v>
      </c>
      <c r="B207" t="str">
        <f>VLOOKUP(A207,Crowdfunding!A:H,COLUMN(Crowdfunding!G196),FALSE)</f>
        <v>successful</v>
      </c>
      <c r="C207">
        <f>VLOOKUP(A207,Crowdfunding!A:H,COLUMN(Crowdfunding!H196),FALSE)</f>
        <v>1113</v>
      </c>
      <c r="E207">
        <v>524</v>
      </c>
      <c r="F207" t="str">
        <f>VLOOKUP(E207,Crowdfunding!A:H,COLUMN(Crowdfunding!G196),FALSE)</f>
        <v>failed</v>
      </c>
      <c r="G207">
        <f>VLOOKUP(E207,Crowdfunding!A:H,COLUMN(Crowdfunding!H196),FALSE)</f>
        <v>1979</v>
      </c>
    </row>
    <row r="208" spans="1:7" x14ac:dyDescent="0.25">
      <c r="A208">
        <v>335</v>
      </c>
      <c r="B208" t="str">
        <f>VLOOKUP(A208,Crowdfunding!A:H,COLUMN(Crowdfunding!G197),FALSE)</f>
        <v>successful</v>
      </c>
      <c r="C208">
        <f>VLOOKUP(A208,Crowdfunding!A:H,COLUMN(Crowdfunding!H197),FALSE)</f>
        <v>2283</v>
      </c>
      <c r="E208">
        <v>525</v>
      </c>
      <c r="F208" t="str">
        <f>VLOOKUP(E208,Crowdfunding!A:H,COLUMN(Crowdfunding!G197),FALSE)</f>
        <v>failed</v>
      </c>
      <c r="G208">
        <f>VLOOKUP(E208,Crowdfunding!A:H,COLUMN(Crowdfunding!H197),FALSE)</f>
        <v>63</v>
      </c>
    </row>
    <row r="209" spans="1:7" x14ac:dyDescent="0.25">
      <c r="A209">
        <v>337</v>
      </c>
      <c r="B209" t="str">
        <f>VLOOKUP(A209,Crowdfunding!A:H,COLUMN(Crowdfunding!G198),FALSE)</f>
        <v>successful</v>
      </c>
      <c r="C209">
        <f>VLOOKUP(A209,Crowdfunding!A:H,COLUMN(Crowdfunding!H198),FALSE)</f>
        <v>1095</v>
      </c>
      <c r="E209">
        <v>527</v>
      </c>
      <c r="F209" t="str">
        <f>VLOOKUP(E209,Crowdfunding!A:H,COLUMN(Crowdfunding!G198),FALSE)</f>
        <v>failed</v>
      </c>
      <c r="G209">
        <f>VLOOKUP(E209,Crowdfunding!A:H,COLUMN(Crowdfunding!H198),FALSE)</f>
        <v>6080</v>
      </c>
    </row>
    <row r="210" spans="1:7" x14ac:dyDescent="0.25">
      <c r="A210">
        <v>338</v>
      </c>
      <c r="B210" t="str">
        <f>VLOOKUP(A210,Crowdfunding!A:H,COLUMN(Crowdfunding!G199),FALSE)</f>
        <v>successful</v>
      </c>
      <c r="C210">
        <f>VLOOKUP(A210,Crowdfunding!A:H,COLUMN(Crowdfunding!H199),FALSE)</f>
        <v>1690</v>
      </c>
      <c r="E210">
        <v>528</v>
      </c>
      <c r="F210" t="str">
        <f>VLOOKUP(E210,Crowdfunding!A:H,COLUMN(Crowdfunding!G199),FALSE)</f>
        <v>failed</v>
      </c>
      <c r="G210">
        <f>VLOOKUP(E210,Crowdfunding!A:H,COLUMN(Crowdfunding!H199),FALSE)</f>
        <v>80</v>
      </c>
    </row>
    <row r="211" spans="1:7" x14ac:dyDescent="0.25">
      <c r="A211">
        <v>347</v>
      </c>
      <c r="B211" t="str">
        <f>VLOOKUP(A211,Crowdfunding!A:H,COLUMN(Crowdfunding!G200),FALSE)</f>
        <v>successful</v>
      </c>
      <c r="C211">
        <f>VLOOKUP(A211,Crowdfunding!A:H,COLUMN(Crowdfunding!H200),FALSE)</f>
        <v>191</v>
      </c>
      <c r="E211">
        <v>529</v>
      </c>
      <c r="F211" t="str">
        <f>VLOOKUP(E211,Crowdfunding!A:H,COLUMN(Crowdfunding!G200),FALSE)</f>
        <v>failed</v>
      </c>
      <c r="G211">
        <f>VLOOKUP(E211,Crowdfunding!A:H,COLUMN(Crowdfunding!H200),FALSE)</f>
        <v>9</v>
      </c>
    </row>
    <row r="212" spans="1:7" x14ac:dyDescent="0.25">
      <c r="A212">
        <v>351</v>
      </c>
      <c r="B212" t="str">
        <f>VLOOKUP(A212,Crowdfunding!A:H,COLUMN(Crowdfunding!G201),FALSE)</f>
        <v>successful</v>
      </c>
      <c r="C212">
        <f>VLOOKUP(A212,Crowdfunding!A:H,COLUMN(Crowdfunding!H201),FALSE)</f>
        <v>2013</v>
      </c>
      <c r="E212">
        <v>530</v>
      </c>
      <c r="F212" t="str">
        <f>VLOOKUP(E212,Crowdfunding!A:H,COLUMN(Crowdfunding!G201),FALSE)</f>
        <v>failed</v>
      </c>
      <c r="G212">
        <f>VLOOKUP(E212,Crowdfunding!A:H,COLUMN(Crowdfunding!H201),FALSE)</f>
        <v>1784</v>
      </c>
    </row>
    <row r="213" spans="1:7" x14ac:dyDescent="0.25">
      <c r="A213">
        <v>353</v>
      </c>
      <c r="B213" t="str">
        <f>VLOOKUP(A213,Crowdfunding!A:H,COLUMN(Crowdfunding!G202),FALSE)</f>
        <v>successful</v>
      </c>
      <c r="C213">
        <f>VLOOKUP(A213,Crowdfunding!A:H,COLUMN(Crowdfunding!H202),FALSE)</f>
        <v>1703</v>
      </c>
      <c r="E213">
        <v>534</v>
      </c>
      <c r="F213" t="str">
        <f>VLOOKUP(E213,Crowdfunding!A:H,COLUMN(Crowdfunding!G202),FALSE)</f>
        <v>failed</v>
      </c>
      <c r="G213">
        <f>VLOOKUP(E213,Crowdfunding!A:H,COLUMN(Crowdfunding!H202),FALSE)</f>
        <v>243</v>
      </c>
    </row>
    <row r="214" spans="1:7" x14ac:dyDescent="0.25">
      <c r="A214">
        <v>354</v>
      </c>
      <c r="B214" t="str">
        <f>VLOOKUP(A214,Crowdfunding!A:H,COLUMN(Crowdfunding!G203),FALSE)</f>
        <v>successful</v>
      </c>
      <c r="C214">
        <f>VLOOKUP(A214,Crowdfunding!A:H,COLUMN(Crowdfunding!H203),FALSE)</f>
        <v>80</v>
      </c>
      <c r="E214">
        <v>538</v>
      </c>
      <c r="F214" t="str">
        <f>VLOOKUP(E214,Crowdfunding!A:H,COLUMN(Crowdfunding!G203),FALSE)</f>
        <v>failed</v>
      </c>
      <c r="G214">
        <f>VLOOKUP(E214,Crowdfunding!A:H,COLUMN(Crowdfunding!H203),FALSE)</f>
        <v>1296</v>
      </c>
    </row>
    <row r="215" spans="1:7" x14ac:dyDescent="0.25">
      <c r="A215">
        <v>357</v>
      </c>
      <c r="B215" t="str">
        <f>VLOOKUP(A215,Crowdfunding!A:H,COLUMN(Crowdfunding!G204),FALSE)</f>
        <v>successful</v>
      </c>
      <c r="C215">
        <f>VLOOKUP(A215,Crowdfunding!A:H,COLUMN(Crowdfunding!H204),FALSE)</f>
        <v>41</v>
      </c>
      <c r="E215">
        <v>539</v>
      </c>
      <c r="F215" t="str">
        <f>VLOOKUP(E215,Crowdfunding!A:H,COLUMN(Crowdfunding!G204),FALSE)</f>
        <v>failed</v>
      </c>
      <c r="G215">
        <f>VLOOKUP(E215,Crowdfunding!A:H,COLUMN(Crowdfunding!H204),FALSE)</f>
        <v>77</v>
      </c>
    </row>
    <row r="216" spans="1:7" x14ac:dyDescent="0.25">
      <c r="A216">
        <v>359</v>
      </c>
      <c r="B216" t="str">
        <f>VLOOKUP(A216,Crowdfunding!A:H,COLUMN(Crowdfunding!G205),FALSE)</f>
        <v>successful</v>
      </c>
      <c r="C216">
        <f>VLOOKUP(A216,Crowdfunding!A:H,COLUMN(Crowdfunding!H205),FALSE)</f>
        <v>187</v>
      </c>
      <c r="E216">
        <v>541</v>
      </c>
      <c r="F216" t="str">
        <f>VLOOKUP(E216,Crowdfunding!A:H,COLUMN(Crowdfunding!G205),FALSE)</f>
        <v>failed</v>
      </c>
      <c r="G216">
        <f>VLOOKUP(E216,Crowdfunding!A:H,COLUMN(Crowdfunding!H205),FALSE)</f>
        <v>395</v>
      </c>
    </row>
    <row r="217" spans="1:7" x14ac:dyDescent="0.25">
      <c r="A217">
        <v>360</v>
      </c>
      <c r="B217" t="str">
        <f>VLOOKUP(A217,Crowdfunding!A:H,COLUMN(Crowdfunding!G206),FALSE)</f>
        <v>successful</v>
      </c>
      <c r="C217">
        <f>VLOOKUP(A217,Crowdfunding!A:H,COLUMN(Crowdfunding!H206),FALSE)</f>
        <v>2875</v>
      </c>
      <c r="E217">
        <v>542</v>
      </c>
      <c r="F217" t="str">
        <f>VLOOKUP(E217,Crowdfunding!A:H,COLUMN(Crowdfunding!G206),FALSE)</f>
        <v>failed</v>
      </c>
      <c r="G217">
        <f>VLOOKUP(E217,Crowdfunding!A:H,COLUMN(Crowdfunding!H206),FALSE)</f>
        <v>49</v>
      </c>
    </row>
    <row r="218" spans="1:7" x14ac:dyDescent="0.25">
      <c r="A218">
        <v>361</v>
      </c>
      <c r="B218" t="str">
        <f>VLOOKUP(A218,Crowdfunding!A:H,COLUMN(Crowdfunding!G207),FALSE)</f>
        <v>successful</v>
      </c>
      <c r="C218">
        <f>VLOOKUP(A218,Crowdfunding!A:H,COLUMN(Crowdfunding!H207),FALSE)</f>
        <v>88</v>
      </c>
      <c r="E218">
        <v>543</v>
      </c>
      <c r="F218" t="str">
        <f>VLOOKUP(E218,Crowdfunding!A:H,COLUMN(Crowdfunding!G207),FALSE)</f>
        <v>failed</v>
      </c>
      <c r="G218">
        <f>VLOOKUP(E218,Crowdfunding!A:H,COLUMN(Crowdfunding!H207),FALSE)</f>
        <v>180</v>
      </c>
    </row>
    <row r="219" spans="1:7" x14ac:dyDescent="0.25">
      <c r="A219">
        <v>362</v>
      </c>
      <c r="B219" t="str">
        <f>VLOOKUP(A219,Crowdfunding!A:H,COLUMN(Crowdfunding!G208),FALSE)</f>
        <v>successful</v>
      </c>
      <c r="C219">
        <f>VLOOKUP(A219,Crowdfunding!A:H,COLUMN(Crowdfunding!H208),FALSE)</f>
        <v>191</v>
      </c>
      <c r="E219">
        <v>545</v>
      </c>
      <c r="F219" t="str">
        <f>VLOOKUP(E219,Crowdfunding!A:H,COLUMN(Crowdfunding!G208),FALSE)</f>
        <v>failed</v>
      </c>
      <c r="G219">
        <f>VLOOKUP(E219,Crowdfunding!A:H,COLUMN(Crowdfunding!H208),FALSE)</f>
        <v>2690</v>
      </c>
    </row>
    <row r="220" spans="1:7" x14ac:dyDescent="0.25">
      <c r="A220">
        <v>363</v>
      </c>
      <c r="B220" t="str">
        <f>VLOOKUP(A220,Crowdfunding!A:H,COLUMN(Crowdfunding!G209),FALSE)</f>
        <v>successful</v>
      </c>
      <c r="C220">
        <f>VLOOKUP(A220,Crowdfunding!A:H,COLUMN(Crowdfunding!H209),FALSE)</f>
        <v>139</v>
      </c>
      <c r="E220">
        <v>551</v>
      </c>
      <c r="F220" t="str">
        <f>VLOOKUP(E220,Crowdfunding!A:H,COLUMN(Crowdfunding!G209),FALSE)</f>
        <v>failed</v>
      </c>
      <c r="G220">
        <f>VLOOKUP(E220,Crowdfunding!A:H,COLUMN(Crowdfunding!H209),FALSE)</f>
        <v>2779</v>
      </c>
    </row>
    <row r="221" spans="1:7" x14ac:dyDescent="0.25">
      <c r="A221">
        <v>364</v>
      </c>
      <c r="B221" t="str">
        <f>VLOOKUP(A221,Crowdfunding!A:H,COLUMN(Crowdfunding!G210),FALSE)</f>
        <v>successful</v>
      </c>
      <c r="C221">
        <f>VLOOKUP(A221,Crowdfunding!A:H,COLUMN(Crowdfunding!H210),FALSE)</f>
        <v>186</v>
      </c>
      <c r="E221">
        <v>552</v>
      </c>
      <c r="F221" t="str">
        <f>VLOOKUP(E221,Crowdfunding!A:H,COLUMN(Crowdfunding!G210),FALSE)</f>
        <v>failed</v>
      </c>
      <c r="G221">
        <f>VLOOKUP(E221,Crowdfunding!A:H,COLUMN(Crowdfunding!H210),FALSE)</f>
        <v>92</v>
      </c>
    </row>
    <row r="222" spans="1:7" x14ac:dyDescent="0.25">
      <c r="A222">
        <v>365</v>
      </c>
      <c r="B222" t="str">
        <f>VLOOKUP(A222,Crowdfunding!A:H,COLUMN(Crowdfunding!G211),FALSE)</f>
        <v>successful</v>
      </c>
      <c r="C222">
        <f>VLOOKUP(A222,Crowdfunding!A:H,COLUMN(Crowdfunding!H211),FALSE)</f>
        <v>112</v>
      </c>
      <c r="E222">
        <v>553</v>
      </c>
      <c r="F222" t="str">
        <f>VLOOKUP(E222,Crowdfunding!A:H,COLUMN(Crowdfunding!G211),FALSE)</f>
        <v>failed</v>
      </c>
      <c r="G222">
        <f>VLOOKUP(E222,Crowdfunding!A:H,COLUMN(Crowdfunding!H211),FALSE)</f>
        <v>1028</v>
      </c>
    </row>
    <row r="223" spans="1:7" x14ac:dyDescent="0.25">
      <c r="A223">
        <v>366</v>
      </c>
      <c r="B223" t="str">
        <f>VLOOKUP(A223,Crowdfunding!A:H,COLUMN(Crowdfunding!G212),FALSE)</f>
        <v>successful</v>
      </c>
      <c r="C223">
        <f>VLOOKUP(A223,Crowdfunding!A:H,COLUMN(Crowdfunding!H212),FALSE)</f>
        <v>101</v>
      </c>
      <c r="E223">
        <v>562</v>
      </c>
      <c r="F223" t="str">
        <f>VLOOKUP(E223,Crowdfunding!A:H,COLUMN(Crowdfunding!G212),FALSE)</f>
        <v>failed</v>
      </c>
      <c r="G223">
        <f>VLOOKUP(E223,Crowdfunding!A:H,COLUMN(Crowdfunding!H212),FALSE)</f>
        <v>26</v>
      </c>
    </row>
    <row r="224" spans="1:7" x14ac:dyDescent="0.25">
      <c r="A224">
        <v>368</v>
      </c>
      <c r="B224" t="str">
        <f>VLOOKUP(A224,Crowdfunding!A:H,COLUMN(Crowdfunding!G213),FALSE)</f>
        <v>successful</v>
      </c>
      <c r="C224">
        <f>VLOOKUP(A224,Crowdfunding!A:H,COLUMN(Crowdfunding!H213),FALSE)</f>
        <v>206</v>
      </c>
      <c r="E224">
        <v>564</v>
      </c>
      <c r="F224" t="str">
        <f>VLOOKUP(E224,Crowdfunding!A:H,COLUMN(Crowdfunding!G213),FALSE)</f>
        <v>failed</v>
      </c>
      <c r="G224">
        <f>VLOOKUP(E224,Crowdfunding!A:H,COLUMN(Crowdfunding!H213),FALSE)</f>
        <v>1790</v>
      </c>
    </row>
    <row r="225" spans="1:7" x14ac:dyDescent="0.25">
      <c r="A225">
        <v>369</v>
      </c>
      <c r="B225" t="str">
        <f>VLOOKUP(A225,Crowdfunding!A:H,COLUMN(Crowdfunding!G214),FALSE)</f>
        <v>successful</v>
      </c>
      <c r="C225">
        <f>VLOOKUP(A225,Crowdfunding!A:H,COLUMN(Crowdfunding!H214),FALSE)</f>
        <v>154</v>
      </c>
      <c r="E225">
        <v>566</v>
      </c>
      <c r="F225" t="str">
        <f>VLOOKUP(E225,Crowdfunding!A:H,COLUMN(Crowdfunding!G214),FALSE)</f>
        <v>failed</v>
      </c>
      <c r="G225">
        <f>VLOOKUP(E225,Crowdfunding!A:H,COLUMN(Crowdfunding!H214),FALSE)</f>
        <v>37</v>
      </c>
    </row>
    <row r="226" spans="1:7" x14ac:dyDescent="0.25">
      <c r="A226">
        <v>370</v>
      </c>
      <c r="B226" t="str">
        <f>VLOOKUP(A226,Crowdfunding!A:H,COLUMN(Crowdfunding!G215),FALSE)</f>
        <v>successful</v>
      </c>
      <c r="C226">
        <f>VLOOKUP(A226,Crowdfunding!A:H,COLUMN(Crowdfunding!H215),FALSE)</f>
        <v>5966</v>
      </c>
      <c r="E226">
        <v>571</v>
      </c>
      <c r="F226" t="str">
        <f>VLOOKUP(E226,Crowdfunding!A:H,COLUMN(Crowdfunding!G215),FALSE)</f>
        <v>failed</v>
      </c>
      <c r="G226">
        <f>VLOOKUP(E226,Crowdfunding!A:H,COLUMN(Crowdfunding!H215),FALSE)</f>
        <v>35</v>
      </c>
    </row>
    <row r="227" spans="1:7" x14ac:dyDescent="0.25">
      <c r="A227">
        <v>372</v>
      </c>
      <c r="B227" t="str">
        <f>VLOOKUP(A227,Crowdfunding!A:H,COLUMN(Crowdfunding!G216),FALSE)</f>
        <v>successful</v>
      </c>
      <c r="C227">
        <f>VLOOKUP(A227,Crowdfunding!A:H,COLUMN(Crowdfunding!H216),FALSE)</f>
        <v>169</v>
      </c>
      <c r="E227">
        <v>575</v>
      </c>
      <c r="F227" t="str">
        <f>VLOOKUP(E227,Crowdfunding!A:H,COLUMN(Crowdfunding!G216),FALSE)</f>
        <v>failed</v>
      </c>
      <c r="G227">
        <f>VLOOKUP(E227,Crowdfunding!A:H,COLUMN(Crowdfunding!H216),FALSE)</f>
        <v>558</v>
      </c>
    </row>
    <row r="228" spans="1:7" x14ac:dyDescent="0.25">
      <c r="A228">
        <v>373</v>
      </c>
      <c r="B228" t="str">
        <f>VLOOKUP(A228,Crowdfunding!A:H,COLUMN(Crowdfunding!G217),FALSE)</f>
        <v>successful</v>
      </c>
      <c r="C228">
        <f>VLOOKUP(A228,Crowdfunding!A:H,COLUMN(Crowdfunding!H217),FALSE)</f>
        <v>2106</v>
      </c>
      <c r="E228">
        <v>576</v>
      </c>
      <c r="F228" t="str">
        <f>VLOOKUP(E228,Crowdfunding!A:H,COLUMN(Crowdfunding!G217),FALSE)</f>
        <v>failed</v>
      </c>
      <c r="G228">
        <f>VLOOKUP(E228,Crowdfunding!A:H,COLUMN(Crowdfunding!H217),FALSE)</f>
        <v>64</v>
      </c>
    </row>
    <row r="229" spans="1:7" x14ac:dyDescent="0.25">
      <c r="A229">
        <v>376</v>
      </c>
      <c r="B229" t="str">
        <f>VLOOKUP(A229,Crowdfunding!A:H,COLUMN(Crowdfunding!G218),FALSE)</f>
        <v>successful</v>
      </c>
      <c r="C229">
        <f>VLOOKUP(A229,Crowdfunding!A:H,COLUMN(Crowdfunding!H218),FALSE)</f>
        <v>131</v>
      </c>
      <c r="E229">
        <v>578</v>
      </c>
      <c r="F229" t="str">
        <f>VLOOKUP(E229,Crowdfunding!A:H,COLUMN(Crowdfunding!G218),FALSE)</f>
        <v>failed</v>
      </c>
      <c r="G229">
        <f>VLOOKUP(E229,Crowdfunding!A:H,COLUMN(Crowdfunding!H218),FALSE)</f>
        <v>245</v>
      </c>
    </row>
    <row r="230" spans="1:7" x14ac:dyDescent="0.25">
      <c r="A230">
        <v>380</v>
      </c>
      <c r="B230" t="str">
        <f>VLOOKUP(A230,Crowdfunding!A:H,COLUMN(Crowdfunding!G219),FALSE)</f>
        <v>successful</v>
      </c>
      <c r="C230">
        <f>VLOOKUP(A230,Crowdfunding!A:H,COLUMN(Crowdfunding!H219),FALSE)</f>
        <v>84</v>
      </c>
      <c r="E230">
        <v>581</v>
      </c>
      <c r="F230" t="str">
        <f>VLOOKUP(E230,Crowdfunding!A:H,COLUMN(Crowdfunding!G219),FALSE)</f>
        <v>failed</v>
      </c>
      <c r="G230">
        <f>VLOOKUP(E230,Crowdfunding!A:H,COLUMN(Crowdfunding!H219),FALSE)</f>
        <v>71</v>
      </c>
    </row>
    <row r="231" spans="1:7" x14ac:dyDescent="0.25">
      <c r="A231">
        <v>381</v>
      </c>
      <c r="B231" t="str">
        <f>VLOOKUP(A231,Crowdfunding!A:H,COLUMN(Crowdfunding!G220),FALSE)</f>
        <v>successful</v>
      </c>
      <c r="C231">
        <f>VLOOKUP(A231,Crowdfunding!A:H,COLUMN(Crowdfunding!H220),FALSE)</f>
        <v>155</v>
      </c>
      <c r="E231">
        <v>582</v>
      </c>
      <c r="F231" t="str">
        <f>VLOOKUP(E231,Crowdfunding!A:H,COLUMN(Crowdfunding!G220),FALSE)</f>
        <v>failed</v>
      </c>
      <c r="G231">
        <f>VLOOKUP(E231,Crowdfunding!A:H,COLUMN(Crowdfunding!H220),FALSE)</f>
        <v>42</v>
      </c>
    </row>
    <row r="232" spans="1:7" x14ac:dyDescent="0.25">
      <c r="A232">
        <v>383</v>
      </c>
      <c r="B232" t="str">
        <f>VLOOKUP(A232,Crowdfunding!A:H,COLUMN(Crowdfunding!G221),FALSE)</f>
        <v>successful</v>
      </c>
      <c r="C232">
        <f>VLOOKUP(A232,Crowdfunding!A:H,COLUMN(Crowdfunding!H221),FALSE)</f>
        <v>189</v>
      </c>
      <c r="E232">
        <v>587</v>
      </c>
      <c r="F232" t="str">
        <f>VLOOKUP(E232,Crowdfunding!A:H,COLUMN(Crowdfunding!G221),FALSE)</f>
        <v>failed</v>
      </c>
      <c r="G232">
        <f>VLOOKUP(E232,Crowdfunding!A:H,COLUMN(Crowdfunding!H221),FALSE)</f>
        <v>156</v>
      </c>
    </row>
    <row r="233" spans="1:7" x14ac:dyDescent="0.25">
      <c r="A233">
        <v>384</v>
      </c>
      <c r="B233" t="str">
        <f>VLOOKUP(A233,Crowdfunding!A:H,COLUMN(Crowdfunding!G222),FALSE)</f>
        <v>successful</v>
      </c>
      <c r="C233">
        <f>VLOOKUP(A233,Crowdfunding!A:H,COLUMN(Crowdfunding!H222),FALSE)</f>
        <v>4799</v>
      </c>
      <c r="E233">
        <v>588</v>
      </c>
      <c r="F233" t="str">
        <f>VLOOKUP(E233,Crowdfunding!A:H,COLUMN(Crowdfunding!G222),FALSE)</f>
        <v>failed</v>
      </c>
      <c r="G233">
        <f>VLOOKUP(E233,Crowdfunding!A:H,COLUMN(Crowdfunding!H222),FALSE)</f>
        <v>1368</v>
      </c>
    </row>
    <row r="234" spans="1:7" x14ac:dyDescent="0.25">
      <c r="A234">
        <v>385</v>
      </c>
      <c r="B234" t="str">
        <f>VLOOKUP(A234,Crowdfunding!A:H,COLUMN(Crowdfunding!G223),FALSE)</f>
        <v>successful</v>
      </c>
      <c r="C234">
        <f>VLOOKUP(A234,Crowdfunding!A:H,COLUMN(Crowdfunding!H223),FALSE)</f>
        <v>1137</v>
      </c>
      <c r="E234">
        <v>589</v>
      </c>
      <c r="F234" t="str">
        <f>VLOOKUP(E234,Crowdfunding!A:H,COLUMN(Crowdfunding!G223),FALSE)</f>
        <v>failed</v>
      </c>
      <c r="G234">
        <f>VLOOKUP(E234,Crowdfunding!A:H,COLUMN(Crowdfunding!H223),FALSE)</f>
        <v>102</v>
      </c>
    </row>
    <row r="235" spans="1:7" x14ac:dyDescent="0.25">
      <c r="A235">
        <v>389</v>
      </c>
      <c r="B235" t="str">
        <f>VLOOKUP(A235,Crowdfunding!A:H,COLUMN(Crowdfunding!G224),FALSE)</f>
        <v>successful</v>
      </c>
      <c r="C235">
        <f>VLOOKUP(A235,Crowdfunding!A:H,COLUMN(Crowdfunding!H224),FALSE)</f>
        <v>1152</v>
      </c>
      <c r="E235">
        <v>590</v>
      </c>
      <c r="F235" t="str">
        <f>VLOOKUP(E235,Crowdfunding!A:H,COLUMN(Crowdfunding!G224),FALSE)</f>
        <v>failed</v>
      </c>
      <c r="G235">
        <f>VLOOKUP(E235,Crowdfunding!A:H,COLUMN(Crowdfunding!H224),FALSE)</f>
        <v>86</v>
      </c>
    </row>
    <row r="236" spans="1:7" x14ac:dyDescent="0.25">
      <c r="A236">
        <v>390</v>
      </c>
      <c r="B236" t="str">
        <f>VLOOKUP(A236,Crowdfunding!A:H,COLUMN(Crowdfunding!G225),FALSE)</f>
        <v>successful</v>
      </c>
      <c r="C236">
        <f>VLOOKUP(A236,Crowdfunding!A:H,COLUMN(Crowdfunding!H225),FALSE)</f>
        <v>50</v>
      </c>
      <c r="E236">
        <v>592</v>
      </c>
      <c r="F236" t="str">
        <f>VLOOKUP(E236,Crowdfunding!A:H,COLUMN(Crowdfunding!G225),FALSE)</f>
        <v>failed</v>
      </c>
      <c r="G236">
        <f>VLOOKUP(E236,Crowdfunding!A:H,COLUMN(Crowdfunding!H225),FALSE)</f>
        <v>253</v>
      </c>
    </row>
    <row r="237" spans="1:7" x14ac:dyDescent="0.25">
      <c r="A237">
        <v>393</v>
      </c>
      <c r="B237" t="str">
        <f>VLOOKUP(A237,Crowdfunding!A:H,COLUMN(Crowdfunding!G226),FALSE)</f>
        <v>successful</v>
      </c>
      <c r="C237">
        <f>VLOOKUP(A237,Crowdfunding!A:H,COLUMN(Crowdfunding!H226),FALSE)</f>
        <v>3059</v>
      </c>
      <c r="E237">
        <v>594</v>
      </c>
      <c r="F237" t="str">
        <f>VLOOKUP(E237,Crowdfunding!A:H,COLUMN(Crowdfunding!G226),FALSE)</f>
        <v>failed</v>
      </c>
      <c r="G237">
        <f>VLOOKUP(E237,Crowdfunding!A:H,COLUMN(Crowdfunding!H226),FALSE)</f>
        <v>157</v>
      </c>
    </row>
    <row r="238" spans="1:7" x14ac:dyDescent="0.25">
      <c r="A238">
        <v>394</v>
      </c>
      <c r="B238" t="str">
        <f>VLOOKUP(A238,Crowdfunding!A:H,COLUMN(Crowdfunding!G227),FALSE)</f>
        <v>successful</v>
      </c>
      <c r="C238">
        <f>VLOOKUP(A238,Crowdfunding!A:H,COLUMN(Crowdfunding!H227),FALSE)</f>
        <v>34</v>
      </c>
      <c r="E238">
        <v>596</v>
      </c>
      <c r="F238" t="str">
        <f>VLOOKUP(E238,Crowdfunding!A:H,COLUMN(Crowdfunding!G227),FALSE)</f>
        <v>failed</v>
      </c>
      <c r="G238">
        <f>VLOOKUP(E238,Crowdfunding!A:H,COLUMN(Crowdfunding!H227),FALSE)</f>
        <v>183</v>
      </c>
    </row>
    <row r="239" spans="1:7" x14ac:dyDescent="0.25">
      <c r="A239">
        <v>395</v>
      </c>
      <c r="B239" t="str">
        <f>VLOOKUP(A239,Crowdfunding!A:H,COLUMN(Crowdfunding!G228),FALSE)</f>
        <v>successful</v>
      </c>
      <c r="C239">
        <f>VLOOKUP(A239,Crowdfunding!A:H,COLUMN(Crowdfunding!H228),FALSE)</f>
        <v>220</v>
      </c>
      <c r="E239">
        <v>599</v>
      </c>
      <c r="F239" t="str">
        <f>VLOOKUP(E239,Crowdfunding!A:H,COLUMN(Crowdfunding!G228),FALSE)</f>
        <v>failed</v>
      </c>
      <c r="G239">
        <f>VLOOKUP(E239,Crowdfunding!A:H,COLUMN(Crowdfunding!H228),FALSE)</f>
        <v>82</v>
      </c>
    </row>
    <row r="240" spans="1:7" x14ac:dyDescent="0.25">
      <c r="A240">
        <v>396</v>
      </c>
      <c r="B240" t="str">
        <f>VLOOKUP(A240,Crowdfunding!A:H,COLUMN(Crowdfunding!G229),FALSE)</f>
        <v>successful</v>
      </c>
      <c r="C240">
        <f>VLOOKUP(A240,Crowdfunding!A:H,COLUMN(Crowdfunding!H229),FALSE)</f>
        <v>1604</v>
      </c>
      <c r="E240">
        <v>600</v>
      </c>
      <c r="F240" t="str">
        <f>VLOOKUP(E240,Crowdfunding!A:H,COLUMN(Crowdfunding!G229),FALSE)</f>
        <v>failed</v>
      </c>
      <c r="G240">
        <f>VLOOKUP(E240,Crowdfunding!A:H,COLUMN(Crowdfunding!H229),FALSE)</f>
        <v>1</v>
      </c>
    </row>
    <row r="241" spans="1:7" x14ac:dyDescent="0.25">
      <c r="A241">
        <v>397</v>
      </c>
      <c r="B241" t="str">
        <f>VLOOKUP(A241,Crowdfunding!A:H,COLUMN(Crowdfunding!G230),FALSE)</f>
        <v>successful</v>
      </c>
      <c r="C241">
        <f>VLOOKUP(A241,Crowdfunding!A:H,COLUMN(Crowdfunding!H230),FALSE)</f>
        <v>454</v>
      </c>
      <c r="E241">
        <v>618</v>
      </c>
      <c r="F241" t="str">
        <f>VLOOKUP(E241,Crowdfunding!A:H,COLUMN(Crowdfunding!G230),FALSE)</f>
        <v>failed</v>
      </c>
      <c r="G241">
        <f>VLOOKUP(E241,Crowdfunding!A:H,COLUMN(Crowdfunding!H230),FALSE)</f>
        <v>1198</v>
      </c>
    </row>
    <row r="242" spans="1:7" x14ac:dyDescent="0.25">
      <c r="A242">
        <v>398</v>
      </c>
      <c r="B242" t="str">
        <f>VLOOKUP(A242,Crowdfunding!A:H,COLUMN(Crowdfunding!G231),FALSE)</f>
        <v>successful</v>
      </c>
      <c r="C242">
        <f>VLOOKUP(A242,Crowdfunding!A:H,COLUMN(Crowdfunding!H231),FALSE)</f>
        <v>123</v>
      </c>
      <c r="E242">
        <v>619</v>
      </c>
      <c r="F242" t="str">
        <f>VLOOKUP(E242,Crowdfunding!A:H,COLUMN(Crowdfunding!G231),FALSE)</f>
        <v>failed</v>
      </c>
      <c r="G242">
        <f>VLOOKUP(E242,Crowdfunding!A:H,COLUMN(Crowdfunding!H231),FALSE)</f>
        <v>648</v>
      </c>
    </row>
    <row r="243" spans="1:7" x14ac:dyDescent="0.25">
      <c r="A243">
        <v>401</v>
      </c>
      <c r="B243" t="str">
        <f>VLOOKUP(A243,Crowdfunding!A:H,COLUMN(Crowdfunding!G232),FALSE)</f>
        <v>successful</v>
      </c>
      <c r="C243">
        <f>VLOOKUP(A243,Crowdfunding!A:H,COLUMN(Crowdfunding!H232),FALSE)</f>
        <v>299</v>
      </c>
      <c r="E243">
        <v>622</v>
      </c>
      <c r="F243" t="str">
        <f>VLOOKUP(E243,Crowdfunding!A:H,COLUMN(Crowdfunding!G232),FALSE)</f>
        <v>failed</v>
      </c>
      <c r="G243">
        <f>VLOOKUP(E243,Crowdfunding!A:H,COLUMN(Crowdfunding!H232),FALSE)</f>
        <v>64</v>
      </c>
    </row>
    <row r="244" spans="1:7" x14ac:dyDescent="0.25">
      <c r="A244">
        <v>404</v>
      </c>
      <c r="B244" t="str">
        <f>VLOOKUP(A244,Crowdfunding!A:H,COLUMN(Crowdfunding!G233),FALSE)</f>
        <v>successful</v>
      </c>
      <c r="C244">
        <f>VLOOKUP(A244,Crowdfunding!A:H,COLUMN(Crowdfunding!H233),FALSE)</f>
        <v>2237</v>
      </c>
      <c r="E244">
        <v>625</v>
      </c>
      <c r="F244" t="str">
        <f>VLOOKUP(E244,Crowdfunding!A:H,COLUMN(Crowdfunding!G233),FALSE)</f>
        <v>failed</v>
      </c>
      <c r="G244">
        <f>VLOOKUP(E244,Crowdfunding!A:H,COLUMN(Crowdfunding!H233),FALSE)</f>
        <v>62</v>
      </c>
    </row>
    <row r="245" spans="1:7" x14ac:dyDescent="0.25">
      <c r="A245">
        <v>406</v>
      </c>
      <c r="B245" t="str">
        <f>VLOOKUP(A245,Crowdfunding!A:H,COLUMN(Crowdfunding!G234),FALSE)</f>
        <v>successful</v>
      </c>
      <c r="C245">
        <f>VLOOKUP(A245,Crowdfunding!A:H,COLUMN(Crowdfunding!H234),FALSE)</f>
        <v>645</v>
      </c>
      <c r="E245">
        <v>629</v>
      </c>
      <c r="F245" t="str">
        <f>VLOOKUP(E245,Crowdfunding!A:H,COLUMN(Crowdfunding!G234),FALSE)</f>
        <v>failed</v>
      </c>
      <c r="G245">
        <f>VLOOKUP(E245,Crowdfunding!A:H,COLUMN(Crowdfunding!H234),FALSE)</f>
        <v>750</v>
      </c>
    </row>
    <row r="246" spans="1:7" x14ac:dyDescent="0.25">
      <c r="A246">
        <v>407</v>
      </c>
      <c r="B246" t="str">
        <f>VLOOKUP(A246,Crowdfunding!A:H,COLUMN(Crowdfunding!G235),FALSE)</f>
        <v>successful</v>
      </c>
      <c r="C246">
        <f>VLOOKUP(A246,Crowdfunding!A:H,COLUMN(Crowdfunding!H235),FALSE)</f>
        <v>484</v>
      </c>
      <c r="E246">
        <v>633</v>
      </c>
      <c r="F246" t="str">
        <f>VLOOKUP(E246,Crowdfunding!A:H,COLUMN(Crowdfunding!G235),FALSE)</f>
        <v>failed</v>
      </c>
      <c r="G246">
        <f>VLOOKUP(E246,Crowdfunding!A:H,COLUMN(Crowdfunding!H235),FALSE)</f>
        <v>105</v>
      </c>
    </row>
    <row r="247" spans="1:7" x14ac:dyDescent="0.25">
      <c r="A247">
        <v>408</v>
      </c>
      <c r="B247" t="str">
        <f>VLOOKUP(A247,Crowdfunding!A:H,COLUMN(Crowdfunding!G236),FALSE)</f>
        <v>successful</v>
      </c>
      <c r="C247">
        <f>VLOOKUP(A247,Crowdfunding!A:H,COLUMN(Crowdfunding!H236),FALSE)</f>
        <v>154</v>
      </c>
      <c r="E247">
        <v>636</v>
      </c>
      <c r="F247" t="str">
        <f>VLOOKUP(E247,Crowdfunding!A:H,COLUMN(Crowdfunding!G236),FALSE)</f>
        <v>failed</v>
      </c>
      <c r="G247">
        <f>VLOOKUP(E247,Crowdfunding!A:H,COLUMN(Crowdfunding!H236),FALSE)</f>
        <v>2604</v>
      </c>
    </row>
    <row r="248" spans="1:7" x14ac:dyDescent="0.25">
      <c r="A248">
        <v>411</v>
      </c>
      <c r="B248" t="str">
        <f>VLOOKUP(A248,Crowdfunding!A:H,COLUMN(Crowdfunding!G237),FALSE)</f>
        <v>successful</v>
      </c>
      <c r="C248">
        <f>VLOOKUP(A248,Crowdfunding!A:H,COLUMN(Crowdfunding!H237),FALSE)</f>
        <v>82</v>
      </c>
      <c r="E248">
        <v>637</v>
      </c>
      <c r="F248" t="str">
        <f>VLOOKUP(E248,Crowdfunding!A:H,COLUMN(Crowdfunding!G237),FALSE)</f>
        <v>failed</v>
      </c>
      <c r="G248">
        <f>VLOOKUP(E248,Crowdfunding!A:H,COLUMN(Crowdfunding!H237),FALSE)</f>
        <v>65</v>
      </c>
    </row>
    <row r="249" spans="1:7" x14ac:dyDescent="0.25">
      <c r="A249">
        <v>412</v>
      </c>
      <c r="B249" t="str">
        <f>VLOOKUP(A249,Crowdfunding!A:H,COLUMN(Crowdfunding!G238),FALSE)</f>
        <v>successful</v>
      </c>
      <c r="C249">
        <f>VLOOKUP(A249,Crowdfunding!A:H,COLUMN(Crowdfunding!H238),FALSE)</f>
        <v>134</v>
      </c>
      <c r="E249">
        <v>638</v>
      </c>
      <c r="F249" t="str">
        <f>VLOOKUP(E249,Crowdfunding!A:H,COLUMN(Crowdfunding!G238),FALSE)</f>
        <v>failed</v>
      </c>
      <c r="G249">
        <f>VLOOKUP(E249,Crowdfunding!A:H,COLUMN(Crowdfunding!H238),FALSE)</f>
        <v>94</v>
      </c>
    </row>
    <row r="250" spans="1:7" x14ac:dyDescent="0.25">
      <c r="A250">
        <v>419</v>
      </c>
      <c r="B250" t="str">
        <f>VLOOKUP(A250,Crowdfunding!A:H,COLUMN(Crowdfunding!G239),FALSE)</f>
        <v>successful</v>
      </c>
      <c r="C250">
        <f>VLOOKUP(A250,Crowdfunding!A:H,COLUMN(Crowdfunding!H239),FALSE)</f>
        <v>5203</v>
      </c>
      <c r="E250">
        <v>640</v>
      </c>
      <c r="F250" t="str">
        <f>VLOOKUP(E250,Crowdfunding!A:H,COLUMN(Crowdfunding!G239),FALSE)</f>
        <v>failed</v>
      </c>
      <c r="G250">
        <f>VLOOKUP(E250,Crowdfunding!A:H,COLUMN(Crowdfunding!H239),FALSE)</f>
        <v>257</v>
      </c>
    </row>
    <row r="251" spans="1:7" x14ac:dyDescent="0.25">
      <c r="A251">
        <v>420</v>
      </c>
      <c r="B251" t="str">
        <f>VLOOKUP(A251,Crowdfunding!A:H,COLUMN(Crowdfunding!G240),FALSE)</f>
        <v>successful</v>
      </c>
      <c r="C251">
        <f>VLOOKUP(A251,Crowdfunding!A:H,COLUMN(Crowdfunding!H240),FALSE)</f>
        <v>94</v>
      </c>
      <c r="E251">
        <v>644</v>
      </c>
      <c r="F251" t="str">
        <f>VLOOKUP(E251,Crowdfunding!A:H,COLUMN(Crowdfunding!G240),FALSE)</f>
        <v>failed</v>
      </c>
      <c r="G251">
        <f>VLOOKUP(E251,Crowdfunding!A:H,COLUMN(Crowdfunding!H240),FALSE)</f>
        <v>2928</v>
      </c>
    </row>
    <row r="252" spans="1:7" x14ac:dyDescent="0.25">
      <c r="A252">
        <v>422</v>
      </c>
      <c r="B252" t="str">
        <f>VLOOKUP(A252,Crowdfunding!A:H,COLUMN(Crowdfunding!G241),FALSE)</f>
        <v>successful</v>
      </c>
      <c r="C252">
        <f>VLOOKUP(A252,Crowdfunding!A:H,COLUMN(Crowdfunding!H241),FALSE)</f>
        <v>205</v>
      </c>
      <c r="E252">
        <v>645</v>
      </c>
      <c r="F252" t="str">
        <f>VLOOKUP(E252,Crowdfunding!A:H,COLUMN(Crowdfunding!G241),FALSE)</f>
        <v>failed</v>
      </c>
      <c r="G252">
        <f>VLOOKUP(E252,Crowdfunding!A:H,COLUMN(Crowdfunding!H241),FALSE)</f>
        <v>4697</v>
      </c>
    </row>
    <row r="253" spans="1:7" x14ac:dyDescent="0.25">
      <c r="A253">
        <v>425</v>
      </c>
      <c r="B253" t="str">
        <f>VLOOKUP(A253,Crowdfunding!A:H,COLUMN(Crowdfunding!G242),FALSE)</f>
        <v>successful</v>
      </c>
      <c r="C253">
        <f>VLOOKUP(A253,Crowdfunding!A:H,COLUMN(Crowdfunding!H242),FALSE)</f>
        <v>92</v>
      </c>
      <c r="E253">
        <v>646</v>
      </c>
      <c r="F253" t="str">
        <f>VLOOKUP(E253,Crowdfunding!A:H,COLUMN(Crowdfunding!G242),FALSE)</f>
        <v>failed</v>
      </c>
      <c r="G253">
        <f>VLOOKUP(E253,Crowdfunding!A:H,COLUMN(Crowdfunding!H242),FALSE)</f>
        <v>2915</v>
      </c>
    </row>
    <row r="254" spans="1:7" x14ac:dyDescent="0.25">
      <c r="A254">
        <v>426</v>
      </c>
      <c r="B254" t="str">
        <f>VLOOKUP(A254,Crowdfunding!A:H,COLUMN(Crowdfunding!G243),FALSE)</f>
        <v>successful</v>
      </c>
      <c r="C254">
        <f>VLOOKUP(A254,Crowdfunding!A:H,COLUMN(Crowdfunding!H243),FALSE)</f>
        <v>219</v>
      </c>
      <c r="E254">
        <v>647</v>
      </c>
      <c r="F254" t="str">
        <f>VLOOKUP(E254,Crowdfunding!A:H,COLUMN(Crowdfunding!G243),FALSE)</f>
        <v>failed</v>
      </c>
      <c r="G254">
        <f>VLOOKUP(E254,Crowdfunding!A:H,COLUMN(Crowdfunding!H243),FALSE)</f>
        <v>18</v>
      </c>
    </row>
    <row r="255" spans="1:7" x14ac:dyDescent="0.25">
      <c r="A255">
        <v>427</v>
      </c>
      <c r="B255" t="str">
        <f>VLOOKUP(A255,Crowdfunding!A:H,COLUMN(Crowdfunding!G244),FALSE)</f>
        <v>successful</v>
      </c>
      <c r="C255">
        <f>VLOOKUP(A255,Crowdfunding!A:H,COLUMN(Crowdfunding!H244),FALSE)</f>
        <v>2526</v>
      </c>
      <c r="E255">
        <v>649</v>
      </c>
      <c r="F255" t="str">
        <f>VLOOKUP(E255,Crowdfunding!A:H,COLUMN(Crowdfunding!G244),FALSE)</f>
        <v>failed</v>
      </c>
      <c r="G255">
        <f>VLOOKUP(E255,Crowdfunding!A:H,COLUMN(Crowdfunding!H244),FALSE)</f>
        <v>602</v>
      </c>
    </row>
    <row r="256" spans="1:7" x14ac:dyDescent="0.25">
      <c r="A256">
        <v>431</v>
      </c>
      <c r="B256" t="str">
        <f>VLOOKUP(A256,Crowdfunding!A:H,COLUMN(Crowdfunding!G245),FALSE)</f>
        <v>successful</v>
      </c>
      <c r="C256">
        <f>VLOOKUP(A256,Crowdfunding!A:H,COLUMN(Crowdfunding!H245),FALSE)</f>
        <v>94</v>
      </c>
      <c r="E256">
        <v>650</v>
      </c>
      <c r="F256" t="str">
        <f>VLOOKUP(E256,Crowdfunding!A:H,COLUMN(Crowdfunding!G245),FALSE)</f>
        <v>failed</v>
      </c>
      <c r="G256">
        <f>VLOOKUP(E256,Crowdfunding!A:H,COLUMN(Crowdfunding!H245),FALSE)</f>
        <v>1</v>
      </c>
    </row>
    <row r="257" spans="1:7" x14ac:dyDescent="0.25">
      <c r="A257">
        <v>435</v>
      </c>
      <c r="B257" t="str">
        <f>VLOOKUP(A257,Crowdfunding!A:H,COLUMN(Crowdfunding!G246),FALSE)</f>
        <v>successful</v>
      </c>
      <c r="C257">
        <f>VLOOKUP(A257,Crowdfunding!A:H,COLUMN(Crowdfunding!H246),FALSE)</f>
        <v>1713</v>
      </c>
      <c r="E257">
        <v>651</v>
      </c>
      <c r="F257" t="str">
        <f>VLOOKUP(E257,Crowdfunding!A:H,COLUMN(Crowdfunding!G246),FALSE)</f>
        <v>failed</v>
      </c>
      <c r="G257">
        <f>VLOOKUP(E257,Crowdfunding!A:H,COLUMN(Crowdfunding!H246),FALSE)</f>
        <v>3868</v>
      </c>
    </row>
    <row r="258" spans="1:7" x14ac:dyDescent="0.25">
      <c r="A258">
        <v>436</v>
      </c>
      <c r="B258" t="str">
        <f>VLOOKUP(A258,Crowdfunding!A:H,COLUMN(Crowdfunding!G247),FALSE)</f>
        <v>successful</v>
      </c>
      <c r="C258">
        <f>VLOOKUP(A258,Crowdfunding!A:H,COLUMN(Crowdfunding!H247),FALSE)</f>
        <v>249</v>
      </c>
      <c r="E258">
        <v>656</v>
      </c>
      <c r="F258" t="str">
        <f>VLOOKUP(E258,Crowdfunding!A:H,COLUMN(Crowdfunding!G247),FALSE)</f>
        <v>failed</v>
      </c>
      <c r="G258">
        <f>VLOOKUP(E258,Crowdfunding!A:H,COLUMN(Crowdfunding!H247),FALSE)</f>
        <v>504</v>
      </c>
    </row>
    <row r="259" spans="1:7" x14ac:dyDescent="0.25">
      <c r="A259">
        <v>437</v>
      </c>
      <c r="B259" t="str">
        <f>VLOOKUP(A259,Crowdfunding!A:H,COLUMN(Crowdfunding!G248),FALSE)</f>
        <v>successful</v>
      </c>
      <c r="C259">
        <f>VLOOKUP(A259,Crowdfunding!A:H,COLUMN(Crowdfunding!H248),FALSE)</f>
        <v>192</v>
      </c>
      <c r="E259">
        <v>657</v>
      </c>
      <c r="F259" t="str">
        <f>VLOOKUP(E259,Crowdfunding!A:H,COLUMN(Crowdfunding!G248),FALSE)</f>
        <v>failed</v>
      </c>
      <c r="G259">
        <f>VLOOKUP(E259,Crowdfunding!A:H,COLUMN(Crowdfunding!H248),FALSE)</f>
        <v>14</v>
      </c>
    </row>
    <row r="260" spans="1:7" x14ac:dyDescent="0.25">
      <c r="A260">
        <v>438</v>
      </c>
      <c r="B260" t="str">
        <f>VLOOKUP(A260,Crowdfunding!A:H,COLUMN(Crowdfunding!G249),FALSE)</f>
        <v>successful</v>
      </c>
      <c r="C260">
        <f>VLOOKUP(A260,Crowdfunding!A:H,COLUMN(Crowdfunding!H249),FALSE)</f>
        <v>247</v>
      </c>
      <c r="E260">
        <v>659</v>
      </c>
      <c r="F260" t="str">
        <f>VLOOKUP(E260,Crowdfunding!A:H,COLUMN(Crowdfunding!G249),FALSE)</f>
        <v>failed</v>
      </c>
      <c r="G260">
        <f>VLOOKUP(E260,Crowdfunding!A:H,COLUMN(Crowdfunding!H249),FALSE)</f>
        <v>750</v>
      </c>
    </row>
    <row r="261" spans="1:7" x14ac:dyDescent="0.25">
      <c r="A261">
        <v>439</v>
      </c>
      <c r="B261" t="str">
        <f>VLOOKUP(A261,Crowdfunding!A:H,COLUMN(Crowdfunding!G250),FALSE)</f>
        <v>successful</v>
      </c>
      <c r="C261">
        <f>VLOOKUP(A261,Crowdfunding!A:H,COLUMN(Crowdfunding!H250),FALSE)</f>
        <v>2293</v>
      </c>
      <c r="E261">
        <v>660</v>
      </c>
      <c r="F261" t="str">
        <f>VLOOKUP(E261,Crowdfunding!A:H,COLUMN(Crowdfunding!G250),FALSE)</f>
        <v>failed</v>
      </c>
      <c r="G261">
        <f>VLOOKUP(E261,Crowdfunding!A:H,COLUMN(Crowdfunding!H250),FALSE)</f>
        <v>77</v>
      </c>
    </row>
    <row r="262" spans="1:7" x14ac:dyDescent="0.25">
      <c r="A262">
        <v>440</v>
      </c>
      <c r="B262" t="str">
        <f>VLOOKUP(A262,Crowdfunding!A:H,COLUMN(Crowdfunding!G251),FALSE)</f>
        <v>successful</v>
      </c>
      <c r="C262">
        <f>VLOOKUP(A262,Crowdfunding!A:H,COLUMN(Crowdfunding!H251),FALSE)</f>
        <v>3131</v>
      </c>
      <c r="E262">
        <v>661</v>
      </c>
      <c r="F262" t="str">
        <f>VLOOKUP(E262,Crowdfunding!A:H,COLUMN(Crowdfunding!G251),FALSE)</f>
        <v>failed</v>
      </c>
      <c r="G262">
        <f>VLOOKUP(E262,Crowdfunding!A:H,COLUMN(Crowdfunding!H251),FALSE)</f>
        <v>752</v>
      </c>
    </row>
    <row r="263" spans="1:7" x14ac:dyDescent="0.25">
      <c r="A263">
        <v>442</v>
      </c>
      <c r="B263" t="str">
        <f>VLOOKUP(A263,Crowdfunding!A:H,COLUMN(Crowdfunding!G252),FALSE)</f>
        <v>successful</v>
      </c>
      <c r="C263">
        <f>VLOOKUP(A263,Crowdfunding!A:H,COLUMN(Crowdfunding!H252),FALSE)</f>
        <v>143</v>
      </c>
      <c r="E263">
        <v>662</v>
      </c>
      <c r="F263" t="str">
        <f>VLOOKUP(E263,Crowdfunding!A:H,COLUMN(Crowdfunding!G252),FALSE)</f>
        <v>failed</v>
      </c>
      <c r="G263">
        <f>VLOOKUP(E263,Crowdfunding!A:H,COLUMN(Crowdfunding!H252),FALSE)</f>
        <v>131</v>
      </c>
    </row>
    <row r="264" spans="1:7" x14ac:dyDescent="0.25">
      <c r="A264">
        <v>444</v>
      </c>
      <c r="B264" t="str">
        <f>VLOOKUP(A264,Crowdfunding!A:H,COLUMN(Crowdfunding!G253),FALSE)</f>
        <v>successful</v>
      </c>
      <c r="C264">
        <f>VLOOKUP(A264,Crowdfunding!A:H,COLUMN(Crowdfunding!H253),FALSE)</f>
        <v>296</v>
      </c>
      <c r="E264">
        <v>663</v>
      </c>
      <c r="F264" t="str">
        <f>VLOOKUP(E264,Crowdfunding!A:H,COLUMN(Crowdfunding!G253),FALSE)</f>
        <v>failed</v>
      </c>
      <c r="G264">
        <f>VLOOKUP(E264,Crowdfunding!A:H,COLUMN(Crowdfunding!H253),FALSE)</f>
        <v>87</v>
      </c>
    </row>
    <row r="265" spans="1:7" x14ac:dyDescent="0.25">
      <c r="A265">
        <v>445</v>
      </c>
      <c r="B265" t="str">
        <f>VLOOKUP(A265,Crowdfunding!A:H,COLUMN(Crowdfunding!G254),FALSE)</f>
        <v>successful</v>
      </c>
      <c r="C265">
        <f>VLOOKUP(A265,Crowdfunding!A:H,COLUMN(Crowdfunding!H254),FALSE)</f>
        <v>170</v>
      </c>
      <c r="E265">
        <v>664</v>
      </c>
      <c r="F265" t="str">
        <f>VLOOKUP(E265,Crowdfunding!A:H,COLUMN(Crowdfunding!G254),FALSE)</f>
        <v>failed</v>
      </c>
      <c r="G265">
        <f>VLOOKUP(E265,Crowdfunding!A:H,COLUMN(Crowdfunding!H254),FALSE)</f>
        <v>1063</v>
      </c>
    </row>
    <row r="266" spans="1:7" x14ac:dyDescent="0.25">
      <c r="A266">
        <v>449</v>
      </c>
      <c r="B266" t="str">
        <f>VLOOKUP(A266,Crowdfunding!A:H,COLUMN(Crowdfunding!G255),FALSE)</f>
        <v>successful</v>
      </c>
      <c r="C266">
        <f>VLOOKUP(A266,Crowdfunding!A:H,COLUMN(Crowdfunding!H255),FALSE)</f>
        <v>86</v>
      </c>
      <c r="E266">
        <v>668</v>
      </c>
      <c r="F266" t="str">
        <f>VLOOKUP(E266,Crowdfunding!A:H,COLUMN(Crowdfunding!G255),FALSE)</f>
        <v>failed</v>
      </c>
      <c r="G266">
        <f>VLOOKUP(E266,Crowdfunding!A:H,COLUMN(Crowdfunding!H255),FALSE)</f>
        <v>76</v>
      </c>
    </row>
    <row r="267" spans="1:7" x14ac:dyDescent="0.25">
      <c r="A267">
        <v>451</v>
      </c>
      <c r="B267" t="str">
        <f>VLOOKUP(A267,Crowdfunding!A:H,COLUMN(Crowdfunding!G256),FALSE)</f>
        <v>successful</v>
      </c>
      <c r="C267">
        <f>VLOOKUP(A267,Crowdfunding!A:H,COLUMN(Crowdfunding!H256),FALSE)</f>
        <v>6286</v>
      </c>
      <c r="E267">
        <v>672</v>
      </c>
      <c r="F267" t="str">
        <f>VLOOKUP(E267,Crowdfunding!A:H,COLUMN(Crowdfunding!G256),FALSE)</f>
        <v>failed</v>
      </c>
      <c r="G267">
        <f>VLOOKUP(E267,Crowdfunding!A:H,COLUMN(Crowdfunding!H256),FALSE)</f>
        <v>4428</v>
      </c>
    </row>
    <row r="268" spans="1:7" x14ac:dyDescent="0.25">
      <c r="A268">
        <v>455</v>
      </c>
      <c r="B268" t="str">
        <f>VLOOKUP(A268,Crowdfunding!A:H,COLUMN(Crowdfunding!G257),FALSE)</f>
        <v>successful</v>
      </c>
      <c r="C268">
        <f>VLOOKUP(A268,Crowdfunding!A:H,COLUMN(Crowdfunding!H257),FALSE)</f>
        <v>3727</v>
      </c>
      <c r="E268">
        <v>673</v>
      </c>
      <c r="F268" t="str">
        <f>VLOOKUP(E268,Crowdfunding!A:H,COLUMN(Crowdfunding!G257),FALSE)</f>
        <v>failed</v>
      </c>
      <c r="G268">
        <f>VLOOKUP(E268,Crowdfunding!A:H,COLUMN(Crowdfunding!H257),FALSE)</f>
        <v>58</v>
      </c>
    </row>
    <row r="269" spans="1:7" x14ac:dyDescent="0.25">
      <c r="A269">
        <v>456</v>
      </c>
      <c r="B269" t="str">
        <f>VLOOKUP(A269,Crowdfunding!A:H,COLUMN(Crowdfunding!G258),FALSE)</f>
        <v>successful</v>
      </c>
      <c r="C269">
        <f>VLOOKUP(A269,Crowdfunding!A:H,COLUMN(Crowdfunding!H258),FALSE)</f>
        <v>1605</v>
      </c>
      <c r="E269">
        <v>677</v>
      </c>
      <c r="F269" t="str">
        <f>VLOOKUP(E269,Crowdfunding!A:H,COLUMN(Crowdfunding!G258),FALSE)</f>
        <v>failed</v>
      </c>
      <c r="G269">
        <f>VLOOKUP(E269,Crowdfunding!A:H,COLUMN(Crowdfunding!H258),FALSE)</f>
        <v>111</v>
      </c>
    </row>
    <row r="270" spans="1:7" x14ac:dyDescent="0.25">
      <c r="A270">
        <v>458</v>
      </c>
      <c r="B270" t="str">
        <f>VLOOKUP(A270,Crowdfunding!A:H,COLUMN(Crowdfunding!G259),FALSE)</f>
        <v>successful</v>
      </c>
      <c r="C270">
        <f>VLOOKUP(A270,Crowdfunding!A:H,COLUMN(Crowdfunding!H259),FALSE)</f>
        <v>2120</v>
      </c>
      <c r="E270">
        <v>680</v>
      </c>
      <c r="F270" t="str">
        <f>VLOOKUP(E270,Crowdfunding!A:H,COLUMN(Crowdfunding!G259),FALSE)</f>
        <v>failed</v>
      </c>
      <c r="G270">
        <f>VLOOKUP(E270,Crowdfunding!A:H,COLUMN(Crowdfunding!H259),FALSE)</f>
        <v>2955</v>
      </c>
    </row>
    <row r="271" spans="1:7" x14ac:dyDescent="0.25">
      <c r="A271">
        <v>460</v>
      </c>
      <c r="B271" t="str">
        <f>VLOOKUP(A271,Crowdfunding!A:H,COLUMN(Crowdfunding!G260),FALSE)</f>
        <v>successful</v>
      </c>
      <c r="C271">
        <f>VLOOKUP(A271,Crowdfunding!A:H,COLUMN(Crowdfunding!H260),FALSE)</f>
        <v>50</v>
      </c>
      <c r="E271">
        <v>681</v>
      </c>
      <c r="F271" t="str">
        <f>VLOOKUP(E271,Crowdfunding!A:H,COLUMN(Crowdfunding!G260),FALSE)</f>
        <v>failed</v>
      </c>
      <c r="G271">
        <f>VLOOKUP(E271,Crowdfunding!A:H,COLUMN(Crowdfunding!H260),FALSE)</f>
        <v>1657</v>
      </c>
    </row>
    <row r="272" spans="1:7" x14ac:dyDescent="0.25">
      <c r="A272">
        <v>461</v>
      </c>
      <c r="B272" t="str">
        <f>VLOOKUP(A272,Crowdfunding!A:H,COLUMN(Crowdfunding!G261),FALSE)</f>
        <v>successful</v>
      </c>
      <c r="C272">
        <f>VLOOKUP(A272,Crowdfunding!A:H,COLUMN(Crowdfunding!H261),FALSE)</f>
        <v>2080</v>
      </c>
      <c r="E272">
        <v>685</v>
      </c>
      <c r="F272" t="str">
        <f>VLOOKUP(E272,Crowdfunding!A:H,COLUMN(Crowdfunding!G261),FALSE)</f>
        <v>failed</v>
      </c>
      <c r="G272">
        <f>VLOOKUP(E272,Crowdfunding!A:H,COLUMN(Crowdfunding!H261),FALSE)</f>
        <v>926</v>
      </c>
    </row>
    <row r="273" spans="1:7" x14ac:dyDescent="0.25">
      <c r="A273">
        <v>463</v>
      </c>
      <c r="B273" t="str">
        <f>VLOOKUP(A273,Crowdfunding!A:H,COLUMN(Crowdfunding!G262),FALSE)</f>
        <v>successful</v>
      </c>
      <c r="C273">
        <f>VLOOKUP(A273,Crowdfunding!A:H,COLUMN(Crowdfunding!H262),FALSE)</f>
        <v>2105</v>
      </c>
      <c r="E273">
        <v>692</v>
      </c>
      <c r="F273" t="str">
        <f>VLOOKUP(E273,Crowdfunding!A:H,COLUMN(Crowdfunding!G262),FALSE)</f>
        <v>failed</v>
      </c>
      <c r="G273">
        <f>VLOOKUP(E273,Crowdfunding!A:H,COLUMN(Crowdfunding!H262),FALSE)</f>
        <v>77</v>
      </c>
    </row>
    <row r="274" spans="1:7" x14ac:dyDescent="0.25">
      <c r="A274">
        <v>464</v>
      </c>
      <c r="B274" t="str">
        <f>VLOOKUP(A274,Crowdfunding!A:H,COLUMN(Crowdfunding!G263),FALSE)</f>
        <v>successful</v>
      </c>
      <c r="C274">
        <f>VLOOKUP(A274,Crowdfunding!A:H,COLUMN(Crowdfunding!H263),FALSE)</f>
        <v>2436</v>
      </c>
      <c r="E274">
        <v>693</v>
      </c>
      <c r="F274" t="str">
        <f>VLOOKUP(E274,Crowdfunding!A:H,COLUMN(Crowdfunding!G263),FALSE)</f>
        <v>failed</v>
      </c>
      <c r="G274">
        <f>VLOOKUP(E274,Crowdfunding!A:H,COLUMN(Crowdfunding!H263),FALSE)</f>
        <v>1748</v>
      </c>
    </row>
    <row r="275" spans="1:7" x14ac:dyDescent="0.25">
      <c r="A275">
        <v>465</v>
      </c>
      <c r="B275" t="str">
        <f>VLOOKUP(A275,Crowdfunding!A:H,COLUMN(Crowdfunding!G264),FALSE)</f>
        <v>successful</v>
      </c>
      <c r="C275">
        <f>VLOOKUP(A275,Crowdfunding!A:H,COLUMN(Crowdfunding!H264),FALSE)</f>
        <v>80</v>
      </c>
      <c r="E275">
        <v>694</v>
      </c>
      <c r="F275" t="str">
        <f>VLOOKUP(E275,Crowdfunding!A:H,COLUMN(Crowdfunding!G264),FALSE)</f>
        <v>failed</v>
      </c>
      <c r="G275">
        <f>VLOOKUP(E275,Crowdfunding!A:H,COLUMN(Crowdfunding!H264),FALSE)</f>
        <v>79</v>
      </c>
    </row>
    <row r="276" spans="1:7" x14ac:dyDescent="0.25">
      <c r="A276">
        <v>466</v>
      </c>
      <c r="B276" t="str">
        <f>VLOOKUP(A276,Crowdfunding!A:H,COLUMN(Crowdfunding!G265),FALSE)</f>
        <v>successful</v>
      </c>
      <c r="C276">
        <f>VLOOKUP(A276,Crowdfunding!A:H,COLUMN(Crowdfunding!H265),FALSE)</f>
        <v>42</v>
      </c>
      <c r="E276">
        <v>696</v>
      </c>
      <c r="F276" t="str">
        <f>VLOOKUP(E276,Crowdfunding!A:H,COLUMN(Crowdfunding!G265),FALSE)</f>
        <v>failed</v>
      </c>
      <c r="G276">
        <f>VLOOKUP(E276,Crowdfunding!A:H,COLUMN(Crowdfunding!H265),FALSE)</f>
        <v>889</v>
      </c>
    </row>
    <row r="277" spans="1:7" x14ac:dyDescent="0.25">
      <c r="A277">
        <v>467</v>
      </c>
      <c r="B277" t="str">
        <f>VLOOKUP(A277,Crowdfunding!A:H,COLUMN(Crowdfunding!G266),FALSE)</f>
        <v>successful</v>
      </c>
      <c r="C277">
        <f>VLOOKUP(A277,Crowdfunding!A:H,COLUMN(Crowdfunding!H266),FALSE)</f>
        <v>139</v>
      </c>
      <c r="E277">
        <v>699</v>
      </c>
      <c r="F277" t="str">
        <f>VLOOKUP(E277,Crowdfunding!A:H,COLUMN(Crowdfunding!G266),FALSE)</f>
        <v>failed</v>
      </c>
      <c r="G277">
        <f>VLOOKUP(E277,Crowdfunding!A:H,COLUMN(Crowdfunding!H266),FALSE)</f>
        <v>56</v>
      </c>
    </row>
    <row r="278" spans="1:7" x14ac:dyDescent="0.25">
      <c r="A278">
        <v>469</v>
      </c>
      <c r="B278" t="str">
        <f>VLOOKUP(A278,Crowdfunding!A:H,COLUMN(Crowdfunding!G267),FALSE)</f>
        <v>successful</v>
      </c>
      <c r="C278">
        <f>VLOOKUP(A278,Crowdfunding!A:H,COLUMN(Crowdfunding!H267),FALSE)</f>
        <v>159</v>
      </c>
      <c r="E278">
        <v>700</v>
      </c>
      <c r="F278" t="str">
        <f>VLOOKUP(E278,Crowdfunding!A:H,COLUMN(Crowdfunding!G267),FALSE)</f>
        <v>failed</v>
      </c>
      <c r="G278">
        <f>VLOOKUP(E278,Crowdfunding!A:H,COLUMN(Crowdfunding!H267),FALSE)</f>
        <v>1</v>
      </c>
    </row>
    <row r="279" spans="1:7" x14ac:dyDescent="0.25">
      <c r="A279">
        <v>470</v>
      </c>
      <c r="B279" t="str">
        <f>VLOOKUP(A279,Crowdfunding!A:H,COLUMN(Crowdfunding!G268),FALSE)</f>
        <v>successful</v>
      </c>
      <c r="C279">
        <f>VLOOKUP(A279,Crowdfunding!A:H,COLUMN(Crowdfunding!H268),FALSE)</f>
        <v>381</v>
      </c>
      <c r="E279">
        <v>702</v>
      </c>
      <c r="F279" t="str">
        <f>VLOOKUP(E279,Crowdfunding!A:H,COLUMN(Crowdfunding!G268),FALSE)</f>
        <v>failed</v>
      </c>
      <c r="G279">
        <f>VLOOKUP(E279,Crowdfunding!A:H,COLUMN(Crowdfunding!H268),FALSE)</f>
        <v>83</v>
      </c>
    </row>
    <row r="280" spans="1:7" x14ac:dyDescent="0.25">
      <c r="A280">
        <v>471</v>
      </c>
      <c r="B280" t="str">
        <f>VLOOKUP(A280,Crowdfunding!A:H,COLUMN(Crowdfunding!G269),FALSE)</f>
        <v>successful</v>
      </c>
      <c r="C280">
        <f>VLOOKUP(A280,Crowdfunding!A:H,COLUMN(Crowdfunding!H269),FALSE)</f>
        <v>194</v>
      </c>
      <c r="E280">
        <v>705</v>
      </c>
      <c r="F280" t="str">
        <f>VLOOKUP(E280,Crowdfunding!A:H,COLUMN(Crowdfunding!G269),FALSE)</f>
        <v>failed</v>
      </c>
      <c r="G280">
        <f>VLOOKUP(E280,Crowdfunding!A:H,COLUMN(Crowdfunding!H269),FALSE)</f>
        <v>2025</v>
      </c>
    </row>
    <row r="281" spans="1:7" x14ac:dyDescent="0.25">
      <c r="A281">
        <v>473</v>
      </c>
      <c r="B281" t="str">
        <f>VLOOKUP(A281,Crowdfunding!A:H,COLUMN(Crowdfunding!G270),FALSE)</f>
        <v>successful</v>
      </c>
      <c r="C281">
        <f>VLOOKUP(A281,Crowdfunding!A:H,COLUMN(Crowdfunding!H270),FALSE)</f>
        <v>106</v>
      </c>
      <c r="E281">
        <v>711</v>
      </c>
      <c r="F281" t="str">
        <f>VLOOKUP(E281,Crowdfunding!A:H,COLUMN(Crowdfunding!G270),FALSE)</f>
        <v>failed</v>
      </c>
      <c r="G281">
        <f>VLOOKUP(E281,Crowdfunding!A:H,COLUMN(Crowdfunding!H270),FALSE)</f>
        <v>14</v>
      </c>
    </row>
    <row r="282" spans="1:7" x14ac:dyDescent="0.25">
      <c r="A282">
        <v>474</v>
      </c>
      <c r="B282" t="str">
        <f>VLOOKUP(A282,Crowdfunding!A:H,COLUMN(Crowdfunding!G271),FALSE)</f>
        <v>successful</v>
      </c>
      <c r="C282">
        <f>VLOOKUP(A282,Crowdfunding!A:H,COLUMN(Crowdfunding!H271),FALSE)</f>
        <v>142</v>
      </c>
      <c r="E282">
        <v>715</v>
      </c>
      <c r="F282" t="str">
        <f>VLOOKUP(E282,Crowdfunding!A:H,COLUMN(Crowdfunding!G271),FALSE)</f>
        <v>failed</v>
      </c>
      <c r="G282">
        <f>VLOOKUP(E282,Crowdfunding!A:H,COLUMN(Crowdfunding!H271),FALSE)</f>
        <v>656</v>
      </c>
    </row>
    <row r="283" spans="1:7" x14ac:dyDescent="0.25">
      <c r="A283">
        <v>475</v>
      </c>
      <c r="B283" t="str">
        <f>VLOOKUP(A283,Crowdfunding!A:H,COLUMN(Crowdfunding!G272),FALSE)</f>
        <v>successful</v>
      </c>
      <c r="C283">
        <f>VLOOKUP(A283,Crowdfunding!A:H,COLUMN(Crowdfunding!H272),FALSE)</f>
        <v>211</v>
      </c>
      <c r="E283">
        <v>725</v>
      </c>
      <c r="F283" t="str">
        <f>VLOOKUP(E283,Crowdfunding!A:H,COLUMN(Crowdfunding!G272),FALSE)</f>
        <v>failed</v>
      </c>
      <c r="G283">
        <f>VLOOKUP(E283,Crowdfunding!A:H,COLUMN(Crowdfunding!H272),FALSE)</f>
        <v>1596</v>
      </c>
    </row>
    <row r="284" spans="1:7" x14ac:dyDescent="0.25">
      <c r="A284">
        <v>478</v>
      </c>
      <c r="B284" t="str">
        <f>VLOOKUP(A284,Crowdfunding!A:H,COLUMN(Crowdfunding!G273),FALSE)</f>
        <v>successful</v>
      </c>
      <c r="C284">
        <f>VLOOKUP(A284,Crowdfunding!A:H,COLUMN(Crowdfunding!H273),FALSE)</f>
        <v>2756</v>
      </c>
      <c r="E284">
        <v>728</v>
      </c>
      <c r="F284" t="str">
        <f>VLOOKUP(E284,Crowdfunding!A:H,COLUMN(Crowdfunding!G273),FALSE)</f>
        <v>failed</v>
      </c>
      <c r="G284">
        <f>VLOOKUP(E284,Crowdfunding!A:H,COLUMN(Crowdfunding!H273),FALSE)</f>
        <v>10</v>
      </c>
    </row>
    <row r="285" spans="1:7" x14ac:dyDescent="0.25">
      <c r="A285">
        <v>479</v>
      </c>
      <c r="B285" t="str">
        <f>VLOOKUP(A285,Crowdfunding!A:H,COLUMN(Crowdfunding!G274),FALSE)</f>
        <v>successful</v>
      </c>
      <c r="C285">
        <f>VLOOKUP(A285,Crowdfunding!A:H,COLUMN(Crowdfunding!H274),FALSE)</f>
        <v>173</v>
      </c>
      <c r="E285">
        <v>732</v>
      </c>
      <c r="F285" t="str">
        <f>VLOOKUP(E285,Crowdfunding!A:H,COLUMN(Crowdfunding!G274),FALSE)</f>
        <v>failed</v>
      </c>
      <c r="G285">
        <f>VLOOKUP(E285,Crowdfunding!A:H,COLUMN(Crowdfunding!H274),FALSE)</f>
        <v>1121</v>
      </c>
    </row>
    <row r="286" spans="1:7" x14ac:dyDescent="0.25">
      <c r="A286">
        <v>480</v>
      </c>
      <c r="B286" t="str">
        <f>VLOOKUP(A286,Crowdfunding!A:H,COLUMN(Crowdfunding!G275),FALSE)</f>
        <v>successful</v>
      </c>
      <c r="C286">
        <f>VLOOKUP(A286,Crowdfunding!A:H,COLUMN(Crowdfunding!H275),FALSE)</f>
        <v>87</v>
      </c>
      <c r="E286">
        <v>738</v>
      </c>
      <c r="F286" t="str">
        <f>VLOOKUP(E286,Crowdfunding!A:H,COLUMN(Crowdfunding!G275),FALSE)</f>
        <v>failed</v>
      </c>
      <c r="G286">
        <f>VLOOKUP(E286,Crowdfunding!A:H,COLUMN(Crowdfunding!H275),FALSE)</f>
        <v>15</v>
      </c>
    </row>
    <row r="287" spans="1:7" x14ac:dyDescent="0.25">
      <c r="A287">
        <v>484</v>
      </c>
      <c r="B287" t="str">
        <f>VLOOKUP(A287,Crowdfunding!A:H,COLUMN(Crowdfunding!G276),FALSE)</f>
        <v>successful</v>
      </c>
      <c r="C287">
        <f>VLOOKUP(A287,Crowdfunding!A:H,COLUMN(Crowdfunding!H276),FALSE)</f>
        <v>1572</v>
      </c>
      <c r="E287">
        <v>739</v>
      </c>
      <c r="F287" t="str">
        <f>VLOOKUP(E287,Crowdfunding!A:H,COLUMN(Crowdfunding!G276),FALSE)</f>
        <v>failed</v>
      </c>
      <c r="G287">
        <f>VLOOKUP(E287,Crowdfunding!A:H,COLUMN(Crowdfunding!H276),FALSE)</f>
        <v>191</v>
      </c>
    </row>
    <row r="288" spans="1:7" x14ac:dyDescent="0.25">
      <c r="A288">
        <v>487</v>
      </c>
      <c r="B288" t="str">
        <f>VLOOKUP(A288,Crowdfunding!A:H,COLUMN(Crowdfunding!G277),FALSE)</f>
        <v>successful</v>
      </c>
      <c r="C288">
        <f>VLOOKUP(A288,Crowdfunding!A:H,COLUMN(Crowdfunding!H277),FALSE)</f>
        <v>2346</v>
      </c>
      <c r="E288">
        <v>740</v>
      </c>
      <c r="F288" t="str">
        <f>VLOOKUP(E288,Crowdfunding!A:H,COLUMN(Crowdfunding!G277),FALSE)</f>
        <v>failed</v>
      </c>
      <c r="G288">
        <f>VLOOKUP(E288,Crowdfunding!A:H,COLUMN(Crowdfunding!H277),FALSE)</f>
        <v>16</v>
      </c>
    </row>
    <row r="289" spans="1:7" x14ac:dyDescent="0.25">
      <c r="A289">
        <v>488</v>
      </c>
      <c r="B289" t="str">
        <f>VLOOKUP(A289,Crowdfunding!A:H,COLUMN(Crowdfunding!G278),FALSE)</f>
        <v>successful</v>
      </c>
      <c r="C289">
        <f>VLOOKUP(A289,Crowdfunding!A:H,COLUMN(Crowdfunding!H278),FALSE)</f>
        <v>115</v>
      </c>
      <c r="E289">
        <v>743</v>
      </c>
      <c r="F289" t="str">
        <f>VLOOKUP(E289,Crowdfunding!A:H,COLUMN(Crowdfunding!G278),FALSE)</f>
        <v>failed</v>
      </c>
      <c r="G289">
        <f>VLOOKUP(E289,Crowdfunding!A:H,COLUMN(Crowdfunding!H278),FALSE)</f>
        <v>17</v>
      </c>
    </row>
    <row r="290" spans="1:7" x14ac:dyDescent="0.25">
      <c r="A290">
        <v>489</v>
      </c>
      <c r="B290" t="str">
        <f>VLOOKUP(A290,Crowdfunding!A:H,COLUMN(Crowdfunding!G279),FALSE)</f>
        <v>successful</v>
      </c>
      <c r="C290">
        <f>VLOOKUP(A290,Crowdfunding!A:H,COLUMN(Crowdfunding!H279),FALSE)</f>
        <v>85</v>
      </c>
      <c r="E290">
        <v>745</v>
      </c>
      <c r="F290" t="str">
        <f>VLOOKUP(E290,Crowdfunding!A:H,COLUMN(Crowdfunding!G279),FALSE)</f>
        <v>failed</v>
      </c>
      <c r="G290">
        <f>VLOOKUP(E290,Crowdfunding!A:H,COLUMN(Crowdfunding!H279),FALSE)</f>
        <v>34</v>
      </c>
    </row>
    <row r="291" spans="1:7" x14ac:dyDescent="0.25">
      <c r="A291">
        <v>490</v>
      </c>
      <c r="B291" t="str">
        <f>VLOOKUP(A291,Crowdfunding!A:H,COLUMN(Crowdfunding!G280),FALSE)</f>
        <v>successful</v>
      </c>
      <c r="C291">
        <f>VLOOKUP(A291,Crowdfunding!A:H,COLUMN(Crowdfunding!H280),FALSE)</f>
        <v>144</v>
      </c>
      <c r="E291">
        <v>750</v>
      </c>
      <c r="F291" t="str">
        <f>VLOOKUP(E291,Crowdfunding!A:H,COLUMN(Crowdfunding!G280),FALSE)</f>
        <v>failed</v>
      </c>
      <c r="G291">
        <f>VLOOKUP(E291,Crowdfunding!A:H,COLUMN(Crowdfunding!H280),FALSE)</f>
        <v>1</v>
      </c>
    </row>
    <row r="292" spans="1:7" x14ac:dyDescent="0.25">
      <c r="A292">
        <v>491</v>
      </c>
      <c r="B292" t="str">
        <f>VLOOKUP(A292,Crowdfunding!A:H,COLUMN(Crowdfunding!G281),FALSE)</f>
        <v>successful</v>
      </c>
      <c r="C292">
        <f>VLOOKUP(A292,Crowdfunding!A:H,COLUMN(Crowdfunding!H281),FALSE)</f>
        <v>2443</v>
      </c>
      <c r="E292">
        <v>759</v>
      </c>
      <c r="F292" t="str">
        <f>VLOOKUP(E292,Crowdfunding!A:H,COLUMN(Crowdfunding!G281),FALSE)</f>
        <v>failed</v>
      </c>
      <c r="G292">
        <f>VLOOKUP(E292,Crowdfunding!A:H,COLUMN(Crowdfunding!H281),FALSE)</f>
        <v>1274</v>
      </c>
    </row>
    <row r="293" spans="1:7" x14ac:dyDescent="0.25">
      <c r="A293">
        <v>493</v>
      </c>
      <c r="B293" t="str">
        <f>VLOOKUP(A293,Crowdfunding!A:H,COLUMN(Crowdfunding!G282),FALSE)</f>
        <v>successful</v>
      </c>
      <c r="C293">
        <f>VLOOKUP(A293,Crowdfunding!A:H,COLUMN(Crowdfunding!H282),FALSE)</f>
        <v>64</v>
      </c>
      <c r="E293">
        <v>760</v>
      </c>
      <c r="F293" t="str">
        <f>VLOOKUP(E293,Crowdfunding!A:H,COLUMN(Crowdfunding!G282),FALSE)</f>
        <v>failed</v>
      </c>
      <c r="G293">
        <f>VLOOKUP(E293,Crowdfunding!A:H,COLUMN(Crowdfunding!H282),FALSE)</f>
        <v>210</v>
      </c>
    </row>
    <row r="294" spans="1:7" x14ac:dyDescent="0.25">
      <c r="A294">
        <v>494</v>
      </c>
      <c r="B294" t="str">
        <f>VLOOKUP(A294,Crowdfunding!A:H,COLUMN(Crowdfunding!G283),FALSE)</f>
        <v>successful</v>
      </c>
      <c r="C294">
        <f>VLOOKUP(A294,Crowdfunding!A:H,COLUMN(Crowdfunding!H283),FALSE)</f>
        <v>268</v>
      </c>
      <c r="E294">
        <v>766</v>
      </c>
      <c r="F294" t="str">
        <f>VLOOKUP(E294,Crowdfunding!A:H,COLUMN(Crowdfunding!G283),FALSE)</f>
        <v>failed</v>
      </c>
      <c r="G294">
        <f>VLOOKUP(E294,Crowdfunding!A:H,COLUMN(Crowdfunding!H283),FALSE)</f>
        <v>248</v>
      </c>
    </row>
    <row r="295" spans="1:7" x14ac:dyDescent="0.25">
      <c r="A295">
        <v>495</v>
      </c>
      <c r="B295" t="str">
        <f>VLOOKUP(A295,Crowdfunding!A:H,COLUMN(Crowdfunding!G284),FALSE)</f>
        <v>successful</v>
      </c>
      <c r="C295">
        <f>VLOOKUP(A295,Crowdfunding!A:H,COLUMN(Crowdfunding!H284),FALSE)</f>
        <v>195</v>
      </c>
      <c r="E295">
        <v>767</v>
      </c>
      <c r="F295" t="str">
        <f>VLOOKUP(E295,Crowdfunding!A:H,COLUMN(Crowdfunding!G284),FALSE)</f>
        <v>failed</v>
      </c>
      <c r="G295">
        <f>VLOOKUP(E295,Crowdfunding!A:H,COLUMN(Crowdfunding!H284),FALSE)</f>
        <v>513</v>
      </c>
    </row>
    <row r="296" spans="1:7" x14ac:dyDescent="0.25">
      <c r="A296">
        <v>502</v>
      </c>
      <c r="B296" t="str">
        <f>VLOOKUP(A296,Crowdfunding!A:H,COLUMN(Crowdfunding!G285),FALSE)</f>
        <v>successful</v>
      </c>
      <c r="C296">
        <f>VLOOKUP(A296,Crowdfunding!A:H,COLUMN(Crowdfunding!H285),FALSE)</f>
        <v>186</v>
      </c>
      <c r="E296">
        <v>769</v>
      </c>
      <c r="F296" t="str">
        <f>VLOOKUP(E296,Crowdfunding!A:H,COLUMN(Crowdfunding!G285),FALSE)</f>
        <v>failed</v>
      </c>
      <c r="G296">
        <f>VLOOKUP(E296,Crowdfunding!A:H,COLUMN(Crowdfunding!H285),FALSE)</f>
        <v>3410</v>
      </c>
    </row>
    <row r="297" spans="1:7" x14ac:dyDescent="0.25">
      <c r="A297">
        <v>503</v>
      </c>
      <c r="B297" t="str">
        <f>VLOOKUP(A297,Crowdfunding!A:H,COLUMN(Crowdfunding!G286),FALSE)</f>
        <v>successful</v>
      </c>
      <c r="C297">
        <f>VLOOKUP(A297,Crowdfunding!A:H,COLUMN(Crowdfunding!H286),FALSE)</f>
        <v>460</v>
      </c>
      <c r="E297">
        <v>775</v>
      </c>
      <c r="F297" t="str">
        <f>VLOOKUP(E297,Crowdfunding!A:H,COLUMN(Crowdfunding!G286),FALSE)</f>
        <v>failed</v>
      </c>
      <c r="G297">
        <f>VLOOKUP(E297,Crowdfunding!A:H,COLUMN(Crowdfunding!H286),FALSE)</f>
        <v>10</v>
      </c>
    </row>
    <row r="298" spans="1:7" x14ac:dyDescent="0.25">
      <c r="A298">
        <v>506</v>
      </c>
      <c r="B298" t="str">
        <f>VLOOKUP(A298,Crowdfunding!A:H,COLUMN(Crowdfunding!G287),FALSE)</f>
        <v>successful</v>
      </c>
      <c r="C298">
        <f>VLOOKUP(A298,Crowdfunding!A:H,COLUMN(Crowdfunding!H287),FALSE)</f>
        <v>2528</v>
      </c>
      <c r="E298">
        <v>776</v>
      </c>
      <c r="F298" t="str">
        <f>VLOOKUP(E298,Crowdfunding!A:H,COLUMN(Crowdfunding!G287),FALSE)</f>
        <v>failed</v>
      </c>
      <c r="G298">
        <f>VLOOKUP(E298,Crowdfunding!A:H,COLUMN(Crowdfunding!H287),FALSE)</f>
        <v>2201</v>
      </c>
    </row>
    <row r="299" spans="1:7" x14ac:dyDescent="0.25">
      <c r="A299">
        <v>508</v>
      </c>
      <c r="B299" t="str">
        <f>VLOOKUP(A299,Crowdfunding!A:H,COLUMN(Crowdfunding!G288),FALSE)</f>
        <v>successful</v>
      </c>
      <c r="C299">
        <f>VLOOKUP(A299,Crowdfunding!A:H,COLUMN(Crowdfunding!H288),FALSE)</f>
        <v>3657</v>
      </c>
      <c r="E299">
        <v>777</v>
      </c>
      <c r="F299" t="str">
        <f>VLOOKUP(E299,Crowdfunding!A:H,COLUMN(Crowdfunding!G288),FALSE)</f>
        <v>failed</v>
      </c>
      <c r="G299">
        <f>VLOOKUP(E299,Crowdfunding!A:H,COLUMN(Crowdfunding!H288),FALSE)</f>
        <v>676</v>
      </c>
    </row>
    <row r="300" spans="1:7" x14ac:dyDescent="0.25">
      <c r="A300">
        <v>510</v>
      </c>
      <c r="B300" t="str">
        <f>VLOOKUP(A300,Crowdfunding!A:H,COLUMN(Crowdfunding!G289),FALSE)</f>
        <v>successful</v>
      </c>
      <c r="C300">
        <f>VLOOKUP(A300,Crowdfunding!A:H,COLUMN(Crowdfunding!H289),FALSE)</f>
        <v>131</v>
      </c>
      <c r="E300">
        <v>779</v>
      </c>
      <c r="F300" t="str">
        <f>VLOOKUP(E300,Crowdfunding!A:H,COLUMN(Crowdfunding!G289),FALSE)</f>
        <v>failed</v>
      </c>
      <c r="G300">
        <f>VLOOKUP(E300,Crowdfunding!A:H,COLUMN(Crowdfunding!H289),FALSE)</f>
        <v>831</v>
      </c>
    </row>
    <row r="301" spans="1:7" x14ac:dyDescent="0.25">
      <c r="A301">
        <v>512</v>
      </c>
      <c r="B301" t="str">
        <f>VLOOKUP(A301,Crowdfunding!A:H,COLUMN(Crowdfunding!G290),FALSE)</f>
        <v>successful</v>
      </c>
      <c r="C301">
        <f>VLOOKUP(A301,Crowdfunding!A:H,COLUMN(Crowdfunding!H290),FALSE)</f>
        <v>239</v>
      </c>
      <c r="E301">
        <v>787</v>
      </c>
      <c r="F301" t="str">
        <f>VLOOKUP(E301,Crowdfunding!A:H,COLUMN(Crowdfunding!G290),FALSE)</f>
        <v>failed</v>
      </c>
      <c r="G301">
        <f>VLOOKUP(E301,Crowdfunding!A:H,COLUMN(Crowdfunding!H290),FALSE)</f>
        <v>859</v>
      </c>
    </row>
    <row r="302" spans="1:7" x14ac:dyDescent="0.25">
      <c r="A302">
        <v>517</v>
      </c>
      <c r="B302" t="str">
        <f>VLOOKUP(A302,Crowdfunding!A:H,COLUMN(Crowdfunding!G291),FALSE)</f>
        <v>successful</v>
      </c>
      <c r="C302">
        <f>VLOOKUP(A302,Crowdfunding!A:H,COLUMN(Crowdfunding!H291),FALSE)</f>
        <v>78</v>
      </c>
      <c r="E302">
        <v>789</v>
      </c>
      <c r="F302" t="str">
        <f>VLOOKUP(E302,Crowdfunding!A:H,COLUMN(Crowdfunding!G291),FALSE)</f>
        <v>failed</v>
      </c>
      <c r="G302">
        <f>VLOOKUP(E302,Crowdfunding!A:H,COLUMN(Crowdfunding!H291),FALSE)</f>
        <v>45</v>
      </c>
    </row>
    <row r="303" spans="1:7" x14ac:dyDescent="0.25">
      <c r="A303">
        <v>519</v>
      </c>
      <c r="B303" t="str">
        <f>VLOOKUP(A303,Crowdfunding!A:H,COLUMN(Crowdfunding!G292),FALSE)</f>
        <v>successful</v>
      </c>
      <c r="C303">
        <f>VLOOKUP(A303,Crowdfunding!A:H,COLUMN(Crowdfunding!H292),FALSE)</f>
        <v>1773</v>
      </c>
      <c r="E303">
        <v>791</v>
      </c>
      <c r="F303" t="str">
        <f>VLOOKUP(E303,Crowdfunding!A:H,COLUMN(Crowdfunding!G292),FALSE)</f>
        <v>failed</v>
      </c>
      <c r="G303">
        <f>VLOOKUP(E303,Crowdfunding!A:H,COLUMN(Crowdfunding!H292),FALSE)</f>
        <v>6</v>
      </c>
    </row>
    <row r="304" spans="1:7" x14ac:dyDescent="0.25">
      <c r="A304">
        <v>520</v>
      </c>
      <c r="B304" t="str">
        <f>VLOOKUP(A304,Crowdfunding!A:H,COLUMN(Crowdfunding!G293),FALSE)</f>
        <v>successful</v>
      </c>
      <c r="C304">
        <f>VLOOKUP(A304,Crowdfunding!A:H,COLUMN(Crowdfunding!H293),FALSE)</f>
        <v>32</v>
      </c>
      <c r="E304">
        <v>792</v>
      </c>
      <c r="F304" t="str">
        <f>VLOOKUP(E304,Crowdfunding!A:H,COLUMN(Crowdfunding!G293),FALSE)</f>
        <v>failed</v>
      </c>
      <c r="G304">
        <f>VLOOKUP(E304,Crowdfunding!A:H,COLUMN(Crowdfunding!H293),FALSE)</f>
        <v>7</v>
      </c>
    </row>
    <row r="305" spans="1:7" x14ac:dyDescent="0.25">
      <c r="A305">
        <v>521</v>
      </c>
      <c r="B305" t="str">
        <f>VLOOKUP(A305,Crowdfunding!A:H,COLUMN(Crowdfunding!G294),FALSE)</f>
        <v>successful</v>
      </c>
      <c r="C305">
        <f>VLOOKUP(A305,Crowdfunding!A:H,COLUMN(Crowdfunding!H294),FALSE)</f>
        <v>369</v>
      </c>
      <c r="E305">
        <v>795</v>
      </c>
      <c r="F305" t="str">
        <f>VLOOKUP(E305,Crowdfunding!A:H,COLUMN(Crowdfunding!G294),FALSE)</f>
        <v>failed</v>
      </c>
      <c r="G305">
        <f>VLOOKUP(E305,Crowdfunding!A:H,COLUMN(Crowdfunding!H294),FALSE)</f>
        <v>31</v>
      </c>
    </row>
    <row r="306" spans="1:7" x14ac:dyDescent="0.25">
      <c r="A306">
        <v>523</v>
      </c>
      <c r="B306" t="str">
        <f>VLOOKUP(A306,Crowdfunding!A:H,COLUMN(Crowdfunding!G295),FALSE)</f>
        <v>successful</v>
      </c>
      <c r="C306">
        <f>VLOOKUP(A306,Crowdfunding!A:H,COLUMN(Crowdfunding!H295),FALSE)</f>
        <v>89</v>
      </c>
      <c r="E306">
        <v>796</v>
      </c>
      <c r="F306" t="str">
        <f>VLOOKUP(E306,Crowdfunding!A:H,COLUMN(Crowdfunding!G295),FALSE)</f>
        <v>failed</v>
      </c>
      <c r="G306">
        <f>VLOOKUP(E306,Crowdfunding!A:H,COLUMN(Crowdfunding!H295),FALSE)</f>
        <v>78</v>
      </c>
    </row>
    <row r="307" spans="1:7" x14ac:dyDescent="0.25">
      <c r="A307">
        <v>526</v>
      </c>
      <c r="B307" t="str">
        <f>VLOOKUP(A307,Crowdfunding!A:H,COLUMN(Crowdfunding!G296),FALSE)</f>
        <v>successful</v>
      </c>
      <c r="C307">
        <f>VLOOKUP(A307,Crowdfunding!A:H,COLUMN(Crowdfunding!H296),FALSE)</f>
        <v>147</v>
      </c>
      <c r="E307">
        <v>799</v>
      </c>
      <c r="F307" t="str">
        <f>VLOOKUP(E307,Crowdfunding!A:H,COLUMN(Crowdfunding!G296),FALSE)</f>
        <v>failed</v>
      </c>
      <c r="G307">
        <f>VLOOKUP(E307,Crowdfunding!A:H,COLUMN(Crowdfunding!H296),FALSE)</f>
        <v>1225</v>
      </c>
    </row>
    <row r="308" spans="1:7" x14ac:dyDescent="0.25">
      <c r="A308">
        <v>532</v>
      </c>
      <c r="B308" t="str">
        <f>VLOOKUP(A308,Crowdfunding!A:H,COLUMN(Crowdfunding!G297),FALSE)</f>
        <v>successful</v>
      </c>
      <c r="C308">
        <f>VLOOKUP(A308,Crowdfunding!A:H,COLUMN(Crowdfunding!H297),FALSE)</f>
        <v>126</v>
      </c>
      <c r="E308">
        <v>800</v>
      </c>
      <c r="F308" t="str">
        <f>VLOOKUP(E308,Crowdfunding!A:H,COLUMN(Crowdfunding!G297),FALSE)</f>
        <v>failed</v>
      </c>
      <c r="G308">
        <f>VLOOKUP(E308,Crowdfunding!A:H,COLUMN(Crowdfunding!H297),FALSE)</f>
        <v>1</v>
      </c>
    </row>
    <row r="309" spans="1:7" x14ac:dyDescent="0.25">
      <c r="A309">
        <v>533</v>
      </c>
      <c r="B309" t="str">
        <f>VLOOKUP(A309,Crowdfunding!A:H,COLUMN(Crowdfunding!G298),FALSE)</f>
        <v>successful</v>
      </c>
      <c r="C309">
        <f>VLOOKUP(A309,Crowdfunding!A:H,COLUMN(Crowdfunding!H298),FALSE)</f>
        <v>2218</v>
      </c>
      <c r="E309">
        <v>805</v>
      </c>
      <c r="F309" t="str">
        <f>VLOOKUP(E309,Crowdfunding!A:H,COLUMN(Crowdfunding!G298),FALSE)</f>
        <v>failed</v>
      </c>
      <c r="G309">
        <f>VLOOKUP(E309,Crowdfunding!A:H,COLUMN(Crowdfunding!H298),FALSE)</f>
        <v>67</v>
      </c>
    </row>
    <row r="310" spans="1:7" x14ac:dyDescent="0.25">
      <c r="A310">
        <v>535</v>
      </c>
      <c r="B310" t="str">
        <f>VLOOKUP(A310,Crowdfunding!A:H,COLUMN(Crowdfunding!G299),FALSE)</f>
        <v>successful</v>
      </c>
      <c r="C310">
        <f>VLOOKUP(A310,Crowdfunding!A:H,COLUMN(Crowdfunding!H299),FALSE)</f>
        <v>202</v>
      </c>
      <c r="E310">
        <v>808</v>
      </c>
      <c r="F310" t="str">
        <f>VLOOKUP(E310,Crowdfunding!A:H,COLUMN(Crowdfunding!G299),FALSE)</f>
        <v>failed</v>
      </c>
      <c r="G310">
        <f>VLOOKUP(E310,Crowdfunding!A:H,COLUMN(Crowdfunding!H299),FALSE)</f>
        <v>19</v>
      </c>
    </row>
    <row r="311" spans="1:7" x14ac:dyDescent="0.25">
      <c r="A311">
        <v>536</v>
      </c>
      <c r="B311" t="str">
        <f>VLOOKUP(A311,Crowdfunding!A:H,COLUMN(Crowdfunding!G300),FALSE)</f>
        <v>successful</v>
      </c>
      <c r="C311">
        <f>VLOOKUP(A311,Crowdfunding!A:H,COLUMN(Crowdfunding!H300),FALSE)</f>
        <v>140</v>
      </c>
      <c r="E311">
        <v>809</v>
      </c>
      <c r="F311" t="str">
        <f>VLOOKUP(E311,Crowdfunding!A:H,COLUMN(Crowdfunding!G300),FALSE)</f>
        <v>failed</v>
      </c>
      <c r="G311">
        <f>VLOOKUP(E311,Crowdfunding!A:H,COLUMN(Crowdfunding!H300),FALSE)</f>
        <v>2108</v>
      </c>
    </row>
    <row r="312" spans="1:7" x14ac:dyDescent="0.25">
      <c r="A312">
        <v>537</v>
      </c>
      <c r="B312" t="str">
        <f>VLOOKUP(A312,Crowdfunding!A:H,COLUMN(Crowdfunding!G301),FALSE)</f>
        <v>successful</v>
      </c>
      <c r="C312">
        <f>VLOOKUP(A312,Crowdfunding!A:H,COLUMN(Crowdfunding!H301),FALSE)</f>
        <v>1052</v>
      </c>
      <c r="E312">
        <v>811</v>
      </c>
      <c r="F312" t="str">
        <f>VLOOKUP(E312,Crowdfunding!A:H,COLUMN(Crowdfunding!G301),FALSE)</f>
        <v>failed</v>
      </c>
      <c r="G312">
        <f>VLOOKUP(E312,Crowdfunding!A:H,COLUMN(Crowdfunding!H301),FALSE)</f>
        <v>679</v>
      </c>
    </row>
    <row r="313" spans="1:7" x14ac:dyDescent="0.25">
      <c r="A313">
        <v>540</v>
      </c>
      <c r="B313" t="str">
        <f>VLOOKUP(A313,Crowdfunding!A:H,COLUMN(Crowdfunding!G302),FALSE)</f>
        <v>successful</v>
      </c>
      <c r="C313">
        <f>VLOOKUP(A313,Crowdfunding!A:H,COLUMN(Crowdfunding!H302),FALSE)</f>
        <v>247</v>
      </c>
      <c r="E313">
        <v>814</v>
      </c>
      <c r="F313" t="str">
        <f>VLOOKUP(E313,Crowdfunding!A:H,COLUMN(Crowdfunding!G302),FALSE)</f>
        <v>failed</v>
      </c>
      <c r="G313">
        <f>VLOOKUP(E313,Crowdfunding!A:H,COLUMN(Crowdfunding!H302),FALSE)</f>
        <v>36</v>
      </c>
    </row>
    <row r="314" spans="1:7" x14ac:dyDescent="0.25">
      <c r="A314">
        <v>544</v>
      </c>
      <c r="B314" t="str">
        <f>VLOOKUP(A314,Crowdfunding!A:H,COLUMN(Crowdfunding!G303),FALSE)</f>
        <v>successful</v>
      </c>
      <c r="C314">
        <f>VLOOKUP(A314,Crowdfunding!A:H,COLUMN(Crowdfunding!H303),FALSE)</f>
        <v>84</v>
      </c>
      <c r="E314">
        <v>819</v>
      </c>
      <c r="F314" t="str">
        <f>VLOOKUP(E314,Crowdfunding!A:H,COLUMN(Crowdfunding!G303),FALSE)</f>
        <v>failed</v>
      </c>
      <c r="G314">
        <f>VLOOKUP(E314,Crowdfunding!A:H,COLUMN(Crowdfunding!H303),FALSE)</f>
        <v>47</v>
      </c>
    </row>
    <row r="315" spans="1:7" x14ac:dyDescent="0.25">
      <c r="A315">
        <v>546</v>
      </c>
      <c r="B315" t="str">
        <f>VLOOKUP(A315,Crowdfunding!A:H,COLUMN(Crowdfunding!G304),FALSE)</f>
        <v>successful</v>
      </c>
      <c r="C315">
        <f>VLOOKUP(A315,Crowdfunding!A:H,COLUMN(Crowdfunding!H304),FALSE)</f>
        <v>88</v>
      </c>
      <c r="E315">
        <v>828</v>
      </c>
      <c r="F315" t="str">
        <f>VLOOKUP(E315,Crowdfunding!A:H,COLUMN(Crowdfunding!G304),FALSE)</f>
        <v>failed</v>
      </c>
      <c r="G315">
        <f>VLOOKUP(E315,Crowdfunding!A:H,COLUMN(Crowdfunding!H304),FALSE)</f>
        <v>70</v>
      </c>
    </row>
    <row r="316" spans="1:7" x14ac:dyDescent="0.25">
      <c r="A316">
        <v>547</v>
      </c>
      <c r="B316" t="str">
        <f>VLOOKUP(A316,Crowdfunding!A:H,COLUMN(Crowdfunding!G305),FALSE)</f>
        <v>successful</v>
      </c>
      <c r="C316">
        <f>VLOOKUP(A316,Crowdfunding!A:H,COLUMN(Crowdfunding!H305),FALSE)</f>
        <v>156</v>
      </c>
      <c r="E316">
        <v>829</v>
      </c>
      <c r="F316" t="str">
        <f>VLOOKUP(E316,Crowdfunding!A:H,COLUMN(Crowdfunding!G305),FALSE)</f>
        <v>failed</v>
      </c>
      <c r="G316">
        <f>VLOOKUP(E316,Crowdfunding!A:H,COLUMN(Crowdfunding!H305),FALSE)</f>
        <v>154</v>
      </c>
    </row>
    <row r="317" spans="1:7" x14ac:dyDescent="0.25">
      <c r="A317">
        <v>548</v>
      </c>
      <c r="B317" t="str">
        <f>VLOOKUP(A317,Crowdfunding!A:H,COLUMN(Crowdfunding!G306),FALSE)</f>
        <v>successful</v>
      </c>
      <c r="C317">
        <f>VLOOKUP(A317,Crowdfunding!A:H,COLUMN(Crowdfunding!H306),FALSE)</f>
        <v>2985</v>
      </c>
      <c r="E317">
        <v>830</v>
      </c>
      <c r="F317" t="str">
        <f>VLOOKUP(E317,Crowdfunding!A:H,COLUMN(Crowdfunding!G306),FALSE)</f>
        <v>failed</v>
      </c>
      <c r="G317">
        <f>VLOOKUP(E317,Crowdfunding!A:H,COLUMN(Crowdfunding!H306),FALSE)</f>
        <v>22</v>
      </c>
    </row>
    <row r="318" spans="1:7" x14ac:dyDescent="0.25">
      <c r="A318">
        <v>549</v>
      </c>
      <c r="B318" t="str">
        <f>VLOOKUP(A318,Crowdfunding!A:H,COLUMN(Crowdfunding!G307),FALSE)</f>
        <v>successful</v>
      </c>
      <c r="C318">
        <f>VLOOKUP(A318,Crowdfunding!A:H,COLUMN(Crowdfunding!H307),FALSE)</f>
        <v>762</v>
      </c>
      <c r="E318">
        <v>835</v>
      </c>
      <c r="F318" t="str">
        <f>VLOOKUP(E318,Crowdfunding!A:H,COLUMN(Crowdfunding!G307),FALSE)</f>
        <v>failed</v>
      </c>
      <c r="G318">
        <f>VLOOKUP(E318,Crowdfunding!A:H,COLUMN(Crowdfunding!H307),FALSE)</f>
        <v>1758</v>
      </c>
    </row>
    <row r="319" spans="1:7" x14ac:dyDescent="0.25">
      <c r="A319">
        <v>554</v>
      </c>
      <c r="B319" t="str">
        <f>VLOOKUP(A319,Crowdfunding!A:H,COLUMN(Crowdfunding!G308),FALSE)</f>
        <v>successful</v>
      </c>
      <c r="C319">
        <f>VLOOKUP(A319,Crowdfunding!A:H,COLUMN(Crowdfunding!H308),FALSE)</f>
        <v>554</v>
      </c>
      <c r="E319">
        <v>836</v>
      </c>
      <c r="F319" t="str">
        <f>VLOOKUP(E319,Crowdfunding!A:H,COLUMN(Crowdfunding!G308),FALSE)</f>
        <v>failed</v>
      </c>
      <c r="G319">
        <f>VLOOKUP(E319,Crowdfunding!A:H,COLUMN(Crowdfunding!H308),FALSE)</f>
        <v>94</v>
      </c>
    </row>
    <row r="320" spans="1:7" x14ac:dyDescent="0.25">
      <c r="A320">
        <v>555</v>
      </c>
      <c r="B320" t="str">
        <f>VLOOKUP(A320,Crowdfunding!A:H,COLUMN(Crowdfunding!G309),FALSE)</f>
        <v>successful</v>
      </c>
      <c r="C320">
        <f>VLOOKUP(A320,Crowdfunding!A:H,COLUMN(Crowdfunding!H309),FALSE)</f>
        <v>135</v>
      </c>
      <c r="E320">
        <v>843</v>
      </c>
      <c r="F320" t="str">
        <f>VLOOKUP(E320,Crowdfunding!A:H,COLUMN(Crowdfunding!G309),FALSE)</f>
        <v>failed</v>
      </c>
      <c r="G320">
        <f>VLOOKUP(E320,Crowdfunding!A:H,COLUMN(Crowdfunding!H309),FALSE)</f>
        <v>33</v>
      </c>
    </row>
    <row r="321" spans="1:7" x14ac:dyDescent="0.25">
      <c r="A321">
        <v>556</v>
      </c>
      <c r="B321" t="str">
        <f>VLOOKUP(A321,Crowdfunding!A:H,COLUMN(Crowdfunding!G310),FALSE)</f>
        <v>successful</v>
      </c>
      <c r="C321">
        <f>VLOOKUP(A321,Crowdfunding!A:H,COLUMN(Crowdfunding!H310),FALSE)</f>
        <v>122</v>
      </c>
      <c r="E321">
        <v>850</v>
      </c>
      <c r="F321" t="str">
        <f>VLOOKUP(E321,Crowdfunding!A:H,COLUMN(Crowdfunding!G310),FALSE)</f>
        <v>failed</v>
      </c>
      <c r="G321">
        <f>VLOOKUP(E321,Crowdfunding!A:H,COLUMN(Crowdfunding!H310),FALSE)</f>
        <v>1</v>
      </c>
    </row>
    <row r="322" spans="1:7" x14ac:dyDescent="0.25">
      <c r="A322">
        <v>557</v>
      </c>
      <c r="B322" t="str">
        <f>VLOOKUP(A322,Crowdfunding!A:H,COLUMN(Crowdfunding!G311),FALSE)</f>
        <v>successful</v>
      </c>
      <c r="C322">
        <f>VLOOKUP(A322,Crowdfunding!A:H,COLUMN(Crowdfunding!H311),FALSE)</f>
        <v>221</v>
      </c>
      <c r="E322">
        <v>852</v>
      </c>
      <c r="F322" t="str">
        <f>VLOOKUP(E322,Crowdfunding!A:H,COLUMN(Crowdfunding!G311),FALSE)</f>
        <v>failed</v>
      </c>
      <c r="G322">
        <f>VLOOKUP(E322,Crowdfunding!A:H,COLUMN(Crowdfunding!H311),FALSE)</f>
        <v>31</v>
      </c>
    </row>
    <row r="323" spans="1:7" x14ac:dyDescent="0.25">
      <c r="A323">
        <v>558</v>
      </c>
      <c r="B323" t="str">
        <f>VLOOKUP(A323,Crowdfunding!A:H,COLUMN(Crowdfunding!G312),FALSE)</f>
        <v>successful</v>
      </c>
      <c r="C323">
        <f>VLOOKUP(A323,Crowdfunding!A:H,COLUMN(Crowdfunding!H312),FALSE)</f>
        <v>126</v>
      </c>
      <c r="E323">
        <v>858</v>
      </c>
      <c r="F323" t="str">
        <f>VLOOKUP(E323,Crowdfunding!A:H,COLUMN(Crowdfunding!G312),FALSE)</f>
        <v>failed</v>
      </c>
      <c r="G323">
        <f>VLOOKUP(E323,Crowdfunding!A:H,COLUMN(Crowdfunding!H312),FALSE)</f>
        <v>35</v>
      </c>
    </row>
    <row r="324" spans="1:7" x14ac:dyDescent="0.25">
      <c r="A324">
        <v>559</v>
      </c>
      <c r="B324" t="str">
        <f>VLOOKUP(A324,Crowdfunding!A:H,COLUMN(Crowdfunding!G313),FALSE)</f>
        <v>successful</v>
      </c>
      <c r="C324">
        <f>VLOOKUP(A324,Crowdfunding!A:H,COLUMN(Crowdfunding!H313),FALSE)</f>
        <v>1022</v>
      </c>
      <c r="E324">
        <v>859</v>
      </c>
      <c r="F324" t="str">
        <f>VLOOKUP(E324,Crowdfunding!A:H,COLUMN(Crowdfunding!G313),FALSE)</f>
        <v>failed</v>
      </c>
      <c r="G324">
        <f>VLOOKUP(E324,Crowdfunding!A:H,COLUMN(Crowdfunding!H313),FALSE)</f>
        <v>63</v>
      </c>
    </row>
    <row r="325" spans="1:7" x14ac:dyDescent="0.25">
      <c r="A325">
        <v>560</v>
      </c>
      <c r="B325" t="str">
        <f>VLOOKUP(A325,Crowdfunding!A:H,COLUMN(Crowdfunding!G314),FALSE)</f>
        <v>successful</v>
      </c>
      <c r="C325">
        <f>VLOOKUP(A325,Crowdfunding!A:H,COLUMN(Crowdfunding!H314),FALSE)</f>
        <v>3177</v>
      </c>
      <c r="E325">
        <v>869</v>
      </c>
      <c r="F325" t="str">
        <f>VLOOKUP(E325,Crowdfunding!A:H,COLUMN(Crowdfunding!G314),FALSE)</f>
        <v>failed</v>
      </c>
      <c r="G325">
        <f>VLOOKUP(E325,Crowdfunding!A:H,COLUMN(Crowdfunding!H314),FALSE)</f>
        <v>526</v>
      </c>
    </row>
    <row r="326" spans="1:7" x14ac:dyDescent="0.25">
      <c r="A326">
        <v>561</v>
      </c>
      <c r="B326" t="str">
        <f>VLOOKUP(A326,Crowdfunding!A:H,COLUMN(Crowdfunding!G315),FALSE)</f>
        <v>successful</v>
      </c>
      <c r="C326">
        <f>VLOOKUP(A326,Crowdfunding!A:H,COLUMN(Crowdfunding!H315),FALSE)</f>
        <v>198</v>
      </c>
      <c r="E326">
        <v>870</v>
      </c>
      <c r="F326" t="str">
        <f>VLOOKUP(E326,Crowdfunding!A:H,COLUMN(Crowdfunding!G315),FALSE)</f>
        <v>failed</v>
      </c>
      <c r="G326">
        <f>VLOOKUP(E326,Crowdfunding!A:H,COLUMN(Crowdfunding!H315),FALSE)</f>
        <v>121</v>
      </c>
    </row>
    <row r="327" spans="1:7" x14ac:dyDescent="0.25">
      <c r="A327">
        <v>563</v>
      </c>
      <c r="B327" t="str">
        <f>VLOOKUP(A327,Crowdfunding!A:H,COLUMN(Crowdfunding!G316),FALSE)</f>
        <v>successful</v>
      </c>
      <c r="C327">
        <f>VLOOKUP(A327,Crowdfunding!A:H,COLUMN(Crowdfunding!H316),FALSE)</f>
        <v>85</v>
      </c>
      <c r="E327">
        <v>875</v>
      </c>
      <c r="F327" t="str">
        <f>VLOOKUP(E327,Crowdfunding!A:H,COLUMN(Crowdfunding!G316),FALSE)</f>
        <v>failed</v>
      </c>
      <c r="G327">
        <f>VLOOKUP(E327,Crowdfunding!A:H,COLUMN(Crowdfunding!H316),FALSE)</f>
        <v>67</v>
      </c>
    </row>
    <row r="328" spans="1:7" x14ac:dyDescent="0.25">
      <c r="A328">
        <v>565</v>
      </c>
      <c r="B328" t="str">
        <f>VLOOKUP(A328,Crowdfunding!A:H,COLUMN(Crowdfunding!G317),FALSE)</f>
        <v>successful</v>
      </c>
      <c r="C328">
        <f>VLOOKUP(A328,Crowdfunding!A:H,COLUMN(Crowdfunding!H317),FALSE)</f>
        <v>3596</v>
      </c>
      <c r="E328">
        <v>876</v>
      </c>
      <c r="F328" t="str">
        <f>VLOOKUP(E328,Crowdfunding!A:H,COLUMN(Crowdfunding!G317),FALSE)</f>
        <v>failed</v>
      </c>
      <c r="G328">
        <f>VLOOKUP(E328,Crowdfunding!A:H,COLUMN(Crowdfunding!H317),FALSE)</f>
        <v>57</v>
      </c>
    </row>
    <row r="329" spans="1:7" x14ac:dyDescent="0.25">
      <c r="A329">
        <v>567</v>
      </c>
      <c r="B329" t="str">
        <f>VLOOKUP(A329,Crowdfunding!A:H,COLUMN(Crowdfunding!G318),FALSE)</f>
        <v>successful</v>
      </c>
      <c r="C329">
        <f>VLOOKUP(A329,Crowdfunding!A:H,COLUMN(Crowdfunding!H318),FALSE)</f>
        <v>244</v>
      </c>
      <c r="E329">
        <v>877</v>
      </c>
      <c r="F329" t="str">
        <f>VLOOKUP(E329,Crowdfunding!A:H,COLUMN(Crowdfunding!G318),FALSE)</f>
        <v>failed</v>
      </c>
      <c r="G329">
        <f>VLOOKUP(E329,Crowdfunding!A:H,COLUMN(Crowdfunding!H318),FALSE)</f>
        <v>1229</v>
      </c>
    </row>
    <row r="330" spans="1:7" x14ac:dyDescent="0.25">
      <c r="A330">
        <v>568</v>
      </c>
      <c r="B330" t="str">
        <f>VLOOKUP(A330,Crowdfunding!A:H,COLUMN(Crowdfunding!G319),FALSE)</f>
        <v>successful</v>
      </c>
      <c r="C330">
        <f>VLOOKUP(A330,Crowdfunding!A:H,COLUMN(Crowdfunding!H319),FALSE)</f>
        <v>5180</v>
      </c>
      <c r="E330">
        <v>878</v>
      </c>
      <c r="F330" t="str">
        <f>VLOOKUP(E330,Crowdfunding!A:H,COLUMN(Crowdfunding!G319),FALSE)</f>
        <v>failed</v>
      </c>
      <c r="G330">
        <f>VLOOKUP(E330,Crowdfunding!A:H,COLUMN(Crowdfunding!H319),FALSE)</f>
        <v>12</v>
      </c>
    </row>
    <row r="331" spans="1:7" x14ac:dyDescent="0.25">
      <c r="A331">
        <v>569</v>
      </c>
      <c r="B331" t="str">
        <f>VLOOKUP(A331,Crowdfunding!A:H,COLUMN(Crowdfunding!G320),FALSE)</f>
        <v>successful</v>
      </c>
      <c r="C331">
        <f>VLOOKUP(A331,Crowdfunding!A:H,COLUMN(Crowdfunding!H320),FALSE)</f>
        <v>589</v>
      </c>
      <c r="E331">
        <v>881</v>
      </c>
      <c r="F331" t="str">
        <f>VLOOKUP(E331,Crowdfunding!A:H,COLUMN(Crowdfunding!G320),FALSE)</f>
        <v>failed</v>
      </c>
      <c r="G331">
        <f>VLOOKUP(E331,Crowdfunding!A:H,COLUMN(Crowdfunding!H320),FALSE)</f>
        <v>452</v>
      </c>
    </row>
    <row r="332" spans="1:7" x14ac:dyDescent="0.25">
      <c r="A332">
        <v>570</v>
      </c>
      <c r="B332" t="str">
        <f>VLOOKUP(A332,Crowdfunding!A:H,COLUMN(Crowdfunding!G321),FALSE)</f>
        <v>successful</v>
      </c>
      <c r="C332">
        <f>VLOOKUP(A332,Crowdfunding!A:H,COLUMN(Crowdfunding!H321),FALSE)</f>
        <v>2725</v>
      </c>
      <c r="E332">
        <v>884</v>
      </c>
      <c r="F332" t="str">
        <f>VLOOKUP(E332,Crowdfunding!A:H,COLUMN(Crowdfunding!G321),FALSE)</f>
        <v>failed</v>
      </c>
      <c r="G332">
        <f>VLOOKUP(E332,Crowdfunding!A:H,COLUMN(Crowdfunding!H321),FALSE)</f>
        <v>1886</v>
      </c>
    </row>
    <row r="333" spans="1:7" x14ac:dyDescent="0.25">
      <c r="A333">
        <v>573</v>
      </c>
      <c r="B333" t="str">
        <f>VLOOKUP(A333,Crowdfunding!A:H,COLUMN(Crowdfunding!G322),FALSE)</f>
        <v>successful</v>
      </c>
      <c r="C333">
        <f>VLOOKUP(A333,Crowdfunding!A:H,COLUMN(Crowdfunding!H322),FALSE)</f>
        <v>300</v>
      </c>
      <c r="E333">
        <v>886</v>
      </c>
      <c r="F333" t="str">
        <f>VLOOKUP(E333,Crowdfunding!A:H,COLUMN(Crowdfunding!G322),FALSE)</f>
        <v>failed</v>
      </c>
      <c r="G333">
        <f>VLOOKUP(E333,Crowdfunding!A:H,COLUMN(Crowdfunding!H322),FALSE)</f>
        <v>1825</v>
      </c>
    </row>
    <row r="334" spans="1:7" x14ac:dyDescent="0.25">
      <c r="A334">
        <v>574</v>
      </c>
      <c r="B334" t="str">
        <f>VLOOKUP(A334,Crowdfunding!A:H,COLUMN(Crowdfunding!G323),FALSE)</f>
        <v>successful</v>
      </c>
      <c r="C334">
        <f>VLOOKUP(A334,Crowdfunding!A:H,COLUMN(Crowdfunding!H323),FALSE)</f>
        <v>144</v>
      </c>
      <c r="E334">
        <v>887</v>
      </c>
      <c r="F334" t="str">
        <f>VLOOKUP(E334,Crowdfunding!A:H,COLUMN(Crowdfunding!G323),FALSE)</f>
        <v>failed</v>
      </c>
      <c r="G334">
        <f>VLOOKUP(E334,Crowdfunding!A:H,COLUMN(Crowdfunding!H323),FALSE)</f>
        <v>31</v>
      </c>
    </row>
    <row r="335" spans="1:7" x14ac:dyDescent="0.25">
      <c r="A335">
        <v>579</v>
      </c>
      <c r="B335" t="str">
        <f>VLOOKUP(A335,Crowdfunding!A:H,COLUMN(Crowdfunding!G324),FALSE)</f>
        <v>successful</v>
      </c>
      <c r="C335">
        <f>VLOOKUP(A335,Crowdfunding!A:H,COLUMN(Crowdfunding!H324),FALSE)</f>
        <v>87</v>
      </c>
      <c r="E335">
        <v>895</v>
      </c>
      <c r="F335" t="str">
        <f>VLOOKUP(E335,Crowdfunding!A:H,COLUMN(Crowdfunding!G324),FALSE)</f>
        <v>failed</v>
      </c>
      <c r="G335">
        <f>VLOOKUP(E335,Crowdfunding!A:H,COLUMN(Crowdfunding!H324),FALSE)</f>
        <v>107</v>
      </c>
    </row>
    <row r="336" spans="1:7" x14ac:dyDescent="0.25">
      <c r="A336">
        <v>580</v>
      </c>
      <c r="B336" t="str">
        <f>VLOOKUP(A336,Crowdfunding!A:H,COLUMN(Crowdfunding!G325),FALSE)</f>
        <v>successful</v>
      </c>
      <c r="C336">
        <f>VLOOKUP(A336,Crowdfunding!A:H,COLUMN(Crowdfunding!H325),FALSE)</f>
        <v>3116</v>
      </c>
      <c r="E336">
        <v>897</v>
      </c>
      <c r="F336" t="str">
        <f>VLOOKUP(E336,Crowdfunding!A:H,COLUMN(Crowdfunding!G325),FALSE)</f>
        <v>failed</v>
      </c>
      <c r="G336">
        <f>VLOOKUP(E336,Crowdfunding!A:H,COLUMN(Crowdfunding!H325),FALSE)</f>
        <v>27</v>
      </c>
    </row>
    <row r="337" spans="1:7" x14ac:dyDescent="0.25">
      <c r="A337">
        <v>583</v>
      </c>
      <c r="B337" t="str">
        <f>VLOOKUP(A337,Crowdfunding!A:H,COLUMN(Crowdfunding!G326),FALSE)</f>
        <v>successful</v>
      </c>
      <c r="C337">
        <f>VLOOKUP(A337,Crowdfunding!A:H,COLUMN(Crowdfunding!H326),FALSE)</f>
        <v>909</v>
      </c>
      <c r="E337">
        <v>898</v>
      </c>
      <c r="F337" t="str">
        <f>VLOOKUP(E337,Crowdfunding!A:H,COLUMN(Crowdfunding!G326),FALSE)</f>
        <v>failed</v>
      </c>
      <c r="G337">
        <f>VLOOKUP(E337,Crowdfunding!A:H,COLUMN(Crowdfunding!H326),FALSE)</f>
        <v>1221</v>
      </c>
    </row>
    <row r="338" spans="1:7" x14ac:dyDescent="0.25">
      <c r="A338">
        <v>584</v>
      </c>
      <c r="B338" t="str">
        <f>VLOOKUP(A338,Crowdfunding!A:H,COLUMN(Crowdfunding!G327),FALSE)</f>
        <v>successful</v>
      </c>
      <c r="C338">
        <f>VLOOKUP(A338,Crowdfunding!A:H,COLUMN(Crowdfunding!H327),FALSE)</f>
        <v>1613</v>
      </c>
      <c r="E338">
        <v>900</v>
      </c>
      <c r="F338" t="str">
        <f>VLOOKUP(E338,Crowdfunding!A:H,COLUMN(Crowdfunding!G327),FALSE)</f>
        <v>failed</v>
      </c>
      <c r="G338">
        <f>VLOOKUP(E338,Crowdfunding!A:H,COLUMN(Crowdfunding!H327),FALSE)</f>
        <v>1</v>
      </c>
    </row>
    <row r="339" spans="1:7" x14ac:dyDescent="0.25">
      <c r="A339">
        <v>585</v>
      </c>
      <c r="B339" t="str">
        <f>VLOOKUP(A339,Crowdfunding!A:H,COLUMN(Crowdfunding!G328),FALSE)</f>
        <v>successful</v>
      </c>
      <c r="C339">
        <f>VLOOKUP(A339,Crowdfunding!A:H,COLUMN(Crowdfunding!H328),FALSE)</f>
        <v>136</v>
      </c>
      <c r="E339">
        <v>904</v>
      </c>
      <c r="F339" t="str">
        <f>VLOOKUP(E339,Crowdfunding!A:H,COLUMN(Crowdfunding!G328),FALSE)</f>
        <v>failed</v>
      </c>
      <c r="G339">
        <f>VLOOKUP(E339,Crowdfunding!A:H,COLUMN(Crowdfunding!H328),FALSE)</f>
        <v>16</v>
      </c>
    </row>
    <row r="340" spans="1:7" x14ac:dyDescent="0.25">
      <c r="A340">
        <v>586</v>
      </c>
      <c r="B340" t="str">
        <f>VLOOKUP(A340,Crowdfunding!A:H,COLUMN(Crowdfunding!G329),FALSE)</f>
        <v>successful</v>
      </c>
      <c r="C340">
        <f>VLOOKUP(A340,Crowdfunding!A:H,COLUMN(Crowdfunding!H329),FALSE)</f>
        <v>130</v>
      </c>
      <c r="E340">
        <v>907</v>
      </c>
      <c r="F340" t="str">
        <f>VLOOKUP(E340,Crowdfunding!A:H,COLUMN(Crowdfunding!G329),FALSE)</f>
        <v>failed</v>
      </c>
      <c r="G340">
        <f>VLOOKUP(E340,Crowdfunding!A:H,COLUMN(Crowdfunding!H329),FALSE)</f>
        <v>41</v>
      </c>
    </row>
    <row r="341" spans="1:7" x14ac:dyDescent="0.25">
      <c r="A341">
        <v>591</v>
      </c>
      <c r="B341" t="str">
        <f>VLOOKUP(A341,Crowdfunding!A:H,COLUMN(Crowdfunding!G330),FALSE)</f>
        <v>successful</v>
      </c>
      <c r="C341">
        <f>VLOOKUP(A341,Crowdfunding!A:H,COLUMN(Crowdfunding!H330),FALSE)</f>
        <v>102</v>
      </c>
      <c r="E341">
        <v>913</v>
      </c>
      <c r="F341" t="str">
        <f>VLOOKUP(E341,Crowdfunding!A:H,COLUMN(Crowdfunding!G330),FALSE)</f>
        <v>failed</v>
      </c>
      <c r="G341">
        <f>VLOOKUP(E341,Crowdfunding!A:H,COLUMN(Crowdfunding!H330),FALSE)</f>
        <v>523</v>
      </c>
    </row>
    <row r="342" spans="1:7" x14ac:dyDescent="0.25">
      <c r="A342">
        <v>593</v>
      </c>
      <c r="B342" t="str">
        <f>VLOOKUP(A342,Crowdfunding!A:H,COLUMN(Crowdfunding!G331),FALSE)</f>
        <v>successful</v>
      </c>
      <c r="C342">
        <f>VLOOKUP(A342,Crowdfunding!A:H,COLUMN(Crowdfunding!H331),FALSE)</f>
        <v>4006</v>
      </c>
      <c r="E342">
        <v>914</v>
      </c>
      <c r="F342" t="str">
        <f>VLOOKUP(E342,Crowdfunding!A:H,COLUMN(Crowdfunding!G331),FALSE)</f>
        <v>failed</v>
      </c>
      <c r="G342">
        <f>VLOOKUP(E342,Crowdfunding!A:H,COLUMN(Crowdfunding!H331),FALSE)</f>
        <v>141</v>
      </c>
    </row>
    <row r="343" spans="1:7" x14ac:dyDescent="0.25">
      <c r="A343">
        <v>595</v>
      </c>
      <c r="B343" t="str">
        <f>VLOOKUP(A343,Crowdfunding!A:H,COLUMN(Crowdfunding!G332),FALSE)</f>
        <v>successful</v>
      </c>
      <c r="C343">
        <f>VLOOKUP(A343,Crowdfunding!A:H,COLUMN(Crowdfunding!H332),FALSE)</f>
        <v>1629</v>
      </c>
      <c r="E343">
        <v>916</v>
      </c>
      <c r="F343" t="str">
        <f>VLOOKUP(E343,Crowdfunding!A:H,COLUMN(Crowdfunding!G332),FALSE)</f>
        <v>failed</v>
      </c>
      <c r="G343">
        <f>VLOOKUP(E343,Crowdfunding!A:H,COLUMN(Crowdfunding!H332),FALSE)</f>
        <v>52</v>
      </c>
    </row>
    <row r="344" spans="1:7" x14ac:dyDescent="0.25">
      <c r="A344">
        <v>597</v>
      </c>
      <c r="B344" t="str">
        <f>VLOOKUP(A344,Crowdfunding!A:H,COLUMN(Crowdfunding!G333),FALSE)</f>
        <v>successful</v>
      </c>
      <c r="C344">
        <f>VLOOKUP(A344,Crowdfunding!A:H,COLUMN(Crowdfunding!H333),FALSE)</f>
        <v>2188</v>
      </c>
      <c r="E344">
        <v>919</v>
      </c>
      <c r="F344" t="str">
        <f>VLOOKUP(E344,Crowdfunding!A:H,COLUMN(Crowdfunding!G333),FALSE)</f>
        <v>failed</v>
      </c>
      <c r="G344">
        <f>VLOOKUP(E344,Crowdfunding!A:H,COLUMN(Crowdfunding!H333),FALSE)</f>
        <v>225</v>
      </c>
    </row>
    <row r="345" spans="1:7" x14ac:dyDescent="0.25">
      <c r="A345">
        <v>598</v>
      </c>
      <c r="B345" t="str">
        <f>VLOOKUP(A345,Crowdfunding!A:H,COLUMN(Crowdfunding!G334),FALSE)</f>
        <v>successful</v>
      </c>
      <c r="C345">
        <f>VLOOKUP(A345,Crowdfunding!A:H,COLUMN(Crowdfunding!H334),FALSE)</f>
        <v>2409</v>
      </c>
      <c r="E345">
        <v>921</v>
      </c>
      <c r="F345" t="str">
        <f>VLOOKUP(E345,Crowdfunding!A:H,COLUMN(Crowdfunding!G334),FALSE)</f>
        <v>failed</v>
      </c>
      <c r="G345">
        <f>VLOOKUP(E345,Crowdfunding!A:H,COLUMN(Crowdfunding!H334),FALSE)</f>
        <v>38</v>
      </c>
    </row>
    <row r="346" spans="1:7" x14ac:dyDescent="0.25">
      <c r="A346">
        <v>601</v>
      </c>
      <c r="B346" t="str">
        <f>VLOOKUP(A346,Crowdfunding!A:H,COLUMN(Crowdfunding!G335),FALSE)</f>
        <v>successful</v>
      </c>
      <c r="C346">
        <f>VLOOKUP(A346,Crowdfunding!A:H,COLUMN(Crowdfunding!H335),FALSE)</f>
        <v>194</v>
      </c>
      <c r="E346">
        <v>926</v>
      </c>
      <c r="F346" t="str">
        <f>VLOOKUP(E346,Crowdfunding!A:H,COLUMN(Crowdfunding!G335),FALSE)</f>
        <v>failed</v>
      </c>
      <c r="G346">
        <f>VLOOKUP(E346,Crowdfunding!A:H,COLUMN(Crowdfunding!H335),FALSE)</f>
        <v>15</v>
      </c>
    </row>
    <row r="347" spans="1:7" x14ac:dyDescent="0.25">
      <c r="A347">
        <v>602</v>
      </c>
      <c r="B347" t="str">
        <f>VLOOKUP(A347,Crowdfunding!A:H,COLUMN(Crowdfunding!G336),FALSE)</f>
        <v>successful</v>
      </c>
      <c r="C347">
        <f>VLOOKUP(A347,Crowdfunding!A:H,COLUMN(Crowdfunding!H336),FALSE)</f>
        <v>1140</v>
      </c>
      <c r="E347">
        <v>927</v>
      </c>
      <c r="F347" t="str">
        <f>VLOOKUP(E347,Crowdfunding!A:H,COLUMN(Crowdfunding!G336),FALSE)</f>
        <v>failed</v>
      </c>
      <c r="G347">
        <f>VLOOKUP(E347,Crowdfunding!A:H,COLUMN(Crowdfunding!H336),FALSE)</f>
        <v>37</v>
      </c>
    </row>
    <row r="348" spans="1:7" x14ac:dyDescent="0.25">
      <c r="A348">
        <v>603</v>
      </c>
      <c r="B348" t="str">
        <f>VLOOKUP(A348,Crowdfunding!A:H,COLUMN(Crowdfunding!G337),FALSE)</f>
        <v>successful</v>
      </c>
      <c r="C348">
        <f>VLOOKUP(A348,Crowdfunding!A:H,COLUMN(Crowdfunding!H337),FALSE)</f>
        <v>102</v>
      </c>
      <c r="E348">
        <v>931</v>
      </c>
      <c r="F348" t="str">
        <f>VLOOKUP(E348,Crowdfunding!A:H,COLUMN(Crowdfunding!G337),FALSE)</f>
        <v>failed</v>
      </c>
      <c r="G348">
        <f>VLOOKUP(E348,Crowdfunding!A:H,COLUMN(Crowdfunding!H337),FALSE)</f>
        <v>112</v>
      </c>
    </row>
    <row r="349" spans="1:7" x14ac:dyDescent="0.25">
      <c r="A349">
        <v>604</v>
      </c>
      <c r="B349" t="str">
        <f>VLOOKUP(A349,Crowdfunding!A:H,COLUMN(Crowdfunding!G338),FALSE)</f>
        <v>successful</v>
      </c>
      <c r="C349">
        <f>VLOOKUP(A349,Crowdfunding!A:H,COLUMN(Crowdfunding!H338),FALSE)</f>
        <v>2857</v>
      </c>
      <c r="E349">
        <v>936</v>
      </c>
      <c r="F349" t="str">
        <f>VLOOKUP(E349,Crowdfunding!A:H,COLUMN(Crowdfunding!G338),FALSE)</f>
        <v>failed</v>
      </c>
      <c r="G349">
        <f>VLOOKUP(E349,Crowdfunding!A:H,COLUMN(Crowdfunding!H338),FALSE)</f>
        <v>21</v>
      </c>
    </row>
    <row r="350" spans="1:7" x14ac:dyDescent="0.25">
      <c r="A350">
        <v>605</v>
      </c>
      <c r="B350" t="str">
        <f>VLOOKUP(A350,Crowdfunding!A:H,COLUMN(Crowdfunding!G339),FALSE)</f>
        <v>successful</v>
      </c>
      <c r="C350">
        <f>VLOOKUP(A350,Crowdfunding!A:H,COLUMN(Crowdfunding!H339),FALSE)</f>
        <v>107</v>
      </c>
      <c r="E350">
        <v>939</v>
      </c>
      <c r="F350" t="str">
        <f>VLOOKUP(E350,Crowdfunding!A:H,COLUMN(Crowdfunding!G339),FALSE)</f>
        <v>failed</v>
      </c>
      <c r="G350">
        <f>VLOOKUP(E350,Crowdfunding!A:H,COLUMN(Crowdfunding!H339),FALSE)</f>
        <v>67</v>
      </c>
    </row>
    <row r="351" spans="1:7" x14ac:dyDescent="0.25">
      <c r="A351">
        <v>606</v>
      </c>
      <c r="B351" t="str">
        <f>VLOOKUP(A351,Crowdfunding!A:H,COLUMN(Crowdfunding!G340),FALSE)</f>
        <v>successful</v>
      </c>
      <c r="C351">
        <f>VLOOKUP(A351,Crowdfunding!A:H,COLUMN(Crowdfunding!H340),FALSE)</f>
        <v>160</v>
      </c>
      <c r="E351">
        <v>941</v>
      </c>
      <c r="F351" t="str">
        <f>VLOOKUP(E351,Crowdfunding!A:H,COLUMN(Crowdfunding!G340),FALSE)</f>
        <v>failed</v>
      </c>
      <c r="G351">
        <f>VLOOKUP(E351,Crowdfunding!A:H,COLUMN(Crowdfunding!H340),FALSE)</f>
        <v>78</v>
      </c>
    </row>
    <row r="352" spans="1:7" x14ac:dyDescent="0.25">
      <c r="A352">
        <v>607</v>
      </c>
      <c r="B352" t="str">
        <f>VLOOKUP(A352,Crowdfunding!A:H,COLUMN(Crowdfunding!G341),FALSE)</f>
        <v>successful</v>
      </c>
      <c r="C352">
        <f>VLOOKUP(A352,Crowdfunding!A:H,COLUMN(Crowdfunding!H341),FALSE)</f>
        <v>2230</v>
      </c>
      <c r="E352">
        <v>942</v>
      </c>
      <c r="F352" t="str">
        <f>VLOOKUP(E352,Crowdfunding!A:H,COLUMN(Crowdfunding!G341),FALSE)</f>
        <v>failed</v>
      </c>
      <c r="G352">
        <f>VLOOKUP(E352,Crowdfunding!A:H,COLUMN(Crowdfunding!H341),FALSE)</f>
        <v>67</v>
      </c>
    </row>
    <row r="353" spans="1:7" x14ac:dyDescent="0.25">
      <c r="A353">
        <v>608</v>
      </c>
      <c r="B353" t="str">
        <f>VLOOKUP(A353,Crowdfunding!A:H,COLUMN(Crowdfunding!G342),FALSE)</f>
        <v>successful</v>
      </c>
      <c r="C353">
        <f>VLOOKUP(A353,Crowdfunding!A:H,COLUMN(Crowdfunding!H342),FALSE)</f>
        <v>316</v>
      </c>
      <c r="E353">
        <v>944</v>
      </c>
      <c r="F353" t="str">
        <f>VLOOKUP(E353,Crowdfunding!A:H,COLUMN(Crowdfunding!G342),FALSE)</f>
        <v>failed</v>
      </c>
      <c r="G353">
        <f>VLOOKUP(E353,Crowdfunding!A:H,COLUMN(Crowdfunding!H342),FALSE)</f>
        <v>263</v>
      </c>
    </row>
    <row r="354" spans="1:7" x14ac:dyDescent="0.25">
      <c r="A354">
        <v>609</v>
      </c>
      <c r="B354" t="str">
        <f>VLOOKUP(A354,Crowdfunding!A:H,COLUMN(Crowdfunding!G343),FALSE)</f>
        <v>successful</v>
      </c>
      <c r="C354">
        <f>VLOOKUP(A354,Crowdfunding!A:H,COLUMN(Crowdfunding!H343),FALSE)</f>
        <v>117</v>
      </c>
      <c r="E354">
        <v>945</v>
      </c>
      <c r="F354" t="str">
        <f>VLOOKUP(E354,Crowdfunding!A:H,COLUMN(Crowdfunding!G343),FALSE)</f>
        <v>failed</v>
      </c>
      <c r="G354">
        <f>VLOOKUP(E354,Crowdfunding!A:H,COLUMN(Crowdfunding!H343),FALSE)</f>
        <v>1691</v>
      </c>
    </row>
    <row r="355" spans="1:7" x14ac:dyDescent="0.25">
      <c r="A355">
        <v>610</v>
      </c>
      <c r="B355" t="str">
        <f>VLOOKUP(A355,Crowdfunding!A:H,COLUMN(Crowdfunding!G344),FALSE)</f>
        <v>successful</v>
      </c>
      <c r="C355">
        <f>VLOOKUP(A355,Crowdfunding!A:H,COLUMN(Crowdfunding!H344),FALSE)</f>
        <v>6406</v>
      </c>
      <c r="E355">
        <v>946</v>
      </c>
      <c r="F355" t="str">
        <f>VLOOKUP(E355,Crowdfunding!A:H,COLUMN(Crowdfunding!G344),FALSE)</f>
        <v>failed</v>
      </c>
      <c r="G355">
        <f>VLOOKUP(E355,Crowdfunding!A:H,COLUMN(Crowdfunding!H344),FALSE)</f>
        <v>181</v>
      </c>
    </row>
    <row r="356" spans="1:7" x14ac:dyDescent="0.25">
      <c r="A356">
        <v>612</v>
      </c>
      <c r="B356" t="str">
        <f>VLOOKUP(A356,Crowdfunding!A:H,COLUMN(Crowdfunding!G345),FALSE)</f>
        <v>successful</v>
      </c>
      <c r="C356">
        <f>VLOOKUP(A356,Crowdfunding!A:H,COLUMN(Crowdfunding!H345),FALSE)</f>
        <v>192</v>
      </c>
      <c r="E356">
        <v>947</v>
      </c>
      <c r="F356" t="str">
        <f>VLOOKUP(E356,Crowdfunding!A:H,COLUMN(Crowdfunding!G345),FALSE)</f>
        <v>failed</v>
      </c>
      <c r="G356">
        <f>VLOOKUP(E356,Crowdfunding!A:H,COLUMN(Crowdfunding!H345),FALSE)</f>
        <v>13</v>
      </c>
    </row>
    <row r="357" spans="1:7" x14ac:dyDescent="0.25">
      <c r="A357">
        <v>613</v>
      </c>
      <c r="B357" t="str">
        <f>VLOOKUP(A357,Crowdfunding!A:H,COLUMN(Crowdfunding!G346),FALSE)</f>
        <v>successful</v>
      </c>
      <c r="C357">
        <f>VLOOKUP(A357,Crowdfunding!A:H,COLUMN(Crowdfunding!H346),FALSE)</f>
        <v>26</v>
      </c>
      <c r="E357">
        <v>950</v>
      </c>
      <c r="F357" t="str">
        <f>VLOOKUP(E357,Crowdfunding!A:H,COLUMN(Crowdfunding!G346),FALSE)</f>
        <v>failed</v>
      </c>
      <c r="G357">
        <f>VLOOKUP(E357,Crowdfunding!A:H,COLUMN(Crowdfunding!H346),FALSE)</f>
        <v>1</v>
      </c>
    </row>
    <row r="358" spans="1:7" x14ac:dyDescent="0.25">
      <c r="A358">
        <v>614</v>
      </c>
      <c r="B358" t="str">
        <f>VLOOKUP(A358,Crowdfunding!A:H,COLUMN(Crowdfunding!G347),FALSE)</f>
        <v>successful</v>
      </c>
      <c r="C358">
        <f>VLOOKUP(A358,Crowdfunding!A:H,COLUMN(Crowdfunding!H347),FALSE)</f>
        <v>723</v>
      </c>
      <c r="E358">
        <v>953</v>
      </c>
      <c r="F358" t="str">
        <f>VLOOKUP(E358,Crowdfunding!A:H,COLUMN(Crowdfunding!G347),FALSE)</f>
        <v>failed</v>
      </c>
      <c r="G358">
        <f>VLOOKUP(E358,Crowdfunding!A:H,COLUMN(Crowdfunding!H347),FALSE)</f>
        <v>21</v>
      </c>
    </row>
    <row r="359" spans="1:7" x14ac:dyDescent="0.25">
      <c r="A359">
        <v>615</v>
      </c>
      <c r="B359" t="str">
        <f>VLOOKUP(A359,Crowdfunding!A:H,COLUMN(Crowdfunding!G348),FALSE)</f>
        <v>successful</v>
      </c>
      <c r="C359">
        <f>VLOOKUP(A359,Crowdfunding!A:H,COLUMN(Crowdfunding!H348),FALSE)</f>
        <v>170</v>
      </c>
      <c r="E359">
        <v>956</v>
      </c>
      <c r="F359" t="str">
        <f>VLOOKUP(E359,Crowdfunding!A:H,COLUMN(Crowdfunding!G348),FALSE)</f>
        <v>failed</v>
      </c>
      <c r="G359">
        <f>VLOOKUP(E359,Crowdfunding!A:H,COLUMN(Crowdfunding!H348),FALSE)</f>
        <v>830</v>
      </c>
    </row>
    <row r="360" spans="1:7" x14ac:dyDescent="0.25">
      <c r="A360">
        <v>616</v>
      </c>
      <c r="B360" t="str">
        <f>VLOOKUP(A360,Crowdfunding!A:H,COLUMN(Crowdfunding!G349),FALSE)</f>
        <v>successful</v>
      </c>
      <c r="C360">
        <f>VLOOKUP(A360,Crowdfunding!A:H,COLUMN(Crowdfunding!H349),FALSE)</f>
        <v>238</v>
      </c>
      <c r="E360">
        <v>959</v>
      </c>
      <c r="F360" t="str">
        <f>VLOOKUP(E360,Crowdfunding!A:H,COLUMN(Crowdfunding!G349),FALSE)</f>
        <v>failed</v>
      </c>
      <c r="G360">
        <f>VLOOKUP(E360,Crowdfunding!A:H,COLUMN(Crowdfunding!H349),FALSE)</f>
        <v>130</v>
      </c>
    </row>
    <row r="361" spans="1:7" x14ac:dyDescent="0.25">
      <c r="A361">
        <v>617</v>
      </c>
      <c r="B361" t="str">
        <f>VLOOKUP(A361,Crowdfunding!A:H,COLUMN(Crowdfunding!G350),FALSE)</f>
        <v>successful</v>
      </c>
      <c r="C361">
        <f>VLOOKUP(A361,Crowdfunding!A:H,COLUMN(Crowdfunding!H350),FALSE)</f>
        <v>55</v>
      </c>
      <c r="E361">
        <v>960</v>
      </c>
      <c r="F361" t="str">
        <f>VLOOKUP(E361,Crowdfunding!A:H,COLUMN(Crowdfunding!G350),FALSE)</f>
        <v>failed</v>
      </c>
      <c r="G361">
        <f>VLOOKUP(E361,Crowdfunding!A:H,COLUMN(Crowdfunding!H350),FALSE)</f>
        <v>55</v>
      </c>
    </row>
    <row r="362" spans="1:7" x14ac:dyDescent="0.25">
      <c r="A362">
        <v>620</v>
      </c>
      <c r="B362" t="str">
        <f>VLOOKUP(A362,Crowdfunding!A:H,COLUMN(Crowdfunding!G351),FALSE)</f>
        <v>successful</v>
      </c>
      <c r="C362">
        <f>VLOOKUP(A362,Crowdfunding!A:H,COLUMN(Crowdfunding!H351),FALSE)</f>
        <v>128</v>
      </c>
      <c r="E362">
        <v>963</v>
      </c>
      <c r="F362" t="str">
        <f>VLOOKUP(E362,Crowdfunding!A:H,COLUMN(Crowdfunding!G351),FALSE)</f>
        <v>failed</v>
      </c>
      <c r="G362">
        <f>VLOOKUP(E362,Crowdfunding!A:H,COLUMN(Crowdfunding!H351),FALSE)</f>
        <v>114</v>
      </c>
    </row>
    <row r="363" spans="1:7" x14ac:dyDescent="0.25">
      <c r="A363">
        <v>621</v>
      </c>
      <c r="B363" t="str">
        <f>VLOOKUP(A363,Crowdfunding!A:H,COLUMN(Crowdfunding!G352),FALSE)</f>
        <v>successful</v>
      </c>
      <c r="C363">
        <f>VLOOKUP(A363,Crowdfunding!A:H,COLUMN(Crowdfunding!H352),FALSE)</f>
        <v>2144</v>
      </c>
      <c r="E363">
        <v>970</v>
      </c>
      <c r="F363" t="str">
        <f>VLOOKUP(E363,Crowdfunding!A:H,COLUMN(Crowdfunding!G352),FALSE)</f>
        <v>failed</v>
      </c>
      <c r="G363">
        <f>VLOOKUP(E363,Crowdfunding!A:H,COLUMN(Crowdfunding!H352),FALSE)</f>
        <v>594</v>
      </c>
    </row>
    <row r="364" spans="1:7" x14ac:dyDescent="0.25">
      <c r="A364">
        <v>623</v>
      </c>
      <c r="B364" t="str">
        <f>VLOOKUP(A364,Crowdfunding!A:H,COLUMN(Crowdfunding!G353),FALSE)</f>
        <v>successful</v>
      </c>
      <c r="C364">
        <f>VLOOKUP(A364,Crowdfunding!A:H,COLUMN(Crowdfunding!H353),FALSE)</f>
        <v>2693</v>
      </c>
      <c r="E364">
        <v>971</v>
      </c>
      <c r="F364" t="str">
        <f>VLOOKUP(E364,Crowdfunding!A:H,COLUMN(Crowdfunding!G353),FALSE)</f>
        <v>failed</v>
      </c>
      <c r="G364">
        <f>VLOOKUP(E364,Crowdfunding!A:H,COLUMN(Crowdfunding!H353),FALSE)</f>
        <v>24</v>
      </c>
    </row>
    <row r="365" spans="1:7" x14ac:dyDescent="0.25">
      <c r="A365">
        <v>624</v>
      </c>
      <c r="B365" t="str">
        <f>VLOOKUP(A365,Crowdfunding!A:H,COLUMN(Crowdfunding!G354),FALSE)</f>
        <v>successful</v>
      </c>
      <c r="C365">
        <f>VLOOKUP(A365,Crowdfunding!A:H,COLUMN(Crowdfunding!H354),FALSE)</f>
        <v>432</v>
      </c>
      <c r="E365">
        <v>973</v>
      </c>
      <c r="F365" t="str">
        <f>VLOOKUP(E365,Crowdfunding!A:H,COLUMN(Crowdfunding!G354),FALSE)</f>
        <v>failed</v>
      </c>
      <c r="G365">
        <f>VLOOKUP(E365,Crowdfunding!A:H,COLUMN(Crowdfunding!H354),FALSE)</f>
        <v>252</v>
      </c>
    </row>
    <row r="366" spans="1:7" x14ac:dyDescent="0.25">
      <c r="A366">
        <v>626</v>
      </c>
      <c r="B366" t="str">
        <f>VLOOKUP(A366,Crowdfunding!A:H,COLUMN(Crowdfunding!G355),FALSE)</f>
        <v>successful</v>
      </c>
      <c r="C366">
        <f>VLOOKUP(A366,Crowdfunding!A:H,COLUMN(Crowdfunding!H355),FALSE)</f>
        <v>189</v>
      </c>
      <c r="E366">
        <v>977</v>
      </c>
      <c r="F366" t="str">
        <f>VLOOKUP(E366,Crowdfunding!A:H,COLUMN(Crowdfunding!G355),FALSE)</f>
        <v>failed</v>
      </c>
      <c r="G366">
        <f>VLOOKUP(E366,Crowdfunding!A:H,COLUMN(Crowdfunding!H355),FALSE)</f>
        <v>67</v>
      </c>
    </row>
    <row r="367" spans="1:7" x14ac:dyDescent="0.25">
      <c r="A367">
        <v>627</v>
      </c>
      <c r="B367" t="str">
        <f>VLOOKUP(A367,Crowdfunding!A:H,COLUMN(Crowdfunding!G356),FALSE)</f>
        <v>successful</v>
      </c>
      <c r="C367">
        <f>VLOOKUP(A367,Crowdfunding!A:H,COLUMN(Crowdfunding!H356),FALSE)</f>
        <v>154</v>
      </c>
      <c r="E367">
        <v>980</v>
      </c>
      <c r="F367" t="str">
        <f>VLOOKUP(E367,Crowdfunding!A:H,COLUMN(Crowdfunding!G356),FALSE)</f>
        <v>failed</v>
      </c>
      <c r="G367">
        <f>VLOOKUP(E367,Crowdfunding!A:H,COLUMN(Crowdfunding!H356),FALSE)</f>
        <v>742</v>
      </c>
    </row>
    <row r="368" spans="1:7" x14ac:dyDescent="0.25">
      <c r="A368">
        <v>628</v>
      </c>
      <c r="B368" t="str">
        <f>VLOOKUP(A368,Crowdfunding!A:H,COLUMN(Crowdfunding!G357),FALSE)</f>
        <v>successful</v>
      </c>
      <c r="C368">
        <f>VLOOKUP(A368,Crowdfunding!A:H,COLUMN(Crowdfunding!H357),FALSE)</f>
        <v>96</v>
      </c>
      <c r="E368">
        <v>982</v>
      </c>
      <c r="F368" t="str">
        <f>VLOOKUP(E368,Crowdfunding!A:H,COLUMN(Crowdfunding!G357),FALSE)</f>
        <v>failed</v>
      </c>
      <c r="G368">
        <f>VLOOKUP(E368,Crowdfunding!A:H,COLUMN(Crowdfunding!H357),FALSE)</f>
        <v>75</v>
      </c>
    </row>
    <row r="369" spans="1:7" x14ac:dyDescent="0.25">
      <c r="A369">
        <v>631</v>
      </c>
      <c r="B369" t="str">
        <f>VLOOKUP(A369,Crowdfunding!A:H,COLUMN(Crowdfunding!G358),FALSE)</f>
        <v>successful</v>
      </c>
      <c r="C369">
        <f>VLOOKUP(A369,Crowdfunding!A:H,COLUMN(Crowdfunding!H358),FALSE)</f>
        <v>3063</v>
      </c>
      <c r="E369">
        <v>985</v>
      </c>
      <c r="F369" t="str">
        <f>VLOOKUP(E369,Crowdfunding!A:H,COLUMN(Crowdfunding!G358),FALSE)</f>
        <v>failed</v>
      </c>
      <c r="G369">
        <f>VLOOKUP(E369,Crowdfunding!A:H,COLUMN(Crowdfunding!H358),FALSE)</f>
        <v>4405</v>
      </c>
    </row>
    <row r="370" spans="1:7" x14ac:dyDescent="0.25">
      <c r="A370">
        <v>635</v>
      </c>
      <c r="B370" t="str">
        <f>VLOOKUP(A370,Crowdfunding!A:H,COLUMN(Crowdfunding!G359),FALSE)</f>
        <v>successful</v>
      </c>
      <c r="C370">
        <f>VLOOKUP(A370,Crowdfunding!A:H,COLUMN(Crowdfunding!H359),FALSE)</f>
        <v>2266</v>
      </c>
      <c r="E370">
        <v>986</v>
      </c>
      <c r="F370" t="str">
        <f>VLOOKUP(E370,Crowdfunding!A:H,COLUMN(Crowdfunding!G359),FALSE)</f>
        <v>failed</v>
      </c>
      <c r="G370">
        <f>VLOOKUP(E370,Crowdfunding!A:H,COLUMN(Crowdfunding!H359),FALSE)</f>
        <v>92</v>
      </c>
    </row>
    <row r="371" spans="1:7" x14ac:dyDescent="0.25">
      <c r="A371">
        <v>641</v>
      </c>
      <c r="B371" t="str">
        <f>VLOOKUP(A371,Crowdfunding!A:H,COLUMN(Crowdfunding!G360),FALSE)</f>
        <v>successful</v>
      </c>
      <c r="C371">
        <f>VLOOKUP(A371,Crowdfunding!A:H,COLUMN(Crowdfunding!H360),FALSE)</f>
        <v>194</v>
      </c>
      <c r="E371">
        <v>988</v>
      </c>
      <c r="F371" t="str">
        <f>VLOOKUP(E371,Crowdfunding!A:H,COLUMN(Crowdfunding!G360),FALSE)</f>
        <v>failed</v>
      </c>
      <c r="G371">
        <f>VLOOKUP(E371,Crowdfunding!A:H,COLUMN(Crowdfunding!H360),FALSE)</f>
        <v>64</v>
      </c>
    </row>
    <row r="372" spans="1:7" x14ac:dyDescent="0.25">
      <c r="A372">
        <v>642</v>
      </c>
      <c r="B372" t="str">
        <f>VLOOKUP(A372,Crowdfunding!A:H,COLUMN(Crowdfunding!G361),FALSE)</f>
        <v>successful</v>
      </c>
      <c r="C372">
        <f>VLOOKUP(A372,Crowdfunding!A:H,COLUMN(Crowdfunding!H361),FALSE)</f>
        <v>129</v>
      </c>
      <c r="E372">
        <v>990</v>
      </c>
      <c r="F372" t="str">
        <f>VLOOKUP(E372,Crowdfunding!A:H,COLUMN(Crowdfunding!G361),FALSE)</f>
        <v>failed</v>
      </c>
      <c r="G372">
        <f>VLOOKUP(E372,Crowdfunding!A:H,COLUMN(Crowdfunding!H361),FALSE)</f>
        <v>64</v>
      </c>
    </row>
    <row r="373" spans="1:7" x14ac:dyDescent="0.25">
      <c r="A373">
        <v>643</v>
      </c>
      <c r="B373" t="str">
        <f>VLOOKUP(A373,Crowdfunding!A:H,COLUMN(Crowdfunding!G362),FALSE)</f>
        <v>successful</v>
      </c>
      <c r="C373">
        <f>VLOOKUP(A373,Crowdfunding!A:H,COLUMN(Crowdfunding!H362),FALSE)</f>
        <v>375</v>
      </c>
      <c r="E373">
        <v>994</v>
      </c>
      <c r="F373" t="str">
        <f>VLOOKUP(E373,Crowdfunding!A:H,COLUMN(Crowdfunding!G362),FALSE)</f>
        <v>failed</v>
      </c>
      <c r="G373">
        <f>VLOOKUP(E373,Crowdfunding!A:H,COLUMN(Crowdfunding!H362),FALSE)</f>
        <v>842</v>
      </c>
    </row>
    <row r="374" spans="1:7" x14ac:dyDescent="0.25">
      <c r="A374">
        <v>652</v>
      </c>
      <c r="B374" t="str">
        <f>VLOOKUP(A374,Crowdfunding!A:H,COLUMN(Crowdfunding!G363),FALSE)</f>
        <v>successful</v>
      </c>
      <c r="C374">
        <f>VLOOKUP(A374,Crowdfunding!A:H,COLUMN(Crowdfunding!H363),FALSE)</f>
        <v>409</v>
      </c>
      <c r="E374">
        <v>996</v>
      </c>
      <c r="F374" t="str">
        <f>VLOOKUP(E374,Crowdfunding!A:H,COLUMN(Crowdfunding!G363),FALSE)</f>
        <v>failed</v>
      </c>
      <c r="G374">
        <f>VLOOKUP(E374,Crowdfunding!A:H,COLUMN(Crowdfunding!H363),FALSE)</f>
        <v>112</v>
      </c>
    </row>
    <row r="375" spans="1:7" x14ac:dyDescent="0.25">
      <c r="A375">
        <v>653</v>
      </c>
      <c r="B375" t="str">
        <f>VLOOKUP(A375,Crowdfunding!A:H,COLUMN(Crowdfunding!G364),FALSE)</f>
        <v>successful</v>
      </c>
      <c r="C375">
        <f>VLOOKUP(A375,Crowdfunding!A:H,COLUMN(Crowdfunding!H364),FALSE)</f>
        <v>234</v>
      </c>
      <c r="E375">
        <v>998</v>
      </c>
      <c r="F375" t="str">
        <f>VLOOKUP(E375,Crowdfunding!A:H,COLUMN(Crowdfunding!G364),FALSE)</f>
        <v>failed</v>
      </c>
      <c r="G375">
        <f>VLOOKUP(E375,Crowdfunding!A:H,COLUMN(Crowdfunding!H364),FALSE)</f>
        <v>374</v>
      </c>
    </row>
    <row r="376" spans="1:7" x14ac:dyDescent="0.25">
      <c r="A376">
        <v>654</v>
      </c>
      <c r="B376" t="str">
        <f>VLOOKUP(A376,Crowdfunding!A:H,COLUMN(Crowdfunding!G365),FALSE)</f>
        <v>successful</v>
      </c>
      <c r="C376">
        <f>VLOOKUP(A376,Crowdfunding!A:H,COLUMN(Crowdfunding!H365),FALSE)</f>
        <v>3016</v>
      </c>
    </row>
    <row r="377" spans="1:7" x14ac:dyDescent="0.25">
      <c r="A377">
        <v>655</v>
      </c>
      <c r="B377" t="str">
        <f>VLOOKUP(A377,Crowdfunding!A:H,COLUMN(Crowdfunding!G366),FALSE)</f>
        <v>successful</v>
      </c>
      <c r="C377">
        <f>VLOOKUP(A377,Crowdfunding!A:H,COLUMN(Crowdfunding!H366),FALSE)</f>
        <v>264</v>
      </c>
    </row>
    <row r="378" spans="1:7" x14ac:dyDescent="0.25">
      <c r="A378">
        <v>665</v>
      </c>
      <c r="B378" t="str">
        <f>VLOOKUP(A378,Crowdfunding!A:H,COLUMN(Crowdfunding!G367),FALSE)</f>
        <v>successful</v>
      </c>
      <c r="C378">
        <f>VLOOKUP(A378,Crowdfunding!A:H,COLUMN(Crowdfunding!H367),FALSE)</f>
        <v>272</v>
      </c>
    </row>
    <row r="379" spans="1:7" x14ac:dyDescent="0.25">
      <c r="A379">
        <v>667</v>
      </c>
      <c r="B379" t="str">
        <f>VLOOKUP(A379,Crowdfunding!A:H,COLUMN(Crowdfunding!G368),FALSE)</f>
        <v>successful</v>
      </c>
      <c r="C379">
        <f>VLOOKUP(A379,Crowdfunding!A:H,COLUMN(Crowdfunding!H368),FALSE)</f>
        <v>419</v>
      </c>
    </row>
    <row r="380" spans="1:7" x14ac:dyDescent="0.25">
      <c r="A380">
        <v>669</v>
      </c>
      <c r="B380" t="str">
        <f>VLOOKUP(A380,Crowdfunding!A:H,COLUMN(Crowdfunding!G369),FALSE)</f>
        <v>successful</v>
      </c>
      <c r="C380">
        <f>VLOOKUP(A380,Crowdfunding!A:H,COLUMN(Crowdfunding!H369),FALSE)</f>
        <v>1621</v>
      </c>
    </row>
    <row r="381" spans="1:7" x14ac:dyDescent="0.25">
      <c r="A381">
        <v>670</v>
      </c>
      <c r="B381" t="str">
        <f>VLOOKUP(A381,Crowdfunding!A:H,COLUMN(Crowdfunding!G370),FALSE)</f>
        <v>successful</v>
      </c>
      <c r="C381">
        <f>VLOOKUP(A381,Crowdfunding!A:H,COLUMN(Crowdfunding!H370),FALSE)</f>
        <v>1101</v>
      </c>
    </row>
    <row r="382" spans="1:7" x14ac:dyDescent="0.25">
      <c r="A382">
        <v>671</v>
      </c>
      <c r="B382" t="str">
        <f>VLOOKUP(A382,Crowdfunding!A:H,COLUMN(Crowdfunding!G371),FALSE)</f>
        <v>successful</v>
      </c>
      <c r="C382">
        <f>VLOOKUP(A382,Crowdfunding!A:H,COLUMN(Crowdfunding!H371),FALSE)</f>
        <v>1073</v>
      </c>
    </row>
    <row r="383" spans="1:7" x14ac:dyDescent="0.25">
      <c r="A383">
        <v>675</v>
      </c>
      <c r="B383" t="str">
        <f>VLOOKUP(A383,Crowdfunding!A:H,COLUMN(Crowdfunding!G372),FALSE)</f>
        <v>successful</v>
      </c>
      <c r="C383">
        <f>VLOOKUP(A383,Crowdfunding!A:H,COLUMN(Crowdfunding!H372),FALSE)</f>
        <v>331</v>
      </c>
    </row>
    <row r="384" spans="1:7" x14ac:dyDescent="0.25">
      <c r="A384">
        <v>676</v>
      </c>
      <c r="B384" t="str">
        <f>VLOOKUP(A384,Crowdfunding!A:H,COLUMN(Crowdfunding!G373),FALSE)</f>
        <v>successful</v>
      </c>
      <c r="C384">
        <f>VLOOKUP(A384,Crowdfunding!A:H,COLUMN(Crowdfunding!H373),FALSE)</f>
        <v>1170</v>
      </c>
    </row>
    <row r="385" spans="1:3" x14ac:dyDescent="0.25">
      <c r="A385">
        <v>679</v>
      </c>
      <c r="B385" t="str">
        <f>VLOOKUP(A385,Crowdfunding!A:H,COLUMN(Crowdfunding!G374),FALSE)</f>
        <v>successful</v>
      </c>
      <c r="C385">
        <f>VLOOKUP(A385,Crowdfunding!A:H,COLUMN(Crowdfunding!H374),FALSE)</f>
        <v>363</v>
      </c>
    </row>
    <row r="386" spans="1:3" x14ac:dyDescent="0.25">
      <c r="A386">
        <v>682</v>
      </c>
      <c r="B386" t="str">
        <f>VLOOKUP(A386,Crowdfunding!A:H,COLUMN(Crowdfunding!G375),FALSE)</f>
        <v>successful</v>
      </c>
      <c r="C386">
        <f>VLOOKUP(A386,Crowdfunding!A:H,COLUMN(Crowdfunding!H375),FALSE)</f>
        <v>103</v>
      </c>
    </row>
    <row r="387" spans="1:3" x14ac:dyDescent="0.25">
      <c r="A387">
        <v>683</v>
      </c>
      <c r="B387" t="str">
        <f>VLOOKUP(A387,Crowdfunding!A:H,COLUMN(Crowdfunding!G376),FALSE)</f>
        <v>successful</v>
      </c>
      <c r="C387">
        <f>VLOOKUP(A387,Crowdfunding!A:H,COLUMN(Crowdfunding!H376),FALSE)</f>
        <v>147</v>
      </c>
    </row>
    <row r="388" spans="1:3" x14ac:dyDescent="0.25">
      <c r="A388">
        <v>684</v>
      </c>
      <c r="B388" t="str">
        <f>VLOOKUP(A388,Crowdfunding!A:H,COLUMN(Crowdfunding!G377),FALSE)</f>
        <v>successful</v>
      </c>
      <c r="C388">
        <f>VLOOKUP(A388,Crowdfunding!A:H,COLUMN(Crowdfunding!H377),FALSE)</f>
        <v>110</v>
      </c>
    </row>
    <row r="389" spans="1:3" x14ac:dyDescent="0.25">
      <c r="A389">
        <v>686</v>
      </c>
      <c r="B389" t="str">
        <f>VLOOKUP(A389,Crowdfunding!A:H,COLUMN(Crowdfunding!G378),FALSE)</f>
        <v>successful</v>
      </c>
      <c r="C389">
        <f>VLOOKUP(A389,Crowdfunding!A:H,COLUMN(Crowdfunding!H378),FALSE)</f>
        <v>134</v>
      </c>
    </row>
    <row r="390" spans="1:3" x14ac:dyDescent="0.25">
      <c r="A390">
        <v>687</v>
      </c>
      <c r="B390" t="str">
        <f>VLOOKUP(A390,Crowdfunding!A:H,COLUMN(Crowdfunding!G379),FALSE)</f>
        <v>successful</v>
      </c>
      <c r="C390">
        <f>VLOOKUP(A390,Crowdfunding!A:H,COLUMN(Crowdfunding!H379),FALSE)</f>
        <v>269</v>
      </c>
    </row>
    <row r="391" spans="1:3" x14ac:dyDescent="0.25">
      <c r="A391">
        <v>688</v>
      </c>
      <c r="B391" t="str">
        <f>VLOOKUP(A391,Crowdfunding!A:H,COLUMN(Crowdfunding!G380),FALSE)</f>
        <v>successful</v>
      </c>
      <c r="C391">
        <f>VLOOKUP(A391,Crowdfunding!A:H,COLUMN(Crowdfunding!H380),FALSE)</f>
        <v>175</v>
      </c>
    </row>
    <row r="392" spans="1:3" x14ac:dyDescent="0.25">
      <c r="A392">
        <v>689</v>
      </c>
      <c r="B392" t="str">
        <f>VLOOKUP(A392,Crowdfunding!A:H,COLUMN(Crowdfunding!G381),FALSE)</f>
        <v>successful</v>
      </c>
      <c r="C392">
        <f>VLOOKUP(A392,Crowdfunding!A:H,COLUMN(Crowdfunding!H381),FALSE)</f>
        <v>69</v>
      </c>
    </row>
    <row r="393" spans="1:3" x14ac:dyDescent="0.25">
      <c r="A393">
        <v>690</v>
      </c>
      <c r="B393" t="str">
        <f>VLOOKUP(A393,Crowdfunding!A:H,COLUMN(Crowdfunding!G382),FALSE)</f>
        <v>successful</v>
      </c>
      <c r="C393">
        <f>VLOOKUP(A393,Crowdfunding!A:H,COLUMN(Crowdfunding!H382),FALSE)</f>
        <v>190</v>
      </c>
    </row>
    <row r="394" spans="1:3" x14ac:dyDescent="0.25">
      <c r="A394">
        <v>691</v>
      </c>
      <c r="B394" t="str">
        <f>VLOOKUP(A394,Crowdfunding!A:H,COLUMN(Crowdfunding!G383),FALSE)</f>
        <v>successful</v>
      </c>
      <c r="C394">
        <f>VLOOKUP(A394,Crowdfunding!A:H,COLUMN(Crowdfunding!H383),FALSE)</f>
        <v>237</v>
      </c>
    </row>
    <row r="395" spans="1:3" x14ac:dyDescent="0.25">
      <c r="A395">
        <v>695</v>
      </c>
      <c r="B395" t="str">
        <f>VLOOKUP(A395,Crowdfunding!A:H,COLUMN(Crowdfunding!G384),FALSE)</f>
        <v>successful</v>
      </c>
      <c r="C395">
        <f>VLOOKUP(A395,Crowdfunding!A:H,COLUMN(Crowdfunding!H384),FALSE)</f>
        <v>196</v>
      </c>
    </row>
    <row r="396" spans="1:3" x14ac:dyDescent="0.25">
      <c r="A396">
        <v>697</v>
      </c>
      <c r="B396" t="str">
        <f>VLOOKUP(A396,Crowdfunding!A:H,COLUMN(Crowdfunding!G385),FALSE)</f>
        <v>successful</v>
      </c>
      <c r="C396">
        <f>VLOOKUP(A396,Crowdfunding!A:H,COLUMN(Crowdfunding!H385),FALSE)</f>
        <v>7295</v>
      </c>
    </row>
    <row r="397" spans="1:3" x14ac:dyDescent="0.25">
      <c r="A397">
        <v>698</v>
      </c>
      <c r="B397" t="str">
        <f>VLOOKUP(A397,Crowdfunding!A:H,COLUMN(Crowdfunding!G386),FALSE)</f>
        <v>successful</v>
      </c>
      <c r="C397">
        <f>VLOOKUP(A397,Crowdfunding!A:H,COLUMN(Crowdfunding!H386),FALSE)</f>
        <v>2893</v>
      </c>
    </row>
    <row r="398" spans="1:3" x14ac:dyDescent="0.25">
      <c r="A398">
        <v>701</v>
      </c>
      <c r="B398" t="str">
        <f>VLOOKUP(A398,Crowdfunding!A:H,COLUMN(Crowdfunding!G387),FALSE)</f>
        <v>successful</v>
      </c>
      <c r="C398">
        <f>VLOOKUP(A398,Crowdfunding!A:H,COLUMN(Crowdfunding!H387),FALSE)</f>
        <v>820</v>
      </c>
    </row>
    <row r="399" spans="1:3" x14ac:dyDescent="0.25">
      <c r="A399">
        <v>703</v>
      </c>
      <c r="B399" t="str">
        <f>VLOOKUP(A399,Crowdfunding!A:H,COLUMN(Crowdfunding!G388),FALSE)</f>
        <v>successful</v>
      </c>
      <c r="C399">
        <f>VLOOKUP(A399,Crowdfunding!A:H,COLUMN(Crowdfunding!H388),FALSE)</f>
        <v>2038</v>
      </c>
    </row>
    <row r="400" spans="1:3" x14ac:dyDescent="0.25">
      <c r="A400">
        <v>704</v>
      </c>
      <c r="B400" t="str">
        <f>VLOOKUP(A400,Crowdfunding!A:H,COLUMN(Crowdfunding!G389),FALSE)</f>
        <v>successful</v>
      </c>
      <c r="C400">
        <f>VLOOKUP(A400,Crowdfunding!A:H,COLUMN(Crowdfunding!H389),FALSE)</f>
        <v>116</v>
      </c>
    </row>
    <row r="401" spans="1:3" x14ac:dyDescent="0.25">
      <c r="A401">
        <v>706</v>
      </c>
      <c r="B401" t="str">
        <f>VLOOKUP(A401,Crowdfunding!A:H,COLUMN(Crowdfunding!G390),FALSE)</f>
        <v>successful</v>
      </c>
      <c r="C401">
        <f>VLOOKUP(A401,Crowdfunding!A:H,COLUMN(Crowdfunding!H390),FALSE)</f>
        <v>1345</v>
      </c>
    </row>
    <row r="402" spans="1:3" x14ac:dyDescent="0.25">
      <c r="A402">
        <v>707</v>
      </c>
      <c r="B402" t="str">
        <f>VLOOKUP(A402,Crowdfunding!A:H,COLUMN(Crowdfunding!G391),FALSE)</f>
        <v>successful</v>
      </c>
      <c r="C402">
        <f>VLOOKUP(A402,Crowdfunding!A:H,COLUMN(Crowdfunding!H391),FALSE)</f>
        <v>168</v>
      </c>
    </row>
    <row r="403" spans="1:3" x14ac:dyDescent="0.25">
      <c r="A403">
        <v>708</v>
      </c>
      <c r="B403" t="str">
        <f>VLOOKUP(A403,Crowdfunding!A:H,COLUMN(Crowdfunding!G392),FALSE)</f>
        <v>successful</v>
      </c>
      <c r="C403">
        <f>VLOOKUP(A403,Crowdfunding!A:H,COLUMN(Crowdfunding!H392),FALSE)</f>
        <v>137</v>
      </c>
    </row>
    <row r="404" spans="1:3" x14ac:dyDescent="0.25">
      <c r="A404">
        <v>709</v>
      </c>
      <c r="B404" t="str">
        <f>VLOOKUP(A404,Crowdfunding!A:H,COLUMN(Crowdfunding!G393),FALSE)</f>
        <v>successful</v>
      </c>
      <c r="C404">
        <f>VLOOKUP(A404,Crowdfunding!A:H,COLUMN(Crowdfunding!H393),FALSE)</f>
        <v>186</v>
      </c>
    </row>
    <row r="405" spans="1:3" x14ac:dyDescent="0.25">
      <c r="A405">
        <v>710</v>
      </c>
      <c r="B405" t="str">
        <f>VLOOKUP(A405,Crowdfunding!A:H,COLUMN(Crowdfunding!G394),FALSE)</f>
        <v>successful</v>
      </c>
      <c r="C405">
        <f>VLOOKUP(A405,Crowdfunding!A:H,COLUMN(Crowdfunding!H394),FALSE)</f>
        <v>125</v>
      </c>
    </row>
    <row r="406" spans="1:3" x14ac:dyDescent="0.25">
      <c r="A406">
        <v>712</v>
      </c>
      <c r="B406" t="str">
        <f>VLOOKUP(A406,Crowdfunding!A:H,COLUMN(Crowdfunding!G395),FALSE)</f>
        <v>successful</v>
      </c>
      <c r="C406">
        <f>VLOOKUP(A406,Crowdfunding!A:H,COLUMN(Crowdfunding!H395),FALSE)</f>
        <v>202</v>
      </c>
    </row>
    <row r="407" spans="1:3" x14ac:dyDescent="0.25">
      <c r="A407">
        <v>713</v>
      </c>
      <c r="B407" t="str">
        <f>VLOOKUP(A407,Crowdfunding!A:H,COLUMN(Crowdfunding!G396),FALSE)</f>
        <v>successful</v>
      </c>
      <c r="C407">
        <f>VLOOKUP(A407,Crowdfunding!A:H,COLUMN(Crowdfunding!H396),FALSE)</f>
        <v>103</v>
      </c>
    </row>
    <row r="408" spans="1:3" x14ac:dyDescent="0.25">
      <c r="A408">
        <v>714</v>
      </c>
      <c r="B408" t="str">
        <f>VLOOKUP(A408,Crowdfunding!A:H,COLUMN(Crowdfunding!G397),FALSE)</f>
        <v>successful</v>
      </c>
      <c r="C408">
        <f>VLOOKUP(A408,Crowdfunding!A:H,COLUMN(Crowdfunding!H397),FALSE)</f>
        <v>1785</v>
      </c>
    </row>
    <row r="409" spans="1:3" x14ac:dyDescent="0.25">
      <c r="A409">
        <v>716</v>
      </c>
      <c r="B409" t="str">
        <f>VLOOKUP(A409,Crowdfunding!A:H,COLUMN(Crowdfunding!G398),FALSE)</f>
        <v>successful</v>
      </c>
      <c r="C409">
        <f>VLOOKUP(A409,Crowdfunding!A:H,COLUMN(Crowdfunding!H398),FALSE)</f>
        <v>157</v>
      </c>
    </row>
    <row r="410" spans="1:3" x14ac:dyDescent="0.25">
      <c r="A410">
        <v>717</v>
      </c>
      <c r="B410" t="str">
        <f>VLOOKUP(A410,Crowdfunding!A:H,COLUMN(Crowdfunding!G399),FALSE)</f>
        <v>successful</v>
      </c>
      <c r="C410">
        <f>VLOOKUP(A410,Crowdfunding!A:H,COLUMN(Crowdfunding!H399),FALSE)</f>
        <v>555</v>
      </c>
    </row>
    <row r="411" spans="1:3" x14ac:dyDescent="0.25">
      <c r="A411">
        <v>718</v>
      </c>
      <c r="B411" t="str">
        <f>VLOOKUP(A411,Crowdfunding!A:H,COLUMN(Crowdfunding!G400),FALSE)</f>
        <v>successful</v>
      </c>
      <c r="C411">
        <f>VLOOKUP(A411,Crowdfunding!A:H,COLUMN(Crowdfunding!H400),FALSE)</f>
        <v>297</v>
      </c>
    </row>
    <row r="412" spans="1:3" x14ac:dyDescent="0.25">
      <c r="A412">
        <v>719</v>
      </c>
      <c r="B412" t="str">
        <f>VLOOKUP(A412,Crowdfunding!A:H,COLUMN(Crowdfunding!G401),FALSE)</f>
        <v>successful</v>
      </c>
      <c r="C412">
        <f>VLOOKUP(A412,Crowdfunding!A:H,COLUMN(Crowdfunding!H401),FALSE)</f>
        <v>123</v>
      </c>
    </row>
    <row r="413" spans="1:3" x14ac:dyDescent="0.25">
      <c r="A413">
        <v>722</v>
      </c>
      <c r="B413" t="str">
        <f>VLOOKUP(A413,Crowdfunding!A:H,COLUMN(Crowdfunding!G402),FALSE)</f>
        <v>successful</v>
      </c>
      <c r="C413">
        <f>VLOOKUP(A413,Crowdfunding!A:H,COLUMN(Crowdfunding!H402),FALSE)</f>
        <v>3036</v>
      </c>
    </row>
    <row r="414" spans="1:3" x14ac:dyDescent="0.25">
      <c r="A414">
        <v>723</v>
      </c>
      <c r="B414" t="str">
        <f>VLOOKUP(A414,Crowdfunding!A:H,COLUMN(Crowdfunding!G403),FALSE)</f>
        <v>successful</v>
      </c>
      <c r="C414">
        <f>VLOOKUP(A414,Crowdfunding!A:H,COLUMN(Crowdfunding!H403),FALSE)</f>
        <v>144</v>
      </c>
    </row>
    <row r="415" spans="1:3" x14ac:dyDescent="0.25">
      <c r="A415">
        <v>724</v>
      </c>
      <c r="B415" t="str">
        <f>VLOOKUP(A415,Crowdfunding!A:H,COLUMN(Crowdfunding!G404),FALSE)</f>
        <v>successful</v>
      </c>
      <c r="C415">
        <f>VLOOKUP(A415,Crowdfunding!A:H,COLUMN(Crowdfunding!H404),FALSE)</f>
        <v>121</v>
      </c>
    </row>
    <row r="416" spans="1:3" x14ac:dyDescent="0.25">
      <c r="A416">
        <v>727</v>
      </c>
      <c r="B416" t="str">
        <f>VLOOKUP(A416,Crowdfunding!A:H,COLUMN(Crowdfunding!G405),FALSE)</f>
        <v>successful</v>
      </c>
      <c r="C416">
        <f>VLOOKUP(A416,Crowdfunding!A:H,COLUMN(Crowdfunding!H405),FALSE)</f>
        <v>181</v>
      </c>
    </row>
    <row r="417" spans="1:3" x14ac:dyDescent="0.25">
      <c r="A417">
        <v>729</v>
      </c>
      <c r="B417" t="str">
        <f>VLOOKUP(A417,Crowdfunding!A:H,COLUMN(Crowdfunding!G406),FALSE)</f>
        <v>successful</v>
      </c>
      <c r="C417">
        <f>VLOOKUP(A417,Crowdfunding!A:H,COLUMN(Crowdfunding!H406),FALSE)</f>
        <v>122</v>
      </c>
    </row>
    <row r="418" spans="1:3" x14ac:dyDescent="0.25">
      <c r="A418">
        <v>730</v>
      </c>
      <c r="B418" t="str">
        <f>VLOOKUP(A418,Crowdfunding!A:H,COLUMN(Crowdfunding!G407),FALSE)</f>
        <v>successful</v>
      </c>
      <c r="C418">
        <f>VLOOKUP(A418,Crowdfunding!A:H,COLUMN(Crowdfunding!H407),FALSE)</f>
        <v>1071</v>
      </c>
    </row>
    <row r="419" spans="1:3" x14ac:dyDescent="0.25">
      <c r="A419">
        <v>733</v>
      </c>
      <c r="B419" t="str">
        <f>VLOOKUP(A419,Crowdfunding!A:H,COLUMN(Crowdfunding!G408),FALSE)</f>
        <v>successful</v>
      </c>
      <c r="C419">
        <f>VLOOKUP(A419,Crowdfunding!A:H,COLUMN(Crowdfunding!H408),FALSE)</f>
        <v>980</v>
      </c>
    </row>
    <row r="420" spans="1:3" x14ac:dyDescent="0.25">
      <c r="A420">
        <v>734</v>
      </c>
      <c r="B420" t="str">
        <f>VLOOKUP(A420,Crowdfunding!A:H,COLUMN(Crowdfunding!G409),FALSE)</f>
        <v>successful</v>
      </c>
      <c r="C420">
        <f>VLOOKUP(A420,Crowdfunding!A:H,COLUMN(Crowdfunding!H409),FALSE)</f>
        <v>536</v>
      </c>
    </row>
    <row r="421" spans="1:3" x14ac:dyDescent="0.25">
      <c r="A421">
        <v>735</v>
      </c>
      <c r="B421" t="str">
        <f>VLOOKUP(A421,Crowdfunding!A:H,COLUMN(Crowdfunding!G410),FALSE)</f>
        <v>successful</v>
      </c>
      <c r="C421">
        <f>VLOOKUP(A421,Crowdfunding!A:H,COLUMN(Crowdfunding!H410),FALSE)</f>
        <v>1991</v>
      </c>
    </row>
    <row r="422" spans="1:3" x14ac:dyDescent="0.25">
      <c r="A422">
        <v>737</v>
      </c>
      <c r="B422" t="str">
        <f>VLOOKUP(A422,Crowdfunding!A:H,COLUMN(Crowdfunding!G411),FALSE)</f>
        <v>successful</v>
      </c>
      <c r="C422">
        <f>VLOOKUP(A422,Crowdfunding!A:H,COLUMN(Crowdfunding!H411),FALSE)</f>
        <v>180</v>
      </c>
    </row>
    <row r="423" spans="1:3" x14ac:dyDescent="0.25">
      <c r="A423">
        <v>741</v>
      </c>
      <c r="B423" t="str">
        <f>VLOOKUP(A423,Crowdfunding!A:H,COLUMN(Crowdfunding!G412),FALSE)</f>
        <v>successful</v>
      </c>
      <c r="C423">
        <f>VLOOKUP(A423,Crowdfunding!A:H,COLUMN(Crowdfunding!H412),FALSE)</f>
        <v>130</v>
      </c>
    </row>
    <row r="424" spans="1:3" x14ac:dyDescent="0.25">
      <c r="A424">
        <v>742</v>
      </c>
      <c r="B424" t="str">
        <f>VLOOKUP(A424,Crowdfunding!A:H,COLUMN(Crowdfunding!G413),FALSE)</f>
        <v>successful</v>
      </c>
      <c r="C424">
        <f>VLOOKUP(A424,Crowdfunding!A:H,COLUMN(Crowdfunding!H413),FALSE)</f>
        <v>122</v>
      </c>
    </row>
    <row r="425" spans="1:3" x14ac:dyDescent="0.25">
      <c r="A425">
        <v>744</v>
      </c>
      <c r="B425" t="str">
        <f>VLOOKUP(A425,Crowdfunding!A:H,COLUMN(Crowdfunding!G414),FALSE)</f>
        <v>successful</v>
      </c>
      <c r="C425">
        <f>VLOOKUP(A425,Crowdfunding!A:H,COLUMN(Crowdfunding!H414),FALSE)</f>
        <v>140</v>
      </c>
    </row>
    <row r="426" spans="1:3" x14ac:dyDescent="0.25">
      <c r="A426">
        <v>746</v>
      </c>
      <c r="B426" t="str">
        <f>VLOOKUP(A426,Crowdfunding!A:H,COLUMN(Crowdfunding!G415),FALSE)</f>
        <v>successful</v>
      </c>
      <c r="C426">
        <f>VLOOKUP(A426,Crowdfunding!A:H,COLUMN(Crowdfunding!H415),FALSE)</f>
        <v>3388</v>
      </c>
    </row>
    <row r="427" spans="1:3" x14ac:dyDescent="0.25">
      <c r="A427">
        <v>747</v>
      </c>
      <c r="B427" t="str">
        <f>VLOOKUP(A427,Crowdfunding!A:H,COLUMN(Crowdfunding!G416),FALSE)</f>
        <v>successful</v>
      </c>
      <c r="C427">
        <f>VLOOKUP(A427,Crowdfunding!A:H,COLUMN(Crowdfunding!H416),FALSE)</f>
        <v>280</v>
      </c>
    </row>
    <row r="428" spans="1:3" x14ac:dyDescent="0.25">
      <c r="A428">
        <v>749</v>
      </c>
      <c r="B428" t="str">
        <f>VLOOKUP(A428,Crowdfunding!A:H,COLUMN(Crowdfunding!G417),FALSE)</f>
        <v>successful</v>
      </c>
      <c r="C428">
        <f>VLOOKUP(A428,Crowdfunding!A:H,COLUMN(Crowdfunding!H417),FALSE)</f>
        <v>366</v>
      </c>
    </row>
    <row r="429" spans="1:3" x14ac:dyDescent="0.25">
      <c r="A429">
        <v>751</v>
      </c>
      <c r="B429" t="str">
        <f>VLOOKUP(A429,Crowdfunding!A:H,COLUMN(Crowdfunding!G418),FALSE)</f>
        <v>successful</v>
      </c>
      <c r="C429">
        <f>VLOOKUP(A429,Crowdfunding!A:H,COLUMN(Crowdfunding!H418),FALSE)</f>
        <v>270</v>
      </c>
    </row>
    <row r="430" spans="1:3" x14ac:dyDescent="0.25">
      <c r="A430">
        <v>753</v>
      </c>
      <c r="B430" t="str">
        <f>VLOOKUP(A430,Crowdfunding!A:H,COLUMN(Crowdfunding!G419),FALSE)</f>
        <v>successful</v>
      </c>
      <c r="C430">
        <f>VLOOKUP(A430,Crowdfunding!A:H,COLUMN(Crowdfunding!H419),FALSE)</f>
        <v>137</v>
      </c>
    </row>
    <row r="431" spans="1:3" x14ac:dyDescent="0.25">
      <c r="A431">
        <v>754</v>
      </c>
      <c r="B431" t="str">
        <f>VLOOKUP(A431,Crowdfunding!A:H,COLUMN(Crowdfunding!G420),FALSE)</f>
        <v>successful</v>
      </c>
      <c r="C431">
        <f>VLOOKUP(A431,Crowdfunding!A:H,COLUMN(Crowdfunding!H420),FALSE)</f>
        <v>3205</v>
      </c>
    </row>
    <row r="432" spans="1:3" x14ac:dyDescent="0.25">
      <c r="A432">
        <v>755</v>
      </c>
      <c r="B432" t="str">
        <f>VLOOKUP(A432,Crowdfunding!A:H,COLUMN(Crowdfunding!G421),FALSE)</f>
        <v>successful</v>
      </c>
      <c r="C432">
        <f>VLOOKUP(A432,Crowdfunding!A:H,COLUMN(Crowdfunding!H421),FALSE)</f>
        <v>288</v>
      </c>
    </row>
    <row r="433" spans="1:3" x14ac:dyDescent="0.25">
      <c r="A433">
        <v>756</v>
      </c>
      <c r="B433" t="str">
        <f>VLOOKUP(A433,Crowdfunding!A:H,COLUMN(Crowdfunding!G422),FALSE)</f>
        <v>successful</v>
      </c>
      <c r="C433">
        <f>VLOOKUP(A433,Crowdfunding!A:H,COLUMN(Crowdfunding!H422),FALSE)</f>
        <v>148</v>
      </c>
    </row>
    <row r="434" spans="1:3" x14ac:dyDescent="0.25">
      <c r="A434">
        <v>757</v>
      </c>
      <c r="B434" t="str">
        <f>VLOOKUP(A434,Crowdfunding!A:H,COLUMN(Crowdfunding!G423),FALSE)</f>
        <v>successful</v>
      </c>
      <c r="C434">
        <f>VLOOKUP(A434,Crowdfunding!A:H,COLUMN(Crowdfunding!H423),FALSE)</f>
        <v>114</v>
      </c>
    </row>
    <row r="435" spans="1:3" x14ac:dyDescent="0.25">
      <c r="A435">
        <v>758</v>
      </c>
      <c r="B435" t="str">
        <f>VLOOKUP(A435,Crowdfunding!A:H,COLUMN(Crowdfunding!G424),FALSE)</f>
        <v>successful</v>
      </c>
      <c r="C435">
        <f>VLOOKUP(A435,Crowdfunding!A:H,COLUMN(Crowdfunding!H424),FALSE)</f>
        <v>1518</v>
      </c>
    </row>
    <row r="436" spans="1:3" x14ac:dyDescent="0.25">
      <c r="A436">
        <v>761</v>
      </c>
      <c r="B436" t="str">
        <f>VLOOKUP(A436,Crowdfunding!A:H,COLUMN(Crowdfunding!G425),FALSE)</f>
        <v>successful</v>
      </c>
      <c r="C436">
        <f>VLOOKUP(A436,Crowdfunding!A:H,COLUMN(Crowdfunding!H425),FALSE)</f>
        <v>166</v>
      </c>
    </row>
    <row r="437" spans="1:3" x14ac:dyDescent="0.25">
      <c r="A437">
        <v>762</v>
      </c>
      <c r="B437" t="str">
        <f>VLOOKUP(A437,Crowdfunding!A:H,COLUMN(Crowdfunding!G426),FALSE)</f>
        <v>successful</v>
      </c>
      <c r="C437">
        <f>VLOOKUP(A437,Crowdfunding!A:H,COLUMN(Crowdfunding!H426),FALSE)</f>
        <v>100</v>
      </c>
    </row>
    <row r="438" spans="1:3" x14ac:dyDescent="0.25">
      <c r="A438">
        <v>763</v>
      </c>
      <c r="B438" t="str">
        <f>VLOOKUP(A438,Crowdfunding!A:H,COLUMN(Crowdfunding!G427),FALSE)</f>
        <v>successful</v>
      </c>
      <c r="C438">
        <f>VLOOKUP(A438,Crowdfunding!A:H,COLUMN(Crowdfunding!H427),FALSE)</f>
        <v>235</v>
      </c>
    </row>
    <row r="439" spans="1:3" x14ac:dyDescent="0.25">
      <c r="A439">
        <v>764</v>
      </c>
      <c r="B439" t="str">
        <f>VLOOKUP(A439,Crowdfunding!A:H,COLUMN(Crowdfunding!G428),FALSE)</f>
        <v>successful</v>
      </c>
      <c r="C439">
        <f>VLOOKUP(A439,Crowdfunding!A:H,COLUMN(Crowdfunding!H428),FALSE)</f>
        <v>148</v>
      </c>
    </row>
    <row r="440" spans="1:3" x14ac:dyDescent="0.25">
      <c r="A440">
        <v>765</v>
      </c>
      <c r="B440" t="str">
        <f>VLOOKUP(A440,Crowdfunding!A:H,COLUMN(Crowdfunding!G429),FALSE)</f>
        <v>successful</v>
      </c>
      <c r="C440">
        <f>VLOOKUP(A440,Crowdfunding!A:H,COLUMN(Crowdfunding!H429),FALSE)</f>
        <v>198</v>
      </c>
    </row>
    <row r="441" spans="1:3" x14ac:dyDescent="0.25">
      <c r="A441">
        <v>768</v>
      </c>
      <c r="B441" t="str">
        <f>VLOOKUP(A441,Crowdfunding!A:H,COLUMN(Crowdfunding!G430),FALSE)</f>
        <v>successful</v>
      </c>
      <c r="C441">
        <f>VLOOKUP(A441,Crowdfunding!A:H,COLUMN(Crowdfunding!H430),FALSE)</f>
        <v>150</v>
      </c>
    </row>
    <row r="442" spans="1:3" x14ac:dyDescent="0.25">
      <c r="A442">
        <v>770</v>
      </c>
      <c r="B442" t="str">
        <f>VLOOKUP(A442,Crowdfunding!A:H,COLUMN(Crowdfunding!G431),FALSE)</f>
        <v>successful</v>
      </c>
      <c r="C442">
        <f>VLOOKUP(A442,Crowdfunding!A:H,COLUMN(Crowdfunding!H431),FALSE)</f>
        <v>216</v>
      </c>
    </row>
    <row r="443" spans="1:3" x14ac:dyDescent="0.25">
      <c r="A443">
        <v>772</v>
      </c>
      <c r="B443" t="str">
        <f>VLOOKUP(A443,Crowdfunding!A:H,COLUMN(Crowdfunding!G432),FALSE)</f>
        <v>successful</v>
      </c>
      <c r="C443">
        <f>VLOOKUP(A443,Crowdfunding!A:H,COLUMN(Crowdfunding!H432),FALSE)</f>
        <v>5139</v>
      </c>
    </row>
    <row r="444" spans="1:3" x14ac:dyDescent="0.25">
      <c r="A444">
        <v>773</v>
      </c>
      <c r="B444" t="str">
        <f>VLOOKUP(A444,Crowdfunding!A:H,COLUMN(Crowdfunding!G433),FALSE)</f>
        <v>successful</v>
      </c>
      <c r="C444">
        <f>VLOOKUP(A444,Crowdfunding!A:H,COLUMN(Crowdfunding!H433),FALSE)</f>
        <v>2353</v>
      </c>
    </row>
    <row r="445" spans="1:3" x14ac:dyDescent="0.25">
      <c r="A445">
        <v>774</v>
      </c>
      <c r="B445" t="str">
        <f>VLOOKUP(A445,Crowdfunding!A:H,COLUMN(Crowdfunding!G434),FALSE)</f>
        <v>successful</v>
      </c>
      <c r="C445">
        <f>VLOOKUP(A445,Crowdfunding!A:H,COLUMN(Crowdfunding!H434),FALSE)</f>
        <v>78</v>
      </c>
    </row>
    <row r="446" spans="1:3" x14ac:dyDescent="0.25">
      <c r="A446">
        <v>778</v>
      </c>
      <c r="B446" t="str">
        <f>VLOOKUP(A446,Crowdfunding!A:H,COLUMN(Crowdfunding!G435),FALSE)</f>
        <v>successful</v>
      </c>
      <c r="C446">
        <f>VLOOKUP(A446,Crowdfunding!A:H,COLUMN(Crowdfunding!H435),FALSE)</f>
        <v>174</v>
      </c>
    </row>
    <row r="447" spans="1:3" x14ac:dyDescent="0.25">
      <c r="A447">
        <v>780</v>
      </c>
      <c r="B447" t="str">
        <f>VLOOKUP(A447,Crowdfunding!A:H,COLUMN(Crowdfunding!G436),FALSE)</f>
        <v>successful</v>
      </c>
      <c r="C447">
        <f>VLOOKUP(A447,Crowdfunding!A:H,COLUMN(Crowdfunding!H436),FALSE)</f>
        <v>164</v>
      </c>
    </row>
    <row r="448" spans="1:3" x14ac:dyDescent="0.25">
      <c r="A448">
        <v>782</v>
      </c>
      <c r="B448" t="str">
        <f>VLOOKUP(A448,Crowdfunding!A:H,COLUMN(Crowdfunding!G437),FALSE)</f>
        <v>successful</v>
      </c>
      <c r="C448">
        <f>VLOOKUP(A448,Crowdfunding!A:H,COLUMN(Crowdfunding!H437),FALSE)</f>
        <v>161</v>
      </c>
    </row>
    <row r="449" spans="1:3" x14ac:dyDescent="0.25">
      <c r="A449">
        <v>783</v>
      </c>
      <c r="B449" t="str">
        <f>VLOOKUP(A449,Crowdfunding!A:H,COLUMN(Crowdfunding!G438),FALSE)</f>
        <v>successful</v>
      </c>
      <c r="C449">
        <f>VLOOKUP(A449,Crowdfunding!A:H,COLUMN(Crowdfunding!H438),FALSE)</f>
        <v>138</v>
      </c>
    </row>
    <row r="450" spans="1:3" x14ac:dyDescent="0.25">
      <c r="A450">
        <v>784</v>
      </c>
      <c r="B450" t="str">
        <f>VLOOKUP(A450,Crowdfunding!A:H,COLUMN(Crowdfunding!G439),FALSE)</f>
        <v>successful</v>
      </c>
      <c r="C450">
        <f>VLOOKUP(A450,Crowdfunding!A:H,COLUMN(Crowdfunding!H439),FALSE)</f>
        <v>3308</v>
      </c>
    </row>
    <row r="451" spans="1:3" x14ac:dyDescent="0.25">
      <c r="A451">
        <v>785</v>
      </c>
      <c r="B451" t="str">
        <f>VLOOKUP(A451,Crowdfunding!A:H,COLUMN(Crowdfunding!G440),FALSE)</f>
        <v>successful</v>
      </c>
      <c r="C451">
        <f>VLOOKUP(A451,Crowdfunding!A:H,COLUMN(Crowdfunding!H440),FALSE)</f>
        <v>127</v>
      </c>
    </row>
    <row r="452" spans="1:3" x14ac:dyDescent="0.25">
      <c r="A452">
        <v>786</v>
      </c>
      <c r="B452" t="str">
        <f>VLOOKUP(A452,Crowdfunding!A:H,COLUMN(Crowdfunding!G441),FALSE)</f>
        <v>successful</v>
      </c>
      <c r="C452">
        <f>VLOOKUP(A452,Crowdfunding!A:H,COLUMN(Crowdfunding!H441),FALSE)</f>
        <v>207</v>
      </c>
    </row>
    <row r="453" spans="1:3" x14ac:dyDescent="0.25">
      <c r="A453">
        <v>793</v>
      </c>
      <c r="B453" t="str">
        <f>VLOOKUP(A453,Crowdfunding!A:H,COLUMN(Crowdfunding!G442),FALSE)</f>
        <v>successful</v>
      </c>
      <c r="C453">
        <f>VLOOKUP(A453,Crowdfunding!A:H,COLUMN(Crowdfunding!H442),FALSE)</f>
        <v>181</v>
      </c>
    </row>
    <row r="454" spans="1:3" x14ac:dyDescent="0.25">
      <c r="A454">
        <v>794</v>
      </c>
      <c r="B454" t="str">
        <f>VLOOKUP(A454,Crowdfunding!A:H,COLUMN(Crowdfunding!G443),FALSE)</f>
        <v>successful</v>
      </c>
      <c r="C454">
        <f>VLOOKUP(A454,Crowdfunding!A:H,COLUMN(Crowdfunding!H443),FALSE)</f>
        <v>110</v>
      </c>
    </row>
    <row r="455" spans="1:3" x14ac:dyDescent="0.25">
      <c r="A455">
        <v>797</v>
      </c>
      <c r="B455" t="str">
        <f>VLOOKUP(A455,Crowdfunding!A:H,COLUMN(Crowdfunding!G444),FALSE)</f>
        <v>successful</v>
      </c>
      <c r="C455">
        <f>VLOOKUP(A455,Crowdfunding!A:H,COLUMN(Crowdfunding!H444),FALSE)</f>
        <v>185</v>
      </c>
    </row>
    <row r="456" spans="1:3" x14ac:dyDescent="0.25">
      <c r="A456">
        <v>798</v>
      </c>
      <c r="B456" t="str">
        <f>VLOOKUP(A456,Crowdfunding!A:H,COLUMN(Crowdfunding!G445),FALSE)</f>
        <v>successful</v>
      </c>
      <c r="C456">
        <f>VLOOKUP(A456,Crowdfunding!A:H,COLUMN(Crowdfunding!H445),FALSE)</f>
        <v>121</v>
      </c>
    </row>
    <row r="457" spans="1:3" x14ac:dyDescent="0.25">
      <c r="A457">
        <v>801</v>
      </c>
      <c r="B457" t="str">
        <f>VLOOKUP(A457,Crowdfunding!A:H,COLUMN(Crowdfunding!G446),FALSE)</f>
        <v>successful</v>
      </c>
      <c r="C457">
        <f>VLOOKUP(A457,Crowdfunding!A:H,COLUMN(Crowdfunding!H446),FALSE)</f>
        <v>106</v>
      </c>
    </row>
    <row r="458" spans="1:3" x14ac:dyDescent="0.25">
      <c r="A458">
        <v>802</v>
      </c>
      <c r="B458" t="str">
        <f>VLOOKUP(A458,Crowdfunding!A:H,COLUMN(Crowdfunding!G447),FALSE)</f>
        <v>successful</v>
      </c>
      <c r="C458">
        <f>VLOOKUP(A458,Crowdfunding!A:H,COLUMN(Crowdfunding!H447),FALSE)</f>
        <v>142</v>
      </c>
    </row>
    <row r="459" spans="1:3" x14ac:dyDescent="0.25">
      <c r="A459">
        <v>803</v>
      </c>
      <c r="B459" t="str">
        <f>VLOOKUP(A459,Crowdfunding!A:H,COLUMN(Crowdfunding!G448),FALSE)</f>
        <v>successful</v>
      </c>
      <c r="C459">
        <f>VLOOKUP(A459,Crowdfunding!A:H,COLUMN(Crowdfunding!H448),FALSE)</f>
        <v>233</v>
      </c>
    </row>
    <row r="460" spans="1:3" x14ac:dyDescent="0.25">
      <c r="A460">
        <v>804</v>
      </c>
      <c r="B460" t="str">
        <f>VLOOKUP(A460,Crowdfunding!A:H,COLUMN(Crowdfunding!G449),FALSE)</f>
        <v>successful</v>
      </c>
      <c r="C460">
        <f>VLOOKUP(A460,Crowdfunding!A:H,COLUMN(Crowdfunding!H449),FALSE)</f>
        <v>218</v>
      </c>
    </row>
    <row r="461" spans="1:3" x14ac:dyDescent="0.25">
      <c r="A461">
        <v>806</v>
      </c>
      <c r="B461" t="str">
        <f>VLOOKUP(A461,Crowdfunding!A:H,COLUMN(Crowdfunding!G450),FALSE)</f>
        <v>successful</v>
      </c>
      <c r="C461">
        <f>VLOOKUP(A461,Crowdfunding!A:H,COLUMN(Crowdfunding!H450),FALSE)</f>
        <v>76</v>
      </c>
    </row>
    <row r="462" spans="1:3" x14ac:dyDescent="0.25">
      <c r="A462">
        <v>807</v>
      </c>
      <c r="B462" t="str">
        <f>VLOOKUP(A462,Crowdfunding!A:H,COLUMN(Crowdfunding!G451),FALSE)</f>
        <v>successful</v>
      </c>
      <c r="C462">
        <f>VLOOKUP(A462,Crowdfunding!A:H,COLUMN(Crowdfunding!H451),FALSE)</f>
        <v>43</v>
      </c>
    </row>
    <row r="463" spans="1:3" x14ac:dyDescent="0.25">
      <c r="A463">
        <v>810</v>
      </c>
      <c r="B463" t="str">
        <f>VLOOKUP(A463,Crowdfunding!A:H,COLUMN(Crowdfunding!G452),FALSE)</f>
        <v>successful</v>
      </c>
      <c r="C463">
        <f>VLOOKUP(A463,Crowdfunding!A:H,COLUMN(Crowdfunding!H452),FALSE)</f>
        <v>221</v>
      </c>
    </row>
    <row r="464" spans="1:3" x14ac:dyDescent="0.25">
      <c r="A464">
        <v>812</v>
      </c>
      <c r="B464" t="str">
        <f>VLOOKUP(A464,Crowdfunding!A:H,COLUMN(Crowdfunding!G453),FALSE)</f>
        <v>successful</v>
      </c>
      <c r="C464">
        <f>VLOOKUP(A464,Crowdfunding!A:H,COLUMN(Crowdfunding!H453),FALSE)</f>
        <v>2805</v>
      </c>
    </row>
    <row r="465" spans="1:3" x14ac:dyDescent="0.25">
      <c r="A465">
        <v>813</v>
      </c>
      <c r="B465" t="str">
        <f>VLOOKUP(A465,Crowdfunding!A:H,COLUMN(Crowdfunding!G454),FALSE)</f>
        <v>successful</v>
      </c>
      <c r="C465">
        <f>VLOOKUP(A465,Crowdfunding!A:H,COLUMN(Crowdfunding!H454),FALSE)</f>
        <v>68</v>
      </c>
    </row>
    <row r="466" spans="1:3" x14ac:dyDescent="0.25">
      <c r="A466">
        <v>815</v>
      </c>
      <c r="B466" t="str">
        <f>VLOOKUP(A466,Crowdfunding!A:H,COLUMN(Crowdfunding!G455),FALSE)</f>
        <v>successful</v>
      </c>
      <c r="C466">
        <f>VLOOKUP(A466,Crowdfunding!A:H,COLUMN(Crowdfunding!H455),FALSE)</f>
        <v>183</v>
      </c>
    </row>
    <row r="467" spans="1:3" x14ac:dyDescent="0.25">
      <c r="A467">
        <v>816</v>
      </c>
      <c r="B467" t="str">
        <f>VLOOKUP(A467,Crowdfunding!A:H,COLUMN(Crowdfunding!G456),FALSE)</f>
        <v>successful</v>
      </c>
      <c r="C467">
        <f>VLOOKUP(A467,Crowdfunding!A:H,COLUMN(Crowdfunding!H456),FALSE)</f>
        <v>133</v>
      </c>
    </row>
    <row r="468" spans="1:3" x14ac:dyDescent="0.25">
      <c r="A468">
        <v>817</v>
      </c>
      <c r="B468" t="str">
        <f>VLOOKUP(A468,Crowdfunding!A:H,COLUMN(Crowdfunding!G457),FALSE)</f>
        <v>successful</v>
      </c>
      <c r="C468">
        <f>VLOOKUP(A468,Crowdfunding!A:H,COLUMN(Crowdfunding!H457),FALSE)</f>
        <v>2489</v>
      </c>
    </row>
    <row r="469" spans="1:3" x14ac:dyDescent="0.25">
      <c r="A469">
        <v>818</v>
      </c>
      <c r="B469" t="str">
        <f>VLOOKUP(A469,Crowdfunding!A:H,COLUMN(Crowdfunding!G458),FALSE)</f>
        <v>successful</v>
      </c>
      <c r="C469">
        <f>VLOOKUP(A469,Crowdfunding!A:H,COLUMN(Crowdfunding!H458),FALSE)</f>
        <v>69</v>
      </c>
    </row>
    <row r="470" spans="1:3" x14ac:dyDescent="0.25">
      <c r="A470">
        <v>820</v>
      </c>
      <c r="B470" t="str">
        <f>VLOOKUP(A470,Crowdfunding!A:H,COLUMN(Crowdfunding!G459),FALSE)</f>
        <v>successful</v>
      </c>
      <c r="C470">
        <f>VLOOKUP(A470,Crowdfunding!A:H,COLUMN(Crowdfunding!H459),FALSE)</f>
        <v>279</v>
      </c>
    </row>
    <row r="471" spans="1:3" x14ac:dyDescent="0.25">
      <c r="A471">
        <v>821</v>
      </c>
      <c r="B471" t="str">
        <f>VLOOKUP(A471,Crowdfunding!A:H,COLUMN(Crowdfunding!G460),FALSE)</f>
        <v>successful</v>
      </c>
      <c r="C471">
        <f>VLOOKUP(A471,Crowdfunding!A:H,COLUMN(Crowdfunding!H460),FALSE)</f>
        <v>210</v>
      </c>
    </row>
    <row r="472" spans="1:3" x14ac:dyDescent="0.25">
      <c r="A472">
        <v>822</v>
      </c>
      <c r="B472" t="str">
        <f>VLOOKUP(A472,Crowdfunding!A:H,COLUMN(Crowdfunding!G461),FALSE)</f>
        <v>successful</v>
      </c>
      <c r="C472">
        <f>VLOOKUP(A472,Crowdfunding!A:H,COLUMN(Crowdfunding!H461),FALSE)</f>
        <v>2100</v>
      </c>
    </row>
    <row r="473" spans="1:3" x14ac:dyDescent="0.25">
      <c r="A473">
        <v>823</v>
      </c>
      <c r="B473" t="str">
        <f>VLOOKUP(A473,Crowdfunding!A:H,COLUMN(Crowdfunding!G462),FALSE)</f>
        <v>successful</v>
      </c>
      <c r="C473">
        <f>VLOOKUP(A473,Crowdfunding!A:H,COLUMN(Crowdfunding!H462),FALSE)</f>
        <v>252</v>
      </c>
    </row>
    <row r="474" spans="1:3" x14ac:dyDescent="0.25">
      <c r="A474">
        <v>824</v>
      </c>
      <c r="B474" t="str">
        <f>VLOOKUP(A474,Crowdfunding!A:H,COLUMN(Crowdfunding!G463),FALSE)</f>
        <v>successful</v>
      </c>
      <c r="C474">
        <f>VLOOKUP(A474,Crowdfunding!A:H,COLUMN(Crowdfunding!H463),FALSE)</f>
        <v>1280</v>
      </c>
    </row>
    <row r="475" spans="1:3" x14ac:dyDescent="0.25">
      <c r="A475">
        <v>825</v>
      </c>
      <c r="B475" t="str">
        <f>VLOOKUP(A475,Crowdfunding!A:H,COLUMN(Crowdfunding!G464),FALSE)</f>
        <v>successful</v>
      </c>
      <c r="C475">
        <f>VLOOKUP(A475,Crowdfunding!A:H,COLUMN(Crowdfunding!H464),FALSE)</f>
        <v>157</v>
      </c>
    </row>
    <row r="476" spans="1:3" x14ac:dyDescent="0.25">
      <c r="A476">
        <v>826</v>
      </c>
      <c r="B476" t="str">
        <f>VLOOKUP(A476,Crowdfunding!A:H,COLUMN(Crowdfunding!G465),FALSE)</f>
        <v>successful</v>
      </c>
      <c r="C476">
        <f>VLOOKUP(A476,Crowdfunding!A:H,COLUMN(Crowdfunding!H465),FALSE)</f>
        <v>194</v>
      </c>
    </row>
    <row r="477" spans="1:3" x14ac:dyDescent="0.25">
      <c r="A477">
        <v>827</v>
      </c>
      <c r="B477" t="str">
        <f>VLOOKUP(A477,Crowdfunding!A:H,COLUMN(Crowdfunding!G466),FALSE)</f>
        <v>successful</v>
      </c>
      <c r="C477">
        <f>VLOOKUP(A477,Crowdfunding!A:H,COLUMN(Crowdfunding!H466),FALSE)</f>
        <v>82</v>
      </c>
    </row>
    <row r="478" spans="1:3" x14ac:dyDescent="0.25">
      <c r="A478">
        <v>831</v>
      </c>
      <c r="B478" t="str">
        <f>VLOOKUP(A478,Crowdfunding!A:H,COLUMN(Crowdfunding!G467),FALSE)</f>
        <v>successful</v>
      </c>
      <c r="C478">
        <f>VLOOKUP(A478,Crowdfunding!A:H,COLUMN(Crowdfunding!H467),FALSE)</f>
        <v>4233</v>
      </c>
    </row>
    <row r="479" spans="1:3" x14ac:dyDescent="0.25">
      <c r="A479">
        <v>832</v>
      </c>
      <c r="B479" t="str">
        <f>VLOOKUP(A479,Crowdfunding!A:H,COLUMN(Crowdfunding!G468),FALSE)</f>
        <v>successful</v>
      </c>
      <c r="C479">
        <f>VLOOKUP(A479,Crowdfunding!A:H,COLUMN(Crowdfunding!H468),FALSE)</f>
        <v>1297</v>
      </c>
    </row>
    <row r="480" spans="1:3" x14ac:dyDescent="0.25">
      <c r="A480">
        <v>833</v>
      </c>
      <c r="B480" t="str">
        <f>VLOOKUP(A480,Crowdfunding!A:H,COLUMN(Crowdfunding!G469),FALSE)</f>
        <v>successful</v>
      </c>
      <c r="C480">
        <f>VLOOKUP(A480,Crowdfunding!A:H,COLUMN(Crowdfunding!H469),FALSE)</f>
        <v>165</v>
      </c>
    </row>
    <row r="481" spans="1:3" x14ac:dyDescent="0.25">
      <c r="A481">
        <v>834</v>
      </c>
      <c r="B481" t="str">
        <f>VLOOKUP(A481,Crowdfunding!A:H,COLUMN(Crowdfunding!G470),FALSE)</f>
        <v>successful</v>
      </c>
      <c r="C481">
        <f>VLOOKUP(A481,Crowdfunding!A:H,COLUMN(Crowdfunding!H470),FALSE)</f>
        <v>119</v>
      </c>
    </row>
    <row r="482" spans="1:3" x14ac:dyDescent="0.25">
      <c r="A482">
        <v>837</v>
      </c>
      <c r="B482" t="str">
        <f>VLOOKUP(A482,Crowdfunding!A:H,COLUMN(Crowdfunding!G471),FALSE)</f>
        <v>successful</v>
      </c>
      <c r="C482">
        <f>VLOOKUP(A482,Crowdfunding!A:H,COLUMN(Crowdfunding!H471),FALSE)</f>
        <v>1797</v>
      </c>
    </row>
    <row r="483" spans="1:3" x14ac:dyDescent="0.25">
      <c r="A483">
        <v>838</v>
      </c>
      <c r="B483" t="str">
        <f>VLOOKUP(A483,Crowdfunding!A:H,COLUMN(Crowdfunding!G472),FALSE)</f>
        <v>successful</v>
      </c>
      <c r="C483">
        <f>VLOOKUP(A483,Crowdfunding!A:H,COLUMN(Crowdfunding!H472),FALSE)</f>
        <v>261</v>
      </c>
    </row>
    <row r="484" spans="1:3" x14ac:dyDescent="0.25">
      <c r="A484">
        <v>839</v>
      </c>
      <c r="B484" t="str">
        <f>VLOOKUP(A484,Crowdfunding!A:H,COLUMN(Crowdfunding!G473),FALSE)</f>
        <v>successful</v>
      </c>
      <c r="C484">
        <f>VLOOKUP(A484,Crowdfunding!A:H,COLUMN(Crowdfunding!H473),FALSE)</f>
        <v>157</v>
      </c>
    </row>
    <row r="485" spans="1:3" x14ac:dyDescent="0.25">
      <c r="A485">
        <v>840</v>
      </c>
      <c r="B485" t="str">
        <f>VLOOKUP(A485,Crowdfunding!A:H,COLUMN(Crowdfunding!G474),FALSE)</f>
        <v>successful</v>
      </c>
      <c r="C485">
        <f>VLOOKUP(A485,Crowdfunding!A:H,COLUMN(Crowdfunding!H474),FALSE)</f>
        <v>3533</v>
      </c>
    </row>
    <row r="486" spans="1:3" x14ac:dyDescent="0.25">
      <c r="A486">
        <v>841</v>
      </c>
      <c r="B486" t="str">
        <f>VLOOKUP(A486,Crowdfunding!A:H,COLUMN(Crowdfunding!G475),FALSE)</f>
        <v>successful</v>
      </c>
      <c r="C486">
        <f>VLOOKUP(A486,Crowdfunding!A:H,COLUMN(Crowdfunding!H475),FALSE)</f>
        <v>155</v>
      </c>
    </row>
    <row r="487" spans="1:3" x14ac:dyDescent="0.25">
      <c r="A487">
        <v>842</v>
      </c>
      <c r="B487" t="str">
        <f>VLOOKUP(A487,Crowdfunding!A:H,COLUMN(Crowdfunding!G476),FALSE)</f>
        <v>successful</v>
      </c>
      <c r="C487">
        <f>VLOOKUP(A487,Crowdfunding!A:H,COLUMN(Crowdfunding!H476),FALSE)</f>
        <v>132</v>
      </c>
    </row>
    <row r="488" spans="1:3" x14ac:dyDescent="0.25">
      <c r="A488">
        <v>845</v>
      </c>
      <c r="B488" t="str">
        <f>VLOOKUP(A488,Crowdfunding!A:H,COLUMN(Crowdfunding!G477),FALSE)</f>
        <v>successful</v>
      </c>
      <c r="C488">
        <f>VLOOKUP(A488,Crowdfunding!A:H,COLUMN(Crowdfunding!H477),FALSE)</f>
        <v>1354</v>
      </c>
    </row>
    <row r="489" spans="1:3" x14ac:dyDescent="0.25">
      <c r="A489">
        <v>846</v>
      </c>
      <c r="B489" t="str">
        <f>VLOOKUP(A489,Crowdfunding!A:H,COLUMN(Crowdfunding!G478),FALSE)</f>
        <v>successful</v>
      </c>
      <c r="C489">
        <f>VLOOKUP(A489,Crowdfunding!A:H,COLUMN(Crowdfunding!H478),FALSE)</f>
        <v>48</v>
      </c>
    </row>
    <row r="490" spans="1:3" x14ac:dyDescent="0.25">
      <c r="A490">
        <v>847</v>
      </c>
      <c r="B490" t="str">
        <f>VLOOKUP(A490,Crowdfunding!A:H,COLUMN(Crowdfunding!G479),FALSE)</f>
        <v>successful</v>
      </c>
      <c r="C490">
        <f>VLOOKUP(A490,Crowdfunding!A:H,COLUMN(Crowdfunding!H479),FALSE)</f>
        <v>110</v>
      </c>
    </row>
    <row r="491" spans="1:3" x14ac:dyDescent="0.25">
      <c r="A491">
        <v>848</v>
      </c>
      <c r="B491" t="str">
        <f>VLOOKUP(A491,Crowdfunding!A:H,COLUMN(Crowdfunding!G480),FALSE)</f>
        <v>successful</v>
      </c>
      <c r="C491">
        <f>VLOOKUP(A491,Crowdfunding!A:H,COLUMN(Crowdfunding!H480),FALSE)</f>
        <v>172</v>
      </c>
    </row>
    <row r="492" spans="1:3" x14ac:dyDescent="0.25">
      <c r="A492">
        <v>849</v>
      </c>
      <c r="B492" t="str">
        <f>VLOOKUP(A492,Crowdfunding!A:H,COLUMN(Crowdfunding!G481),FALSE)</f>
        <v>successful</v>
      </c>
      <c r="C492">
        <f>VLOOKUP(A492,Crowdfunding!A:H,COLUMN(Crowdfunding!H481),FALSE)</f>
        <v>307</v>
      </c>
    </row>
    <row r="493" spans="1:3" x14ac:dyDescent="0.25">
      <c r="A493">
        <v>851</v>
      </c>
      <c r="B493" t="str">
        <f>VLOOKUP(A493,Crowdfunding!A:H,COLUMN(Crowdfunding!G482),FALSE)</f>
        <v>successful</v>
      </c>
      <c r="C493">
        <f>VLOOKUP(A493,Crowdfunding!A:H,COLUMN(Crowdfunding!H482),FALSE)</f>
        <v>160</v>
      </c>
    </row>
    <row r="494" spans="1:3" x14ac:dyDescent="0.25">
      <c r="A494">
        <v>853</v>
      </c>
      <c r="B494" t="str">
        <f>VLOOKUP(A494,Crowdfunding!A:H,COLUMN(Crowdfunding!G483),FALSE)</f>
        <v>successful</v>
      </c>
      <c r="C494">
        <f>VLOOKUP(A494,Crowdfunding!A:H,COLUMN(Crowdfunding!H483),FALSE)</f>
        <v>1467</v>
      </c>
    </row>
    <row r="495" spans="1:3" x14ac:dyDescent="0.25">
      <c r="A495">
        <v>854</v>
      </c>
      <c r="B495" t="str">
        <f>VLOOKUP(A495,Crowdfunding!A:H,COLUMN(Crowdfunding!G484),FALSE)</f>
        <v>successful</v>
      </c>
      <c r="C495">
        <f>VLOOKUP(A495,Crowdfunding!A:H,COLUMN(Crowdfunding!H484),FALSE)</f>
        <v>2662</v>
      </c>
    </row>
    <row r="496" spans="1:3" x14ac:dyDescent="0.25">
      <c r="A496">
        <v>855</v>
      </c>
      <c r="B496" t="str">
        <f>VLOOKUP(A496,Crowdfunding!A:H,COLUMN(Crowdfunding!G485),FALSE)</f>
        <v>successful</v>
      </c>
      <c r="C496">
        <f>VLOOKUP(A496,Crowdfunding!A:H,COLUMN(Crowdfunding!H485),FALSE)</f>
        <v>452</v>
      </c>
    </row>
    <row r="497" spans="1:3" x14ac:dyDescent="0.25">
      <c r="A497">
        <v>856</v>
      </c>
      <c r="B497" t="str">
        <f>VLOOKUP(A497,Crowdfunding!A:H,COLUMN(Crowdfunding!G486),FALSE)</f>
        <v>successful</v>
      </c>
      <c r="C497">
        <f>VLOOKUP(A497,Crowdfunding!A:H,COLUMN(Crowdfunding!H486),FALSE)</f>
        <v>158</v>
      </c>
    </row>
    <row r="498" spans="1:3" x14ac:dyDescent="0.25">
      <c r="A498">
        <v>857</v>
      </c>
      <c r="B498" t="str">
        <f>VLOOKUP(A498,Crowdfunding!A:H,COLUMN(Crowdfunding!G487),FALSE)</f>
        <v>successful</v>
      </c>
      <c r="C498">
        <f>VLOOKUP(A498,Crowdfunding!A:H,COLUMN(Crowdfunding!H487),FALSE)</f>
        <v>225</v>
      </c>
    </row>
    <row r="499" spans="1:3" x14ac:dyDescent="0.25">
      <c r="A499">
        <v>860</v>
      </c>
      <c r="B499" t="str">
        <f>VLOOKUP(A499,Crowdfunding!A:H,COLUMN(Crowdfunding!G488),FALSE)</f>
        <v>successful</v>
      </c>
      <c r="C499">
        <f>VLOOKUP(A499,Crowdfunding!A:H,COLUMN(Crowdfunding!H488),FALSE)</f>
        <v>65</v>
      </c>
    </row>
    <row r="500" spans="1:3" x14ac:dyDescent="0.25">
      <c r="A500">
        <v>861</v>
      </c>
      <c r="B500" t="str">
        <f>VLOOKUP(A500,Crowdfunding!A:H,COLUMN(Crowdfunding!G489),FALSE)</f>
        <v>successful</v>
      </c>
      <c r="C500">
        <f>VLOOKUP(A500,Crowdfunding!A:H,COLUMN(Crowdfunding!H489),FALSE)</f>
        <v>163</v>
      </c>
    </row>
    <row r="501" spans="1:3" x14ac:dyDescent="0.25">
      <c r="A501">
        <v>862</v>
      </c>
      <c r="B501" t="str">
        <f>VLOOKUP(A501,Crowdfunding!A:H,COLUMN(Crowdfunding!G490),FALSE)</f>
        <v>successful</v>
      </c>
      <c r="C501">
        <f>VLOOKUP(A501,Crowdfunding!A:H,COLUMN(Crowdfunding!H490),FALSE)</f>
        <v>85</v>
      </c>
    </row>
    <row r="502" spans="1:3" x14ac:dyDescent="0.25">
      <c r="A502">
        <v>863</v>
      </c>
      <c r="B502" t="str">
        <f>VLOOKUP(A502,Crowdfunding!A:H,COLUMN(Crowdfunding!G491),FALSE)</f>
        <v>successful</v>
      </c>
      <c r="C502">
        <f>VLOOKUP(A502,Crowdfunding!A:H,COLUMN(Crowdfunding!H491),FALSE)</f>
        <v>217</v>
      </c>
    </row>
    <row r="503" spans="1:3" x14ac:dyDescent="0.25">
      <c r="A503">
        <v>864</v>
      </c>
      <c r="B503" t="str">
        <f>VLOOKUP(A503,Crowdfunding!A:H,COLUMN(Crowdfunding!G492),FALSE)</f>
        <v>successful</v>
      </c>
      <c r="C503">
        <f>VLOOKUP(A503,Crowdfunding!A:H,COLUMN(Crowdfunding!H492),FALSE)</f>
        <v>150</v>
      </c>
    </row>
    <row r="504" spans="1:3" x14ac:dyDescent="0.25">
      <c r="A504">
        <v>865</v>
      </c>
      <c r="B504" t="str">
        <f>VLOOKUP(A504,Crowdfunding!A:H,COLUMN(Crowdfunding!G493),FALSE)</f>
        <v>successful</v>
      </c>
      <c r="C504">
        <f>VLOOKUP(A504,Crowdfunding!A:H,COLUMN(Crowdfunding!H493),FALSE)</f>
        <v>3272</v>
      </c>
    </row>
    <row r="505" spans="1:3" x14ac:dyDescent="0.25">
      <c r="A505">
        <v>867</v>
      </c>
      <c r="B505" t="str">
        <f>VLOOKUP(A505,Crowdfunding!A:H,COLUMN(Crowdfunding!G494),FALSE)</f>
        <v>successful</v>
      </c>
      <c r="C505">
        <f>VLOOKUP(A505,Crowdfunding!A:H,COLUMN(Crowdfunding!H494),FALSE)</f>
        <v>300</v>
      </c>
    </row>
    <row r="506" spans="1:3" x14ac:dyDescent="0.25">
      <c r="A506">
        <v>868</v>
      </c>
      <c r="B506" t="str">
        <f>VLOOKUP(A506,Crowdfunding!A:H,COLUMN(Crowdfunding!G495),FALSE)</f>
        <v>successful</v>
      </c>
      <c r="C506">
        <f>VLOOKUP(A506,Crowdfunding!A:H,COLUMN(Crowdfunding!H495),FALSE)</f>
        <v>126</v>
      </c>
    </row>
    <row r="507" spans="1:3" x14ac:dyDescent="0.25">
      <c r="A507">
        <v>871</v>
      </c>
      <c r="B507" t="str">
        <f>VLOOKUP(A507,Crowdfunding!A:H,COLUMN(Crowdfunding!G496),FALSE)</f>
        <v>successful</v>
      </c>
      <c r="C507">
        <f>VLOOKUP(A507,Crowdfunding!A:H,COLUMN(Crowdfunding!H496),FALSE)</f>
        <v>2320</v>
      </c>
    </row>
    <row r="508" spans="1:3" x14ac:dyDescent="0.25">
      <c r="A508">
        <v>872</v>
      </c>
      <c r="B508" t="str">
        <f>VLOOKUP(A508,Crowdfunding!A:H,COLUMN(Crowdfunding!G497),FALSE)</f>
        <v>successful</v>
      </c>
      <c r="C508">
        <f>VLOOKUP(A508,Crowdfunding!A:H,COLUMN(Crowdfunding!H497),FALSE)</f>
        <v>81</v>
      </c>
    </row>
    <row r="509" spans="1:3" x14ac:dyDescent="0.25">
      <c r="A509">
        <v>873</v>
      </c>
      <c r="B509" t="str">
        <f>VLOOKUP(A509,Crowdfunding!A:H,COLUMN(Crowdfunding!G498),FALSE)</f>
        <v>successful</v>
      </c>
      <c r="C509">
        <f>VLOOKUP(A509,Crowdfunding!A:H,COLUMN(Crowdfunding!H498),FALSE)</f>
        <v>1887</v>
      </c>
    </row>
    <row r="510" spans="1:3" x14ac:dyDescent="0.25">
      <c r="A510">
        <v>874</v>
      </c>
      <c r="B510" t="str">
        <f>VLOOKUP(A510,Crowdfunding!A:H,COLUMN(Crowdfunding!G499),FALSE)</f>
        <v>successful</v>
      </c>
      <c r="C510">
        <f>VLOOKUP(A510,Crowdfunding!A:H,COLUMN(Crowdfunding!H499),FALSE)</f>
        <v>4358</v>
      </c>
    </row>
    <row r="511" spans="1:3" x14ac:dyDescent="0.25">
      <c r="A511">
        <v>879</v>
      </c>
      <c r="B511" t="str">
        <f>VLOOKUP(A511,Crowdfunding!A:H,COLUMN(Crowdfunding!G500),FALSE)</f>
        <v>successful</v>
      </c>
      <c r="C511">
        <f>VLOOKUP(A511,Crowdfunding!A:H,COLUMN(Crowdfunding!H500),FALSE)</f>
        <v>53</v>
      </c>
    </row>
    <row r="512" spans="1:3" x14ac:dyDescent="0.25">
      <c r="A512">
        <v>880</v>
      </c>
      <c r="B512" t="str">
        <f>VLOOKUP(A512,Crowdfunding!A:H,COLUMN(Crowdfunding!G501),FALSE)</f>
        <v>successful</v>
      </c>
      <c r="C512">
        <f>VLOOKUP(A512,Crowdfunding!A:H,COLUMN(Crowdfunding!H501),FALSE)</f>
        <v>2414</v>
      </c>
    </row>
    <row r="513" spans="1:3" x14ac:dyDescent="0.25">
      <c r="A513">
        <v>882</v>
      </c>
      <c r="B513" t="str">
        <f>VLOOKUP(A513,Crowdfunding!A:H,COLUMN(Crowdfunding!G502),FALSE)</f>
        <v>successful</v>
      </c>
      <c r="C513">
        <f>VLOOKUP(A513,Crowdfunding!A:H,COLUMN(Crowdfunding!H502),FALSE)</f>
        <v>80</v>
      </c>
    </row>
    <row r="514" spans="1:3" x14ac:dyDescent="0.25">
      <c r="A514">
        <v>883</v>
      </c>
      <c r="B514" t="str">
        <f>VLOOKUP(A514,Crowdfunding!A:H,COLUMN(Crowdfunding!G503),FALSE)</f>
        <v>successful</v>
      </c>
      <c r="C514">
        <f>VLOOKUP(A514,Crowdfunding!A:H,COLUMN(Crowdfunding!H503),FALSE)</f>
        <v>193</v>
      </c>
    </row>
    <row r="515" spans="1:3" x14ac:dyDescent="0.25">
      <c r="A515">
        <v>885</v>
      </c>
      <c r="B515" t="str">
        <f>VLOOKUP(A515,Crowdfunding!A:H,COLUMN(Crowdfunding!G504),FALSE)</f>
        <v>successful</v>
      </c>
      <c r="C515">
        <f>VLOOKUP(A515,Crowdfunding!A:H,COLUMN(Crowdfunding!H504),FALSE)</f>
        <v>52</v>
      </c>
    </row>
    <row r="516" spans="1:3" x14ac:dyDescent="0.25">
      <c r="A516">
        <v>888</v>
      </c>
      <c r="B516" t="str">
        <f>VLOOKUP(A516,Crowdfunding!A:H,COLUMN(Crowdfunding!G505),FALSE)</f>
        <v>successful</v>
      </c>
      <c r="C516">
        <f>VLOOKUP(A516,Crowdfunding!A:H,COLUMN(Crowdfunding!H505),FALSE)</f>
        <v>290</v>
      </c>
    </row>
    <row r="517" spans="1:3" x14ac:dyDescent="0.25">
      <c r="A517">
        <v>889</v>
      </c>
      <c r="B517" t="str">
        <f>VLOOKUP(A517,Crowdfunding!A:H,COLUMN(Crowdfunding!G506),FALSE)</f>
        <v>successful</v>
      </c>
      <c r="C517">
        <f>VLOOKUP(A517,Crowdfunding!A:H,COLUMN(Crowdfunding!H506),FALSE)</f>
        <v>122</v>
      </c>
    </row>
    <row r="518" spans="1:3" x14ac:dyDescent="0.25">
      <c r="A518">
        <v>890</v>
      </c>
      <c r="B518" t="str">
        <f>VLOOKUP(A518,Crowdfunding!A:H,COLUMN(Crowdfunding!G507),FALSE)</f>
        <v>successful</v>
      </c>
      <c r="C518">
        <f>VLOOKUP(A518,Crowdfunding!A:H,COLUMN(Crowdfunding!H507),FALSE)</f>
        <v>1470</v>
      </c>
    </row>
    <row r="519" spans="1:3" x14ac:dyDescent="0.25">
      <c r="A519">
        <v>891</v>
      </c>
      <c r="B519" t="str">
        <f>VLOOKUP(A519,Crowdfunding!A:H,COLUMN(Crowdfunding!G508),FALSE)</f>
        <v>successful</v>
      </c>
      <c r="C519">
        <f>VLOOKUP(A519,Crowdfunding!A:H,COLUMN(Crowdfunding!H508),FALSE)</f>
        <v>165</v>
      </c>
    </row>
    <row r="520" spans="1:3" x14ac:dyDescent="0.25">
      <c r="A520">
        <v>892</v>
      </c>
      <c r="B520" t="str">
        <f>VLOOKUP(A520,Crowdfunding!A:H,COLUMN(Crowdfunding!G509),FALSE)</f>
        <v>successful</v>
      </c>
      <c r="C520">
        <f>VLOOKUP(A520,Crowdfunding!A:H,COLUMN(Crowdfunding!H509),FALSE)</f>
        <v>182</v>
      </c>
    </row>
    <row r="521" spans="1:3" x14ac:dyDescent="0.25">
      <c r="A521">
        <v>893</v>
      </c>
      <c r="B521" t="str">
        <f>VLOOKUP(A521,Crowdfunding!A:H,COLUMN(Crowdfunding!G510),FALSE)</f>
        <v>successful</v>
      </c>
      <c r="C521">
        <f>VLOOKUP(A521,Crowdfunding!A:H,COLUMN(Crowdfunding!H510),FALSE)</f>
        <v>199</v>
      </c>
    </row>
    <row r="522" spans="1:3" x14ac:dyDescent="0.25">
      <c r="A522">
        <v>894</v>
      </c>
      <c r="B522" t="str">
        <f>VLOOKUP(A522,Crowdfunding!A:H,COLUMN(Crowdfunding!G511),FALSE)</f>
        <v>successful</v>
      </c>
      <c r="C522">
        <f>VLOOKUP(A522,Crowdfunding!A:H,COLUMN(Crowdfunding!H511),FALSE)</f>
        <v>56</v>
      </c>
    </row>
    <row r="523" spans="1:3" x14ac:dyDescent="0.25">
      <c r="A523">
        <v>896</v>
      </c>
      <c r="B523" t="str">
        <f>VLOOKUP(A523,Crowdfunding!A:H,COLUMN(Crowdfunding!G512),FALSE)</f>
        <v>successful</v>
      </c>
      <c r="C523">
        <f>VLOOKUP(A523,Crowdfunding!A:H,COLUMN(Crowdfunding!H512),FALSE)</f>
        <v>1460</v>
      </c>
    </row>
    <row r="524" spans="1:3" x14ac:dyDescent="0.25">
      <c r="A524">
        <v>899</v>
      </c>
      <c r="B524" t="str">
        <f>VLOOKUP(A524,Crowdfunding!A:H,COLUMN(Crowdfunding!G513),FALSE)</f>
        <v>successful</v>
      </c>
      <c r="C524">
        <f>VLOOKUP(A524,Crowdfunding!A:H,COLUMN(Crowdfunding!H513),FALSE)</f>
        <v>123</v>
      </c>
    </row>
    <row r="525" spans="1:3" x14ac:dyDescent="0.25">
      <c r="A525">
        <v>901</v>
      </c>
      <c r="B525" t="str">
        <f>VLOOKUP(A525,Crowdfunding!A:H,COLUMN(Crowdfunding!G514),FALSE)</f>
        <v>successful</v>
      </c>
      <c r="C525">
        <f>VLOOKUP(A525,Crowdfunding!A:H,COLUMN(Crowdfunding!H514),FALSE)</f>
        <v>159</v>
      </c>
    </row>
    <row r="526" spans="1:3" x14ac:dyDescent="0.25">
      <c r="A526">
        <v>902</v>
      </c>
      <c r="B526" t="str">
        <f>VLOOKUP(A526,Crowdfunding!A:H,COLUMN(Crowdfunding!G515),FALSE)</f>
        <v>successful</v>
      </c>
      <c r="C526">
        <f>VLOOKUP(A526,Crowdfunding!A:H,COLUMN(Crowdfunding!H515),FALSE)</f>
        <v>110</v>
      </c>
    </row>
    <row r="527" spans="1:3" x14ac:dyDescent="0.25">
      <c r="A527">
        <v>905</v>
      </c>
      <c r="B527" t="str">
        <f>VLOOKUP(A527,Crowdfunding!A:H,COLUMN(Crowdfunding!G516),FALSE)</f>
        <v>successful</v>
      </c>
      <c r="C527">
        <f>VLOOKUP(A527,Crowdfunding!A:H,COLUMN(Crowdfunding!H516),FALSE)</f>
        <v>236</v>
      </c>
    </row>
    <row r="528" spans="1:3" x14ac:dyDescent="0.25">
      <c r="A528">
        <v>906</v>
      </c>
      <c r="B528" t="str">
        <f>VLOOKUP(A528,Crowdfunding!A:H,COLUMN(Crowdfunding!G517),FALSE)</f>
        <v>successful</v>
      </c>
      <c r="C528">
        <f>VLOOKUP(A528,Crowdfunding!A:H,COLUMN(Crowdfunding!H517),FALSE)</f>
        <v>191</v>
      </c>
    </row>
    <row r="529" spans="1:3" x14ac:dyDescent="0.25">
      <c r="A529">
        <v>908</v>
      </c>
      <c r="B529" t="str">
        <f>VLOOKUP(A529,Crowdfunding!A:H,COLUMN(Crowdfunding!G518),FALSE)</f>
        <v>successful</v>
      </c>
      <c r="C529">
        <f>VLOOKUP(A529,Crowdfunding!A:H,COLUMN(Crowdfunding!H518),FALSE)</f>
        <v>3934</v>
      </c>
    </row>
    <row r="530" spans="1:3" x14ac:dyDescent="0.25">
      <c r="A530">
        <v>909</v>
      </c>
      <c r="B530" t="str">
        <f>VLOOKUP(A530,Crowdfunding!A:H,COLUMN(Crowdfunding!G519),FALSE)</f>
        <v>successful</v>
      </c>
      <c r="C530">
        <f>VLOOKUP(A530,Crowdfunding!A:H,COLUMN(Crowdfunding!H519),FALSE)</f>
        <v>80</v>
      </c>
    </row>
    <row r="531" spans="1:3" x14ac:dyDescent="0.25">
      <c r="A531">
        <v>911</v>
      </c>
      <c r="B531" t="str">
        <f>VLOOKUP(A531,Crowdfunding!A:H,COLUMN(Crowdfunding!G520),FALSE)</f>
        <v>successful</v>
      </c>
      <c r="C531">
        <f>VLOOKUP(A531,Crowdfunding!A:H,COLUMN(Crowdfunding!H520),FALSE)</f>
        <v>462</v>
      </c>
    </row>
    <row r="532" spans="1:3" x14ac:dyDescent="0.25">
      <c r="A532">
        <v>912</v>
      </c>
      <c r="B532" t="str">
        <f>VLOOKUP(A532,Crowdfunding!A:H,COLUMN(Crowdfunding!G521),FALSE)</f>
        <v>successful</v>
      </c>
      <c r="C532">
        <f>VLOOKUP(A532,Crowdfunding!A:H,COLUMN(Crowdfunding!H521),FALSE)</f>
        <v>179</v>
      </c>
    </row>
    <row r="533" spans="1:3" x14ac:dyDescent="0.25">
      <c r="A533">
        <v>915</v>
      </c>
      <c r="B533" t="str">
        <f>VLOOKUP(A533,Crowdfunding!A:H,COLUMN(Crowdfunding!G522),FALSE)</f>
        <v>successful</v>
      </c>
      <c r="C533">
        <f>VLOOKUP(A533,Crowdfunding!A:H,COLUMN(Crowdfunding!H522),FALSE)</f>
        <v>1866</v>
      </c>
    </row>
    <row r="534" spans="1:3" x14ac:dyDescent="0.25">
      <c r="A534">
        <v>918</v>
      </c>
      <c r="B534" t="str">
        <f>VLOOKUP(A534,Crowdfunding!A:H,COLUMN(Crowdfunding!G523),FALSE)</f>
        <v>successful</v>
      </c>
      <c r="C534">
        <f>VLOOKUP(A534,Crowdfunding!A:H,COLUMN(Crowdfunding!H523),FALSE)</f>
        <v>156</v>
      </c>
    </row>
    <row r="535" spans="1:3" x14ac:dyDescent="0.25">
      <c r="A535">
        <v>920</v>
      </c>
      <c r="B535" t="str">
        <f>VLOOKUP(A535,Crowdfunding!A:H,COLUMN(Crowdfunding!G524),FALSE)</f>
        <v>successful</v>
      </c>
      <c r="C535">
        <f>VLOOKUP(A535,Crowdfunding!A:H,COLUMN(Crowdfunding!H524),FALSE)</f>
        <v>255</v>
      </c>
    </row>
    <row r="536" spans="1:3" x14ac:dyDescent="0.25">
      <c r="A536">
        <v>922</v>
      </c>
      <c r="B536" t="str">
        <f>VLOOKUP(A536,Crowdfunding!A:H,COLUMN(Crowdfunding!G525),FALSE)</f>
        <v>successful</v>
      </c>
      <c r="C536">
        <f>VLOOKUP(A536,Crowdfunding!A:H,COLUMN(Crowdfunding!H525),FALSE)</f>
        <v>2261</v>
      </c>
    </row>
    <row r="537" spans="1:3" x14ac:dyDescent="0.25">
      <c r="A537">
        <v>923</v>
      </c>
      <c r="B537" t="str">
        <f>VLOOKUP(A537,Crowdfunding!A:H,COLUMN(Crowdfunding!G526),FALSE)</f>
        <v>successful</v>
      </c>
      <c r="C537">
        <f>VLOOKUP(A537,Crowdfunding!A:H,COLUMN(Crowdfunding!H526),FALSE)</f>
        <v>40</v>
      </c>
    </row>
    <row r="538" spans="1:3" x14ac:dyDescent="0.25">
      <c r="A538">
        <v>924</v>
      </c>
      <c r="B538" t="str">
        <f>VLOOKUP(A538,Crowdfunding!A:H,COLUMN(Crowdfunding!G527),FALSE)</f>
        <v>successful</v>
      </c>
      <c r="C538">
        <f>VLOOKUP(A538,Crowdfunding!A:H,COLUMN(Crowdfunding!H527),FALSE)</f>
        <v>2289</v>
      </c>
    </row>
    <row r="539" spans="1:3" x14ac:dyDescent="0.25">
      <c r="A539">
        <v>925</v>
      </c>
      <c r="B539" t="str">
        <f>VLOOKUP(A539,Crowdfunding!A:H,COLUMN(Crowdfunding!G528),FALSE)</f>
        <v>successful</v>
      </c>
      <c r="C539">
        <f>VLOOKUP(A539,Crowdfunding!A:H,COLUMN(Crowdfunding!H528),FALSE)</f>
        <v>65</v>
      </c>
    </row>
    <row r="540" spans="1:3" x14ac:dyDescent="0.25">
      <c r="A540">
        <v>928</v>
      </c>
      <c r="B540" t="str">
        <f>VLOOKUP(A540,Crowdfunding!A:H,COLUMN(Crowdfunding!G529),FALSE)</f>
        <v>successful</v>
      </c>
      <c r="C540">
        <f>VLOOKUP(A540,Crowdfunding!A:H,COLUMN(Crowdfunding!H529),FALSE)</f>
        <v>3777</v>
      </c>
    </row>
    <row r="541" spans="1:3" x14ac:dyDescent="0.25">
      <c r="A541">
        <v>929</v>
      </c>
      <c r="B541" t="str">
        <f>VLOOKUP(A541,Crowdfunding!A:H,COLUMN(Crowdfunding!G530),FALSE)</f>
        <v>successful</v>
      </c>
      <c r="C541">
        <f>VLOOKUP(A541,Crowdfunding!A:H,COLUMN(Crowdfunding!H530),FALSE)</f>
        <v>184</v>
      </c>
    </row>
    <row r="542" spans="1:3" x14ac:dyDescent="0.25">
      <c r="A542">
        <v>930</v>
      </c>
      <c r="B542" t="str">
        <f>VLOOKUP(A542,Crowdfunding!A:H,COLUMN(Crowdfunding!G531),FALSE)</f>
        <v>successful</v>
      </c>
      <c r="C542">
        <f>VLOOKUP(A542,Crowdfunding!A:H,COLUMN(Crowdfunding!H531),FALSE)</f>
        <v>85</v>
      </c>
    </row>
    <row r="543" spans="1:3" x14ac:dyDescent="0.25">
      <c r="A543">
        <v>932</v>
      </c>
      <c r="B543" t="str">
        <f>VLOOKUP(A543,Crowdfunding!A:H,COLUMN(Crowdfunding!G532),FALSE)</f>
        <v>successful</v>
      </c>
      <c r="C543">
        <f>VLOOKUP(A543,Crowdfunding!A:H,COLUMN(Crowdfunding!H532),FALSE)</f>
        <v>144</v>
      </c>
    </row>
    <row r="544" spans="1:3" x14ac:dyDescent="0.25">
      <c r="A544">
        <v>933</v>
      </c>
      <c r="B544" t="str">
        <f>VLOOKUP(A544,Crowdfunding!A:H,COLUMN(Crowdfunding!G533),FALSE)</f>
        <v>successful</v>
      </c>
      <c r="C544">
        <f>VLOOKUP(A544,Crowdfunding!A:H,COLUMN(Crowdfunding!H533),FALSE)</f>
        <v>1902</v>
      </c>
    </row>
    <row r="545" spans="1:3" x14ac:dyDescent="0.25">
      <c r="A545">
        <v>934</v>
      </c>
      <c r="B545" t="str">
        <f>VLOOKUP(A545,Crowdfunding!A:H,COLUMN(Crowdfunding!G534),FALSE)</f>
        <v>successful</v>
      </c>
      <c r="C545">
        <f>VLOOKUP(A545,Crowdfunding!A:H,COLUMN(Crowdfunding!H534),FALSE)</f>
        <v>105</v>
      </c>
    </row>
    <row r="546" spans="1:3" x14ac:dyDescent="0.25">
      <c r="A546">
        <v>935</v>
      </c>
      <c r="B546" t="str">
        <f>VLOOKUP(A546,Crowdfunding!A:H,COLUMN(Crowdfunding!G535),FALSE)</f>
        <v>successful</v>
      </c>
      <c r="C546">
        <f>VLOOKUP(A546,Crowdfunding!A:H,COLUMN(Crowdfunding!H535),FALSE)</f>
        <v>132</v>
      </c>
    </row>
    <row r="547" spans="1:3" x14ac:dyDescent="0.25">
      <c r="A547">
        <v>938</v>
      </c>
      <c r="B547" t="str">
        <f>VLOOKUP(A547,Crowdfunding!A:H,COLUMN(Crowdfunding!G536),FALSE)</f>
        <v>successful</v>
      </c>
      <c r="C547">
        <f>VLOOKUP(A547,Crowdfunding!A:H,COLUMN(Crowdfunding!H536),FALSE)</f>
        <v>96</v>
      </c>
    </row>
    <row r="548" spans="1:3" x14ac:dyDescent="0.25">
      <c r="A548">
        <v>943</v>
      </c>
      <c r="B548" t="str">
        <f>VLOOKUP(A548,Crowdfunding!A:H,COLUMN(Crowdfunding!G537),FALSE)</f>
        <v>successful</v>
      </c>
      <c r="C548">
        <f>VLOOKUP(A548,Crowdfunding!A:H,COLUMN(Crowdfunding!H537),FALSE)</f>
        <v>114</v>
      </c>
    </row>
    <row r="549" spans="1:3" x14ac:dyDescent="0.25">
      <c r="A549">
        <v>949</v>
      </c>
      <c r="B549" t="str">
        <f>VLOOKUP(A549,Crowdfunding!A:H,COLUMN(Crowdfunding!G538),FALSE)</f>
        <v>successful</v>
      </c>
      <c r="C549">
        <f>VLOOKUP(A549,Crowdfunding!A:H,COLUMN(Crowdfunding!H538),FALSE)</f>
        <v>203</v>
      </c>
    </row>
    <row r="550" spans="1:3" x14ac:dyDescent="0.25">
      <c r="A550">
        <v>951</v>
      </c>
      <c r="B550" t="str">
        <f>VLOOKUP(A550,Crowdfunding!A:H,COLUMN(Crowdfunding!G539),FALSE)</f>
        <v>successful</v>
      </c>
      <c r="C550">
        <f>VLOOKUP(A550,Crowdfunding!A:H,COLUMN(Crowdfunding!H539),FALSE)</f>
        <v>1559</v>
      </c>
    </row>
    <row r="551" spans="1:3" x14ac:dyDescent="0.25">
      <c r="A551">
        <v>954</v>
      </c>
      <c r="B551" t="str">
        <f>VLOOKUP(A551,Crowdfunding!A:H,COLUMN(Crowdfunding!G540),FALSE)</f>
        <v>successful</v>
      </c>
      <c r="C551">
        <f>VLOOKUP(A551,Crowdfunding!A:H,COLUMN(Crowdfunding!H540),FALSE)</f>
        <v>1548</v>
      </c>
    </row>
    <row r="552" spans="1:3" x14ac:dyDescent="0.25">
      <c r="A552">
        <v>955</v>
      </c>
      <c r="B552" t="str">
        <f>VLOOKUP(A552,Crowdfunding!A:H,COLUMN(Crowdfunding!G541),FALSE)</f>
        <v>successful</v>
      </c>
      <c r="C552">
        <f>VLOOKUP(A552,Crowdfunding!A:H,COLUMN(Crowdfunding!H541),FALSE)</f>
        <v>80</v>
      </c>
    </row>
    <row r="553" spans="1:3" x14ac:dyDescent="0.25">
      <c r="A553">
        <v>957</v>
      </c>
      <c r="B553" t="str">
        <f>VLOOKUP(A553,Crowdfunding!A:H,COLUMN(Crowdfunding!G542),FALSE)</f>
        <v>successful</v>
      </c>
      <c r="C553">
        <f>VLOOKUP(A553,Crowdfunding!A:H,COLUMN(Crowdfunding!H542),FALSE)</f>
        <v>131</v>
      </c>
    </row>
    <row r="554" spans="1:3" x14ac:dyDescent="0.25">
      <c r="A554">
        <v>958</v>
      </c>
      <c r="B554" t="str">
        <f>VLOOKUP(A554,Crowdfunding!A:H,COLUMN(Crowdfunding!G543),FALSE)</f>
        <v>successful</v>
      </c>
      <c r="C554">
        <f>VLOOKUP(A554,Crowdfunding!A:H,COLUMN(Crowdfunding!H543),FALSE)</f>
        <v>112</v>
      </c>
    </row>
    <row r="555" spans="1:3" x14ac:dyDescent="0.25">
      <c r="A555">
        <v>961</v>
      </c>
      <c r="B555" t="str">
        <f>VLOOKUP(A555,Crowdfunding!A:H,COLUMN(Crowdfunding!G544),FALSE)</f>
        <v>successful</v>
      </c>
      <c r="C555">
        <f>VLOOKUP(A555,Crowdfunding!A:H,COLUMN(Crowdfunding!H544),FALSE)</f>
        <v>155</v>
      </c>
    </row>
    <row r="556" spans="1:3" x14ac:dyDescent="0.25">
      <c r="A556">
        <v>962</v>
      </c>
      <c r="B556" t="str">
        <f>VLOOKUP(A556,Crowdfunding!A:H,COLUMN(Crowdfunding!G545),FALSE)</f>
        <v>successful</v>
      </c>
      <c r="C556">
        <f>VLOOKUP(A556,Crowdfunding!A:H,COLUMN(Crowdfunding!H545),FALSE)</f>
        <v>266</v>
      </c>
    </row>
    <row r="557" spans="1:3" x14ac:dyDescent="0.25">
      <c r="A557">
        <v>964</v>
      </c>
      <c r="B557" t="str">
        <f>VLOOKUP(A557,Crowdfunding!A:H,COLUMN(Crowdfunding!G546),FALSE)</f>
        <v>successful</v>
      </c>
      <c r="C557">
        <f>VLOOKUP(A557,Crowdfunding!A:H,COLUMN(Crowdfunding!H546),FALSE)</f>
        <v>155</v>
      </c>
    </row>
    <row r="558" spans="1:3" x14ac:dyDescent="0.25">
      <c r="A558">
        <v>965</v>
      </c>
      <c r="B558" t="str">
        <f>VLOOKUP(A558,Crowdfunding!A:H,COLUMN(Crowdfunding!G547),FALSE)</f>
        <v>successful</v>
      </c>
      <c r="C558">
        <f>VLOOKUP(A558,Crowdfunding!A:H,COLUMN(Crowdfunding!H547),FALSE)</f>
        <v>207</v>
      </c>
    </row>
    <row r="559" spans="1:3" x14ac:dyDescent="0.25">
      <c r="A559">
        <v>966</v>
      </c>
      <c r="B559" t="str">
        <f>VLOOKUP(A559,Crowdfunding!A:H,COLUMN(Crowdfunding!G548),FALSE)</f>
        <v>successful</v>
      </c>
      <c r="C559">
        <f>VLOOKUP(A559,Crowdfunding!A:H,COLUMN(Crowdfunding!H548),FALSE)</f>
        <v>245</v>
      </c>
    </row>
    <row r="560" spans="1:3" x14ac:dyDescent="0.25">
      <c r="A560">
        <v>967</v>
      </c>
      <c r="B560" t="str">
        <f>VLOOKUP(A560,Crowdfunding!A:H,COLUMN(Crowdfunding!G549),FALSE)</f>
        <v>successful</v>
      </c>
      <c r="C560">
        <f>VLOOKUP(A560,Crowdfunding!A:H,COLUMN(Crowdfunding!H549),FALSE)</f>
        <v>1573</v>
      </c>
    </row>
    <row r="561" spans="1:3" x14ac:dyDescent="0.25">
      <c r="A561">
        <v>968</v>
      </c>
      <c r="B561" t="str">
        <f>VLOOKUP(A561,Crowdfunding!A:H,COLUMN(Crowdfunding!G550),FALSE)</f>
        <v>successful</v>
      </c>
      <c r="C561">
        <f>VLOOKUP(A561,Crowdfunding!A:H,COLUMN(Crowdfunding!H550),FALSE)</f>
        <v>114</v>
      </c>
    </row>
    <row r="562" spans="1:3" x14ac:dyDescent="0.25">
      <c r="A562">
        <v>969</v>
      </c>
      <c r="B562" t="str">
        <f>VLOOKUP(A562,Crowdfunding!A:H,COLUMN(Crowdfunding!G551),FALSE)</f>
        <v>successful</v>
      </c>
      <c r="C562">
        <f>VLOOKUP(A562,Crowdfunding!A:H,COLUMN(Crowdfunding!H551),FALSE)</f>
        <v>93</v>
      </c>
    </row>
    <row r="563" spans="1:3" x14ac:dyDescent="0.25">
      <c r="A563">
        <v>972</v>
      </c>
      <c r="B563" t="str">
        <f>VLOOKUP(A563,Crowdfunding!A:H,COLUMN(Crowdfunding!G552),FALSE)</f>
        <v>successful</v>
      </c>
      <c r="C563">
        <f>VLOOKUP(A563,Crowdfunding!A:H,COLUMN(Crowdfunding!H552),FALSE)</f>
        <v>1681</v>
      </c>
    </row>
    <row r="564" spans="1:3" x14ac:dyDescent="0.25">
      <c r="A564">
        <v>974</v>
      </c>
      <c r="B564" t="str">
        <f>VLOOKUP(A564,Crowdfunding!A:H,COLUMN(Crowdfunding!G553),FALSE)</f>
        <v>successful</v>
      </c>
      <c r="C564">
        <f>VLOOKUP(A564,Crowdfunding!A:H,COLUMN(Crowdfunding!H553),FALSE)</f>
        <v>32</v>
      </c>
    </row>
    <row r="565" spans="1:3" x14ac:dyDescent="0.25">
      <c r="A565">
        <v>975</v>
      </c>
      <c r="B565" t="str">
        <f>VLOOKUP(A565,Crowdfunding!A:H,COLUMN(Crowdfunding!G554),FALSE)</f>
        <v>successful</v>
      </c>
      <c r="C565">
        <f>VLOOKUP(A565,Crowdfunding!A:H,COLUMN(Crowdfunding!H554),FALSE)</f>
        <v>135</v>
      </c>
    </row>
    <row r="566" spans="1:3" x14ac:dyDescent="0.25">
      <c r="A566">
        <v>976</v>
      </c>
      <c r="B566" t="str">
        <f>VLOOKUP(A566,Crowdfunding!A:H,COLUMN(Crowdfunding!G555),FALSE)</f>
        <v>successful</v>
      </c>
      <c r="C566">
        <f>VLOOKUP(A566,Crowdfunding!A:H,COLUMN(Crowdfunding!H555),FALSE)</f>
        <v>140</v>
      </c>
    </row>
    <row r="567" spans="1:3" x14ac:dyDescent="0.25">
      <c r="A567">
        <v>978</v>
      </c>
      <c r="B567" t="str">
        <f>VLOOKUP(A567,Crowdfunding!A:H,COLUMN(Crowdfunding!G556),FALSE)</f>
        <v>successful</v>
      </c>
      <c r="C567">
        <f>VLOOKUP(A567,Crowdfunding!A:H,COLUMN(Crowdfunding!H556),FALSE)</f>
        <v>92</v>
      </c>
    </row>
    <row r="568" spans="1:3" x14ac:dyDescent="0.25">
      <c r="A568">
        <v>979</v>
      </c>
      <c r="B568" t="str">
        <f>VLOOKUP(A568,Crowdfunding!A:H,COLUMN(Crowdfunding!G557),FALSE)</f>
        <v>successful</v>
      </c>
      <c r="C568">
        <f>VLOOKUP(A568,Crowdfunding!A:H,COLUMN(Crowdfunding!H557),FALSE)</f>
        <v>1015</v>
      </c>
    </row>
    <row r="569" spans="1:3" x14ac:dyDescent="0.25">
      <c r="A569">
        <v>981</v>
      </c>
      <c r="B569" t="str">
        <f>VLOOKUP(A569,Crowdfunding!A:H,COLUMN(Crowdfunding!G558),FALSE)</f>
        <v>successful</v>
      </c>
      <c r="C569">
        <f>VLOOKUP(A569,Crowdfunding!A:H,COLUMN(Crowdfunding!H558),FALSE)</f>
        <v>323</v>
      </c>
    </row>
    <row r="570" spans="1:3" x14ac:dyDescent="0.25">
      <c r="A570">
        <v>983</v>
      </c>
      <c r="B570" t="str">
        <f>VLOOKUP(A570,Crowdfunding!A:H,COLUMN(Crowdfunding!G559),FALSE)</f>
        <v>successful</v>
      </c>
      <c r="C570">
        <f>VLOOKUP(A570,Crowdfunding!A:H,COLUMN(Crowdfunding!H559),FALSE)</f>
        <v>2326</v>
      </c>
    </row>
    <row r="571" spans="1:3" x14ac:dyDescent="0.25">
      <c r="A571">
        <v>984</v>
      </c>
      <c r="B571" t="str">
        <f>VLOOKUP(A571,Crowdfunding!A:H,COLUMN(Crowdfunding!G560),FALSE)</f>
        <v>successful</v>
      </c>
      <c r="C571">
        <f>VLOOKUP(A571,Crowdfunding!A:H,COLUMN(Crowdfunding!H560),FALSE)</f>
        <v>381</v>
      </c>
    </row>
    <row r="572" spans="1:3" x14ac:dyDescent="0.25">
      <c r="A572">
        <v>987</v>
      </c>
      <c r="B572" t="str">
        <f>VLOOKUP(A572,Crowdfunding!A:H,COLUMN(Crowdfunding!G561),FALSE)</f>
        <v>successful</v>
      </c>
      <c r="C572">
        <f>VLOOKUP(A572,Crowdfunding!A:H,COLUMN(Crowdfunding!H561),FALSE)</f>
        <v>480</v>
      </c>
    </row>
    <row r="573" spans="1:3" x14ac:dyDescent="0.25">
      <c r="A573">
        <v>989</v>
      </c>
      <c r="B573" t="str">
        <f>VLOOKUP(A573,Crowdfunding!A:H,COLUMN(Crowdfunding!G562),FALSE)</f>
        <v>successful</v>
      </c>
      <c r="C573">
        <f>VLOOKUP(A573,Crowdfunding!A:H,COLUMN(Crowdfunding!H562),FALSE)</f>
        <v>226</v>
      </c>
    </row>
    <row r="574" spans="1:3" x14ac:dyDescent="0.25">
      <c r="A574">
        <v>991</v>
      </c>
      <c r="B574" t="str">
        <f>VLOOKUP(A574,Crowdfunding!A:H,COLUMN(Crowdfunding!G563),FALSE)</f>
        <v>successful</v>
      </c>
      <c r="C574">
        <f>VLOOKUP(A574,Crowdfunding!A:H,COLUMN(Crowdfunding!H563),FALSE)</f>
        <v>241</v>
      </c>
    </row>
    <row r="575" spans="1:3" x14ac:dyDescent="0.25">
      <c r="A575">
        <v>992</v>
      </c>
      <c r="B575" t="str">
        <f>VLOOKUP(A575,Crowdfunding!A:H,COLUMN(Crowdfunding!G564),FALSE)</f>
        <v>successful</v>
      </c>
      <c r="C575">
        <f>VLOOKUP(A575,Crowdfunding!A:H,COLUMN(Crowdfunding!H564),FALSE)</f>
        <v>132</v>
      </c>
    </row>
    <row r="576" spans="1:3" x14ac:dyDescent="0.25">
      <c r="A576">
        <v>995</v>
      </c>
      <c r="B576" t="str">
        <f>VLOOKUP(A576,Crowdfunding!A:H,COLUMN(Crowdfunding!G565),FALSE)</f>
        <v>successful</v>
      </c>
      <c r="C576">
        <f>VLOOKUP(A576,Crowdfunding!A:H,COLUMN(Crowdfunding!H565),FALSE)</f>
        <v>2043</v>
      </c>
    </row>
  </sheetData>
  <autoFilter ref="E11:G576" xr:uid="{5332239F-B9F7-4F3C-909D-726E4F32C35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29" workbookViewId="0">
      <selection activeCell="A2" sqref="A2:A100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9.75" customWidth="1"/>
    <col min="8" max="8" width="13" bestFit="1" customWidth="1"/>
    <col min="9" max="9" width="13" customWidth="1"/>
    <col min="12" max="12" width="11.125" bestFit="1" customWidth="1"/>
    <col min="13" max="13" width="26.375" bestFit="1" customWidth="1"/>
    <col min="14" max="14" width="12.25" bestFit="1" customWidth="1"/>
    <col min="15" max="15" width="25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 t="shared" ref="O2" si="0">(((N2/60)/60)/24)+DATE(1970,1,1)</f>
        <v>42353.25</v>
      </c>
      <c r="P2" t="b">
        <v>0</v>
      </c>
      <c r="Q2" t="b">
        <v>0</v>
      </c>
      <c r="R2" t="s">
        <v>17</v>
      </c>
      <c r="S2" s="6" t="str">
        <f>TRIM(MID(SUBSTITUTE($R2,"/",REPT(" ",LEN($R2))),(COLUMNS($R2:R2)-1)*LEN($R2)+1,LEN($R2)))</f>
        <v>food</v>
      </c>
      <c r="T2" s="6" t="str">
        <f>TRIM(MID(SUBSTITUTE($R2,"/",REPT(" ",LEN($R2))),(COLUMNS($R2:S2)-1)*LEN($R2)+1,LEN($R2)))</f>
        <v>food trucks</v>
      </c>
    </row>
    <row r="3" spans="1:20" hidden="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1">E3/D3*100</f>
        <v>1040</v>
      </c>
      <c r="G3" t="s">
        <v>20</v>
      </c>
      <c r="H3">
        <v>158</v>
      </c>
      <c r="I3" s="5">
        <f t="shared" ref="I3:I66" si="2">IFERROR(E3/H3,0)</f>
        <v>92.151898734177209</v>
      </c>
      <c r="J3" t="s">
        <v>21</v>
      </c>
      <c r="K3" t="s">
        <v>22</v>
      </c>
      <c r="L3">
        <v>1408424400</v>
      </c>
      <c r="M3" s="10">
        <f t="shared" ref="M3:M66" si="3">(((L3/60)/60)/24)+DATE(1970,1,1)</f>
        <v>41870.208333333336</v>
      </c>
      <c r="N3">
        <v>1408597200</v>
      </c>
      <c r="O3" s="10">
        <f t="shared" ref="O3" si="4">(((N3/60)/60)/24)+DATE(1970,1,1)</f>
        <v>41872.208333333336</v>
      </c>
      <c r="P3" t="b">
        <v>0</v>
      </c>
      <c r="Q3" t="b">
        <v>1</v>
      </c>
      <c r="R3" t="s">
        <v>23</v>
      </c>
      <c r="S3" s="6" t="str">
        <f>TRIM(MID(SUBSTITUTE($R3,"/",REPT(" ",LEN($R3))),(COLUMNS($R3:R3)-1)*LEN($R3)+1,LEN($R3)))</f>
        <v>music</v>
      </c>
      <c r="T3" s="6" t="str">
        <f>TRIM(MID(SUBSTITUTE($R3,"/",REPT(" ",LEN($R3))),(COLUMNS($R3:S3)-1)*LEN($R3)+1,LEN($R3)))</f>
        <v>rock</v>
      </c>
    </row>
    <row r="4" spans="1:20" ht="31.5" hidden="1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>
        <v>1425</v>
      </c>
      <c r="I4" s="5">
        <f t="shared" si="2"/>
        <v>100.01614035087719</v>
      </c>
      <c r="J4" t="s">
        <v>26</v>
      </c>
      <c r="K4" t="s">
        <v>27</v>
      </c>
      <c r="L4">
        <v>1384668000</v>
      </c>
      <c r="M4" s="10">
        <f t="shared" si="3"/>
        <v>41595.25</v>
      </c>
      <c r="N4">
        <v>1384840800</v>
      </c>
      <c r="O4" s="10">
        <f t="shared" ref="O4" si="5">(((N4/60)/60)/24)+DATE(1970,1,1)</f>
        <v>41597.25</v>
      </c>
      <c r="P4" t="b">
        <v>0</v>
      </c>
      <c r="Q4" t="b">
        <v>0</v>
      </c>
      <c r="R4" t="s">
        <v>28</v>
      </c>
      <c r="S4" s="6" t="str">
        <f>TRIM(MID(SUBSTITUTE($R4,"/",REPT(" ",LEN($R4))),(COLUMNS($R4:R4)-1)*LEN($R4)+1,LEN($R4)))</f>
        <v>technology</v>
      </c>
      <c r="T4" s="6" t="str">
        <f>TRIM(MID(SUBSTITUTE($R4,"/",REPT(" ",LEN($R4))),(COLUMNS($R4:S4)-1)*LEN($R4)+1,LEN($R4)))</f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5">
        <f t="shared" si="2"/>
        <v>103.20833333333333</v>
      </c>
      <c r="J5" t="s">
        <v>21</v>
      </c>
      <c r="K5" t="s">
        <v>22</v>
      </c>
      <c r="L5">
        <v>1565499600</v>
      </c>
      <c r="M5" s="10">
        <f t="shared" si="3"/>
        <v>43688.208333333328</v>
      </c>
      <c r="N5">
        <v>1568955600</v>
      </c>
      <c r="O5" s="10">
        <f t="shared" ref="O5" si="6">(((N5/60)/60)/24)+DATE(1970,1,1)</f>
        <v>43728.208333333328</v>
      </c>
      <c r="P5" t="b">
        <v>0</v>
      </c>
      <c r="Q5" t="b">
        <v>0</v>
      </c>
      <c r="R5" t="s">
        <v>23</v>
      </c>
      <c r="S5" s="6" t="str">
        <f>TRIM(MID(SUBSTITUTE($R5,"/",REPT(" ",LEN($R5))),(COLUMNS($R5:R5)-1)*LEN($R5)+1,LEN($R5)))</f>
        <v>music</v>
      </c>
      <c r="T5" s="6" t="str">
        <f>TRIM(MID(SUBSTITUTE($R5,"/",REPT(" ",LEN($R5))),(COLUMNS($R5:S5)-1)*LEN($R5)+1,LEN($R5)))</f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>
        <v>1547964000</v>
      </c>
      <c r="M6" s="10">
        <f t="shared" si="3"/>
        <v>43485.25</v>
      </c>
      <c r="N6">
        <v>1548309600</v>
      </c>
      <c r="O6" s="10">
        <f t="shared" ref="O6" si="7">(((N6/60)/60)/24)+DATE(1970,1,1)</f>
        <v>43489.25</v>
      </c>
      <c r="P6" t="b">
        <v>0</v>
      </c>
      <c r="Q6" t="b">
        <v>0</v>
      </c>
      <c r="R6" t="s">
        <v>33</v>
      </c>
      <c r="S6" s="6" t="str">
        <f>TRIM(MID(SUBSTITUTE($R6,"/",REPT(" ",LEN($R6))),(COLUMNS($R6:R6)-1)*LEN($R6)+1,LEN($R6)))</f>
        <v>theater</v>
      </c>
      <c r="T6" s="6" t="str">
        <f>TRIM(MID(SUBSTITUTE($R6,"/",REPT(" ",LEN($R6))),(COLUMNS($R6:S6)-1)*LEN($R6)+1,LEN($R6)))</f>
        <v>plays</v>
      </c>
    </row>
    <row r="7" spans="1:20" hidden="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>
        <v>1346130000</v>
      </c>
      <c r="M7" s="10">
        <f t="shared" si="3"/>
        <v>41149.208333333336</v>
      </c>
      <c r="N7">
        <v>1347080400</v>
      </c>
      <c r="O7" s="10">
        <f t="shared" ref="O7" si="8">(((N7/60)/60)/24)+DATE(1970,1,1)</f>
        <v>41160.208333333336</v>
      </c>
      <c r="P7" t="b">
        <v>0</v>
      </c>
      <c r="Q7" t="b">
        <v>0</v>
      </c>
      <c r="R7" t="s">
        <v>33</v>
      </c>
      <c r="S7" s="6" t="str">
        <f>TRIM(MID(SUBSTITUTE($R7,"/",REPT(" ",LEN($R7))),(COLUMNS($R7:R7)-1)*LEN($R7)+1,LEN($R7)))</f>
        <v>theater</v>
      </c>
      <c r="T7" s="6" t="str">
        <f>TRIM(MID(SUBSTITUTE($R7,"/",REPT(" ",LEN($R7))),(COLUMNS($R7:S7)-1)*LEN($R7)+1,LEN($R7)))</f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>
        <v>1505278800</v>
      </c>
      <c r="M8" s="10">
        <f t="shared" si="3"/>
        <v>42991.208333333328</v>
      </c>
      <c r="N8">
        <v>1505365200</v>
      </c>
      <c r="O8" s="10">
        <f t="shared" ref="O8" si="9">(((N8/60)/60)/24)+DATE(1970,1,1)</f>
        <v>42992.208333333328</v>
      </c>
      <c r="P8" t="b">
        <v>0</v>
      </c>
      <c r="Q8" t="b">
        <v>0</v>
      </c>
      <c r="R8" t="s">
        <v>42</v>
      </c>
      <c r="S8" s="6" t="str">
        <f>TRIM(MID(SUBSTITUTE($R8,"/",REPT(" ",LEN($R8))),(COLUMNS($R8:R8)-1)*LEN($R8)+1,LEN($R8)))</f>
        <v>film &amp; video</v>
      </c>
      <c r="T8" s="6" t="str">
        <f>TRIM(MID(SUBSTITUTE($R8,"/",REPT(" ",LEN($R8))),(COLUMNS($R8:S8)-1)*LEN($R8)+1,LEN($R8)))</f>
        <v>documentary</v>
      </c>
    </row>
    <row r="9" spans="1:20" hidden="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>
        <v>1439442000</v>
      </c>
      <c r="M9" s="10">
        <f t="shared" si="3"/>
        <v>42229.208333333328</v>
      </c>
      <c r="N9">
        <v>1439614800</v>
      </c>
      <c r="O9" s="10">
        <f t="shared" ref="O9" si="10">(((N9/60)/60)/24)+DATE(1970,1,1)</f>
        <v>42231.208333333328</v>
      </c>
      <c r="P9" t="b">
        <v>0</v>
      </c>
      <c r="Q9" t="b">
        <v>0</v>
      </c>
      <c r="R9" t="s">
        <v>33</v>
      </c>
      <c r="S9" s="6" t="str">
        <f>TRIM(MID(SUBSTITUTE($R9,"/",REPT(" ",LEN($R9))),(COLUMNS($R9:R9)-1)*LEN($R9)+1,LEN($R9)))</f>
        <v>theater</v>
      </c>
      <c r="T9" s="6" t="str">
        <f>TRIM(MID(SUBSTITUTE($R9,"/",REPT(" ",LEN($R9))),(COLUMNS($R9:S9)-1)*LEN($R9)+1,LEN($R9)))</f>
        <v>plays</v>
      </c>
    </row>
    <row r="10" spans="1:20" hidden="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>
        <v>1281330000</v>
      </c>
      <c r="M10" s="10">
        <f t="shared" si="3"/>
        <v>40399.208333333336</v>
      </c>
      <c r="N10">
        <v>1281502800</v>
      </c>
      <c r="O10" s="10">
        <f t="shared" ref="O10" si="11">(((N10/60)/60)/24)+DATE(1970,1,1)</f>
        <v>40401.208333333336</v>
      </c>
      <c r="P10" t="b">
        <v>0</v>
      </c>
      <c r="Q10" t="b">
        <v>0</v>
      </c>
      <c r="R10" t="s">
        <v>33</v>
      </c>
      <c r="S10" s="6" t="str">
        <f>TRIM(MID(SUBSTITUTE($R10,"/",REPT(" ",LEN($R10))),(COLUMNS($R10:R10)-1)*LEN($R10)+1,LEN($R10)))</f>
        <v>theater</v>
      </c>
      <c r="T10" s="6" t="str">
        <f>TRIM(MID(SUBSTITUTE($R10,"/",REPT(" ",LEN($R10))),(COLUMNS($R10:S10)-1)*LEN($R10)+1,LEN($R10)))</f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>
        <v>1379566800</v>
      </c>
      <c r="M11" s="10">
        <f t="shared" si="3"/>
        <v>41536.208333333336</v>
      </c>
      <c r="N11">
        <v>1383804000</v>
      </c>
      <c r="O11" s="10">
        <f t="shared" ref="O11" si="12">(((N11/60)/60)/24)+DATE(1970,1,1)</f>
        <v>41585.25</v>
      </c>
      <c r="P11" t="b">
        <v>0</v>
      </c>
      <c r="Q11" t="b">
        <v>0</v>
      </c>
      <c r="R11" t="s">
        <v>50</v>
      </c>
      <c r="S11" s="6" t="str">
        <f>TRIM(MID(SUBSTITUTE($R11,"/",REPT(" ",LEN($R11))),(COLUMNS($R11:R11)-1)*LEN($R11)+1,LEN($R11)))</f>
        <v>music</v>
      </c>
      <c r="T11" s="6" t="str">
        <f>TRIM(MID(SUBSTITUTE($R11,"/",REPT(" ",LEN($R11))),(COLUMNS($R11:S11)-1)*LEN($R11)+1,LEN($R11)))</f>
        <v>electric music</v>
      </c>
    </row>
    <row r="12" spans="1:20" hidden="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>
        <v>1281762000</v>
      </c>
      <c r="M12" s="10">
        <f t="shared" si="3"/>
        <v>40404.208333333336</v>
      </c>
      <c r="N12">
        <v>1285909200</v>
      </c>
      <c r="O12" s="10">
        <f t="shared" ref="O12" si="13">(((N12/60)/60)/24)+DATE(1970,1,1)</f>
        <v>40452.208333333336</v>
      </c>
      <c r="P12" t="b">
        <v>0</v>
      </c>
      <c r="Q12" t="b">
        <v>0</v>
      </c>
      <c r="R12" t="s">
        <v>53</v>
      </c>
      <c r="S12" s="6" t="str">
        <f>TRIM(MID(SUBSTITUTE($R12,"/",REPT(" ",LEN($R12))),(COLUMNS($R12:R12)-1)*LEN($R12)+1,LEN($R12)))</f>
        <v>film &amp; video</v>
      </c>
      <c r="T12" s="6" t="str">
        <f>TRIM(MID(SUBSTITUTE($R12,"/",REPT(" ",LEN($R12))),(COLUMNS($R12:S12)-1)*LEN($R12)+1,LEN($R12)))</f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5">
        <f t="shared" si="2"/>
        <v>112.22222222222223</v>
      </c>
      <c r="J13" t="s">
        <v>21</v>
      </c>
      <c r="K13" t="s">
        <v>22</v>
      </c>
      <c r="L13">
        <v>1285045200</v>
      </c>
      <c r="M13" s="10">
        <f t="shared" si="3"/>
        <v>40442.208333333336</v>
      </c>
      <c r="N13">
        <v>1285563600</v>
      </c>
      <c r="O13" s="10">
        <f t="shared" ref="O13" si="14">(((N13/60)/60)/24)+DATE(1970,1,1)</f>
        <v>40448.208333333336</v>
      </c>
      <c r="P13" t="b">
        <v>0</v>
      </c>
      <c r="Q13" t="b">
        <v>1</v>
      </c>
      <c r="R13" t="s">
        <v>33</v>
      </c>
      <c r="S13" s="6" t="str">
        <f>TRIM(MID(SUBSTITUTE($R13,"/",REPT(" ",LEN($R13))),(COLUMNS($R13:R13)-1)*LEN($R13)+1,LEN($R13)))</f>
        <v>theater</v>
      </c>
      <c r="T13" s="6" t="str">
        <f>TRIM(MID(SUBSTITUTE($R13,"/",REPT(" ",LEN($R13))),(COLUMNS($R13:S13)-1)*LEN($R13)+1,LEN($R13)))</f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>
        <v>1571720400</v>
      </c>
      <c r="M14" s="10">
        <f t="shared" si="3"/>
        <v>43760.208333333328</v>
      </c>
      <c r="N14">
        <v>1572411600</v>
      </c>
      <c r="O14" s="10">
        <f t="shared" ref="O14" si="15">(((N14/60)/60)/24)+DATE(1970,1,1)</f>
        <v>43768.208333333328</v>
      </c>
      <c r="P14" t="b">
        <v>0</v>
      </c>
      <c r="Q14" t="b">
        <v>0</v>
      </c>
      <c r="R14" t="s">
        <v>53</v>
      </c>
      <c r="S14" s="6" t="str">
        <f>TRIM(MID(SUBSTITUTE($R14,"/",REPT(" ",LEN($R14))),(COLUMNS($R14:R14)-1)*LEN($R14)+1,LEN($R14)))</f>
        <v>film &amp; video</v>
      </c>
      <c r="T14" s="6" t="str">
        <f>TRIM(MID(SUBSTITUTE($R14,"/",REPT(" ",LEN($R14))),(COLUMNS($R14:S14)-1)*LEN($R14)+1,LEN($R14)))</f>
        <v>drama</v>
      </c>
    </row>
    <row r="15" spans="1:20" ht="31.5" hidden="1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5">
        <f t="shared" si="2"/>
        <v>105.05102040816327</v>
      </c>
      <c r="J15" t="s">
        <v>21</v>
      </c>
      <c r="K15" t="s">
        <v>22</v>
      </c>
      <c r="L15">
        <v>1465621200</v>
      </c>
      <c r="M15" s="10">
        <f t="shared" si="3"/>
        <v>42532.208333333328</v>
      </c>
      <c r="N15">
        <v>1466658000</v>
      </c>
      <c r="O15" s="10">
        <f t="shared" ref="O15" si="16">(((N15/60)/60)/24)+DATE(1970,1,1)</f>
        <v>42544.208333333328</v>
      </c>
      <c r="P15" t="b">
        <v>0</v>
      </c>
      <c r="Q15" t="b">
        <v>0</v>
      </c>
      <c r="R15" t="s">
        <v>60</v>
      </c>
      <c r="S15" s="6" t="str">
        <f>TRIM(MID(SUBSTITUTE($R15,"/",REPT(" ",LEN($R15))),(COLUMNS($R15:R15)-1)*LEN($R15)+1,LEN($R15)))</f>
        <v>music</v>
      </c>
      <c r="T15" s="6" t="str">
        <f>TRIM(MID(SUBSTITUTE($R15,"/",REPT(" ",LEN($R15))),(COLUMNS($R15:S15)-1)*LEN($R15)+1,LEN($R15)))</f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5">
        <f t="shared" si="2"/>
        <v>94.144999999999996</v>
      </c>
      <c r="J16" t="s">
        <v>21</v>
      </c>
      <c r="K16" t="s">
        <v>22</v>
      </c>
      <c r="L16">
        <v>1331013600</v>
      </c>
      <c r="M16" s="10">
        <f t="shared" si="3"/>
        <v>40974.25</v>
      </c>
      <c r="N16">
        <v>1333342800</v>
      </c>
      <c r="O16" s="10">
        <f t="shared" ref="O16" si="17">(((N16/60)/60)/24)+DATE(1970,1,1)</f>
        <v>41001.208333333336</v>
      </c>
      <c r="P16" t="b">
        <v>0</v>
      </c>
      <c r="Q16" t="b">
        <v>0</v>
      </c>
      <c r="R16" t="s">
        <v>60</v>
      </c>
      <c r="S16" s="6" t="str">
        <f>TRIM(MID(SUBSTITUTE($R16,"/",REPT(" ",LEN($R16))),(COLUMNS($R16:R16)-1)*LEN($R16)+1,LEN($R16)))</f>
        <v>music</v>
      </c>
      <c r="T16" s="6" t="str">
        <f>TRIM(MID(SUBSTITUTE($R16,"/",REPT(" ",LEN($R16))),(COLUMNS($R16:S16)-1)*LEN($R16)+1,LEN($R16)))</f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>
        <v>1575957600</v>
      </c>
      <c r="M17" s="10">
        <f t="shared" si="3"/>
        <v>43809.25</v>
      </c>
      <c r="N17">
        <v>1576303200</v>
      </c>
      <c r="O17" s="10">
        <f t="shared" ref="O17" si="18">(((N17/60)/60)/24)+DATE(1970,1,1)</f>
        <v>43813.25</v>
      </c>
      <c r="P17" t="b">
        <v>0</v>
      </c>
      <c r="Q17" t="b">
        <v>0</v>
      </c>
      <c r="R17" t="s">
        <v>65</v>
      </c>
      <c r="S17" s="6" t="str">
        <f>TRIM(MID(SUBSTITUTE($R17,"/",REPT(" ",LEN($R17))),(COLUMNS($R17:R17)-1)*LEN($R17)+1,LEN($R17)))</f>
        <v>technology</v>
      </c>
      <c r="T17" s="6" t="str">
        <f>TRIM(MID(SUBSTITUTE($R17,"/",REPT(" ",LEN($R17))),(COLUMNS($R17:S17)-1)*LEN($R17)+1,LEN($R17)))</f>
        <v>wearables</v>
      </c>
    </row>
    <row r="18" spans="1:20" hidden="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5">
        <f t="shared" si="2"/>
        <v>110.41</v>
      </c>
      <c r="J18" t="s">
        <v>21</v>
      </c>
      <c r="K18" t="s">
        <v>22</v>
      </c>
      <c r="L18">
        <v>1390370400</v>
      </c>
      <c r="M18" s="10">
        <f t="shared" si="3"/>
        <v>41661.25</v>
      </c>
      <c r="N18">
        <v>1392271200</v>
      </c>
      <c r="O18" s="10">
        <f t="shared" ref="O18" si="19">(((N18/60)/60)/24)+DATE(1970,1,1)</f>
        <v>41683.25</v>
      </c>
      <c r="P18" t="b">
        <v>0</v>
      </c>
      <c r="Q18" t="b">
        <v>0</v>
      </c>
      <c r="R18" t="s">
        <v>68</v>
      </c>
      <c r="S18" s="6" t="str">
        <f>TRIM(MID(SUBSTITUTE($R18,"/",REPT(" ",LEN($R18))),(COLUMNS($R18:R18)-1)*LEN($R18)+1,LEN($R18)))</f>
        <v>publishing</v>
      </c>
      <c r="T18" s="6" t="str">
        <f>TRIM(MID(SUBSTITUTE($R18,"/",REPT(" ",LEN($R18))),(COLUMNS($R18:S18)-1)*LEN($R18)+1,LEN($R18)))</f>
        <v>nonfiction</v>
      </c>
    </row>
    <row r="19" spans="1:20" hidden="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5">
        <f t="shared" si="2"/>
        <v>107.96236989591674</v>
      </c>
      <c r="J19" t="s">
        <v>21</v>
      </c>
      <c r="K19" t="s">
        <v>22</v>
      </c>
      <c r="L19">
        <v>1294812000</v>
      </c>
      <c r="M19" s="10">
        <f t="shared" si="3"/>
        <v>40555.25</v>
      </c>
      <c r="N19">
        <v>1294898400</v>
      </c>
      <c r="O19" s="10">
        <f t="shared" ref="O19" si="20">(((N19/60)/60)/24)+DATE(1970,1,1)</f>
        <v>40556.25</v>
      </c>
      <c r="P19" t="b">
        <v>0</v>
      </c>
      <c r="Q19" t="b">
        <v>0</v>
      </c>
      <c r="R19" t="s">
        <v>71</v>
      </c>
      <c r="S19" s="6" t="str">
        <f>TRIM(MID(SUBSTITUTE($R19,"/",REPT(" ",LEN($R19))),(COLUMNS($R19:R19)-1)*LEN($R19)+1,LEN($R19)))</f>
        <v>film &amp; video</v>
      </c>
      <c r="T19" s="6" t="str">
        <f>TRIM(MID(SUBSTITUTE($R19,"/",REPT(" ",LEN($R19))),(COLUMNS($R19:S19)-1)*LEN($R19)+1,LEN($R19)))</f>
        <v>animation</v>
      </c>
    </row>
    <row r="20" spans="1:20" hidden="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>
        <v>1536382800</v>
      </c>
      <c r="M20" s="10">
        <f t="shared" si="3"/>
        <v>43351.208333333328</v>
      </c>
      <c r="N20">
        <v>1537074000</v>
      </c>
      <c r="O20" s="10">
        <f t="shared" ref="O20" si="21">(((N20/60)/60)/24)+DATE(1970,1,1)</f>
        <v>43359.208333333328</v>
      </c>
      <c r="P20" t="b">
        <v>0</v>
      </c>
      <c r="Q20" t="b">
        <v>0</v>
      </c>
      <c r="R20" t="s">
        <v>33</v>
      </c>
      <c r="S20" s="6" t="str">
        <f>TRIM(MID(SUBSTITUTE($R20,"/",REPT(" ",LEN($R20))),(COLUMNS($R20:R20)-1)*LEN($R20)+1,LEN($R20)))</f>
        <v>theater</v>
      </c>
      <c r="T20" s="6" t="str">
        <f>TRIM(MID(SUBSTITUTE($R20,"/",REPT(" ",LEN($R20))),(COLUMNS($R20:S20)-1)*LEN($R20)+1,LEN($R20)))</f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5">
        <f t="shared" si="2"/>
        <v>45.001483679525222</v>
      </c>
      <c r="J21" t="s">
        <v>21</v>
      </c>
      <c r="K21" t="s">
        <v>22</v>
      </c>
      <c r="L21">
        <v>1551679200</v>
      </c>
      <c r="M21" s="10">
        <f t="shared" si="3"/>
        <v>43528.25</v>
      </c>
      <c r="N21">
        <v>1553490000</v>
      </c>
      <c r="O21" s="10">
        <f t="shared" ref="O21" si="22">(((N21/60)/60)/24)+DATE(1970,1,1)</f>
        <v>43549.208333333328</v>
      </c>
      <c r="P21" t="b">
        <v>0</v>
      </c>
      <c r="Q21" t="b">
        <v>1</v>
      </c>
      <c r="R21" t="s">
        <v>33</v>
      </c>
      <c r="S21" s="6" t="str">
        <f>TRIM(MID(SUBSTITUTE($R21,"/",REPT(" ",LEN($R21))),(COLUMNS($R21:R21)-1)*LEN($R21)+1,LEN($R21)))</f>
        <v>theater</v>
      </c>
      <c r="T21" s="6" t="str">
        <f>TRIM(MID(SUBSTITUTE($R21,"/",REPT(" ",LEN($R21))),(COLUMNS($R21:S21)-1)*LEN($R21)+1,LEN($R21)))</f>
        <v>plays</v>
      </c>
    </row>
    <row r="22" spans="1:20" hidden="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>
        <v>1406523600</v>
      </c>
      <c r="M22" s="10">
        <f t="shared" si="3"/>
        <v>41848.208333333336</v>
      </c>
      <c r="N22">
        <v>1406523600</v>
      </c>
      <c r="O22" s="10">
        <f t="shared" ref="O22" si="23">(((N22/60)/60)/24)+DATE(1970,1,1)</f>
        <v>41848.208333333336</v>
      </c>
      <c r="P22" t="b">
        <v>0</v>
      </c>
      <c r="Q22" t="b">
        <v>0</v>
      </c>
      <c r="R22" t="s">
        <v>53</v>
      </c>
      <c r="S22" s="6" t="str">
        <f>TRIM(MID(SUBSTITUTE($R22,"/",REPT(" ",LEN($R22))),(COLUMNS($R22:R22)-1)*LEN($R22)+1,LEN($R22)))</f>
        <v>film &amp; video</v>
      </c>
      <c r="T22" s="6" t="str">
        <f>TRIM(MID(SUBSTITUTE($R22,"/",REPT(" ",LEN($R22))),(COLUMNS($R22:S22)-1)*LEN($R22)+1,LEN($R22)))</f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>
        <v>1313384400</v>
      </c>
      <c r="M23" s="10">
        <f t="shared" si="3"/>
        <v>40770.208333333336</v>
      </c>
      <c r="N23">
        <v>1316322000</v>
      </c>
      <c r="O23" s="10">
        <f t="shared" ref="O23" si="24">(((N23/60)/60)/24)+DATE(1970,1,1)</f>
        <v>40804.208333333336</v>
      </c>
      <c r="P23" t="b">
        <v>0</v>
      </c>
      <c r="Q23" t="b">
        <v>0</v>
      </c>
      <c r="R23" t="s">
        <v>33</v>
      </c>
      <c r="S23" s="6" t="str">
        <f>TRIM(MID(SUBSTITUTE($R23,"/",REPT(" ",LEN($R23))),(COLUMNS($R23:R23)-1)*LEN($R23)+1,LEN($R23)))</f>
        <v>theater</v>
      </c>
      <c r="T23" s="6" t="str">
        <f>TRIM(MID(SUBSTITUTE($R23,"/",REPT(" ",LEN($R23))),(COLUMNS($R23:S23)-1)*LEN($R23)+1,LEN($R23)))</f>
        <v>plays</v>
      </c>
    </row>
    <row r="24" spans="1:20" hidden="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5">
        <f t="shared" si="2"/>
        <v>85.044943820224717</v>
      </c>
      <c r="J24" t="s">
        <v>21</v>
      </c>
      <c r="K24" t="s">
        <v>22</v>
      </c>
      <c r="L24">
        <v>1522731600</v>
      </c>
      <c r="M24" s="10">
        <f t="shared" si="3"/>
        <v>43193.208333333328</v>
      </c>
      <c r="N24">
        <v>1524027600</v>
      </c>
      <c r="O24" s="10">
        <f t="shared" ref="O24" si="25">(((N24/60)/60)/24)+DATE(1970,1,1)</f>
        <v>43208.208333333328</v>
      </c>
      <c r="P24" t="b">
        <v>0</v>
      </c>
      <c r="Q24" t="b">
        <v>0</v>
      </c>
      <c r="R24" t="s">
        <v>33</v>
      </c>
      <c r="S24" s="6" t="str">
        <f>TRIM(MID(SUBSTITUTE($R24,"/",REPT(" ",LEN($R24))),(COLUMNS($R24:R24)-1)*LEN($R24)+1,LEN($R24)))</f>
        <v>theater</v>
      </c>
      <c r="T24" s="6" t="str">
        <f>TRIM(MID(SUBSTITUTE($R24,"/",REPT(" ",LEN($R24))),(COLUMNS($R24:S24)-1)*LEN($R24)+1,LEN($R24)))</f>
        <v>plays</v>
      </c>
    </row>
    <row r="25" spans="1:20" hidden="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>
        <v>1550124000</v>
      </c>
      <c r="M25" s="10">
        <f t="shared" si="3"/>
        <v>43510.25</v>
      </c>
      <c r="N25">
        <v>1554699600</v>
      </c>
      <c r="O25" s="10">
        <f t="shared" ref="O25" si="26">(((N25/60)/60)/24)+DATE(1970,1,1)</f>
        <v>43563.208333333328</v>
      </c>
      <c r="P25" t="b">
        <v>0</v>
      </c>
      <c r="Q25" t="b">
        <v>0</v>
      </c>
      <c r="R25" t="s">
        <v>42</v>
      </c>
      <c r="S25" s="6" t="str">
        <f>TRIM(MID(SUBSTITUTE($R25,"/",REPT(" ",LEN($R25))),(COLUMNS($R25:R25)-1)*LEN($R25)+1,LEN($R25)))</f>
        <v>film &amp; video</v>
      </c>
      <c r="T25" s="6" t="str">
        <f>TRIM(MID(SUBSTITUTE($R25,"/",REPT(" ",LEN($R25))),(COLUMNS($R25:S25)-1)*LEN($R25)+1,LEN($R25)))</f>
        <v>documentary</v>
      </c>
    </row>
    <row r="26" spans="1:20" hidden="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>
        <v>1403326800</v>
      </c>
      <c r="M26" s="10">
        <f t="shared" si="3"/>
        <v>41811.208333333336</v>
      </c>
      <c r="N26">
        <v>1403499600</v>
      </c>
      <c r="O26" s="10">
        <f t="shared" ref="O26" si="27">(((N26/60)/60)/24)+DATE(1970,1,1)</f>
        <v>41813.208333333336</v>
      </c>
      <c r="P26" t="b">
        <v>0</v>
      </c>
      <c r="Q26" t="b">
        <v>0</v>
      </c>
      <c r="R26" t="s">
        <v>65</v>
      </c>
      <c r="S26" s="6" t="str">
        <f>TRIM(MID(SUBSTITUTE($R26,"/",REPT(" ",LEN($R26))),(COLUMNS($R26:R26)-1)*LEN($R26)+1,LEN($R26)))</f>
        <v>technology</v>
      </c>
      <c r="T26" s="6" t="str">
        <f>TRIM(MID(SUBSTITUTE($R26,"/",REPT(" ",LEN($R26))),(COLUMNS($R26:S26)-1)*LEN($R26)+1,LEN($R26)))</f>
        <v>wearables</v>
      </c>
    </row>
    <row r="27" spans="1:20" hidden="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>
        <v>1305694800</v>
      </c>
      <c r="M27" s="10">
        <f t="shared" si="3"/>
        <v>40681.208333333336</v>
      </c>
      <c r="N27">
        <v>1307422800</v>
      </c>
      <c r="O27" s="10">
        <f t="shared" ref="O27" si="28">(((N27/60)/60)/24)+DATE(1970,1,1)</f>
        <v>40701.208333333336</v>
      </c>
      <c r="P27" t="b">
        <v>0</v>
      </c>
      <c r="Q27" t="b">
        <v>1</v>
      </c>
      <c r="R27" t="s">
        <v>89</v>
      </c>
      <c r="S27" s="6" t="str">
        <f>TRIM(MID(SUBSTITUTE($R27,"/",REPT(" ",LEN($R27))),(COLUMNS($R27:R27)-1)*LEN($R27)+1,LEN($R27)))</f>
        <v>games</v>
      </c>
      <c r="T27" s="6" t="str">
        <f>TRIM(MID(SUBSTITUTE($R27,"/",REPT(" ",LEN($R27))),(COLUMNS($R27:S27)-1)*LEN($R27)+1,LEN($R27)))</f>
        <v>video games</v>
      </c>
    </row>
    <row r="28" spans="1:20" hidden="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5">
        <f t="shared" si="2"/>
        <v>35.009459459459457</v>
      </c>
      <c r="J28" t="s">
        <v>21</v>
      </c>
      <c r="K28" t="s">
        <v>22</v>
      </c>
      <c r="L28">
        <v>1533013200</v>
      </c>
      <c r="M28" s="10">
        <f t="shared" si="3"/>
        <v>43312.208333333328</v>
      </c>
      <c r="N28">
        <v>1535346000</v>
      </c>
      <c r="O28" s="10">
        <f t="shared" ref="O28" si="29">(((N28/60)/60)/24)+DATE(1970,1,1)</f>
        <v>43339.208333333328</v>
      </c>
      <c r="P28" t="b">
        <v>0</v>
      </c>
      <c r="Q28" t="b">
        <v>0</v>
      </c>
      <c r="R28" t="s">
        <v>33</v>
      </c>
      <c r="S28" s="6" t="str">
        <f>TRIM(MID(SUBSTITUTE($R28,"/",REPT(" ",LEN($R28))),(COLUMNS($R28:R28)-1)*LEN($R28)+1,LEN($R28)))</f>
        <v>theater</v>
      </c>
      <c r="T28" s="6" t="str">
        <f>TRIM(MID(SUBSTITUTE($R28,"/",REPT(" ",LEN($R28))),(COLUMNS($R28:S28)-1)*LEN($R28)+1,LEN($R28)))</f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>
        <v>1443848400</v>
      </c>
      <c r="M29" s="10">
        <f t="shared" si="3"/>
        <v>42280.208333333328</v>
      </c>
      <c r="N29">
        <v>1444539600</v>
      </c>
      <c r="O29" s="10">
        <f t="shared" ref="O29" si="30">(((N29/60)/60)/24)+DATE(1970,1,1)</f>
        <v>42288.208333333328</v>
      </c>
      <c r="P29" t="b">
        <v>0</v>
      </c>
      <c r="Q29" t="b">
        <v>0</v>
      </c>
      <c r="R29" t="s">
        <v>23</v>
      </c>
      <c r="S29" s="6" t="str">
        <f>TRIM(MID(SUBSTITUTE($R29,"/",REPT(" ",LEN($R29))),(COLUMNS($R29:R29)-1)*LEN($R29)+1,LEN($R29)))</f>
        <v>music</v>
      </c>
      <c r="T29" s="6" t="str">
        <f>TRIM(MID(SUBSTITUTE($R29,"/",REPT(" ",LEN($R29))),(COLUMNS($R29:S29)-1)*LEN($R29)+1,LEN($R29)))</f>
        <v>rock</v>
      </c>
    </row>
    <row r="30" spans="1:20" hidden="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5">
        <f t="shared" si="2"/>
        <v>61.997747747747745</v>
      </c>
      <c r="J30" t="s">
        <v>21</v>
      </c>
      <c r="K30" t="s">
        <v>22</v>
      </c>
      <c r="L30">
        <v>1265695200</v>
      </c>
      <c r="M30" s="10">
        <f t="shared" si="3"/>
        <v>40218.25</v>
      </c>
      <c r="N30">
        <v>1267682400</v>
      </c>
      <c r="O30" s="10">
        <f t="shared" ref="O30" si="31">(((N30/60)/60)/24)+DATE(1970,1,1)</f>
        <v>40241.25</v>
      </c>
      <c r="P30" t="b">
        <v>0</v>
      </c>
      <c r="Q30" t="b">
        <v>1</v>
      </c>
      <c r="R30" t="s">
        <v>33</v>
      </c>
      <c r="S30" s="6" t="str">
        <f>TRIM(MID(SUBSTITUTE($R30,"/",REPT(" ",LEN($R30))),(COLUMNS($R30:R30)-1)*LEN($R30)+1,LEN($R30)))</f>
        <v>theater</v>
      </c>
      <c r="T30" s="6" t="str">
        <f>TRIM(MID(SUBSTITUTE($R30,"/",REPT(" ",LEN($R30))),(COLUMNS($R30:S30)-1)*LEN($R30)+1,LEN($R30)))</f>
        <v>plays</v>
      </c>
    </row>
    <row r="31" spans="1:20" hidden="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>
        <v>1532062800</v>
      </c>
      <c r="M31" s="10">
        <f t="shared" si="3"/>
        <v>43301.208333333328</v>
      </c>
      <c r="N31">
        <v>1535518800</v>
      </c>
      <c r="O31" s="10">
        <f t="shared" ref="O31" si="32">(((N31/60)/60)/24)+DATE(1970,1,1)</f>
        <v>43341.208333333328</v>
      </c>
      <c r="P31" t="b">
        <v>0</v>
      </c>
      <c r="Q31" t="b">
        <v>0</v>
      </c>
      <c r="R31" t="s">
        <v>100</v>
      </c>
      <c r="S31" s="6" t="str">
        <f>TRIM(MID(SUBSTITUTE($R31,"/",REPT(" ",LEN($R31))),(COLUMNS($R31:R31)-1)*LEN($R31)+1,LEN($R31)))</f>
        <v>film &amp; video</v>
      </c>
      <c r="T31" s="6" t="str">
        <f>TRIM(MID(SUBSTITUTE($R31,"/",REPT(" ",LEN($R31))),(COLUMNS($R31:S31)-1)*LEN($R31)+1,LEN($R31)))</f>
        <v>shorts</v>
      </c>
    </row>
    <row r="32" spans="1:20" hidden="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>
        <v>1558674000</v>
      </c>
      <c r="M32" s="10">
        <f t="shared" si="3"/>
        <v>43609.208333333328</v>
      </c>
      <c r="N32">
        <v>1559106000</v>
      </c>
      <c r="O32" s="10">
        <f t="shared" ref="O32" si="33">(((N32/60)/60)/24)+DATE(1970,1,1)</f>
        <v>43614.208333333328</v>
      </c>
      <c r="P32" t="b">
        <v>0</v>
      </c>
      <c r="Q32" t="b">
        <v>0</v>
      </c>
      <c r="R32" t="s">
        <v>71</v>
      </c>
      <c r="S32" s="6" t="str">
        <f>TRIM(MID(SUBSTITUTE($R32,"/",REPT(" ",LEN($R32))),(COLUMNS($R32:R32)-1)*LEN($R32)+1,LEN($R32)))</f>
        <v>film &amp; video</v>
      </c>
      <c r="T32" s="6" t="str">
        <f>TRIM(MID(SUBSTITUTE($R32,"/",REPT(" ",LEN($R32))),(COLUMNS($R32:S32)-1)*LEN($R32)+1,LEN($R32)))</f>
        <v>animation</v>
      </c>
    </row>
    <row r="33" spans="1:20" hidden="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>
        <v>1451973600</v>
      </c>
      <c r="M33" s="10">
        <f t="shared" si="3"/>
        <v>42374.25</v>
      </c>
      <c r="N33">
        <v>1454392800</v>
      </c>
      <c r="O33" s="10">
        <f t="shared" ref="O33" si="34">(((N33/60)/60)/24)+DATE(1970,1,1)</f>
        <v>42402.25</v>
      </c>
      <c r="P33" t="b">
        <v>0</v>
      </c>
      <c r="Q33" t="b">
        <v>0</v>
      </c>
      <c r="R33" t="s">
        <v>89</v>
      </c>
      <c r="S33" s="6" t="str">
        <f>TRIM(MID(SUBSTITUTE($R33,"/",REPT(" ",LEN($R33))),(COLUMNS($R33:R33)-1)*LEN($R33)+1,LEN($R33)))</f>
        <v>games</v>
      </c>
      <c r="T33" s="6" t="str">
        <f>TRIM(MID(SUBSTITUTE($R33,"/",REPT(" ",LEN($R33))),(COLUMNS($R33:S33)-1)*LEN($R33)+1,LEN($R33)))</f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5">
        <f t="shared" si="2"/>
        <v>38.004334633723452</v>
      </c>
      <c r="J34" t="s">
        <v>107</v>
      </c>
      <c r="K34" t="s">
        <v>108</v>
      </c>
      <c r="L34">
        <v>1515564000</v>
      </c>
      <c r="M34" s="10">
        <f t="shared" si="3"/>
        <v>43110.25</v>
      </c>
      <c r="N34">
        <v>1517896800</v>
      </c>
      <c r="O34" s="10">
        <f t="shared" ref="O34" si="35">(((N34/60)/60)/24)+DATE(1970,1,1)</f>
        <v>43137.25</v>
      </c>
      <c r="P34" t="b">
        <v>0</v>
      </c>
      <c r="Q34" t="b">
        <v>0</v>
      </c>
      <c r="R34" t="s">
        <v>42</v>
      </c>
      <c r="S34" s="6" t="str">
        <f>TRIM(MID(SUBSTITUTE($R34,"/",REPT(" ",LEN($R34))),(COLUMNS($R34:R34)-1)*LEN($R34)+1,LEN($R34)))</f>
        <v>film &amp; video</v>
      </c>
      <c r="T34" s="6" t="str">
        <f>TRIM(MID(SUBSTITUTE($R34,"/",REPT(" ",LEN($R34))),(COLUMNS($R34:S34)-1)*LEN($R34)+1,LEN($R34)))</f>
        <v>documentary</v>
      </c>
    </row>
    <row r="35" spans="1:20" hidden="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>
        <v>1412485200</v>
      </c>
      <c r="M35" s="10">
        <f t="shared" si="3"/>
        <v>41917.208333333336</v>
      </c>
      <c r="N35">
        <v>1415685600</v>
      </c>
      <c r="O35" s="10">
        <f t="shared" ref="O35" si="36">(((N35/60)/60)/24)+DATE(1970,1,1)</f>
        <v>41954.25</v>
      </c>
      <c r="P35" t="b">
        <v>0</v>
      </c>
      <c r="Q35" t="b">
        <v>0</v>
      </c>
      <c r="R35" t="s">
        <v>33</v>
      </c>
      <c r="S35" s="6" t="str">
        <f>TRIM(MID(SUBSTITUTE($R35,"/",REPT(" ",LEN($R35))),(COLUMNS($R35:R35)-1)*LEN($R35)+1,LEN($R35)))</f>
        <v>theater</v>
      </c>
      <c r="T35" s="6" t="str">
        <f>TRIM(MID(SUBSTITUTE($R35,"/",REPT(" ",LEN($R35))),(COLUMNS($R35:S35)-1)*LEN($R35)+1,LEN($R35)))</f>
        <v>plays</v>
      </c>
    </row>
    <row r="36" spans="1:20" ht="31.5" hidden="1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>
        <v>1490245200</v>
      </c>
      <c r="M36" s="10">
        <f t="shared" si="3"/>
        <v>42817.208333333328</v>
      </c>
      <c r="N36">
        <v>1490677200</v>
      </c>
      <c r="O36" s="10">
        <f t="shared" ref="O36" si="37">(((N36/60)/60)/24)+DATE(1970,1,1)</f>
        <v>42822.208333333328</v>
      </c>
      <c r="P36" t="b">
        <v>0</v>
      </c>
      <c r="Q36" t="b">
        <v>0</v>
      </c>
      <c r="R36" t="s">
        <v>42</v>
      </c>
      <c r="S36" s="6" t="str">
        <f>TRIM(MID(SUBSTITUTE($R36,"/",REPT(" ",LEN($R36))),(COLUMNS($R36:R36)-1)*LEN($R36)+1,LEN($R36)))</f>
        <v>film &amp; video</v>
      </c>
      <c r="T36" s="6" t="str">
        <f>TRIM(MID(SUBSTITUTE($R36,"/",REPT(" ",LEN($R36))),(COLUMNS($R36:S36)-1)*LEN($R36)+1,LEN($R36)))</f>
        <v>documentary</v>
      </c>
    </row>
    <row r="37" spans="1:20" hidden="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5">
        <f t="shared" si="2"/>
        <v>95.993893129770996</v>
      </c>
      <c r="J37" t="s">
        <v>36</v>
      </c>
      <c r="K37" t="s">
        <v>37</v>
      </c>
      <c r="L37">
        <v>1547877600</v>
      </c>
      <c r="M37" s="10">
        <f t="shared" si="3"/>
        <v>43484.25</v>
      </c>
      <c r="N37">
        <v>1551506400</v>
      </c>
      <c r="O37" s="10">
        <f t="shared" ref="O37" si="38">(((N37/60)/60)/24)+DATE(1970,1,1)</f>
        <v>43526.25</v>
      </c>
      <c r="P37" t="b">
        <v>0</v>
      </c>
      <c r="Q37" t="b">
        <v>1</v>
      </c>
      <c r="R37" t="s">
        <v>53</v>
      </c>
      <c r="S37" s="6" t="str">
        <f>TRIM(MID(SUBSTITUTE($R37,"/",REPT(" ",LEN($R37))),(COLUMNS($R37:R37)-1)*LEN($R37)+1,LEN($R37)))</f>
        <v>film &amp; video</v>
      </c>
      <c r="T37" s="6" t="str">
        <f>TRIM(MID(SUBSTITUTE($R37,"/",REPT(" ",LEN($R37))),(COLUMNS($R37:S37)-1)*LEN($R37)+1,LEN($R37)))</f>
        <v>drama</v>
      </c>
    </row>
    <row r="38" spans="1:20" hidden="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5">
        <f t="shared" si="2"/>
        <v>68.8125</v>
      </c>
      <c r="J38" t="s">
        <v>21</v>
      </c>
      <c r="K38" t="s">
        <v>22</v>
      </c>
      <c r="L38">
        <v>1298700000</v>
      </c>
      <c r="M38" s="10">
        <f t="shared" si="3"/>
        <v>40600.25</v>
      </c>
      <c r="N38">
        <v>1300856400</v>
      </c>
      <c r="O38" s="10">
        <f t="shared" ref="O38" si="39">(((N38/60)/60)/24)+DATE(1970,1,1)</f>
        <v>40625.208333333336</v>
      </c>
      <c r="P38" t="b">
        <v>0</v>
      </c>
      <c r="Q38" t="b">
        <v>0</v>
      </c>
      <c r="R38" t="s">
        <v>33</v>
      </c>
      <c r="S38" s="6" t="str">
        <f>TRIM(MID(SUBSTITUTE($R38,"/",REPT(" ",LEN($R38))),(COLUMNS($R38:R38)-1)*LEN($R38)+1,LEN($R38)))</f>
        <v>theater</v>
      </c>
      <c r="T38" s="6" t="str">
        <f>TRIM(MID(SUBSTITUTE($R38,"/",REPT(" ",LEN($R38))),(COLUMNS($R38:S38)-1)*LEN($R38)+1,LEN($R38)))</f>
        <v>plays</v>
      </c>
    </row>
    <row r="39" spans="1:20" ht="31.5" hidden="1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>
        <v>1570338000</v>
      </c>
      <c r="M39" s="10">
        <f t="shared" si="3"/>
        <v>43744.208333333328</v>
      </c>
      <c r="N39">
        <v>1573192800</v>
      </c>
      <c r="O39" s="10">
        <f t="shared" ref="O39" si="40">(((N39/60)/60)/24)+DATE(1970,1,1)</f>
        <v>43777.25</v>
      </c>
      <c r="P39" t="b">
        <v>0</v>
      </c>
      <c r="Q39" t="b">
        <v>1</v>
      </c>
      <c r="R39" t="s">
        <v>119</v>
      </c>
      <c r="S39" s="6" t="str">
        <f>TRIM(MID(SUBSTITUTE($R39,"/",REPT(" ",LEN($R39))),(COLUMNS($R39:R39)-1)*LEN($R39)+1,LEN($R39)))</f>
        <v>publishing</v>
      </c>
      <c r="T39" s="6" t="str">
        <f>TRIM(MID(SUBSTITUTE($R39,"/",REPT(" ",LEN($R39))),(COLUMNS($R39:S39)-1)*LEN($R39)+1,LEN($R39)))</f>
        <v>fiction</v>
      </c>
    </row>
    <row r="40" spans="1:20" hidden="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>
        <v>1287378000</v>
      </c>
      <c r="M40" s="10">
        <f t="shared" si="3"/>
        <v>40469.208333333336</v>
      </c>
      <c r="N40">
        <v>1287810000</v>
      </c>
      <c r="O40" s="10">
        <f t="shared" ref="O40" si="41">(((N40/60)/60)/24)+DATE(1970,1,1)</f>
        <v>40474.208333333336</v>
      </c>
      <c r="P40" t="b">
        <v>0</v>
      </c>
      <c r="Q40" t="b">
        <v>0</v>
      </c>
      <c r="R40" t="s">
        <v>122</v>
      </c>
      <c r="S40" s="6" t="str">
        <f>TRIM(MID(SUBSTITUTE($R40,"/",REPT(" ",LEN($R40))),(COLUMNS($R40:R40)-1)*LEN($R40)+1,LEN($R40)))</f>
        <v>photography</v>
      </c>
      <c r="T40" s="6" t="str">
        <f>TRIM(MID(SUBSTITUTE($R40,"/",REPT(" ",LEN($R40))),(COLUMNS($R40:S40)-1)*LEN($R40)+1,LEN($R40)))</f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>
        <v>1361772000</v>
      </c>
      <c r="M41" s="10">
        <f t="shared" si="3"/>
        <v>41330.25</v>
      </c>
      <c r="N41">
        <v>1362978000</v>
      </c>
      <c r="O41" s="10">
        <f t="shared" ref="O41" si="42">(((N41/60)/60)/24)+DATE(1970,1,1)</f>
        <v>41344.208333333336</v>
      </c>
      <c r="P41" t="b">
        <v>0</v>
      </c>
      <c r="Q41" t="b">
        <v>0</v>
      </c>
      <c r="R41" t="s">
        <v>33</v>
      </c>
      <c r="S41" s="6" t="str">
        <f>TRIM(MID(SUBSTITUTE($R41,"/",REPT(" ",LEN($R41))),(COLUMNS($R41:R41)-1)*LEN($R41)+1,LEN($R41)))</f>
        <v>theater</v>
      </c>
      <c r="T41" s="6" t="str">
        <f>TRIM(MID(SUBSTITUTE($R41,"/",REPT(" ",LEN($R41))),(COLUMNS($R41:S41)-1)*LEN($R41)+1,LEN($R41)))</f>
        <v>plays</v>
      </c>
    </row>
    <row r="42" spans="1:20" hidden="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>
        <v>1275714000</v>
      </c>
      <c r="M42" s="10">
        <f t="shared" si="3"/>
        <v>40334.208333333336</v>
      </c>
      <c r="N42">
        <v>1277355600</v>
      </c>
      <c r="O42" s="10">
        <f t="shared" ref="O42" si="43">(((N42/60)/60)/24)+DATE(1970,1,1)</f>
        <v>40353.208333333336</v>
      </c>
      <c r="P42" t="b">
        <v>0</v>
      </c>
      <c r="Q42" t="b">
        <v>1</v>
      </c>
      <c r="R42" t="s">
        <v>65</v>
      </c>
      <c r="S42" s="6" t="str">
        <f>TRIM(MID(SUBSTITUTE($R42,"/",REPT(" ",LEN($R42))),(COLUMNS($R42:R42)-1)*LEN($R42)+1,LEN($R42)))</f>
        <v>technology</v>
      </c>
      <c r="T42" s="6" t="str">
        <f>TRIM(MID(SUBSTITUTE($R42,"/",REPT(" ",LEN($R42))),(COLUMNS($R42:S42)-1)*LEN($R42)+1,LEN($R42)))</f>
        <v>wearables</v>
      </c>
    </row>
    <row r="43" spans="1:20" hidden="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>
        <v>1346734800</v>
      </c>
      <c r="M43" s="10">
        <f t="shared" si="3"/>
        <v>41156.208333333336</v>
      </c>
      <c r="N43">
        <v>1348981200</v>
      </c>
      <c r="O43" s="10">
        <f t="shared" ref="O43" si="44">(((N43/60)/60)/24)+DATE(1970,1,1)</f>
        <v>41182.208333333336</v>
      </c>
      <c r="P43" t="b">
        <v>0</v>
      </c>
      <c r="Q43" t="b">
        <v>1</v>
      </c>
      <c r="R43" t="s">
        <v>23</v>
      </c>
      <c r="S43" s="6" t="str">
        <f>TRIM(MID(SUBSTITUTE($R43,"/",REPT(" ",LEN($R43))),(COLUMNS($R43:R43)-1)*LEN($R43)+1,LEN($R43)))</f>
        <v>music</v>
      </c>
      <c r="T43" s="6" t="str">
        <f>TRIM(MID(SUBSTITUTE($R43,"/",REPT(" ",LEN($R43))),(COLUMNS($R43:S43)-1)*LEN($R43)+1,LEN($R43)))</f>
        <v>rock</v>
      </c>
    </row>
    <row r="44" spans="1:20" hidden="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5">
        <f t="shared" si="2"/>
        <v>35.995495495495497</v>
      </c>
      <c r="J44" t="s">
        <v>21</v>
      </c>
      <c r="K44" t="s">
        <v>22</v>
      </c>
      <c r="L44">
        <v>1309755600</v>
      </c>
      <c r="M44" s="10">
        <f t="shared" si="3"/>
        <v>40728.208333333336</v>
      </c>
      <c r="N44">
        <v>1310533200</v>
      </c>
      <c r="O44" s="10">
        <f t="shared" ref="O44" si="45">(((N44/60)/60)/24)+DATE(1970,1,1)</f>
        <v>40737.208333333336</v>
      </c>
      <c r="P44" t="b">
        <v>0</v>
      </c>
      <c r="Q44" t="b">
        <v>0</v>
      </c>
      <c r="R44" t="s">
        <v>17</v>
      </c>
      <c r="S44" s="6" t="str">
        <f>TRIM(MID(SUBSTITUTE($R44,"/",REPT(" ",LEN($R44))),(COLUMNS($R44:R44)-1)*LEN($R44)+1,LEN($R44)))</f>
        <v>food</v>
      </c>
      <c r="T44" s="6" t="str">
        <f>TRIM(MID(SUBSTITUTE($R44,"/",REPT(" ",LEN($R44))),(COLUMNS($R44:S44)-1)*LEN($R44)+1,LEN($R44)))</f>
        <v>food trucks</v>
      </c>
    </row>
    <row r="45" spans="1:20" hidden="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>
        <v>1406178000</v>
      </c>
      <c r="M45" s="10">
        <f t="shared" si="3"/>
        <v>41844.208333333336</v>
      </c>
      <c r="N45">
        <v>1407560400</v>
      </c>
      <c r="O45" s="10">
        <f t="shared" ref="O45" si="46">(((N45/60)/60)/24)+DATE(1970,1,1)</f>
        <v>41860.208333333336</v>
      </c>
      <c r="P45" t="b">
        <v>0</v>
      </c>
      <c r="Q45" t="b">
        <v>0</v>
      </c>
      <c r="R45" t="s">
        <v>133</v>
      </c>
      <c r="S45" s="6" t="str">
        <f>TRIM(MID(SUBSTITUTE($R45,"/",REPT(" ",LEN($R45))),(COLUMNS($R45:R45)-1)*LEN($R45)+1,LEN($R45)))</f>
        <v>publishing</v>
      </c>
      <c r="T45" s="6" t="str">
        <f>TRIM(MID(SUBSTITUTE($R45,"/",REPT(" ",LEN($R45))),(COLUMNS($R45:S45)-1)*LEN($R45)+1,LEN($R45)))</f>
        <v>radio &amp; podcasts</v>
      </c>
    </row>
    <row r="46" spans="1:20" hidden="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5">
        <f t="shared" si="2"/>
        <v>107.56122448979592</v>
      </c>
      <c r="J46" t="s">
        <v>36</v>
      </c>
      <c r="K46" t="s">
        <v>37</v>
      </c>
      <c r="L46">
        <v>1552798800</v>
      </c>
      <c r="M46" s="10">
        <f t="shared" si="3"/>
        <v>43541.208333333328</v>
      </c>
      <c r="N46">
        <v>1552885200</v>
      </c>
      <c r="O46" s="10">
        <f t="shared" ref="O46" si="47">(((N46/60)/60)/24)+DATE(1970,1,1)</f>
        <v>43542.208333333328</v>
      </c>
      <c r="P46" t="b">
        <v>0</v>
      </c>
      <c r="Q46" t="b">
        <v>0</v>
      </c>
      <c r="R46" t="s">
        <v>119</v>
      </c>
      <c r="S46" s="6" t="str">
        <f>TRIM(MID(SUBSTITUTE($R46,"/",REPT(" ",LEN($R46))),(COLUMNS($R46:R46)-1)*LEN($R46)+1,LEN($R46)))</f>
        <v>publishing</v>
      </c>
      <c r="T46" s="6" t="str">
        <f>TRIM(MID(SUBSTITUTE($R46,"/",REPT(" ",LEN($R46))),(COLUMNS($R46:S46)-1)*LEN($R46)+1,LEN($R46)))</f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>
        <v>1478062800</v>
      </c>
      <c r="M47" s="10">
        <f t="shared" si="3"/>
        <v>42676.208333333328</v>
      </c>
      <c r="N47">
        <v>1479362400</v>
      </c>
      <c r="O47" s="10">
        <f t="shared" ref="O47" si="48">(((N47/60)/60)/24)+DATE(1970,1,1)</f>
        <v>42691.25</v>
      </c>
      <c r="P47" t="b">
        <v>0</v>
      </c>
      <c r="Q47" t="b">
        <v>1</v>
      </c>
      <c r="R47" t="s">
        <v>33</v>
      </c>
      <c r="S47" s="6" t="str">
        <f>TRIM(MID(SUBSTITUTE($R47,"/",REPT(" ",LEN($R47))),(COLUMNS($R47:R47)-1)*LEN($R47)+1,LEN($R47)))</f>
        <v>theater</v>
      </c>
      <c r="T47" s="6" t="str">
        <f>TRIM(MID(SUBSTITUTE($R47,"/",REPT(" ",LEN($R47))),(COLUMNS($R47:S47)-1)*LEN($R47)+1,LEN($R47)))</f>
        <v>plays</v>
      </c>
    </row>
    <row r="48" spans="1:20" hidden="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>
        <v>1278565200</v>
      </c>
      <c r="M48" s="10">
        <f t="shared" si="3"/>
        <v>40367.208333333336</v>
      </c>
      <c r="N48">
        <v>1280552400</v>
      </c>
      <c r="O48" s="10">
        <f t="shared" ref="O48" si="49">(((N48/60)/60)/24)+DATE(1970,1,1)</f>
        <v>40390.208333333336</v>
      </c>
      <c r="P48" t="b">
        <v>0</v>
      </c>
      <c r="Q48" t="b">
        <v>0</v>
      </c>
      <c r="R48" t="s">
        <v>23</v>
      </c>
      <c r="S48" s="6" t="str">
        <f>TRIM(MID(SUBSTITUTE($R48,"/",REPT(" ",LEN($R48))),(COLUMNS($R48:R48)-1)*LEN($R48)+1,LEN($R48)))</f>
        <v>music</v>
      </c>
      <c r="T48" s="6" t="str">
        <f>TRIM(MID(SUBSTITUTE($R48,"/",REPT(" ",LEN($R48))),(COLUMNS($R48:S48)-1)*LEN($R48)+1,LEN($R48)))</f>
        <v>rock</v>
      </c>
    </row>
    <row r="49" spans="1:20" hidden="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5">
        <f t="shared" si="2"/>
        <v>47.845637583892618</v>
      </c>
      <c r="J49" t="s">
        <v>21</v>
      </c>
      <c r="K49" t="s">
        <v>22</v>
      </c>
      <c r="L49">
        <v>1396069200</v>
      </c>
      <c r="M49" s="10">
        <f t="shared" si="3"/>
        <v>41727.208333333336</v>
      </c>
      <c r="N49">
        <v>1398661200</v>
      </c>
      <c r="O49" s="10">
        <f t="shared" ref="O49" si="50">(((N49/60)/60)/24)+DATE(1970,1,1)</f>
        <v>41757.208333333336</v>
      </c>
      <c r="P49" t="b">
        <v>0</v>
      </c>
      <c r="Q49" t="b">
        <v>0</v>
      </c>
      <c r="R49" t="s">
        <v>33</v>
      </c>
      <c r="S49" s="6" t="str">
        <f>TRIM(MID(SUBSTITUTE($R49,"/",REPT(" ",LEN($R49))),(COLUMNS($R49:R49)-1)*LEN($R49)+1,LEN($R49)))</f>
        <v>theater</v>
      </c>
      <c r="T49" s="6" t="str">
        <f>TRIM(MID(SUBSTITUTE($R49,"/",REPT(" ",LEN($R49))),(COLUMNS($R49:S49)-1)*LEN($R49)+1,LEN($R49)))</f>
        <v>plays</v>
      </c>
    </row>
    <row r="50" spans="1:20" hidden="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>
        <v>1435208400</v>
      </c>
      <c r="M50" s="10">
        <f t="shared" si="3"/>
        <v>42180.208333333328</v>
      </c>
      <c r="N50">
        <v>1436245200</v>
      </c>
      <c r="O50" s="10">
        <f t="shared" ref="O50" si="51">(((N50/60)/60)/24)+DATE(1970,1,1)</f>
        <v>42192.208333333328</v>
      </c>
      <c r="P50" t="b">
        <v>0</v>
      </c>
      <c r="Q50" t="b">
        <v>0</v>
      </c>
      <c r="R50" t="s">
        <v>33</v>
      </c>
      <c r="S50" s="6" t="str">
        <f>TRIM(MID(SUBSTITUTE($R50,"/",REPT(" ",LEN($R50))),(COLUMNS($R50:R50)-1)*LEN($R50)+1,LEN($R50)))</f>
        <v>theater</v>
      </c>
      <c r="T50" s="6" t="str">
        <f>TRIM(MID(SUBSTITUTE($R50,"/",REPT(" ",LEN($R50))),(COLUMNS($R50:S50)-1)*LEN($R50)+1,LEN($R50)))</f>
        <v>plays</v>
      </c>
    </row>
    <row r="51" spans="1:20" hidden="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>
        <v>1571547600</v>
      </c>
      <c r="M51" s="10">
        <f t="shared" si="3"/>
        <v>43758.208333333328</v>
      </c>
      <c r="N51">
        <v>1575439200</v>
      </c>
      <c r="O51" s="10">
        <f t="shared" ref="O51" si="52">(((N51/60)/60)/24)+DATE(1970,1,1)</f>
        <v>43803.25</v>
      </c>
      <c r="P51" t="b">
        <v>0</v>
      </c>
      <c r="Q51" t="b">
        <v>0</v>
      </c>
      <c r="R51" t="s">
        <v>23</v>
      </c>
      <c r="S51" s="6" t="str">
        <f>TRIM(MID(SUBSTITUTE($R51,"/",REPT(" ",LEN($R51))),(COLUMNS($R51:R51)-1)*LEN($R51)+1,LEN($R51)))</f>
        <v>music</v>
      </c>
      <c r="T51" s="6" t="str">
        <f>TRIM(MID(SUBSTITUTE($R51,"/",REPT(" ",LEN($R51))),(COLUMNS($R51:S51)-1)*LEN($R51)+1,LEN($R51)))</f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>
        <v>1375333200</v>
      </c>
      <c r="M52" s="10">
        <f t="shared" si="3"/>
        <v>41487.208333333336</v>
      </c>
      <c r="N52">
        <v>1377752400</v>
      </c>
      <c r="O52" s="10">
        <f t="shared" ref="O52" si="53">(((N52/60)/60)/24)+DATE(1970,1,1)</f>
        <v>41515.208333333336</v>
      </c>
      <c r="P52" t="b">
        <v>0</v>
      </c>
      <c r="Q52" t="b">
        <v>0</v>
      </c>
      <c r="R52" t="s">
        <v>148</v>
      </c>
      <c r="S52" s="6" t="str">
        <f>TRIM(MID(SUBSTITUTE($R52,"/",REPT(" ",LEN($R52))),(COLUMNS($R52:R52)-1)*LEN($R52)+1,LEN($R52)))</f>
        <v>music</v>
      </c>
      <c r="T52" s="6" t="str">
        <f>TRIM(MID(SUBSTITUTE($R52,"/",REPT(" ",LEN($R52))),(COLUMNS($R52:S52)-1)*LEN($R52)+1,LEN($R52)))</f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>
        <v>1332824400</v>
      </c>
      <c r="M53" s="10">
        <f t="shared" si="3"/>
        <v>40995.208333333336</v>
      </c>
      <c r="N53">
        <v>1334206800</v>
      </c>
      <c r="O53" s="10">
        <f t="shared" ref="O53" si="54">(((N53/60)/60)/24)+DATE(1970,1,1)</f>
        <v>41011.208333333336</v>
      </c>
      <c r="P53" t="b">
        <v>0</v>
      </c>
      <c r="Q53" t="b">
        <v>1</v>
      </c>
      <c r="R53" t="s">
        <v>65</v>
      </c>
      <c r="S53" s="6" t="str">
        <f>TRIM(MID(SUBSTITUTE($R53,"/",REPT(" ",LEN($R53))),(COLUMNS($R53:R53)-1)*LEN($R53)+1,LEN($R53)))</f>
        <v>technology</v>
      </c>
      <c r="T53" s="6" t="str">
        <f>TRIM(MID(SUBSTITUTE($R53,"/",REPT(" ",LEN($R53))),(COLUMNS($R53:S53)-1)*LEN($R53)+1,LEN($R53)))</f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5">
        <f t="shared" si="2"/>
        <v>32.786666666666669</v>
      </c>
      <c r="J54" t="s">
        <v>21</v>
      </c>
      <c r="K54" t="s">
        <v>22</v>
      </c>
      <c r="L54">
        <v>1284526800</v>
      </c>
      <c r="M54" s="10">
        <f t="shared" si="3"/>
        <v>40436.208333333336</v>
      </c>
      <c r="N54">
        <v>1284872400</v>
      </c>
      <c r="O54" s="10">
        <f t="shared" ref="O54" si="55">(((N54/60)/60)/24)+DATE(1970,1,1)</f>
        <v>40440.208333333336</v>
      </c>
      <c r="P54" t="b">
        <v>0</v>
      </c>
      <c r="Q54" t="b">
        <v>0</v>
      </c>
      <c r="R54" t="s">
        <v>33</v>
      </c>
      <c r="S54" s="6" t="str">
        <f>TRIM(MID(SUBSTITUTE($R54,"/",REPT(" ",LEN($R54))),(COLUMNS($R54:R54)-1)*LEN($R54)+1,LEN($R54)))</f>
        <v>theater</v>
      </c>
      <c r="T54" s="6" t="str">
        <f>TRIM(MID(SUBSTITUTE($R54,"/",REPT(" ",LEN($R54))),(COLUMNS($R54:S54)-1)*LEN($R54)+1,LEN($R54)))</f>
        <v>plays</v>
      </c>
    </row>
    <row r="55" spans="1:20" hidden="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>
        <v>1400562000</v>
      </c>
      <c r="M55" s="10">
        <f t="shared" si="3"/>
        <v>41779.208333333336</v>
      </c>
      <c r="N55">
        <v>1403931600</v>
      </c>
      <c r="O55" s="10">
        <f t="shared" ref="O55" si="56">(((N55/60)/60)/24)+DATE(1970,1,1)</f>
        <v>41818.208333333336</v>
      </c>
      <c r="P55" t="b">
        <v>0</v>
      </c>
      <c r="Q55" t="b">
        <v>0</v>
      </c>
      <c r="R55" t="s">
        <v>53</v>
      </c>
      <c r="S55" s="6" t="str">
        <f>TRIM(MID(SUBSTITUTE($R55,"/",REPT(" ",LEN($R55))),(COLUMNS($R55:R55)-1)*LEN($R55)+1,LEN($R55)))</f>
        <v>film &amp; video</v>
      </c>
      <c r="T55" s="6" t="str">
        <f>TRIM(MID(SUBSTITUTE($R55,"/",REPT(" ",LEN($R55))),(COLUMNS($R55:S55)-1)*LEN($R55)+1,LEN($R55)))</f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>
        <v>1520748000</v>
      </c>
      <c r="M56" s="10">
        <f t="shared" si="3"/>
        <v>43170.25</v>
      </c>
      <c r="N56">
        <v>1521262800</v>
      </c>
      <c r="O56" s="10">
        <f t="shared" ref="O56" si="57">(((N56/60)/60)/24)+DATE(1970,1,1)</f>
        <v>43176.208333333328</v>
      </c>
      <c r="P56" t="b">
        <v>0</v>
      </c>
      <c r="Q56" t="b">
        <v>0</v>
      </c>
      <c r="R56" t="s">
        <v>65</v>
      </c>
      <c r="S56" s="6" t="str">
        <f>TRIM(MID(SUBSTITUTE($R56,"/",REPT(" ",LEN($R56))),(COLUMNS($R56:R56)-1)*LEN($R56)+1,LEN($R56)))</f>
        <v>technology</v>
      </c>
      <c r="T56" s="6" t="str">
        <f>TRIM(MID(SUBSTITUTE($R56,"/",REPT(" ",LEN($R56))),(COLUMNS($R56:S56)-1)*LEN($R56)+1,LEN($R56)))</f>
        <v>wearables</v>
      </c>
    </row>
    <row r="57" spans="1:20" ht="31.5" hidden="1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>
        <v>1532926800</v>
      </c>
      <c r="M57" s="10">
        <f t="shared" si="3"/>
        <v>43311.208333333328</v>
      </c>
      <c r="N57">
        <v>1533358800</v>
      </c>
      <c r="O57" s="10">
        <f t="shared" ref="O57" si="58">(((N57/60)/60)/24)+DATE(1970,1,1)</f>
        <v>43316.208333333328</v>
      </c>
      <c r="P57" t="b">
        <v>0</v>
      </c>
      <c r="Q57" t="b">
        <v>0</v>
      </c>
      <c r="R57" t="s">
        <v>159</v>
      </c>
      <c r="S57" s="6" t="str">
        <f>TRIM(MID(SUBSTITUTE($R57,"/",REPT(" ",LEN($R57))),(COLUMNS($R57:R57)-1)*LEN($R57)+1,LEN($R57)))</f>
        <v>music</v>
      </c>
      <c r="T57" s="6" t="str">
        <f>TRIM(MID(SUBSTITUTE($R57,"/",REPT(" ",LEN($R57))),(COLUMNS($R57:S57)-1)*LEN($R57)+1,LEN($R57)))</f>
        <v>jazz</v>
      </c>
    </row>
    <row r="58" spans="1:20" ht="31.5" hidden="1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5">
        <f t="shared" si="2"/>
        <v>70.079268292682926</v>
      </c>
      <c r="J58" t="s">
        <v>21</v>
      </c>
      <c r="K58" t="s">
        <v>22</v>
      </c>
      <c r="L58">
        <v>1420869600</v>
      </c>
      <c r="M58" s="10">
        <f t="shared" si="3"/>
        <v>42014.25</v>
      </c>
      <c r="N58">
        <v>1421474400</v>
      </c>
      <c r="O58" s="10">
        <f t="shared" ref="O58" si="59">(((N58/60)/60)/24)+DATE(1970,1,1)</f>
        <v>42021.25</v>
      </c>
      <c r="P58" t="b">
        <v>0</v>
      </c>
      <c r="Q58" t="b">
        <v>0</v>
      </c>
      <c r="R58" t="s">
        <v>65</v>
      </c>
      <c r="S58" s="6" t="str">
        <f>TRIM(MID(SUBSTITUTE($R58,"/",REPT(" ",LEN($R58))),(COLUMNS($R58:R58)-1)*LEN($R58)+1,LEN($R58)))</f>
        <v>technology</v>
      </c>
      <c r="T58" s="6" t="str">
        <f>TRIM(MID(SUBSTITUTE($R58,"/",REPT(" ",LEN($R58))),(COLUMNS($R58:S58)-1)*LEN($R58)+1,LEN($R58)))</f>
        <v>wearables</v>
      </c>
    </row>
    <row r="59" spans="1:20" hidden="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>
        <v>1504242000</v>
      </c>
      <c r="M59" s="10">
        <f t="shared" si="3"/>
        <v>42979.208333333328</v>
      </c>
      <c r="N59">
        <v>1505278800</v>
      </c>
      <c r="O59" s="10">
        <f t="shared" ref="O59" si="60">(((N59/60)/60)/24)+DATE(1970,1,1)</f>
        <v>42991.208333333328</v>
      </c>
      <c r="P59" t="b">
        <v>0</v>
      </c>
      <c r="Q59" t="b">
        <v>0</v>
      </c>
      <c r="R59" t="s">
        <v>89</v>
      </c>
      <c r="S59" s="6" t="str">
        <f>TRIM(MID(SUBSTITUTE($R59,"/",REPT(" ",LEN($R59))),(COLUMNS($R59:R59)-1)*LEN($R59)+1,LEN($R59)))</f>
        <v>games</v>
      </c>
      <c r="T59" s="6" t="str">
        <f>TRIM(MID(SUBSTITUTE($R59,"/",REPT(" ",LEN($R59))),(COLUMNS($R59:S59)-1)*LEN($R59)+1,LEN($R59)))</f>
        <v>video games</v>
      </c>
    </row>
    <row r="60" spans="1:20" hidden="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>
        <v>1442811600</v>
      </c>
      <c r="M60" s="10">
        <f t="shared" si="3"/>
        <v>42268.208333333328</v>
      </c>
      <c r="N60">
        <v>1443934800</v>
      </c>
      <c r="O60" s="10">
        <f t="shared" ref="O60" si="61">(((N60/60)/60)/24)+DATE(1970,1,1)</f>
        <v>42281.208333333328</v>
      </c>
      <c r="P60" t="b">
        <v>0</v>
      </c>
      <c r="Q60" t="b">
        <v>0</v>
      </c>
      <c r="R60" t="s">
        <v>33</v>
      </c>
      <c r="S60" s="6" t="str">
        <f>TRIM(MID(SUBSTITUTE($R60,"/",REPT(" ",LEN($R60))),(COLUMNS($R60:R60)-1)*LEN($R60)+1,LEN($R60)))</f>
        <v>theater</v>
      </c>
      <c r="T60" s="6" t="str">
        <f>TRIM(MID(SUBSTITUTE($R60,"/",REPT(" ",LEN($R60))),(COLUMNS($R60:S60)-1)*LEN($R60)+1,LEN($R60)))</f>
        <v>plays</v>
      </c>
    </row>
    <row r="61" spans="1:20" hidden="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5">
        <f t="shared" si="2"/>
        <v>30.0859375</v>
      </c>
      <c r="J61" t="s">
        <v>21</v>
      </c>
      <c r="K61" t="s">
        <v>22</v>
      </c>
      <c r="L61">
        <v>1497243600</v>
      </c>
      <c r="M61" s="10">
        <f t="shared" si="3"/>
        <v>42898.208333333328</v>
      </c>
      <c r="N61">
        <v>1498539600</v>
      </c>
      <c r="O61" s="10">
        <f t="shared" ref="O61" si="62">(((N61/60)/60)/24)+DATE(1970,1,1)</f>
        <v>42913.208333333328</v>
      </c>
      <c r="P61" t="b">
        <v>0</v>
      </c>
      <c r="Q61" t="b">
        <v>1</v>
      </c>
      <c r="R61" t="s">
        <v>33</v>
      </c>
      <c r="S61" s="6" t="str">
        <f>TRIM(MID(SUBSTITUTE($R61,"/",REPT(" ",LEN($R61))),(COLUMNS($R61:R61)-1)*LEN($R61)+1,LEN($R61)))</f>
        <v>theater</v>
      </c>
      <c r="T61" s="6" t="str">
        <f>TRIM(MID(SUBSTITUTE($R61,"/",REPT(" ",LEN($R61))),(COLUMNS($R61:S61)-1)*LEN($R61)+1,LEN($R61)))</f>
        <v>plays</v>
      </c>
    </row>
    <row r="62" spans="1:20" hidden="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>
        <v>1342501200</v>
      </c>
      <c r="M62" s="10">
        <f t="shared" si="3"/>
        <v>41107.208333333336</v>
      </c>
      <c r="N62">
        <v>1342760400</v>
      </c>
      <c r="O62" s="10">
        <f t="shared" ref="O62" si="63">(((N62/60)/60)/24)+DATE(1970,1,1)</f>
        <v>41110.208333333336</v>
      </c>
      <c r="P62" t="b">
        <v>0</v>
      </c>
      <c r="Q62" t="b">
        <v>0</v>
      </c>
      <c r="R62" t="s">
        <v>33</v>
      </c>
      <c r="S62" s="6" t="str">
        <f>TRIM(MID(SUBSTITUTE($R62,"/",REPT(" ",LEN($R62))),(COLUMNS($R62:R62)-1)*LEN($R62)+1,LEN($R62)))</f>
        <v>theater</v>
      </c>
      <c r="T62" s="6" t="str">
        <f>TRIM(MID(SUBSTITUTE($R62,"/",REPT(" ",LEN($R62))),(COLUMNS($R62:S62)-1)*LEN($R62)+1,LEN($R62)))</f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>
        <v>1298268000</v>
      </c>
      <c r="M63" s="10">
        <f t="shared" si="3"/>
        <v>40595.25</v>
      </c>
      <c r="N63">
        <v>1301720400</v>
      </c>
      <c r="O63" s="10">
        <f t="shared" ref="O63" si="64">(((N63/60)/60)/24)+DATE(1970,1,1)</f>
        <v>40635.208333333336</v>
      </c>
      <c r="P63" t="b">
        <v>0</v>
      </c>
      <c r="Q63" t="b">
        <v>0</v>
      </c>
      <c r="R63" t="s">
        <v>33</v>
      </c>
      <c r="S63" s="6" t="str">
        <f>TRIM(MID(SUBSTITUTE($R63,"/",REPT(" ",LEN($R63))),(COLUMNS($R63:R63)-1)*LEN($R63)+1,LEN($R63)))</f>
        <v>theater</v>
      </c>
      <c r="T63" s="6" t="str">
        <f>TRIM(MID(SUBSTITUTE($R63,"/",REPT(" ",LEN($R63))),(COLUMNS($R63:S63)-1)*LEN($R63)+1,LEN($R63)))</f>
        <v>plays</v>
      </c>
    </row>
    <row r="64" spans="1:20" hidden="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>
        <v>1433480400</v>
      </c>
      <c r="M64" s="10">
        <f t="shared" si="3"/>
        <v>42160.208333333328</v>
      </c>
      <c r="N64">
        <v>1433566800</v>
      </c>
      <c r="O64" s="10">
        <f t="shared" ref="O64" si="65">(((N64/60)/60)/24)+DATE(1970,1,1)</f>
        <v>42161.208333333328</v>
      </c>
      <c r="P64" t="b">
        <v>0</v>
      </c>
      <c r="Q64" t="b">
        <v>0</v>
      </c>
      <c r="R64" t="s">
        <v>28</v>
      </c>
      <c r="S64" s="6" t="str">
        <f>TRIM(MID(SUBSTITUTE($R64,"/",REPT(" ",LEN($R64))),(COLUMNS($R64:R64)-1)*LEN($R64)+1,LEN($R64)))</f>
        <v>technology</v>
      </c>
      <c r="T64" s="6" t="str">
        <f>TRIM(MID(SUBSTITUTE($R64,"/",REPT(" ",LEN($R64))),(COLUMNS($R64:S64)-1)*LEN($R64)+1,LEN($R64)))</f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>
        <v>1493355600</v>
      </c>
      <c r="M65" s="10">
        <f t="shared" si="3"/>
        <v>42853.208333333328</v>
      </c>
      <c r="N65">
        <v>1493874000</v>
      </c>
      <c r="O65" s="10">
        <f t="shared" ref="O65" si="66">(((N65/60)/60)/24)+DATE(1970,1,1)</f>
        <v>42859.208333333328</v>
      </c>
      <c r="P65" t="b">
        <v>0</v>
      </c>
      <c r="Q65" t="b">
        <v>0</v>
      </c>
      <c r="R65" t="s">
        <v>33</v>
      </c>
      <c r="S65" s="6" t="str">
        <f>TRIM(MID(SUBSTITUTE($R65,"/",REPT(" ",LEN($R65))),(COLUMNS($R65:R65)-1)*LEN($R65)+1,LEN($R65)))</f>
        <v>theater</v>
      </c>
      <c r="T65" s="6" t="str">
        <f>TRIM(MID(SUBSTITUTE($R65,"/",REPT(" ",LEN($R65))),(COLUMNS($R65:S65)-1)*LEN($R65)+1,LEN($R65)))</f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>
        <v>1530507600</v>
      </c>
      <c r="M66" s="10">
        <f t="shared" si="3"/>
        <v>43283.208333333328</v>
      </c>
      <c r="N66">
        <v>1531803600</v>
      </c>
      <c r="O66" s="10">
        <f t="shared" ref="O66" si="67">(((N66/60)/60)/24)+DATE(1970,1,1)</f>
        <v>43298.208333333328</v>
      </c>
      <c r="P66" t="b">
        <v>0</v>
      </c>
      <c r="Q66" t="b">
        <v>1</v>
      </c>
      <c r="R66" t="s">
        <v>28</v>
      </c>
      <c r="S66" s="6" t="str">
        <f>TRIM(MID(SUBSTITUTE($R66,"/",REPT(" ",LEN($R66))),(COLUMNS($R66:R66)-1)*LEN($R66)+1,LEN($R66)))</f>
        <v>technology</v>
      </c>
      <c r="T66" s="6" t="str">
        <f>TRIM(MID(SUBSTITUTE($R66,"/",REPT(" ",LEN($R66))),(COLUMNS($R66:S66)-1)*LEN($R66)+1,LEN($R66)))</f>
        <v>web</v>
      </c>
    </row>
    <row r="67" spans="1:20" hidden="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8">E67/D67*100</f>
        <v>236.14754098360655</v>
      </c>
      <c r="G67" t="s">
        <v>20</v>
      </c>
      <c r="H67">
        <v>236</v>
      </c>
      <c r="I67" s="5">
        <f t="shared" ref="I67:I130" si="69">IFERROR(E67/H67,0)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70">(((L67/60)/60)/24)+DATE(1970,1,1)</f>
        <v>40570.25</v>
      </c>
      <c r="N67">
        <v>1296712800</v>
      </c>
      <c r="O67" s="10">
        <f t="shared" ref="O67" si="71">(((N67/60)/60)/24)+DATE(1970,1,1)</f>
        <v>40577.25</v>
      </c>
      <c r="P67" t="b">
        <v>0</v>
      </c>
      <c r="Q67" t="b">
        <v>0</v>
      </c>
      <c r="R67" t="s">
        <v>33</v>
      </c>
      <c r="S67" s="6" t="str">
        <f>TRIM(MID(SUBSTITUTE($R67,"/",REPT(" ",LEN($R67))),(COLUMNS($R67:R67)-1)*LEN($R67)+1,LEN($R67)))</f>
        <v>theater</v>
      </c>
      <c r="T67" s="6" t="str">
        <f>TRIM(MID(SUBSTITUTE($R67,"/",REPT(" ",LEN($R67))),(COLUMNS($R67:S67)-1)*LEN($R67)+1,LEN($R67)))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8"/>
        <v>45.068965517241381</v>
      </c>
      <c r="G68" t="s">
        <v>14</v>
      </c>
      <c r="H68">
        <v>12</v>
      </c>
      <c r="I68" s="5">
        <f t="shared" si="69"/>
        <v>108.91666666666667</v>
      </c>
      <c r="J68" t="s">
        <v>21</v>
      </c>
      <c r="K68" t="s">
        <v>22</v>
      </c>
      <c r="L68">
        <v>1428469200</v>
      </c>
      <c r="M68" s="10">
        <f t="shared" si="70"/>
        <v>42102.208333333328</v>
      </c>
      <c r="N68">
        <v>1428901200</v>
      </c>
      <c r="O68" s="10">
        <f t="shared" ref="O68" si="72">(((N68/60)/60)/24)+DATE(1970,1,1)</f>
        <v>42107.208333333328</v>
      </c>
      <c r="P68" t="b">
        <v>0</v>
      </c>
      <c r="Q68" t="b">
        <v>1</v>
      </c>
      <c r="R68" t="s">
        <v>33</v>
      </c>
      <c r="S68" s="6" t="str">
        <f>TRIM(MID(SUBSTITUTE($R68,"/",REPT(" ",LEN($R68))),(COLUMNS($R68:R68)-1)*LEN($R68)+1,LEN($R68)))</f>
        <v>theater</v>
      </c>
      <c r="T68" s="6" t="str">
        <f>TRIM(MID(SUBSTITUTE($R68,"/",REPT(" ",LEN($R68))),(COLUMNS($R68:S68)-1)*LEN($R68)+1,LEN($R68)))</f>
        <v>plays</v>
      </c>
    </row>
    <row r="69" spans="1:20" ht="31.5" hidden="1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8"/>
        <v>162.38567493112947</v>
      </c>
      <c r="G69" t="s">
        <v>20</v>
      </c>
      <c r="H69">
        <v>4065</v>
      </c>
      <c r="I69" s="5">
        <f t="shared" si="69"/>
        <v>29.001722017220171</v>
      </c>
      <c r="J69" t="s">
        <v>40</v>
      </c>
      <c r="K69" t="s">
        <v>41</v>
      </c>
      <c r="L69">
        <v>1264399200</v>
      </c>
      <c r="M69" s="10">
        <f t="shared" si="70"/>
        <v>40203.25</v>
      </c>
      <c r="N69">
        <v>1264831200</v>
      </c>
      <c r="O69" s="10">
        <f t="shared" ref="O69" si="73">(((N69/60)/60)/24)+DATE(1970,1,1)</f>
        <v>40208.25</v>
      </c>
      <c r="P69" t="b">
        <v>0</v>
      </c>
      <c r="Q69" t="b">
        <v>1</v>
      </c>
      <c r="R69" t="s">
        <v>65</v>
      </c>
      <c r="S69" s="6" t="str">
        <f>TRIM(MID(SUBSTITUTE($R69,"/",REPT(" ",LEN($R69))),(COLUMNS($R69:R69)-1)*LEN($R69)+1,LEN($R69)))</f>
        <v>technology</v>
      </c>
      <c r="T69" s="6" t="str">
        <f>TRIM(MID(SUBSTITUTE($R69,"/",REPT(" ",LEN($R69))),(COLUMNS($R69:S69)-1)*LEN($R69)+1,LEN($R69)))</f>
        <v>wearables</v>
      </c>
    </row>
    <row r="70" spans="1:20" hidden="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8"/>
        <v>254.52631578947367</v>
      </c>
      <c r="G70" t="s">
        <v>20</v>
      </c>
      <c r="H70">
        <v>246</v>
      </c>
      <c r="I70" s="5">
        <f t="shared" si="69"/>
        <v>58.975609756097562</v>
      </c>
      <c r="J70" t="s">
        <v>107</v>
      </c>
      <c r="K70" t="s">
        <v>108</v>
      </c>
      <c r="L70">
        <v>1501131600</v>
      </c>
      <c r="M70" s="10">
        <f t="shared" si="70"/>
        <v>42943.208333333328</v>
      </c>
      <c r="N70">
        <v>1505192400</v>
      </c>
      <c r="O70" s="10">
        <f t="shared" ref="O70" si="74">(((N70/60)/60)/24)+DATE(1970,1,1)</f>
        <v>42990.208333333328</v>
      </c>
      <c r="P70" t="b">
        <v>0</v>
      </c>
      <c r="Q70" t="b">
        <v>1</v>
      </c>
      <c r="R70" t="s">
        <v>33</v>
      </c>
      <c r="S70" s="6" t="str">
        <f>TRIM(MID(SUBSTITUTE($R70,"/",REPT(" ",LEN($R70))),(COLUMNS($R70:R70)-1)*LEN($R70)+1,LEN($R70)))</f>
        <v>theater</v>
      </c>
      <c r="T70" s="6" t="str">
        <f>TRIM(MID(SUBSTITUTE($R70,"/",REPT(" ",LEN($R70))),(COLUMNS($R70:S70)-1)*LEN($R70)+1,LEN($R70)))</f>
        <v>plays</v>
      </c>
    </row>
    <row r="71" spans="1:20" hidden="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8"/>
        <v>24.063291139240505</v>
      </c>
      <c r="G71" t="s">
        <v>74</v>
      </c>
      <c r="H71">
        <v>17</v>
      </c>
      <c r="I71" s="5">
        <f t="shared" si="69"/>
        <v>111.82352941176471</v>
      </c>
      <c r="J71" t="s">
        <v>21</v>
      </c>
      <c r="K71" t="s">
        <v>22</v>
      </c>
      <c r="L71">
        <v>1292738400</v>
      </c>
      <c r="M71" s="10">
        <f t="shared" si="70"/>
        <v>40531.25</v>
      </c>
      <c r="N71">
        <v>1295676000</v>
      </c>
      <c r="O71" s="10">
        <f t="shared" ref="O71" si="75">(((N71/60)/60)/24)+DATE(1970,1,1)</f>
        <v>40565.25</v>
      </c>
      <c r="P71" t="b">
        <v>0</v>
      </c>
      <c r="Q71" t="b">
        <v>0</v>
      </c>
      <c r="R71" t="s">
        <v>33</v>
      </c>
      <c r="S71" s="6" t="str">
        <f>TRIM(MID(SUBSTITUTE($R71,"/",REPT(" ",LEN($R71))),(COLUMNS($R71:R71)-1)*LEN($R71)+1,LEN($R71)))</f>
        <v>theater</v>
      </c>
      <c r="T71" s="6" t="str">
        <f>TRIM(MID(SUBSTITUTE($R71,"/",REPT(" ",LEN($R71))),(COLUMNS($R71:S71)-1)*LEN($R71)+1,LEN($R71)))</f>
        <v>plays</v>
      </c>
    </row>
    <row r="72" spans="1:20" hidden="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8"/>
        <v>123.74140625000001</v>
      </c>
      <c r="G72" t="s">
        <v>20</v>
      </c>
      <c r="H72">
        <v>2475</v>
      </c>
      <c r="I72" s="5">
        <f t="shared" si="69"/>
        <v>63.995555555555555</v>
      </c>
      <c r="J72" t="s">
        <v>107</v>
      </c>
      <c r="K72" t="s">
        <v>108</v>
      </c>
      <c r="L72">
        <v>1288674000</v>
      </c>
      <c r="M72" s="10">
        <f t="shared" si="70"/>
        <v>40484.208333333336</v>
      </c>
      <c r="N72">
        <v>1292911200</v>
      </c>
      <c r="O72" s="10">
        <f t="shared" ref="O72" si="76">(((N72/60)/60)/24)+DATE(1970,1,1)</f>
        <v>40533.25</v>
      </c>
      <c r="P72" t="b">
        <v>0</v>
      </c>
      <c r="Q72" t="b">
        <v>1</v>
      </c>
      <c r="R72" t="s">
        <v>33</v>
      </c>
      <c r="S72" s="6" t="str">
        <f>TRIM(MID(SUBSTITUTE($R72,"/",REPT(" ",LEN($R72))),(COLUMNS($R72:R72)-1)*LEN($R72)+1,LEN($R72)))</f>
        <v>theater</v>
      </c>
      <c r="T72" s="6" t="str">
        <f>TRIM(MID(SUBSTITUTE($R72,"/",REPT(" ",LEN($R72))),(COLUMNS($R72:S72)-1)*LEN($R72)+1,LEN($R72)))</f>
        <v>plays</v>
      </c>
    </row>
    <row r="73" spans="1:20" ht="31.5" hidden="1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8"/>
        <v>108.06666666666666</v>
      </c>
      <c r="G73" t="s">
        <v>20</v>
      </c>
      <c r="H73">
        <v>76</v>
      </c>
      <c r="I73" s="5">
        <f t="shared" si="69"/>
        <v>85.315789473684205</v>
      </c>
      <c r="J73" t="s">
        <v>21</v>
      </c>
      <c r="K73" t="s">
        <v>22</v>
      </c>
      <c r="L73">
        <v>1575093600</v>
      </c>
      <c r="M73" s="10">
        <f t="shared" si="70"/>
        <v>43799.25</v>
      </c>
      <c r="N73">
        <v>1575439200</v>
      </c>
      <c r="O73" s="10">
        <f t="shared" ref="O73" si="77">(((N73/60)/60)/24)+DATE(1970,1,1)</f>
        <v>43803.25</v>
      </c>
      <c r="P73" t="b">
        <v>0</v>
      </c>
      <c r="Q73" t="b">
        <v>0</v>
      </c>
      <c r="R73" t="s">
        <v>33</v>
      </c>
      <c r="S73" s="6" t="str">
        <f>TRIM(MID(SUBSTITUTE($R73,"/",REPT(" ",LEN($R73))),(COLUMNS($R73:R73)-1)*LEN($R73)+1,LEN($R73)))</f>
        <v>theater</v>
      </c>
      <c r="T73" s="6" t="str">
        <f>TRIM(MID(SUBSTITUTE($R73,"/",REPT(" ",LEN($R73))),(COLUMNS($R73:S73)-1)*LEN($R73)+1,LEN($R73)))</f>
        <v>plays</v>
      </c>
    </row>
    <row r="74" spans="1:20" hidden="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8"/>
        <v>670.33333333333326</v>
      </c>
      <c r="G74" t="s">
        <v>20</v>
      </c>
      <c r="H74">
        <v>54</v>
      </c>
      <c r="I74" s="5">
        <f t="shared" si="69"/>
        <v>74.481481481481481</v>
      </c>
      <c r="J74" t="s">
        <v>21</v>
      </c>
      <c r="K74" t="s">
        <v>22</v>
      </c>
      <c r="L74">
        <v>1435726800</v>
      </c>
      <c r="M74" s="10">
        <f t="shared" si="70"/>
        <v>42186.208333333328</v>
      </c>
      <c r="N74">
        <v>1438837200</v>
      </c>
      <c r="O74" s="10">
        <f t="shared" ref="O74" si="78">(((N74/60)/60)/24)+DATE(1970,1,1)</f>
        <v>42222.208333333328</v>
      </c>
      <c r="P74" t="b">
        <v>0</v>
      </c>
      <c r="Q74" t="b">
        <v>0</v>
      </c>
      <c r="R74" t="s">
        <v>71</v>
      </c>
      <c r="S74" s="6" t="str">
        <f>TRIM(MID(SUBSTITUTE($R74,"/",REPT(" ",LEN($R74))),(COLUMNS($R74:R74)-1)*LEN($R74)+1,LEN($R74)))</f>
        <v>film &amp; video</v>
      </c>
      <c r="T74" s="6" t="str">
        <f>TRIM(MID(SUBSTITUTE($R74,"/",REPT(" ",LEN($R74))),(COLUMNS($R74:S74)-1)*LEN($R74)+1,LEN($R74)))</f>
        <v>animation</v>
      </c>
    </row>
    <row r="75" spans="1:20" hidden="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8"/>
        <v>660.92857142857144</v>
      </c>
      <c r="G75" t="s">
        <v>20</v>
      </c>
      <c r="H75">
        <v>88</v>
      </c>
      <c r="I75" s="5">
        <f t="shared" si="69"/>
        <v>105.14772727272727</v>
      </c>
      <c r="J75" t="s">
        <v>21</v>
      </c>
      <c r="K75" t="s">
        <v>22</v>
      </c>
      <c r="L75">
        <v>1480226400</v>
      </c>
      <c r="M75" s="10">
        <f t="shared" si="70"/>
        <v>42701.25</v>
      </c>
      <c r="N75">
        <v>1480485600</v>
      </c>
      <c r="O75" s="10">
        <f t="shared" ref="O75" si="79">(((N75/60)/60)/24)+DATE(1970,1,1)</f>
        <v>42704.25</v>
      </c>
      <c r="P75" t="b">
        <v>0</v>
      </c>
      <c r="Q75" t="b">
        <v>0</v>
      </c>
      <c r="R75" t="s">
        <v>159</v>
      </c>
      <c r="S75" s="6" t="str">
        <f>TRIM(MID(SUBSTITUTE($R75,"/",REPT(" ",LEN($R75))),(COLUMNS($R75:R75)-1)*LEN($R75)+1,LEN($R75)))</f>
        <v>music</v>
      </c>
      <c r="T75" s="6" t="str">
        <f>TRIM(MID(SUBSTITUTE($R75,"/",REPT(" ",LEN($R75))),(COLUMNS($R75:S75)-1)*LEN($R75)+1,LEN($R75)))</f>
        <v>jazz</v>
      </c>
    </row>
    <row r="76" spans="1:20" hidden="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8"/>
        <v>122.46153846153847</v>
      </c>
      <c r="G76" t="s">
        <v>20</v>
      </c>
      <c r="H76">
        <v>85</v>
      </c>
      <c r="I76" s="5">
        <f t="shared" si="69"/>
        <v>56.188235294117646</v>
      </c>
      <c r="J76" t="s">
        <v>40</v>
      </c>
      <c r="K76" t="s">
        <v>41</v>
      </c>
      <c r="L76">
        <v>1459054800</v>
      </c>
      <c r="M76" s="10">
        <f t="shared" si="70"/>
        <v>42456.208333333328</v>
      </c>
      <c r="N76">
        <v>1459141200</v>
      </c>
      <c r="O76" s="10">
        <f t="shared" ref="O76" si="80">(((N76/60)/60)/24)+DATE(1970,1,1)</f>
        <v>42457.208333333328</v>
      </c>
      <c r="P76" t="b">
        <v>0</v>
      </c>
      <c r="Q76" t="b">
        <v>0</v>
      </c>
      <c r="R76" t="s">
        <v>148</v>
      </c>
      <c r="S76" s="6" t="str">
        <f>TRIM(MID(SUBSTITUTE($R76,"/",REPT(" ",LEN($R76))),(COLUMNS($R76:R76)-1)*LEN($R76)+1,LEN($R76)))</f>
        <v>music</v>
      </c>
      <c r="T76" s="6" t="str">
        <f>TRIM(MID(SUBSTITUTE($R76,"/",REPT(" ",LEN($R76))),(COLUMNS($R76:S76)-1)*LEN($R76)+1,LEN($R76)))</f>
        <v>metal</v>
      </c>
    </row>
    <row r="77" spans="1:20" hidden="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8"/>
        <v>150.57731958762886</v>
      </c>
      <c r="G77" t="s">
        <v>20</v>
      </c>
      <c r="H77">
        <v>170</v>
      </c>
      <c r="I77" s="5">
        <f t="shared" si="69"/>
        <v>85.917647058823533</v>
      </c>
      <c r="J77" t="s">
        <v>21</v>
      </c>
      <c r="K77" t="s">
        <v>22</v>
      </c>
      <c r="L77">
        <v>1531630800</v>
      </c>
      <c r="M77" s="10">
        <f t="shared" si="70"/>
        <v>43296.208333333328</v>
      </c>
      <c r="N77">
        <v>1532322000</v>
      </c>
      <c r="O77" s="10">
        <f t="shared" ref="O77" si="81">(((N77/60)/60)/24)+DATE(1970,1,1)</f>
        <v>43304.208333333328</v>
      </c>
      <c r="P77" t="b">
        <v>0</v>
      </c>
      <c r="Q77" t="b">
        <v>0</v>
      </c>
      <c r="R77" t="s">
        <v>122</v>
      </c>
      <c r="S77" s="6" t="str">
        <f>TRIM(MID(SUBSTITUTE($R77,"/",REPT(" ",LEN($R77))),(COLUMNS($R77:R77)-1)*LEN($R77)+1,LEN($R77)))</f>
        <v>photography</v>
      </c>
      <c r="T77" s="6" t="str">
        <f>TRIM(MID(SUBSTITUTE($R77,"/",REPT(" ",LEN($R77))),(COLUMNS($R77:S77)-1)*LEN($R77)+1,LEN($R77)))</f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8"/>
        <v>78.106590724165997</v>
      </c>
      <c r="G78" t="s">
        <v>14</v>
      </c>
      <c r="H78">
        <v>1684</v>
      </c>
      <c r="I78" s="5">
        <f t="shared" si="69"/>
        <v>57.00296912114014</v>
      </c>
      <c r="J78" t="s">
        <v>21</v>
      </c>
      <c r="K78" t="s">
        <v>22</v>
      </c>
      <c r="L78">
        <v>1421992800</v>
      </c>
      <c r="M78" s="10">
        <f t="shared" si="70"/>
        <v>42027.25</v>
      </c>
      <c r="N78">
        <v>1426222800</v>
      </c>
      <c r="O78" s="10">
        <f t="shared" ref="O78" si="82">(((N78/60)/60)/24)+DATE(1970,1,1)</f>
        <v>42076.208333333328</v>
      </c>
      <c r="P78" t="b">
        <v>1</v>
      </c>
      <c r="Q78" t="b">
        <v>1</v>
      </c>
      <c r="R78" t="s">
        <v>33</v>
      </c>
      <c r="S78" s="6" t="str">
        <f>TRIM(MID(SUBSTITUTE($R78,"/",REPT(" ",LEN($R78))),(COLUMNS($R78:R78)-1)*LEN($R78)+1,LEN($R78)))</f>
        <v>theater</v>
      </c>
      <c r="T78" s="6" t="str">
        <f>TRIM(MID(SUBSTITUTE($R78,"/",REPT(" ",LEN($R78))),(COLUMNS($R78:S78)-1)*LEN($R78)+1,LEN($R78)))</f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8"/>
        <v>46.94736842105263</v>
      </c>
      <c r="G79" t="s">
        <v>14</v>
      </c>
      <c r="H79">
        <v>56</v>
      </c>
      <c r="I79" s="5">
        <f t="shared" si="69"/>
        <v>79.642857142857139</v>
      </c>
      <c r="J79" t="s">
        <v>21</v>
      </c>
      <c r="K79" t="s">
        <v>22</v>
      </c>
      <c r="L79">
        <v>1285563600</v>
      </c>
      <c r="M79" s="10">
        <f t="shared" si="70"/>
        <v>40448.208333333336</v>
      </c>
      <c r="N79">
        <v>1286773200</v>
      </c>
      <c r="O79" s="10">
        <f t="shared" ref="O79" si="83">(((N79/60)/60)/24)+DATE(1970,1,1)</f>
        <v>40462.208333333336</v>
      </c>
      <c r="P79" t="b">
        <v>0</v>
      </c>
      <c r="Q79" t="b">
        <v>1</v>
      </c>
      <c r="R79" t="s">
        <v>71</v>
      </c>
      <c r="S79" s="6" t="str">
        <f>TRIM(MID(SUBSTITUTE($R79,"/",REPT(" ",LEN($R79))),(COLUMNS($R79:R79)-1)*LEN($R79)+1,LEN($R79)))</f>
        <v>film &amp; video</v>
      </c>
      <c r="T79" s="6" t="str">
        <f>TRIM(MID(SUBSTITUTE($R79,"/",REPT(" ",LEN($R79))),(COLUMNS($R79:S79)-1)*LEN($R79)+1,LEN($R79)))</f>
        <v>animation</v>
      </c>
    </row>
    <row r="80" spans="1:20" hidden="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8"/>
        <v>300.8</v>
      </c>
      <c r="G80" t="s">
        <v>20</v>
      </c>
      <c r="H80">
        <v>330</v>
      </c>
      <c r="I80" s="5">
        <f t="shared" si="69"/>
        <v>41.018181818181816</v>
      </c>
      <c r="J80" t="s">
        <v>21</v>
      </c>
      <c r="K80" t="s">
        <v>22</v>
      </c>
      <c r="L80">
        <v>1523854800</v>
      </c>
      <c r="M80" s="10">
        <f t="shared" si="70"/>
        <v>43206.208333333328</v>
      </c>
      <c r="N80">
        <v>1523941200</v>
      </c>
      <c r="O80" s="10">
        <f t="shared" ref="O80" si="84">(((N80/60)/60)/24)+DATE(1970,1,1)</f>
        <v>43207.208333333328</v>
      </c>
      <c r="P80" t="b">
        <v>0</v>
      </c>
      <c r="Q80" t="b">
        <v>0</v>
      </c>
      <c r="R80" t="s">
        <v>206</v>
      </c>
      <c r="S80" s="6" t="str">
        <f>TRIM(MID(SUBSTITUTE($R80,"/",REPT(" ",LEN($R80))),(COLUMNS($R80:R80)-1)*LEN($R80)+1,LEN($R80)))</f>
        <v>publishing</v>
      </c>
      <c r="T80" s="6" t="str">
        <f>TRIM(MID(SUBSTITUTE($R80,"/",REPT(" ",LEN($R80))),(COLUMNS($R80:S80)-1)*LEN($R80)+1,LEN($R80)))</f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8"/>
        <v>69.598615916955026</v>
      </c>
      <c r="G81" t="s">
        <v>14</v>
      </c>
      <c r="H81">
        <v>838</v>
      </c>
      <c r="I81" s="5">
        <f t="shared" si="69"/>
        <v>48.004773269689736</v>
      </c>
      <c r="J81" t="s">
        <v>21</v>
      </c>
      <c r="K81" t="s">
        <v>22</v>
      </c>
      <c r="L81">
        <v>1529125200</v>
      </c>
      <c r="M81" s="10">
        <f t="shared" si="70"/>
        <v>43267.208333333328</v>
      </c>
      <c r="N81">
        <v>1529557200</v>
      </c>
      <c r="O81" s="10">
        <f t="shared" ref="O81" si="85">(((N81/60)/60)/24)+DATE(1970,1,1)</f>
        <v>43272.208333333328</v>
      </c>
      <c r="P81" t="b">
        <v>0</v>
      </c>
      <c r="Q81" t="b">
        <v>0</v>
      </c>
      <c r="R81" t="s">
        <v>33</v>
      </c>
      <c r="S81" s="6" t="str">
        <f>TRIM(MID(SUBSTITUTE($R81,"/",REPT(" ",LEN($R81))),(COLUMNS($R81:R81)-1)*LEN($R81)+1,LEN($R81)))</f>
        <v>theater</v>
      </c>
      <c r="T81" s="6" t="str">
        <f>TRIM(MID(SUBSTITUTE($R81,"/",REPT(" ",LEN($R81))),(COLUMNS($R81:S81)-1)*LEN($R81)+1,LEN($R81)))</f>
        <v>plays</v>
      </c>
    </row>
    <row r="82" spans="1:20" hidden="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8"/>
        <v>637.4545454545455</v>
      </c>
      <c r="G82" t="s">
        <v>20</v>
      </c>
      <c r="H82">
        <v>127</v>
      </c>
      <c r="I82" s="5">
        <f t="shared" si="69"/>
        <v>55.212598425196852</v>
      </c>
      <c r="J82" t="s">
        <v>21</v>
      </c>
      <c r="K82" t="s">
        <v>22</v>
      </c>
      <c r="L82">
        <v>1503982800</v>
      </c>
      <c r="M82" s="10">
        <f t="shared" si="70"/>
        <v>42976.208333333328</v>
      </c>
      <c r="N82">
        <v>1506574800</v>
      </c>
      <c r="O82" s="10">
        <f t="shared" ref="O82" si="86">(((N82/60)/60)/24)+DATE(1970,1,1)</f>
        <v>43006.208333333328</v>
      </c>
      <c r="P82" t="b">
        <v>0</v>
      </c>
      <c r="Q82" t="b">
        <v>0</v>
      </c>
      <c r="R82" t="s">
        <v>89</v>
      </c>
      <c r="S82" s="6" t="str">
        <f>TRIM(MID(SUBSTITUTE($R82,"/",REPT(" ",LEN($R82))),(COLUMNS($R82:R82)-1)*LEN($R82)+1,LEN($R82)))</f>
        <v>games</v>
      </c>
      <c r="T82" s="6" t="str">
        <f>TRIM(MID(SUBSTITUTE($R82,"/",REPT(" ",LEN($R82))),(COLUMNS($R82:S82)-1)*LEN($R82)+1,LEN($R82)))</f>
        <v>video games</v>
      </c>
    </row>
    <row r="83" spans="1:20" hidden="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8"/>
        <v>225.33928571428569</v>
      </c>
      <c r="G83" t="s">
        <v>20</v>
      </c>
      <c r="H83">
        <v>411</v>
      </c>
      <c r="I83" s="5">
        <f t="shared" si="69"/>
        <v>92.109489051094897</v>
      </c>
      <c r="J83" t="s">
        <v>21</v>
      </c>
      <c r="K83" t="s">
        <v>22</v>
      </c>
      <c r="L83">
        <v>1511416800</v>
      </c>
      <c r="M83" s="10">
        <f t="shared" si="70"/>
        <v>43062.25</v>
      </c>
      <c r="N83">
        <v>1513576800</v>
      </c>
      <c r="O83" s="10">
        <f t="shared" ref="O83" si="87">(((N83/60)/60)/24)+DATE(1970,1,1)</f>
        <v>43087.25</v>
      </c>
      <c r="P83" t="b">
        <v>0</v>
      </c>
      <c r="Q83" t="b">
        <v>0</v>
      </c>
      <c r="R83" t="s">
        <v>23</v>
      </c>
      <c r="S83" s="6" t="str">
        <f>TRIM(MID(SUBSTITUTE($R83,"/",REPT(" ",LEN($R83))),(COLUMNS($R83:R83)-1)*LEN($R83)+1,LEN($R83)))</f>
        <v>music</v>
      </c>
      <c r="T83" s="6" t="str">
        <f>TRIM(MID(SUBSTITUTE($R83,"/",REPT(" ",LEN($R83))),(COLUMNS($R83:S83)-1)*LEN($R83)+1,LEN($R83)))</f>
        <v>rock</v>
      </c>
    </row>
    <row r="84" spans="1:20" hidden="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8"/>
        <v>1497.3000000000002</v>
      </c>
      <c r="G84" t="s">
        <v>20</v>
      </c>
      <c r="H84">
        <v>180</v>
      </c>
      <c r="I84" s="5">
        <f t="shared" si="69"/>
        <v>83.183333333333337</v>
      </c>
      <c r="J84" t="s">
        <v>40</v>
      </c>
      <c r="K84" t="s">
        <v>41</v>
      </c>
      <c r="L84">
        <v>1547704800</v>
      </c>
      <c r="M84" s="10">
        <f t="shared" si="70"/>
        <v>43482.25</v>
      </c>
      <c r="N84">
        <v>1548309600</v>
      </c>
      <c r="O84" s="10">
        <f t="shared" ref="O84" si="88">(((N84/60)/60)/24)+DATE(1970,1,1)</f>
        <v>43489.25</v>
      </c>
      <c r="P84" t="b">
        <v>0</v>
      </c>
      <c r="Q84" t="b">
        <v>1</v>
      </c>
      <c r="R84" t="s">
        <v>89</v>
      </c>
      <c r="S84" s="6" t="str">
        <f>TRIM(MID(SUBSTITUTE($R84,"/",REPT(" ",LEN($R84))),(COLUMNS($R84:R84)-1)*LEN($R84)+1,LEN($R84)))</f>
        <v>games</v>
      </c>
      <c r="T84" s="6" t="str">
        <f>TRIM(MID(SUBSTITUTE($R84,"/",REPT(" ",LEN($R84))),(COLUMNS($R84:S84)-1)*LEN($R84)+1,LEN($R84)))</f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8"/>
        <v>37.590225563909776</v>
      </c>
      <c r="G85" t="s">
        <v>14</v>
      </c>
      <c r="H85">
        <v>1000</v>
      </c>
      <c r="I85" s="5">
        <f t="shared" si="69"/>
        <v>39.996000000000002</v>
      </c>
      <c r="J85" t="s">
        <v>21</v>
      </c>
      <c r="K85" t="s">
        <v>22</v>
      </c>
      <c r="L85">
        <v>1469682000</v>
      </c>
      <c r="M85" s="10">
        <f t="shared" si="70"/>
        <v>42579.208333333328</v>
      </c>
      <c r="N85">
        <v>1471582800</v>
      </c>
      <c r="O85" s="10">
        <f t="shared" ref="O85" si="89">(((N85/60)/60)/24)+DATE(1970,1,1)</f>
        <v>42601.208333333328</v>
      </c>
      <c r="P85" t="b">
        <v>0</v>
      </c>
      <c r="Q85" t="b">
        <v>0</v>
      </c>
      <c r="R85" t="s">
        <v>50</v>
      </c>
      <c r="S85" s="6" t="str">
        <f>TRIM(MID(SUBSTITUTE($R85,"/",REPT(" ",LEN($R85))),(COLUMNS($R85:R85)-1)*LEN($R85)+1,LEN($R85)))</f>
        <v>music</v>
      </c>
      <c r="T85" s="6" t="str">
        <f>TRIM(MID(SUBSTITUTE($R85,"/",REPT(" ",LEN($R85))),(COLUMNS($R85:S85)-1)*LEN($R85)+1,LEN($R85)))</f>
        <v>electric music</v>
      </c>
    </row>
    <row r="86" spans="1:20" hidden="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8"/>
        <v>132.36942675159236</v>
      </c>
      <c r="G86" t="s">
        <v>20</v>
      </c>
      <c r="H86">
        <v>374</v>
      </c>
      <c r="I86" s="5">
        <f t="shared" si="69"/>
        <v>111.1336898395722</v>
      </c>
      <c r="J86" t="s">
        <v>21</v>
      </c>
      <c r="K86" t="s">
        <v>22</v>
      </c>
      <c r="L86">
        <v>1343451600</v>
      </c>
      <c r="M86" s="10">
        <f t="shared" si="70"/>
        <v>41118.208333333336</v>
      </c>
      <c r="N86">
        <v>1344315600</v>
      </c>
      <c r="O86" s="10">
        <f t="shared" ref="O86" si="90">(((N86/60)/60)/24)+DATE(1970,1,1)</f>
        <v>41128.208333333336</v>
      </c>
      <c r="P86" t="b">
        <v>0</v>
      </c>
      <c r="Q86" t="b">
        <v>0</v>
      </c>
      <c r="R86" t="s">
        <v>65</v>
      </c>
      <c r="S86" s="6" t="str">
        <f>TRIM(MID(SUBSTITUTE($R86,"/",REPT(" ",LEN($R86))),(COLUMNS($R86:R86)-1)*LEN($R86)+1,LEN($R86)))</f>
        <v>technology</v>
      </c>
      <c r="T86" s="6" t="str">
        <f>TRIM(MID(SUBSTITUTE($R86,"/",REPT(" ",LEN($R86))),(COLUMNS($R86:S86)-1)*LEN($R86)+1,LEN($R86)))</f>
        <v>wearables</v>
      </c>
    </row>
    <row r="87" spans="1:20" hidden="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8"/>
        <v>131.22448979591837</v>
      </c>
      <c r="G87" t="s">
        <v>20</v>
      </c>
      <c r="H87">
        <v>71</v>
      </c>
      <c r="I87" s="5">
        <f t="shared" si="69"/>
        <v>90.563380281690144</v>
      </c>
      <c r="J87" t="s">
        <v>26</v>
      </c>
      <c r="K87" t="s">
        <v>27</v>
      </c>
      <c r="L87">
        <v>1315717200</v>
      </c>
      <c r="M87" s="10">
        <f t="shared" si="70"/>
        <v>40797.208333333336</v>
      </c>
      <c r="N87">
        <v>1316408400</v>
      </c>
      <c r="O87" s="10">
        <f t="shared" ref="O87" si="91">(((N87/60)/60)/24)+DATE(1970,1,1)</f>
        <v>40805.208333333336</v>
      </c>
      <c r="P87" t="b">
        <v>0</v>
      </c>
      <c r="Q87" t="b">
        <v>0</v>
      </c>
      <c r="R87" t="s">
        <v>60</v>
      </c>
      <c r="S87" s="6" t="str">
        <f>TRIM(MID(SUBSTITUTE($R87,"/",REPT(" ",LEN($R87))),(COLUMNS($R87:R87)-1)*LEN($R87)+1,LEN($R87)))</f>
        <v>music</v>
      </c>
      <c r="T87" s="6" t="str">
        <f>TRIM(MID(SUBSTITUTE($R87,"/",REPT(" ",LEN($R87))),(COLUMNS($R87:S87)-1)*LEN($R87)+1,LEN($R87)))</f>
        <v>indie rock</v>
      </c>
    </row>
    <row r="88" spans="1:20" hidden="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8"/>
        <v>167.63513513513513</v>
      </c>
      <c r="G88" t="s">
        <v>20</v>
      </c>
      <c r="H88">
        <v>203</v>
      </c>
      <c r="I88" s="5">
        <f t="shared" si="69"/>
        <v>61.108374384236456</v>
      </c>
      <c r="J88" t="s">
        <v>21</v>
      </c>
      <c r="K88" t="s">
        <v>22</v>
      </c>
      <c r="L88">
        <v>1430715600</v>
      </c>
      <c r="M88" s="10">
        <f t="shared" si="70"/>
        <v>42128.208333333328</v>
      </c>
      <c r="N88">
        <v>1431838800</v>
      </c>
      <c r="O88" s="10">
        <f t="shared" ref="O88" si="92">(((N88/60)/60)/24)+DATE(1970,1,1)</f>
        <v>42141.208333333328</v>
      </c>
      <c r="P88" t="b">
        <v>1</v>
      </c>
      <c r="Q88" t="b">
        <v>0</v>
      </c>
      <c r="R88" t="s">
        <v>33</v>
      </c>
      <c r="S88" s="6" t="str">
        <f>TRIM(MID(SUBSTITUTE($R88,"/",REPT(" ",LEN($R88))),(COLUMNS($R88:R88)-1)*LEN($R88)+1,LEN($R88)))</f>
        <v>theater</v>
      </c>
      <c r="T88" s="6" t="str">
        <f>TRIM(MID(SUBSTITUTE($R88,"/",REPT(" ",LEN($R88))),(COLUMNS($R88:S88)-1)*LEN($R88)+1,LEN($R88)))</f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8"/>
        <v>61.984886649874063</v>
      </c>
      <c r="G89" t="s">
        <v>14</v>
      </c>
      <c r="H89">
        <v>1482</v>
      </c>
      <c r="I89" s="5">
        <f t="shared" si="69"/>
        <v>83.022941970310384</v>
      </c>
      <c r="J89" t="s">
        <v>26</v>
      </c>
      <c r="K89" t="s">
        <v>27</v>
      </c>
      <c r="L89">
        <v>1299564000</v>
      </c>
      <c r="M89" s="10">
        <f t="shared" si="70"/>
        <v>40610.25</v>
      </c>
      <c r="N89">
        <v>1300510800</v>
      </c>
      <c r="O89" s="10">
        <f t="shared" ref="O89" si="93">(((N89/60)/60)/24)+DATE(1970,1,1)</f>
        <v>40621.208333333336</v>
      </c>
      <c r="P89" t="b">
        <v>0</v>
      </c>
      <c r="Q89" t="b">
        <v>1</v>
      </c>
      <c r="R89" t="s">
        <v>23</v>
      </c>
      <c r="S89" s="6" t="str">
        <f>TRIM(MID(SUBSTITUTE($R89,"/",REPT(" ",LEN($R89))),(COLUMNS($R89:R89)-1)*LEN($R89)+1,LEN($R89)))</f>
        <v>music</v>
      </c>
      <c r="T89" s="6" t="str">
        <f>TRIM(MID(SUBSTITUTE($R89,"/",REPT(" ",LEN($R89))),(COLUMNS($R89:S89)-1)*LEN($R89)+1,LEN($R89)))</f>
        <v>rock</v>
      </c>
    </row>
    <row r="90" spans="1:20" hidden="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8"/>
        <v>260.75</v>
      </c>
      <c r="G90" t="s">
        <v>20</v>
      </c>
      <c r="H90">
        <v>113</v>
      </c>
      <c r="I90" s="5">
        <f t="shared" si="69"/>
        <v>110.76106194690266</v>
      </c>
      <c r="J90" t="s">
        <v>21</v>
      </c>
      <c r="K90" t="s">
        <v>22</v>
      </c>
      <c r="L90">
        <v>1429160400</v>
      </c>
      <c r="M90" s="10">
        <f t="shared" si="70"/>
        <v>42110.208333333328</v>
      </c>
      <c r="N90">
        <v>1431061200</v>
      </c>
      <c r="O90" s="10">
        <f t="shared" ref="O90" si="94">(((N90/60)/60)/24)+DATE(1970,1,1)</f>
        <v>42132.208333333328</v>
      </c>
      <c r="P90" t="b">
        <v>0</v>
      </c>
      <c r="Q90" t="b">
        <v>0</v>
      </c>
      <c r="R90" t="s">
        <v>206</v>
      </c>
      <c r="S90" s="6" t="str">
        <f>TRIM(MID(SUBSTITUTE($R90,"/",REPT(" ",LEN($R90))),(COLUMNS($R90:R90)-1)*LEN($R90)+1,LEN($R90)))</f>
        <v>publishing</v>
      </c>
      <c r="T90" s="6" t="str">
        <f>TRIM(MID(SUBSTITUTE($R90,"/",REPT(" ",LEN($R90))),(COLUMNS($R90:S90)-1)*LEN($R90)+1,LEN($R90)))</f>
        <v>translations</v>
      </c>
    </row>
    <row r="91" spans="1:20" hidden="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8"/>
        <v>252.58823529411765</v>
      </c>
      <c r="G91" t="s">
        <v>20</v>
      </c>
      <c r="H91">
        <v>96</v>
      </c>
      <c r="I91" s="5">
        <f t="shared" si="69"/>
        <v>89.458333333333329</v>
      </c>
      <c r="J91" t="s">
        <v>21</v>
      </c>
      <c r="K91" t="s">
        <v>22</v>
      </c>
      <c r="L91">
        <v>1271307600</v>
      </c>
      <c r="M91" s="10">
        <f t="shared" si="70"/>
        <v>40283.208333333336</v>
      </c>
      <c r="N91">
        <v>1271480400</v>
      </c>
      <c r="O91" s="10">
        <f t="shared" ref="O91" si="95">(((N91/60)/60)/24)+DATE(1970,1,1)</f>
        <v>40285.208333333336</v>
      </c>
      <c r="P91" t="b">
        <v>0</v>
      </c>
      <c r="Q91" t="b">
        <v>0</v>
      </c>
      <c r="R91" t="s">
        <v>33</v>
      </c>
      <c r="S91" s="6" t="str">
        <f>TRIM(MID(SUBSTITUTE($R91,"/",REPT(" ",LEN($R91))),(COLUMNS($R91:R91)-1)*LEN($R91)+1,LEN($R91)))</f>
        <v>theater</v>
      </c>
      <c r="T91" s="6" t="str">
        <f>TRIM(MID(SUBSTITUTE($R91,"/",REPT(" ",LEN($R91))),(COLUMNS($R91:S91)-1)*LEN($R91)+1,LEN($R91)))</f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8"/>
        <v>78.615384615384613</v>
      </c>
      <c r="G92" t="s">
        <v>14</v>
      </c>
      <c r="H92">
        <v>106</v>
      </c>
      <c r="I92" s="5">
        <f t="shared" si="69"/>
        <v>57.849056603773583</v>
      </c>
      <c r="J92" t="s">
        <v>21</v>
      </c>
      <c r="K92" t="s">
        <v>22</v>
      </c>
      <c r="L92">
        <v>1456380000</v>
      </c>
      <c r="M92" s="10">
        <f t="shared" si="70"/>
        <v>42425.25</v>
      </c>
      <c r="N92">
        <v>1456380000</v>
      </c>
      <c r="O92" s="10">
        <f t="shared" ref="O92" si="96">(((N92/60)/60)/24)+DATE(1970,1,1)</f>
        <v>42425.25</v>
      </c>
      <c r="P92" t="b">
        <v>0</v>
      </c>
      <c r="Q92" t="b">
        <v>1</v>
      </c>
      <c r="R92" t="s">
        <v>33</v>
      </c>
      <c r="S92" s="6" t="str">
        <f>TRIM(MID(SUBSTITUTE($R92,"/",REPT(" ",LEN($R92))),(COLUMNS($R92:R92)-1)*LEN($R92)+1,LEN($R92)))</f>
        <v>theater</v>
      </c>
      <c r="T92" s="6" t="str">
        <f>TRIM(MID(SUBSTITUTE($R92,"/",REPT(" ",LEN($R92))),(COLUMNS($R92:S92)-1)*LEN($R92)+1,LEN($R92)))</f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8"/>
        <v>48.404406999351913</v>
      </c>
      <c r="G93" t="s">
        <v>14</v>
      </c>
      <c r="H93">
        <v>679</v>
      </c>
      <c r="I93" s="5">
        <f t="shared" si="69"/>
        <v>109.99705449189985</v>
      </c>
      <c r="J93" t="s">
        <v>107</v>
      </c>
      <c r="K93" t="s">
        <v>108</v>
      </c>
      <c r="L93">
        <v>1470459600</v>
      </c>
      <c r="M93" s="10">
        <f t="shared" si="70"/>
        <v>42588.208333333328</v>
      </c>
      <c r="N93">
        <v>1472878800</v>
      </c>
      <c r="O93" s="10">
        <f t="shared" ref="O93" si="97">(((N93/60)/60)/24)+DATE(1970,1,1)</f>
        <v>42616.208333333328</v>
      </c>
      <c r="P93" t="b">
        <v>0</v>
      </c>
      <c r="Q93" t="b">
        <v>0</v>
      </c>
      <c r="R93" t="s">
        <v>206</v>
      </c>
      <c r="S93" s="6" t="str">
        <f>TRIM(MID(SUBSTITUTE($R93,"/",REPT(" ",LEN($R93))),(COLUMNS($R93:R93)-1)*LEN($R93)+1,LEN($R93)))</f>
        <v>publishing</v>
      </c>
      <c r="T93" s="6" t="str">
        <f>TRIM(MID(SUBSTITUTE($R93,"/",REPT(" ",LEN($R93))),(COLUMNS($R93:S93)-1)*LEN($R93)+1,LEN($R93)))</f>
        <v>translations</v>
      </c>
    </row>
    <row r="94" spans="1:20" ht="31.5" hidden="1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8"/>
        <v>258.875</v>
      </c>
      <c r="G94" t="s">
        <v>20</v>
      </c>
      <c r="H94">
        <v>498</v>
      </c>
      <c r="I94" s="5">
        <f t="shared" si="69"/>
        <v>103.96586345381526</v>
      </c>
      <c r="J94" t="s">
        <v>98</v>
      </c>
      <c r="K94" t="s">
        <v>99</v>
      </c>
      <c r="L94">
        <v>1277269200</v>
      </c>
      <c r="M94" s="10">
        <f t="shared" si="70"/>
        <v>40352.208333333336</v>
      </c>
      <c r="N94">
        <v>1277355600</v>
      </c>
      <c r="O94" s="10">
        <f t="shared" ref="O94" si="98">(((N94/60)/60)/24)+DATE(1970,1,1)</f>
        <v>40353.208333333336</v>
      </c>
      <c r="P94" t="b">
        <v>0</v>
      </c>
      <c r="Q94" t="b">
        <v>1</v>
      </c>
      <c r="R94" t="s">
        <v>89</v>
      </c>
      <c r="S94" s="6" t="str">
        <f>TRIM(MID(SUBSTITUTE($R94,"/",REPT(" ",LEN($R94))),(COLUMNS($R94:R94)-1)*LEN($R94)+1,LEN($R94)))</f>
        <v>games</v>
      </c>
      <c r="T94" s="6" t="str">
        <f>TRIM(MID(SUBSTITUTE($R94,"/",REPT(" ",LEN($R94))),(COLUMNS($R94:S94)-1)*LEN($R94)+1,LEN($R94)))</f>
        <v>video games</v>
      </c>
    </row>
    <row r="95" spans="1:20" hidden="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8"/>
        <v>60.548713235294116</v>
      </c>
      <c r="G95" t="s">
        <v>74</v>
      </c>
      <c r="H95">
        <v>610</v>
      </c>
      <c r="I95" s="5">
        <f t="shared" si="69"/>
        <v>107.99508196721311</v>
      </c>
      <c r="J95" t="s">
        <v>21</v>
      </c>
      <c r="K95" t="s">
        <v>22</v>
      </c>
      <c r="L95">
        <v>1350709200</v>
      </c>
      <c r="M95" s="10">
        <f t="shared" si="70"/>
        <v>41202.208333333336</v>
      </c>
      <c r="N95">
        <v>1351054800</v>
      </c>
      <c r="O95" s="10">
        <f t="shared" ref="O95" si="99">(((N95/60)/60)/24)+DATE(1970,1,1)</f>
        <v>41206.208333333336</v>
      </c>
      <c r="P95" t="b">
        <v>0</v>
      </c>
      <c r="Q95" t="b">
        <v>1</v>
      </c>
      <c r="R95" t="s">
        <v>33</v>
      </c>
      <c r="S95" s="6" t="str">
        <f>TRIM(MID(SUBSTITUTE($R95,"/",REPT(" ",LEN($R95))),(COLUMNS($R95:R95)-1)*LEN($R95)+1,LEN($R95)))</f>
        <v>theater</v>
      </c>
      <c r="T95" s="6" t="str">
        <f>TRIM(MID(SUBSTITUTE($R95,"/",REPT(" ",LEN($R95))),(COLUMNS($R95:S95)-1)*LEN($R95)+1,LEN($R95)))</f>
        <v>plays</v>
      </c>
    </row>
    <row r="96" spans="1:20" hidden="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8"/>
        <v>303.68965517241378</v>
      </c>
      <c r="G96" t="s">
        <v>20</v>
      </c>
      <c r="H96">
        <v>180</v>
      </c>
      <c r="I96" s="5">
        <f t="shared" si="69"/>
        <v>48.927777777777777</v>
      </c>
      <c r="J96" t="s">
        <v>40</v>
      </c>
      <c r="K96" t="s">
        <v>41</v>
      </c>
      <c r="L96">
        <v>1554613200</v>
      </c>
      <c r="M96" s="10">
        <f t="shared" si="70"/>
        <v>43562.208333333328</v>
      </c>
      <c r="N96">
        <v>1555563600</v>
      </c>
      <c r="O96" s="10">
        <f t="shared" ref="O96" si="100">(((N96/60)/60)/24)+DATE(1970,1,1)</f>
        <v>43573.208333333328</v>
      </c>
      <c r="P96" t="b">
        <v>0</v>
      </c>
      <c r="Q96" t="b">
        <v>0</v>
      </c>
      <c r="R96" t="s">
        <v>28</v>
      </c>
      <c r="S96" s="6" t="str">
        <f>TRIM(MID(SUBSTITUTE($R96,"/",REPT(" ",LEN($R96))),(COLUMNS($R96:R96)-1)*LEN($R96)+1,LEN($R96)))</f>
        <v>technology</v>
      </c>
      <c r="T96" s="6" t="str">
        <f>TRIM(MID(SUBSTITUTE($R96,"/",REPT(" ",LEN($R96))),(COLUMNS($R96:S96)-1)*LEN($R96)+1,LEN($R96)))</f>
        <v>web</v>
      </c>
    </row>
    <row r="97" spans="1:20" ht="31.5" hidden="1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8"/>
        <v>112.99999999999999</v>
      </c>
      <c r="G97" t="s">
        <v>20</v>
      </c>
      <c r="H97">
        <v>27</v>
      </c>
      <c r="I97" s="5">
        <f t="shared" si="69"/>
        <v>37.666666666666664</v>
      </c>
      <c r="J97" t="s">
        <v>21</v>
      </c>
      <c r="K97" t="s">
        <v>22</v>
      </c>
      <c r="L97">
        <v>1571029200</v>
      </c>
      <c r="M97" s="10">
        <f t="shared" si="70"/>
        <v>43752.208333333328</v>
      </c>
      <c r="N97">
        <v>1571634000</v>
      </c>
      <c r="O97" s="10">
        <f t="shared" ref="O97" si="101">(((N97/60)/60)/24)+DATE(1970,1,1)</f>
        <v>43759.208333333328</v>
      </c>
      <c r="P97" t="b">
        <v>0</v>
      </c>
      <c r="Q97" t="b">
        <v>0</v>
      </c>
      <c r="R97" t="s">
        <v>42</v>
      </c>
      <c r="S97" s="6" t="str">
        <f>TRIM(MID(SUBSTITUTE($R97,"/",REPT(" ",LEN($R97))),(COLUMNS($R97:R97)-1)*LEN($R97)+1,LEN($R97)))</f>
        <v>film &amp; video</v>
      </c>
      <c r="T97" s="6" t="str">
        <f>TRIM(MID(SUBSTITUTE($R97,"/",REPT(" ",LEN($R97))),(COLUMNS($R97:S97)-1)*LEN($R97)+1,LEN($R97)))</f>
        <v>documentary</v>
      </c>
    </row>
    <row r="98" spans="1:20" hidden="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8"/>
        <v>217.37876614060258</v>
      </c>
      <c r="G98" t="s">
        <v>20</v>
      </c>
      <c r="H98">
        <v>2331</v>
      </c>
      <c r="I98" s="5">
        <f t="shared" si="69"/>
        <v>64.999141999141997</v>
      </c>
      <c r="J98" t="s">
        <v>21</v>
      </c>
      <c r="K98" t="s">
        <v>22</v>
      </c>
      <c r="L98">
        <v>1299736800</v>
      </c>
      <c r="M98" s="10">
        <f t="shared" si="70"/>
        <v>40612.25</v>
      </c>
      <c r="N98">
        <v>1300856400</v>
      </c>
      <c r="O98" s="10">
        <f t="shared" ref="O98" si="102">(((N98/60)/60)/24)+DATE(1970,1,1)</f>
        <v>40625.208333333336</v>
      </c>
      <c r="P98" t="b">
        <v>0</v>
      </c>
      <c r="Q98" t="b">
        <v>0</v>
      </c>
      <c r="R98" t="s">
        <v>33</v>
      </c>
      <c r="S98" s="6" t="str">
        <f>TRIM(MID(SUBSTITUTE($R98,"/",REPT(" ",LEN($R98))),(COLUMNS($R98:R98)-1)*LEN($R98)+1,LEN($R98)))</f>
        <v>theater</v>
      </c>
      <c r="T98" s="6" t="str">
        <f>TRIM(MID(SUBSTITUTE($R98,"/",REPT(" ",LEN($R98))),(COLUMNS($R98:S98)-1)*LEN($R98)+1,LEN($R98)))</f>
        <v>plays</v>
      </c>
    </row>
    <row r="99" spans="1:20" hidden="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8"/>
        <v>926.69230769230762</v>
      </c>
      <c r="G99" t="s">
        <v>20</v>
      </c>
      <c r="H99">
        <v>113</v>
      </c>
      <c r="I99" s="5">
        <f t="shared" si="69"/>
        <v>106.61061946902655</v>
      </c>
      <c r="J99" t="s">
        <v>21</v>
      </c>
      <c r="K99" t="s">
        <v>22</v>
      </c>
      <c r="L99">
        <v>1435208400</v>
      </c>
      <c r="M99" s="10">
        <f t="shared" si="70"/>
        <v>42180.208333333328</v>
      </c>
      <c r="N99">
        <v>1439874000</v>
      </c>
      <c r="O99" s="10">
        <f t="shared" ref="O99" si="103">(((N99/60)/60)/24)+DATE(1970,1,1)</f>
        <v>42234.208333333328</v>
      </c>
      <c r="P99" t="b">
        <v>0</v>
      </c>
      <c r="Q99" t="b">
        <v>0</v>
      </c>
      <c r="R99" t="s">
        <v>17</v>
      </c>
      <c r="S99" s="6" t="str">
        <f>TRIM(MID(SUBSTITUTE($R99,"/",REPT(" ",LEN($R99))),(COLUMNS($R99:R99)-1)*LEN($R99)+1,LEN($R99)))</f>
        <v>food</v>
      </c>
      <c r="T99" s="6" t="str">
        <f>TRIM(MID(SUBSTITUTE($R99,"/",REPT(" ",LEN($R99))),(COLUMNS($R99:S99)-1)*LEN($R99)+1,LEN($R99)))</f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8"/>
        <v>33.692229038854805</v>
      </c>
      <c r="G100" t="s">
        <v>14</v>
      </c>
      <c r="H100">
        <v>1220</v>
      </c>
      <c r="I100" s="5">
        <f t="shared" si="69"/>
        <v>27.009016393442622</v>
      </c>
      <c r="J100" t="s">
        <v>26</v>
      </c>
      <c r="K100" t="s">
        <v>27</v>
      </c>
      <c r="L100">
        <v>1437973200</v>
      </c>
      <c r="M100" s="10">
        <f t="shared" si="70"/>
        <v>42212.208333333328</v>
      </c>
      <c r="N100">
        <v>1438318800</v>
      </c>
      <c r="O100" s="10">
        <f t="shared" ref="O100" si="104">(((N100/60)/60)/24)+DATE(1970,1,1)</f>
        <v>42216.208333333328</v>
      </c>
      <c r="P100" t="b">
        <v>0</v>
      </c>
      <c r="Q100" t="b">
        <v>0</v>
      </c>
      <c r="R100" t="s">
        <v>89</v>
      </c>
      <c r="S100" s="6" t="str">
        <f>TRIM(MID(SUBSTITUTE($R100,"/",REPT(" ",LEN($R100))),(COLUMNS($R100:R100)-1)*LEN($R100)+1,LEN($R100)))</f>
        <v>games</v>
      </c>
      <c r="T100" s="6" t="str">
        <f>TRIM(MID(SUBSTITUTE($R100,"/",REPT(" ",LEN($R100))),(COLUMNS($R100:S100)-1)*LEN($R100)+1,LEN($R100)))</f>
        <v>video games</v>
      </c>
    </row>
    <row r="101" spans="1:20" hidden="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8"/>
        <v>196.7236842105263</v>
      </c>
      <c r="G101" t="s">
        <v>20</v>
      </c>
      <c r="H101">
        <v>164</v>
      </c>
      <c r="I101" s="5">
        <f t="shared" si="69"/>
        <v>91.16463414634147</v>
      </c>
      <c r="J101" t="s">
        <v>21</v>
      </c>
      <c r="K101" t="s">
        <v>22</v>
      </c>
      <c r="L101">
        <v>1416895200</v>
      </c>
      <c r="M101" s="10">
        <f t="shared" si="70"/>
        <v>41968.25</v>
      </c>
      <c r="N101">
        <v>1419400800</v>
      </c>
      <c r="O101" s="10">
        <f t="shared" ref="O101" si="105">(((N101/60)/60)/24)+DATE(1970,1,1)</f>
        <v>41997.25</v>
      </c>
      <c r="P101" t="b">
        <v>0</v>
      </c>
      <c r="Q101" t="b">
        <v>0</v>
      </c>
      <c r="R101" t="s">
        <v>33</v>
      </c>
      <c r="S101" s="6" t="str">
        <f>TRIM(MID(SUBSTITUTE($R101,"/",REPT(" ",LEN($R101))),(COLUMNS($R101:R101)-1)*LEN($R101)+1,LEN($R101)))</f>
        <v>theater</v>
      </c>
      <c r="T101" s="6" t="str">
        <f>TRIM(MID(SUBSTITUTE($R101,"/",REPT(" ",LEN($R101))),(COLUMNS($R101:S101)-1)*LEN($R101)+1,LEN($R101)))</f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8"/>
        <v>1</v>
      </c>
      <c r="G102" t="s">
        <v>14</v>
      </c>
      <c r="H102">
        <v>1</v>
      </c>
      <c r="I102" s="5">
        <f t="shared" si="69"/>
        <v>1</v>
      </c>
      <c r="J102" t="s">
        <v>21</v>
      </c>
      <c r="K102" t="s">
        <v>22</v>
      </c>
      <c r="L102">
        <v>1319000400</v>
      </c>
      <c r="M102" s="10">
        <f t="shared" si="70"/>
        <v>40835.208333333336</v>
      </c>
      <c r="N102">
        <v>1320555600</v>
      </c>
      <c r="O102" s="10">
        <f t="shared" ref="O102" si="106">(((N102/60)/60)/24)+DATE(1970,1,1)</f>
        <v>40853.208333333336</v>
      </c>
      <c r="P102" t="b">
        <v>0</v>
      </c>
      <c r="Q102" t="b">
        <v>0</v>
      </c>
      <c r="R102" t="s">
        <v>33</v>
      </c>
      <c r="S102" s="6" t="str">
        <f>TRIM(MID(SUBSTITUTE($R102,"/",REPT(" ",LEN($R102))),(COLUMNS($R102:R102)-1)*LEN($R102)+1,LEN($R102)))</f>
        <v>theater</v>
      </c>
      <c r="T102" s="6" t="str">
        <f>TRIM(MID(SUBSTITUTE($R102,"/",REPT(" ",LEN($R102))),(COLUMNS($R102:S102)-1)*LEN($R102)+1,LEN($R102)))</f>
        <v>plays</v>
      </c>
    </row>
    <row r="103" spans="1:20" hidden="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8"/>
        <v>1021.4444444444445</v>
      </c>
      <c r="G103" t="s">
        <v>20</v>
      </c>
      <c r="H103">
        <v>164</v>
      </c>
      <c r="I103" s="5">
        <f t="shared" si="69"/>
        <v>56.054878048780488</v>
      </c>
      <c r="J103" t="s">
        <v>21</v>
      </c>
      <c r="K103" t="s">
        <v>22</v>
      </c>
      <c r="L103">
        <v>1424498400</v>
      </c>
      <c r="M103" s="10">
        <f t="shared" si="70"/>
        <v>42056.25</v>
      </c>
      <c r="N103">
        <v>1425103200</v>
      </c>
      <c r="O103" s="10">
        <f t="shared" ref="O103" si="107">(((N103/60)/60)/24)+DATE(1970,1,1)</f>
        <v>42063.25</v>
      </c>
      <c r="P103" t="b">
        <v>0</v>
      </c>
      <c r="Q103" t="b">
        <v>1</v>
      </c>
      <c r="R103" t="s">
        <v>50</v>
      </c>
      <c r="S103" s="6" t="str">
        <f>TRIM(MID(SUBSTITUTE($R103,"/",REPT(" ",LEN($R103))),(COLUMNS($R103:R103)-1)*LEN($R103)+1,LEN($R103)))</f>
        <v>music</v>
      </c>
      <c r="T103" s="6" t="str">
        <f>TRIM(MID(SUBSTITUTE($R103,"/",REPT(" ",LEN($R103))),(COLUMNS($R103:S103)-1)*LEN($R103)+1,LEN($R103)))</f>
        <v>electric music</v>
      </c>
    </row>
    <row r="104" spans="1:20" hidden="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8"/>
        <v>281.67567567567568</v>
      </c>
      <c r="G104" t="s">
        <v>20</v>
      </c>
      <c r="H104">
        <v>336</v>
      </c>
      <c r="I104" s="5">
        <f t="shared" si="69"/>
        <v>31.017857142857142</v>
      </c>
      <c r="J104" t="s">
        <v>21</v>
      </c>
      <c r="K104" t="s">
        <v>22</v>
      </c>
      <c r="L104">
        <v>1526274000</v>
      </c>
      <c r="M104" s="10">
        <f t="shared" si="70"/>
        <v>43234.208333333328</v>
      </c>
      <c r="N104">
        <v>1526878800</v>
      </c>
      <c r="O104" s="10">
        <f t="shared" ref="O104" si="108">(((N104/60)/60)/24)+DATE(1970,1,1)</f>
        <v>43241.208333333328</v>
      </c>
      <c r="P104" t="b">
        <v>0</v>
      </c>
      <c r="Q104" t="b">
        <v>1</v>
      </c>
      <c r="R104" t="s">
        <v>65</v>
      </c>
      <c r="S104" s="6" t="str">
        <f>TRIM(MID(SUBSTITUTE($R104,"/",REPT(" ",LEN($R104))),(COLUMNS($R104:R104)-1)*LEN($R104)+1,LEN($R104)))</f>
        <v>technology</v>
      </c>
      <c r="T104" s="6" t="str">
        <f>TRIM(MID(SUBSTITUTE($R104,"/",REPT(" ",LEN($R104))),(COLUMNS($R104:S104)-1)*LEN($R104)+1,LEN($R104)))</f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8"/>
        <v>24.610000000000003</v>
      </c>
      <c r="G105" t="s">
        <v>14</v>
      </c>
      <c r="H105">
        <v>37</v>
      </c>
      <c r="I105" s="5">
        <f t="shared" si="69"/>
        <v>66.513513513513516</v>
      </c>
      <c r="J105" t="s">
        <v>107</v>
      </c>
      <c r="K105" t="s">
        <v>108</v>
      </c>
      <c r="L105">
        <v>1287896400</v>
      </c>
      <c r="M105" s="10">
        <f t="shared" si="70"/>
        <v>40475.208333333336</v>
      </c>
      <c r="N105">
        <v>1288674000</v>
      </c>
      <c r="O105" s="10">
        <f t="shared" ref="O105" si="109">(((N105/60)/60)/24)+DATE(1970,1,1)</f>
        <v>40484.208333333336</v>
      </c>
      <c r="P105" t="b">
        <v>0</v>
      </c>
      <c r="Q105" t="b">
        <v>0</v>
      </c>
      <c r="R105" t="s">
        <v>50</v>
      </c>
      <c r="S105" s="6" t="str">
        <f>TRIM(MID(SUBSTITUTE($R105,"/",REPT(" ",LEN($R105))),(COLUMNS($R105:R105)-1)*LEN($R105)+1,LEN($R105)))</f>
        <v>music</v>
      </c>
      <c r="T105" s="6" t="str">
        <f>TRIM(MID(SUBSTITUTE($R105,"/",REPT(" ",LEN($R105))),(COLUMNS($R105:S105)-1)*LEN($R105)+1,LEN($R105)))</f>
        <v>electric music</v>
      </c>
    </row>
    <row r="106" spans="1:20" hidden="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8"/>
        <v>143.14010067114094</v>
      </c>
      <c r="G106" t="s">
        <v>20</v>
      </c>
      <c r="H106">
        <v>1917</v>
      </c>
      <c r="I106" s="5">
        <f t="shared" si="69"/>
        <v>89.005216484089729</v>
      </c>
      <c r="J106" t="s">
        <v>21</v>
      </c>
      <c r="K106" t="s">
        <v>22</v>
      </c>
      <c r="L106">
        <v>1495515600</v>
      </c>
      <c r="M106" s="10">
        <f t="shared" si="70"/>
        <v>42878.208333333328</v>
      </c>
      <c r="N106">
        <v>1495602000</v>
      </c>
      <c r="O106" s="10">
        <f t="shared" ref="O106" si="110">(((N106/60)/60)/24)+DATE(1970,1,1)</f>
        <v>42879.208333333328</v>
      </c>
      <c r="P106" t="b">
        <v>0</v>
      </c>
      <c r="Q106" t="b">
        <v>0</v>
      </c>
      <c r="R106" t="s">
        <v>60</v>
      </c>
      <c r="S106" s="6" t="str">
        <f>TRIM(MID(SUBSTITUTE($R106,"/",REPT(" ",LEN($R106))),(COLUMNS($R106:R106)-1)*LEN($R106)+1,LEN($R106)))</f>
        <v>music</v>
      </c>
      <c r="T106" s="6" t="str">
        <f>TRIM(MID(SUBSTITUTE($R106,"/",REPT(" ",LEN($R106))),(COLUMNS($R106:S106)-1)*LEN($R106)+1,LEN($R106)))</f>
        <v>indie rock</v>
      </c>
    </row>
    <row r="107" spans="1:20" hidden="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8"/>
        <v>144.54411764705884</v>
      </c>
      <c r="G107" t="s">
        <v>20</v>
      </c>
      <c r="H107">
        <v>95</v>
      </c>
      <c r="I107" s="5">
        <f t="shared" si="69"/>
        <v>103.46315789473684</v>
      </c>
      <c r="J107" t="s">
        <v>21</v>
      </c>
      <c r="K107" t="s">
        <v>22</v>
      </c>
      <c r="L107">
        <v>1364878800</v>
      </c>
      <c r="M107" s="10">
        <f t="shared" si="70"/>
        <v>41366.208333333336</v>
      </c>
      <c r="N107">
        <v>1366434000</v>
      </c>
      <c r="O107" s="10">
        <f t="shared" ref="O107" si="111">(((N107/60)/60)/24)+DATE(1970,1,1)</f>
        <v>41384.208333333336</v>
      </c>
      <c r="P107" t="b">
        <v>0</v>
      </c>
      <c r="Q107" t="b">
        <v>0</v>
      </c>
      <c r="R107" t="s">
        <v>28</v>
      </c>
      <c r="S107" s="6" t="str">
        <f>TRIM(MID(SUBSTITUTE($R107,"/",REPT(" ",LEN($R107))),(COLUMNS($R107:R107)-1)*LEN($R107)+1,LEN($R107)))</f>
        <v>technology</v>
      </c>
      <c r="T107" s="6" t="str">
        <f>TRIM(MID(SUBSTITUTE($R107,"/",REPT(" ",LEN($R107))),(COLUMNS($R107:S107)-1)*LEN($R107)+1,LEN($R107)))</f>
        <v>web</v>
      </c>
    </row>
    <row r="108" spans="1:20" hidden="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8"/>
        <v>359.12820512820514</v>
      </c>
      <c r="G108" t="s">
        <v>20</v>
      </c>
      <c r="H108">
        <v>147</v>
      </c>
      <c r="I108" s="5">
        <f t="shared" si="69"/>
        <v>95.278911564625844</v>
      </c>
      <c r="J108" t="s">
        <v>21</v>
      </c>
      <c r="K108" t="s">
        <v>22</v>
      </c>
      <c r="L108">
        <v>1567918800</v>
      </c>
      <c r="M108" s="10">
        <f t="shared" si="70"/>
        <v>43716.208333333328</v>
      </c>
      <c r="N108">
        <v>1568350800</v>
      </c>
      <c r="O108" s="10">
        <f t="shared" ref="O108" si="112">(((N108/60)/60)/24)+DATE(1970,1,1)</f>
        <v>43721.208333333328</v>
      </c>
      <c r="P108" t="b">
        <v>0</v>
      </c>
      <c r="Q108" t="b">
        <v>0</v>
      </c>
      <c r="R108" t="s">
        <v>33</v>
      </c>
      <c r="S108" s="6" t="str">
        <f>TRIM(MID(SUBSTITUTE($R108,"/",REPT(" ",LEN($R108))),(COLUMNS($R108:R108)-1)*LEN($R108)+1,LEN($R108)))</f>
        <v>theater</v>
      </c>
      <c r="T108" s="6" t="str">
        <f>TRIM(MID(SUBSTITUTE($R108,"/",REPT(" ",LEN($R108))),(COLUMNS($R108:S108)-1)*LEN($R108)+1,LEN($R108)))</f>
        <v>plays</v>
      </c>
    </row>
    <row r="109" spans="1:20" ht="31.5" hidden="1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8"/>
        <v>186.48571428571427</v>
      </c>
      <c r="G109" t="s">
        <v>20</v>
      </c>
      <c r="H109">
        <v>86</v>
      </c>
      <c r="I109" s="5">
        <f t="shared" si="69"/>
        <v>75.895348837209298</v>
      </c>
      <c r="J109" t="s">
        <v>21</v>
      </c>
      <c r="K109" t="s">
        <v>22</v>
      </c>
      <c r="L109">
        <v>1524459600</v>
      </c>
      <c r="M109" s="10">
        <f t="shared" si="70"/>
        <v>43213.208333333328</v>
      </c>
      <c r="N109">
        <v>1525928400</v>
      </c>
      <c r="O109" s="10">
        <f t="shared" ref="O109" si="113">(((N109/60)/60)/24)+DATE(1970,1,1)</f>
        <v>43230.208333333328</v>
      </c>
      <c r="P109" t="b">
        <v>0</v>
      </c>
      <c r="Q109" t="b">
        <v>1</v>
      </c>
      <c r="R109" t="s">
        <v>33</v>
      </c>
      <c r="S109" s="6" t="str">
        <f>TRIM(MID(SUBSTITUTE($R109,"/",REPT(" ",LEN($R109))),(COLUMNS($R109:R109)-1)*LEN($R109)+1,LEN($R109)))</f>
        <v>theater</v>
      </c>
      <c r="T109" s="6" t="str">
        <f>TRIM(MID(SUBSTITUTE($R109,"/",REPT(" ",LEN($R109))),(COLUMNS($R109:S109)-1)*LEN($R109)+1,LEN($R109)))</f>
        <v>plays</v>
      </c>
    </row>
    <row r="110" spans="1:20" ht="31.5" hidden="1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8"/>
        <v>595.26666666666665</v>
      </c>
      <c r="G110" t="s">
        <v>20</v>
      </c>
      <c r="H110">
        <v>83</v>
      </c>
      <c r="I110" s="5">
        <f t="shared" si="69"/>
        <v>107.57831325301204</v>
      </c>
      <c r="J110" t="s">
        <v>21</v>
      </c>
      <c r="K110" t="s">
        <v>22</v>
      </c>
      <c r="L110">
        <v>1333688400</v>
      </c>
      <c r="M110" s="10">
        <f t="shared" si="70"/>
        <v>41005.208333333336</v>
      </c>
      <c r="N110">
        <v>1336885200</v>
      </c>
      <c r="O110" s="10">
        <f t="shared" ref="O110" si="114">(((N110/60)/60)/24)+DATE(1970,1,1)</f>
        <v>41042.208333333336</v>
      </c>
      <c r="P110" t="b">
        <v>0</v>
      </c>
      <c r="Q110" t="b">
        <v>0</v>
      </c>
      <c r="R110" t="s">
        <v>42</v>
      </c>
      <c r="S110" s="6" t="str">
        <f>TRIM(MID(SUBSTITUTE($R110,"/",REPT(" ",LEN($R110))),(COLUMNS($R110:R110)-1)*LEN($R110)+1,LEN($R110)))</f>
        <v>film &amp; video</v>
      </c>
      <c r="T110" s="6" t="str">
        <f>TRIM(MID(SUBSTITUTE($R110,"/",REPT(" ",LEN($R110))),(COLUMNS($R110:S110)-1)*LEN($R110)+1,LEN($R110)))</f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8"/>
        <v>59.21153846153846</v>
      </c>
      <c r="G111" t="s">
        <v>14</v>
      </c>
      <c r="H111">
        <v>60</v>
      </c>
      <c r="I111" s="5">
        <f t="shared" si="69"/>
        <v>51.31666666666667</v>
      </c>
      <c r="J111" t="s">
        <v>21</v>
      </c>
      <c r="K111" t="s">
        <v>22</v>
      </c>
      <c r="L111">
        <v>1389506400</v>
      </c>
      <c r="M111" s="10">
        <f t="shared" si="70"/>
        <v>41651.25</v>
      </c>
      <c r="N111">
        <v>1389679200</v>
      </c>
      <c r="O111" s="10">
        <f t="shared" ref="O111" si="115">(((N111/60)/60)/24)+DATE(1970,1,1)</f>
        <v>41653.25</v>
      </c>
      <c r="P111" t="b">
        <v>0</v>
      </c>
      <c r="Q111" t="b">
        <v>0</v>
      </c>
      <c r="R111" t="s">
        <v>269</v>
      </c>
      <c r="S111" s="6" t="str">
        <f>TRIM(MID(SUBSTITUTE($R111,"/",REPT(" ",LEN($R111))),(COLUMNS($R111:R111)-1)*LEN($R111)+1,LEN($R111)))</f>
        <v>film &amp; video</v>
      </c>
      <c r="T111" s="6" t="str">
        <f>TRIM(MID(SUBSTITUTE($R111,"/",REPT(" ",LEN($R111))),(COLUMNS($R111:S111)-1)*LEN($R111)+1,LEN($R111)))</f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8"/>
        <v>14.962780898876405</v>
      </c>
      <c r="G112" t="s">
        <v>14</v>
      </c>
      <c r="H112">
        <v>296</v>
      </c>
      <c r="I112" s="5">
        <f t="shared" si="69"/>
        <v>71.983108108108112</v>
      </c>
      <c r="J112" t="s">
        <v>21</v>
      </c>
      <c r="K112" t="s">
        <v>22</v>
      </c>
      <c r="L112">
        <v>1536642000</v>
      </c>
      <c r="M112" s="10">
        <f t="shared" si="70"/>
        <v>43354.208333333328</v>
      </c>
      <c r="N112">
        <v>1538283600</v>
      </c>
      <c r="O112" s="10">
        <f t="shared" ref="O112" si="116">(((N112/60)/60)/24)+DATE(1970,1,1)</f>
        <v>43373.208333333328</v>
      </c>
      <c r="P112" t="b">
        <v>0</v>
      </c>
      <c r="Q112" t="b">
        <v>0</v>
      </c>
      <c r="R112" t="s">
        <v>17</v>
      </c>
      <c r="S112" s="6" t="str">
        <f>TRIM(MID(SUBSTITUTE($R112,"/",REPT(" ",LEN($R112))),(COLUMNS($R112:R112)-1)*LEN($R112)+1,LEN($R112)))</f>
        <v>food</v>
      </c>
      <c r="T112" s="6" t="str">
        <f>TRIM(MID(SUBSTITUTE($R112,"/",REPT(" ",LEN($R112))),(COLUMNS($R112:S112)-1)*LEN($R112)+1,LEN($R112)))</f>
        <v>food trucks</v>
      </c>
    </row>
    <row r="113" spans="1:20" hidden="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8"/>
        <v>119.95602605863192</v>
      </c>
      <c r="G113" t="s">
        <v>20</v>
      </c>
      <c r="H113">
        <v>676</v>
      </c>
      <c r="I113" s="5">
        <f t="shared" si="69"/>
        <v>108.95414201183432</v>
      </c>
      <c r="J113" t="s">
        <v>21</v>
      </c>
      <c r="K113" t="s">
        <v>22</v>
      </c>
      <c r="L113">
        <v>1348290000</v>
      </c>
      <c r="M113" s="10">
        <f t="shared" si="70"/>
        <v>41174.208333333336</v>
      </c>
      <c r="N113">
        <v>1348808400</v>
      </c>
      <c r="O113" s="10">
        <f t="shared" ref="O113" si="117">(((N113/60)/60)/24)+DATE(1970,1,1)</f>
        <v>41180.208333333336</v>
      </c>
      <c r="P113" t="b">
        <v>0</v>
      </c>
      <c r="Q113" t="b">
        <v>0</v>
      </c>
      <c r="R113" t="s">
        <v>133</v>
      </c>
      <c r="S113" s="6" t="str">
        <f>TRIM(MID(SUBSTITUTE($R113,"/",REPT(" ",LEN($R113))),(COLUMNS($R113:R113)-1)*LEN($R113)+1,LEN($R113)))</f>
        <v>publishing</v>
      </c>
      <c r="T113" s="6" t="str">
        <f>TRIM(MID(SUBSTITUTE($R113,"/",REPT(" ",LEN($R113))),(COLUMNS($R113:S113)-1)*LEN($R113)+1,LEN($R113)))</f>
        <v>radio &amp; podcasts</v>
      </c>
    </row>
    <row r="114" spans="1:20" hidden="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8"/>
        <v>268.82978723404256</v>
      </c>
      <c r="G114" t="s">
        <v>20</v>
      </c>
      <c r="H114">
        <v>361</v>
      </c>
      <c r="I114" s="5">
        <f t="shared" si="69"/>
        <v>35</v>
      </c>
      <c r="J114" t="s">
        <v>26</v>
      </c>
      <c r="K114" t="s">
        <v>27</v>
      </c>
      <c r="L114">
        <v>1408856400</v>
      </c>
      <c r="M114" s="10">
        <f t="shared" si="70"/>
        <v>41875.208333333336</v>
      </c>
      <c r="N114">
        <v>1410152400</v>
      </c>
      <c r="O114" s="10">
        <f t="shared" ref="O114" si="118">(((N114/60)/60)/24)+DATE(1970,1,1)</f>
        <v>41890.208333333336</v>
      </c>
      <c r="P114" t="b">
        <v>0</v>
      </c>
      <c r="Q114" t="b">
        <v>0</v>
      </c>
      <c r="R114" t="s">
        <v>28</v>
      </c>
      <c r="S114" s="6" t="str">
        <f>TRIM(MID(SUBSTITUTE($R114,"/",REPT(" ",LEN($R114))),(COLUMNS($R114:R114)-1)*LEN($R114)+1,LEN($R114)))</f>
        <v>technology</v>
      </c>
      <c r="T114" s="6" t="str">
        <f>TRIM(MID(SUBSTITUTE($R114,"/",REPT(" ",LEN($R114))),(COLUMNS($R114:S114)-1)*LEN($R114)+1,LEN($R114)))</f>
        <v>web</v>
      </c>
    </row>
    <row r="115" spans="1:20" hidden="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8"/>
        <v>376.87878787878788</v>
      </c>
      <c r="G115" t="s">
        <v>20</v>
      </c>
      <c r="H115">
        <v>131</v>
      </c>
      <c r="I115" s="5">
        <f t="shared" si="69"/>
        <v>94.938931297709928</v>
      </c>
      <c r="J115" t="s">
        <v>21</v>
      </c>
      <c r="K115" t="s">
        <v>22</v>
      </c>
      <c r="L115">
        <v>1505192400</v>
      </c>
      <c r="M115" s="10">
        <f t="shared" si="70"/>
        <v>42990.208333333328</v>
      </c>
      <c r="N115">
        <v>1505797200</v>
      </c>
      <c r="O115" s="10">
        <f t="shared" ref="O115" si="119">(((N115/60)/60)/24)+DATE(1970,1,1)</f>
        <v>42997.208333333328</v>
      </c>
      <c r="P115" t="b">
        <v>0</v>
      </c>
      <c r="Q115" t="b">
        <v>0</v>
      </c>
      <c r="R115" t="s">
        <v>17</v>
      </c>
      <c r="S115" s="6" t="str">
        <f>TRIM(MID(SUBSTITUTE($R115,"/",REPT(" ",LEN($R115))),(COLUMNS($R115:R115)-1)*LEN($R115)+1,LEN($R115)))</f>
        <v>food</v>
      </c>
      <c r="T115" s="6" t="str">
        <f>TRIM(MID(SUBSTITUTE($R115,"/",REPT(" ",LEN($R115))),(COLUMNS($R115:S115)-1)*LEN($R115)+1,LEN($R115)))</f>
        <v>food trucks</v>
      </c>
    </row>
    <row r="116" spans="1:20" hidden="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8"/>
        <v>727.15789473684208</v>
      </c>
      <c r="G116" t="s">
        <v>20</v>
      </c>
      <c r="H116">
        <v>126</v>
      </c>
      <c r="I116" s="5">
        <f t="shared" si="69"/>
        <v>109.65079365079364</v>
      </c>
      <c r="J116" t="s">
        <v>21</v>
      </c>
      <c r="K116" t="s">
        <v>22</v>
      </c>
      <c r="L116">
        <v>1554786000</v>
      </c>
      <c r="M116" s="10">
        <f t="shared" si="70"/>
        <v>43564.208333333328</v>
      </c>
      <c r="N116">
        <v>1554872400</v>
      </c>
      <c r="O116" s="10">
        <f t="shared" ref="O116" si="120">(((N116/60)/60)/24)+DATE(1970,1,1)</f>
        <v>43565.208333333328</v>
      </c>
      <c r="P116" t="b">
        <v>0</v>
      </c>
      <c r="Q116" t="b">
        <v>1</v>
      </c>
      <c r="R116" t="s">
        <v>65</v>
      </c>
      <c r="S116" s="6" t="str">
        <f>TRIM(MID(SUBSTITUTE($R116,"/",REPT(" ",LEN($R116))),(COLUMNS($R116:R116)-1)*LEN($R116)+1,LEN($R116)))</f>
        <v>technology</v>
      </c>
      <c r="T116" s="6" t="str">
        <f>TRIM(MID(SUBSTITUTE($R116,"/",REPT(" ",LEN($R116))),(COLUMNS($R116:S116)-1)*LEN($R116)+1,LEN($R116)))</f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8"/>
        <v>87.211757648470297</v>
      </c>
      <c r="G117" t="s">
        <v>14</v>
      </c>
      <c r="H117">
        <v>3304</v>
      </c>
      <c r="I117" s="5">
        <f t="shared" si="69"/>
        <v>44.001815980629537</v>
      </c>
      <c r="J117" t="s">
        <v>107</v>
      </c>
      <c r="K117" t="s">
        <v>108</v>
      </c>
      <c r="L117">
        <v>1510898400</v>
      </c>
      <c r="M117" s="10">
        <f t="shared" si="70"/>
        <v>43056.25</v>
      </c>
      <c r="N117">
        <v>1513922400</v>
      </c>
      <c r="O117" s="10">
        <f t="shared" ref="O117" si="121">(((N117/60)/60)/24)+DATE(1970,1,1)</f>
        <v>43091.25</v>
      </c>
      <c r="P117" t="b">
        <v>0</v>
      </c>
      <c r="Q117" t="b">
        <v>0</v>
      </c>
      <c r="R117" t="s">
        <v>119</v>
      </c>
      <c r="S117" s="6" t="str">
        <f>TRIM(MID(SUBSTITUTE($R117,"/",REPT(" ",LEN($R117))),(COLUMNS($R117:R117)-1)*LEN($R117)+1,LEN($R117)))</f>
        <v>publishing</v>
      </c>
      <c r="T117" s="6" t="str">
        <f>TRIM(MID(SUBSTITUTE($R117,"/",REPT(" ",LEN($R117))),(COLUMNS($R117:S117)-1)*LEN($R117)+1,LEN($R117)))</f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8"/>
        <v>88</v>
      </c>
      <c r="G118" t="s">
        <v>14</v>
      </c>
      <c r="H118">
        <v>73</v>
      </c>
      <c r="I118" s="5">
        <f t="shared" si="69"/>
        <v>86.794520547945211</v>
      </c>
      <c r="J118" t="s">
        <v>21</v>
      </c>
      <c r="K118" t="s">
        <v>22</v>
      </c>
      <c r="L118">
        <v>1442552400</v>
      </c>
      <c r="M118" s="10">
        <f t="shared" si="70"/>
        <v>42265.208333333328</v>
      </c>
      <c r="N118">
        <v>1442638800</v>
      </c>
      <c r="O118" s="10">
        <f t="shared" ref="O118" si="122">(((N118/60)/60)/24)+DATE(1970,1,1)</f>
        <v>42266.208333333328</v>
      </c>
      <c r="P118" t="b">
        <v>0</v>
      </c>
      <c r="Q118" t="b">
        <v>0</v>
      </c>
      <c r="R118" t="s">
        <v>33</v>
      </c>
      <c r="S118" s="6" t="str">
        <f>TRIM(MID(SUBSTITUTE($R118,"/",REPT(" ",LEN($R118))),(COLUMNS($R118:R118)-1)*LEN($R118)+1,LEN($R118)))</f>
        <v>theater</v>
      </c>
      <c r="T118" s="6" t="str">
        <f>TRIM(MID(SUBSTITUTE($R118,"/",REPT(" ",LEN($R118))),(COLUMNS($R118:S118)-1)*LEN($R118)+1,LEN($R118)))</f>
        <v>plays</v>
      </c>
    </row>
    <row r="119" spans="1:20" hidden="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8"/>
        <v>173.9387755102041</v>
      </c>
      <c r="G119" t="s">
        <v>20</v>
      </c>
      <c r="H119">
        <v>275</v>
      </c>
      <c r="I119" s="5">
        <f t="shared" si="69"/>
        <v>30.992727272727272</v>
      </c>
      <c r="J119" t="s">
        <v>21</v>
      </c>
      <c r="K119" t="s">
        <v>22</v>
      </c>
      <c r="L119">
        <v>1316667600</v>
      </c>
      <c r="M119" s="10">
        <f t="shared" si="70"/>
        <v>40808.208333333336</v>
      </c>
      <c r="N119">
        <v>1317186000</v>
      </c>
      <c r="O119" s="10">
        <f t="shared" ref="O119" si="123">(((N119/60)/60)/24)+DATE(1970,1,1)</f>
        <v>40814.208333333336</v>
      </c>
      <c r="P119" t="b">
        <v>0</v>
      </c>
      <c r="Q119" t="b">
        <v>0</v>
      </c>
      <c r="R119" t="s">
        <v>269</v>
      </c>
      <c r="S119" s="6" t="str">
        <f>TRIM(MID(SUBSTITUTE($R119,"/",REPT(" ",LEN($R119))),(COLUMNS($R119:R119)-1)*LEN($R119)+1,LEN($R119)))</f>
        <v>film &amp; video</v>
      </c>
      <c r="T119" s="6" t="str">
        <f>TRIM(MID(SUBSTITUTE($R119,"/",REPT(" ",LEN($R119))),(COLUMNS($R119:S119)-1)*LEN($R119)+1,LEN($R119)))</f>
        <v>television</v>
      </c>
    </row>
    <row r="120" spans="1:20" hidden="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8"/>
        <v>117.61111111111111</v>
      </c>
      <c r="G120" t="s">
        <v>20</v>
      </c>
      <c r="H120">
        <v>67</v>
      </c>
      <c r="I120" s="5">
        <f t="shared" si="69"/>
        <v>94.791044776119406</v>
      </c>
      <c r="J120" t="s">
        <v>21</v>
      </c>
      <c r="K120" t="s">
        <v>22</v>
      </c>
      <c r="L120">
        <v>1390716000</v>
      </c>
      <c r="M120" s="10">
        <f t="shared" si="70"/>
        <v>41665.25</v>
      </c>
      <c r="N120">
        <v>1391234400</v>
      </c>
      <c r="O120" s="10">
        <f t="shared" ref="O120" si="124">(((N120/60)/60)/24)+DATE(1970,1,1)</f>
        <v>41671.25</v>
      </c>
      <c r="P120" t="b">
        <v>0</v>
      </c>
      <c r="Q120" t="b">
        <v>0</v>
      </c>
      <c r="R120" t="s">
        <v>122</v>
      </c>
      <c r="S120" s="6" t="str">
        <f>TRIM(MID(SUBSTITUTE($R120,"/",REPT(" ",LEN($R120))),(COLUMNS($R120:R120)-1)*LEN($R120)+1,LEN($R120)))</f>
        <v>photography</v>
      </c>
      <c r="T120" s="6" t="str">
        <f>TRIM(MID(SUBSTITUTE($R120,"/",REPT(" ",LEN($R120))),(COLUMNS($R120:S120)-1)*LEN($R120)+1,LEN($R120)))</f>
        <v>photography books</v>
      </c>
    </row>
    <row r="121" spans="1:20" ht="31.5" hidden="1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8"/>
        <v>214.96</v>
      </c>
      <c r="G121" t="s">
        <v>20</v>
      </c>
      <c r="H121">
        <v>154</v>
      </c>
      <c r="I121" s="5">
        <f t="shared" si="69"/>
        <v>69.79220779220779</v>
      </c>
      <c r="J121" t="s">
        <v>21</v>
      </c>
      <c r="K121" t="s">
        <v>22</v>
      </c>
      <c r="L121">
        <v>1402894800</v>
      </c>
      <c r="M121" s="10">
        <f t="shared" si="70"/>
        <v>41806.208333333336</v>
      </c>
      <c r="N121">
        <v>1404363600</v>
      </c>
      <c r="O121" s="10">
        <f t="shared" ref="O121" si="125">(((N121/60)/60)/24)+DATE(1970,1,1)</f>
        <v>41823.208333333336</v>
      </c>
      <c r="P121" t="b">
        <v>0</v>
      </c>
      <c r="Q121" t="b">
        <v>1</v>
      </c>
      <c r="R121" t="s">
        <v>42</v>
      </c>
      <c r="S121" s="6" t="str">
        <f>TRIM(MID(SUBSTITUTE($R121,"/",REPT(" ",LEN($R121))),(COLUMNS($R121:R121)-1)*LEN($R121)+1,LEN($R121)))</f>
        <v>film &amp; video</v>
      </c>
      <c r="T121" s="6" t="str">
        <f>TRIM(MID(SUBSTITUTE($R121,"/",REPT(" ",LEN($R121))),(COLUMNS($R121:S121)-1)*LEN($R121)+1,LEN($R121)))</f>
        <v>documentary</v>
      </c>
    </row>
    <row r="122" spans="1:20" hidden="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8"/>
        <v>149.49667110519306</v>
      </c>
      <c r="G122" t="s">
        <v>20</v>
      </c>
      <c r="H122">
        <v>1782</v>
      </c>
      <c r="I122" s="5">
        <f t="shared" si="69"/>
        <v>63.003367003367003</v>
      </c>
      <c r="J122" t="s">
        <v>21</v>
      </c>
      <c r="K122" t="s">
        <v>22</v>
      </c>
      <c r="L122">
        <v>1429246800</v>
      </c>
      <c r="M122" s="10">
        <f t="shared" si="70"/>
        <v>42111.208333333328</v>
      </c>
      <c r="N122">
        <v>1429592400</v>
      </c>
      <c r="O122" s="10">
        <f t="shared" ref="O122" si="126">(((N122/60)/60)/24)+DATE(1970,1,1)</f>
        <v>42115.208333333328</v>
      </c>
      <c r="P122" t="b">
        <v>0</v>
      </c>
      <c r="Q122" t="b">
        <v>1</v>
      </c>
      <c r="R122" t="s">
        <v>292</v>
      </c>
      <c r="S122" s="6" t="str">
        <f>TRIM(MID(SUBSTITUTE($R122,"/",REPT(" ",LEN($R122))),(COLUMNS($R122:R122)-1)*LEN($R122)+1,LEN($R122)))</f>
        <v>games</v>
      </c>
      <c r="T122" s="6" t="str">
        <f>TRIM(MID(SUBSTITUTE($R122,"/",REPT(" ",LEN($R122))),(COLUMNS($R122:S122)-1)*LEN($R122)+1,LEN($R122)))</f>
        <v>mobile games</v>
      </c>
    </row>
    <row r="123" spans="1:20" hidden="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8"/>
        <v>219.33995584988963</v>
      </c>
      <c r="G123" t="s">
        <v>20</v>
      </c>
      <c r="H123">
        <v>903</v>
      </c>
      <c r="I123" s="5">
        <f t="shared" si="69"/>
        <v>110.0343300110742</v>
      </c>
      <c r="J123" t="s">
        <v>21</v>
      </c>
      <c r="K123" t="s">
        <v>22</v>
      </c>
      <c r="L123">
        <v>1412485200</v>
      </c>
      <c r="M123" s="10">
        <f t="shared" si="70"/>
        <v>41917.208333333336</v>
      </c>
      <c r="N123">
        <v>1413608400</v>
      </c>
      <c r="O123" s="10">
        <f t="shared" ref="O123" si="127">(((N123/60)/60)/24)+DATE(1970,1,1)</f>
        <v>41930.208333333336</v>
      </c>
      <c r="P123" t="b">
        <v>0</v>
      </c>
      <c r="Q123" t="b">
        <v>0</v>
      </c>
      <c r="R123" t="s">
        <v>89</v>
      </c>
      <c r="S123" s="6" t="str">
        <f>TRIM(MID(SUBSTITUTE($R123,"/",REPT(" ",LEN($R123))),(COLUMNS($R123:R123)-1)*LEN($R123)+1,LEN($R123)))</f>
        <v>games</v>
      </c>
      <c r="T123" s="6" t="str">
        <f>TRIM(MID(SUBSTITUTE($R123,"/",REPT(" ",LEN($R123))),(COLUMNS($R123:S123)-1)*LEN($R123)+1,LEN($R123)))</f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8"/>
        <v>64.367690058479525</v>
      </c>
      <c r="G124" t="s">
        <v>14</v>
      </c>
      <c r="H124">
        <v>3387</v>
      </c>
      <c r="I124" s="5">
        <f t="shared" si="69"/>
        <v>25.997933274284026</v>
      </c>
      <c r="J124" t="s">
        <v>21</v>
      </c>
      <c r="K124" t="s">
        <v>22</v>
      </c>
      <c r="L124">
        <v>1417068000</v>
      </c>
      <c r="M124" s="10">
        <f t="shared" si="70"/>
        <v>41970.25</v>
      </c>
      <c r="N124">
        <v>1419400800</v>
      </c>
      <c r="O124" s="10">
        <f t="shared" ref="O124" si="128">(((N124/60)/60)/24)+DATE(1970,1,1)</f>
        <v>41997.25</v>
      </c>
      <c r="P124" t="b">
        <v>0</v>
      </c>
      <c r="Q124" t="b">
        <v>0</v>
      </c>
      <c r="R124" t="s">
        <v>119</v>
      </c>
      <c r="S124" s="6" t="str">
        <f>TRIM(MID(SUBSTITUTE($R124,"/",REPT(" ",LEN($R124))),(COLUMNS($R124:R124)-1)*LEN($R124)+1,LEN($R124)))</f>
        <v>publishing</v>
      </c>
      <c r="T124" s="6" t="str">
        <f>TRIM(MID(SUBSTITUTE($R124,"/",REPT(" ",LEN($R124))),(COLUMNS($R124:S124)-1)*LEN($R124)+1,LEN($R124)))</f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8"/>
        <v>18.622397298818232</v>
      </c>
      <c r="G125" t="s">
        <v>14</v>
      </c>
      <c r="H125">
        <v>662</v>
      </c>
      <c r="I125" s="5">
        <f t="shared" si="69"/>
        <v>49.987915407854985</v>
      </c>
      <c r="J125" t="s">
        <v>15</v>
      </c>
      <c r="K125" t="s">
        <v>16</v>
      </c>
      <c r="L125">
        <v>1448344800</v>
      </c>
      <c r="M125" s="10">
        <f t="shared" si="70"/>
        <v>42332.25</v>
      </c>
      <c r="N125">
        <v>1448604000</v>
      </c>
      <c r="O125" s="10">
        <f t="shared" ref="O125" si="129">(((N125/60)/60)/24)+DATE(1970,1,1)</f>
        <v>42335.25</v>
      </c>
      <c r="P125" t="b">
        <v>1</v>
      </c>
      <c r="Q125" t="b">
        <v>0</v>
      </c>
      <c r="R125" t="s">
        <v>33</v>
      </c>
      <c r="S125" s="6" t="str">
        <f>TRIM(MID(SUBSTITUTE($R125,"/",REPT(" ",LEN($R125))),(COLUMNS($R125:R125)-1)*LEN($R125)+1,LEN($R125)))</f>
        <v>theater</v>
      </c>
      <c r="T125" s="6" t="str">
        <f>TRIM(MID(SUBSTITUTE($R125,"/",REPT(" ",LEN($R125))),(COLUMNS($R125:S125)-1)*LEN($R125)+1,LEN($R125)))</f>
        <v>plays</v>
      </c>
    </row>
    <row r="126" spans="1:20" hidden="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8"/>
        <v>367.76923076923077</v>
      </c>
      <c r="G126" t="s">
        <v>20</v>
      </c>
      <c r="H126">
        <v>94</v>
      </c>
      <c r="I126" s="5">
        <f t="shared" si="69"/>
        <v>101.72340425531915</v>
      </c>
      <c r="J126" t="s">
        <v>107</v>
      </c>
      <c r="K126" t="s">
        <v>108</v>
      </c>
      <c r="L126">
        <v>1557723600</v>
      </c>
      <c r="M126" s="10">
        <f t="shared" si="70"/>
        <v>43598.208333333328</v>
      </c>
      <c r="N126">
        <v>1562302800</v>
      </c>
      <c r="O126" s="10">
        <f t="shared" ref="O126" si="130">(((N126/60)/60)/24)+DATE(1970,1,1)</f>
        <v>43651.208333333328</v>
      </c>
      <c r="P126" t="b">
        <v>0</v>
      </c>
      <c r="Q126" t="b">
        <v>0</v>
      </c>
      <c r="R126" t="s">
        <v>122</v>
      </c>
      <c r="S126" s="6" t="str">
        <f>TRIM(MID(SUBSTITUTE($R126,"/",REPT(" ",LEN($R126))),(COLUMNS($R126:R126)-1)*LEN($R126)+1,LEN($R126)))</f>
        <v>photography</v>
      </c>
      <c r="T126" s="6" t="str">
        <f>TRIM(MID(SUBSTITUTE($R126,"/",REPT(" ",LEN($R126))),(COLUMNS($R126:S126)-1)*LEN($R126)+1,LEN($R126)))</f>
        <v>photography books</v>
      </c>
    </row>
    <row r="127" spans="1:20" hidden="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8"/>
        <v>159.90566037735849</v>
      </c>
      <c r="G127" t="s">
        <v>20</v>
      </c>
      <c r="H127">
        <v>180</v>
      </c>
      <c r="I127" s="5">
        <f t="shared" si="69"/>
        <v>47.083333333333336</v>
      </c>
      <c r="J127" t="s">
        <v>21</v>
      </c>
      <c r="K127" t="s">
        <v>22</v>
      </c>
      <c r="L127">
        <v>1537333200</v>
      </c>
      <c r="M127" s="10">
        <f t="shared" si="70"/>
        <v>43362.208333333328</v>
      </c>
      <c r="N127">
        <v>1537678800</v>
      </c>
      <c r="O127" s="10">
        <f t="shared" ref="O127" si="131">(((N127/60)/60)/24)+DATE(1970,1,1)</f>
        <v>43366.208333333328</v>
      </c>
      <c r="P127" t="b">
        <v>0</v>
      </c>
      <c r="Q127" t="b">
        <v>0</v>
      </c>
      <c r="R127" t="s">
        <v>33</v>
      </c>
      <c r="S127" s="6" t="str">
        <f>TRIM(MID(SUBSTITUTE($R127,"/",REPT(" ",LEN($R127))),(COLUMNS($R127:R127)-1)*LEN($R127)+1,LEN($R127)))</f>
        <v>theater</v>
      </c>
      <c r="T127" s="6" t="str">
        <f>TRIM(MID(SUBSTITUTE($R127,"/",REPT(" ",LEN($R127))),(COLUMNS($R127:S127)-1)*LEN($R127)+1,LEN($R127)))</f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8"/>
        <v>38.633185349611544</v>
      </c>
      <c r="G128" t="s">
        <v>14</v>
      </c>
      <c r="H128">
        <v>774</v>
      </c>
      <c r="I128" s="5">
        <f t="shared" si="69"/>
        <v>89.944444444444443</v>
      </c>
      <c r="J128" t="s">
        <v>21</v>
      </c>
      <c r="K128" t="s">
        <v>22</v>
      </c>
      <c r="L128">
        <v>1471150800</v>
      </c>
      <c r="M128" s="10">
        <f t="shared" si="70"/>
        <v>42596.208333333328</v>
      </c>
      <c r="N128">
        <v>1473570000</v>
      </c>
      <c r="O128" s="10">
        <f t="shared" ref="O128" si="132">(((N128/60)/60)/24)+DATE(1970,1,1)</f>
        <v>42624.208333333328</v>
      </c>
      <c r="P128" t="b">
        <v>0</v>
      </c>
      <c r="Q128" t="b">
        <v>1</v>
      </c>
      <c r="R128" t="s">
        <v>33</v>
      </c>
      <c r="S128" s="6" t="str">
        <f>TRIM(MID(SUBSTITUTE($R128,"/",REPT(" ",LEN($R128))),(COLUMNS($R128:R128)-1)*LEN($R128)+1,LEN($R128)))</f>
        <v>theater</v>
      </c>
      <c r="T128" s="6" t="str">
        <f>TRIM(MID(SUBSTITUTE($R128,"/",REPT(" ",LEN($R128))),(COLUMNS($R128:S128)-1)*LEN($R128)+1,LEN($R128)))</f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8"/>
        <v>51.42151162790698</v>
      </c>
      <c r="G129" t="s">
        <v>14</v>
      </c>
      <c r="H129">
        <v>672</v>
      </c>
      <c r="I129" s="5">
        <f t="shared" si="69"/>
        <v>78.96875</v>
      </c>
      <c r="J129" t="s">
        <v>15</v>
      </c>
      <c r="K129" t="s">
        <v>16</v>
      </c>
      <c r="L129">
        <v>1273640400</v>
      </c>
      <c r="M129" s="10">
        <f t="shared" si="70"/>
        <v>40310.208333333336</v>
      </c>
      <c r="N129">
        <v>1273899600</v>
      </c>
      <c r="O129" s="10">
        <f t="shared" ref="O129" si="133">(((N129/60)/60)/24)+DATE(1970,1,1)</f>
        <v>40313.208333333336</v>
      </c>
      <c r="P129" t="b">
        <v>0</v>
      </c>
      <c r="Q129" t="b">
        <v>0</v>
      </c>
      <c r="R129" t="s">
        <v>33</v>
      </c>
      <c r="S129" s="6" t="str">
        <f>TRIM(MID(SUBSTITUTE($R129,"/",REPT(" ",LEN($R129))),(COLUMNS($R129:R129)-1)*LEN($R129)+1,LEN($R129)))</f>
        <v>theater</v>
      </c>
      <c r="T129" s="6" t="str">
        <f>TRIM(MID(SUBSTITUTE($R129,"/",REPT(" ",LEN($R129))),(COLUMNS($R129:S129)-1)*LEN($R129)+1,LEN($R129)))</f>
        <v>plays</v>
      </c>
    </row>
    <row r="130" spans="1:20" hidden="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8"/>
        <v>60.334277620396605</v>
      </c>
      <c r="G130" t="s">
        <v>74</v>
      </c>
      <c r="H130">
        <v>532</v>
      </c>
      <c r="I130" s="5">
        <f t="shared" si="69"/>
        <v>80.067669172932327</v>
      </c>
      <c r="J130" t="s">
        <v>21</v>
      </c>
      <c r="K130" t="s">
        <v>22</v>
      </c>
      <c r="L130">
        <v>1282885200</v>
      </c>
      <c r="M130" s="10">
        <f t="shared" si="70"/>
        <v>40417.208333333336</v>
      </c>
      <c r="N130">
        <v>1284008400</v>
      </c>
      <c r="O130" s="10">
        <f t="shared" ref="O130" si="134">(((N130/60)/60)/24)+DATE(1970,1,1)</f>
        <v>40430.208333333336</v>
      </c>
      <c r="P130" t="b">
        <v>0</v>
      </c>
      <c r="Q130" t="b">
        <v>0</v>
      </c>
      <c r="R130" t="s">
        <v>23</v>
      </c>
      <c r="S130" s="6" t="str">
        <f>TRIM(MID(SUBSTITUTE($R130,"/",REPT(" ",LEN($R130))),(COLUMNS($R130:R130)-1)*LEN($R130)+1,LEN($R130)))</f>
        <v>music</v>
      </c>
      <c r="T130" s="6" t="str">
        <f>TRIM(MID(SUBSTITUTE($R130,"/",REPT(" ",LEN($R130))),(COLUMNS($R130:S130)-1)*LEN($R130)+1,LEN($R130)))</f>
        <v>rock</v>
      </c>
    </row>
    <row r="131" spans="1:20" hidden="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35">E131/D131*100</f>
        <v>3.202693602693603</v>
      </c>
      <c r="G131" t="s">
        <v>74</v>
      </c>
      <c r="H131">
        <v>55</v>
      </c>
      <c r="I131" s="5">
        <f t="shared" ref="I131:I194" si="136">IFERROR(E131/H131,0)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37">(((L131/60)/60)/24)+DATE(1970,1,1)</f>
        <v>42038.25</v>
      </c>
      <c r="N131">
        <v>1425103200</v>
      </c>
      <c r="O131" s="10">
        <f t="shared" ref="O131" si="138">(((N131/60)/60)/24)+DATE(1970,1,1)</f>
        <v>42063.25</v>
      </c>
      <c r="P131" t="b">
        <v>0</v>
      </c>
      <c r="Q131" t="b">
        <v>0</v>
      </c>
      <c r="R131" t="s">
        <v>17</v>
      </c>
      <c r="S131" s="6" t="str">
        <f>TRIM(MID(SUBSTITUTE($R131,"/",REPT(" ",LEN($R131))),(COLUMNS($R131:R131)-1)*LEN($R131)+1,LEN($R131)))</f>
        <v>food</v>
      </c>
      <c r="T131" s="6" t="str">
        <f>TRIM(MID(SUBSTITUTE($R131,"/",REPT(" ",LEN($R131))),(COLUMNS($R131:S131)-1)*LEN($R131)+1,LEN($R131)))</f>
        <v>food trucks</v>
      </c>
    </row>
    <row r="132" spans="1:20" hidden="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35"/>
        <v>155.46875</v>
      </c>
      <c r="G132" t="s">
        <v>20</v>
      </c>
      <c r="H132">
        <v>533</v>
      </c>
      <c r="I132" s="5">
        <f t="shared" si="136"/>
        <v>28.001876172607879</v>
      </c>
      <c r="J132" t="s">
        <v>36</v>
      </c>
      <c r="K132" t="s">
        <v>37</v>
      </c>
      <c r="L132">
        <v>1319605200</v>
      </c>
      <c r="M132" s="10">
        <f t="shared" si="137"/>
        <v>40842.208333333336</v>
      </c>
      <c r="N132">
        <v>1320991200</v>
      </c>
      <c r="O132" s="10">
        <f t="shared" ref="O132" si="139">(((N132/60)/60)/24)+DATE(1970,1,1)</f>
        <v>40858.25</v>
      </c>
      <c r="P132" t="b">
        <v>0</v>
      </c>
      <c r="Q132" t="b">
        <v>0</v>
      </c>
      <c r="R132" t="s">
        <v>53</v>
      </c>
      <c r="S132" s="6" t="str">
        <f>TRIM(MID(SUBSTITUTE($R132,"/",REPT(" ",LEN($R132))),(COLUMNS($R132:R132)-1)*LEN($R132)+1,LEN($R132)))</f>
        <v>film &amp; video</v>
      </c>
      <c r="T132" s="6" t="str">
        <f>TRIM(MID(SUBSTITUTE($R132,"/",REPT(" ",LEN($R132))),(COLUMNS($R132:S132)-1)*LEN($R132)+1,LEN($R132)))</f>
        <v>drama</v>
      </c>
    </row>
    <row r="133" spans="1:20" ht="31.5" hidden="1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35"/>
        <v>100.85974499089254</v>
      </c>
      <c r="G133" t="s">
        <v>20</v>
      </c>
      <c r="H133">
        <v>2443</v>
      </c>
      <c r="I133" s="5">
        <f t="shared" si="136"/>
        <v>67.996725337699544</v>
      </c>
      <c r="J133" t="s">
        <v>40</v>
      </c>
      <c r="K133" t="s">
        <v>41</v>
      </c>
      <c r="L133">
        <v>1385704800</v>
      </c>
      <c r="M133" s="10">
        <f t="shared" si="137"/>
        <v>41607.25</v>
      </c>
      <c r="N133">
        <v>1386828000</v>
      </c>
      <c r="O133" s="10">
        <f t="shared" ref="O133" si="140">(((N133/60)/60)/24)+DATE(1970,1,1)</f>
        <v>41620.25</v>
      </c>
      <c r="P133" t="b">
        <v>0</v>
      </c>
      <c r="Q133" t="b">
        <v>0</v>
      </c>
      <c r="R133" t="s">
        <v>28</v>
      </c>
      <c r="S133" s="6" t="str">
        <f>TRIM(MID(SUBSTITUTE($R133,"/",REPT(" ",LEN($R133))),(COLUMNS($R133:R133)-1)*LEN($R133)+1,LEN($R133)))</f>
        <v>technology</v>
      </c>
      <c r="T133" s="6" t="str">
        <f>TRIM(MID(SUBSTITUTE($R133,"/",REPT(" ",LEN($R133))),(COLUMNS($R133:S133)-1)*LEN($R133)+1,LEN($R133)))</f>
        <v>web</v>
      </c>
    </row>
    <row r="134" spans="1:20" hidden="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35"/>
        <v>116.18181818181819</v>
      </c>
      <c r="G134" t="s">
        <v>20</v>
      </c>
      <c r="H134">
        <v>89</v>
      </c>
      <c r="I134" s="5">
        <f t="shared" si="136"/>
        <v>43.078651685393261</v>
      </c>
      <c r="J134" t="s">
        <v>21</v>
      </c>
      <c r="K134" t="s">
        <v>22</v>
      </c>
      <c r="L134">
        <v>1515736800</v>
      </c>
      <c r="M134" s="10">
        <f t="shared" si="137"/>
        <v>43112.25</v>
      </c>
      <c r="N134">
        <v>1517119200</v>
      </c>
      <c r="O134" s="10">
        <f t="shared" ref="O134" si="141">(((N134/60)/60)/24)+DATE(1970,1,1)</f>
        <v>43128.25</v>
      </c>
      <c r="P134" t="b">
        <v>0</v>
      </c>
      <c r="Q134" t="b">
        <v>1</v>
      </c>
      <c r="R134" t="s">
        <v>33</v>
      </c>
      <c r="S134" s="6" t="str">
        <f>TRIM(MID(SUBSTITUTE($R134,"/",REPT(" ",LEN($R134))),(COLUMNS($R134:R134)-1)*LEN($R134)+1,LEN($R134)))</f>
        <v>theater</v>
      </c>
      <c r="T134" s="6" t="str">
        <f>TRIM(MID(SUBSTITUTE($R134,"/",REPT(" ",LEN($R134))),(COLUMNS($R134:S134)-1)*LEN($R134)+1,LEN($R134)))</f>
        <v>plays</v>
      </c>
    </row>
    <row r="135" spans="1:20" hidden="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35"/>
        <v>310.77777777777777</v>
      </c>
      <c r="G135" t="s">
        <v>20</v>
      </c>
      <c r="H135">
        <v>159</v>
      </c>
      <c r="I135" s="5">
        <f t="shared" si="136"/>
        <v>87.95597484276729</v>
      </c>
      <c r="J135" t="s">
        <v>21</v>
      </c>
      <c r="K135" t="s">
        <v>22</v>
      </c>
      <c r="L135">
        <v>1313125200</v>
      </c>
      <c r="M135" s="10">
        <f t="shared" si="137"/>
        <v>40767.208333333336</v>
      </c>
      <c r="N135">
        <v>1315026000</v>
      </c>
      <c r="O135" s="10">
        <f t="shared" ref="O135" si="142">(((N135/60)/60)/24)+DATE(1970,1,1)</f>
        <v>40789.208333333336</v>
      </c>
      <c r="P135" t="b">
        <v>0</v>
      </c>
      <c r="Q135" t="b">
        <v>0</v>
      </c>
      <c r="R135" t="s">
        <v>319</v>
      </c>
      <c r="S135" s="6" t="str">
        <f>TRIM(MID(SUBSTITUTE($R135,"/",REPT(" ",LEN($R135))),(COLUMNS($R135:R135)-1)*LEN($R135)+1,LEN($R135)))</f>
        <v>music</v>
      </c>
      <c r="T135" s="6" t="str">
        <f>TRIM(MID(SUBSTITUTE($R135,"/",REPT(" ",LEN($R135))),(COLUMNS($R135:S135)-1)*LEN($R135)+1,LEN($R135)))</f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35"/>
        <v>89.73668341708543</v>
      </c>
      <c r="G136" t="s">
        <v>14</v>
      </c>
      <c r="H136">
        <v>940</v>
      </c>
      <c r="I136" s="5">
        <f t="shared" si="136"/>
        <v>94.987234042553197</v>
      </c>
      <c r="J136" t="s">
        <v>98</v>
      </c>
      <c r="K136" t="s">
        <v>99</v>
      </c>
      <c r="L136">
        <v>1308459600</v>
      </c>
      <c r="M136" s="10">
        <f t="shared" si="137"/>
        <v>40713.208333333336</v>
      </c>
      <c r="N136">
        <v>1312693200</v>
      </c>
      <c r="O136" s="10">
        <f t="shared" ref="O136" si="143">(((N136/60)/60)/24)+DATE(1970,1,1)</f>
        <v>40762.208333333336</v>
      </c>
      <c r="P136" t="b">
        <v>0</v>
      </c>
      <c r="Q136" t="b">
        <v>1</v>
      </c>
      <c r="R136" t="s">
        <v>42</v>
      </c>
      <c r="S136" s="6" t="str">
        <f>TRIM(MID(SUBSTITUTE($R136,"/",REPT(" ",LEN($R136))),(COLUMNS($R136:R136)-1)*LEN($R136)+1,LEN($R136)))</f>
        <v>film &amp; video</v>
      </c>
      <c r="T136" s="6" t="str">
        <f>TRIM(MID(SUBSTITUTE($R136,"/",REPT(" ",LEN($R136))),(COLUMNS($R136:S136)-1)*LEN($R136)+1,LEN($R136)))</f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35"/>
        <v>71.27272727272728</v>
      </c>
      <c r="G137" t="s">
        <v>14</v>
      </c>
      <c r="H137">
        <v>117</v>
      </c>
      <c r="I137" s="5">
        <f t="shared" si="136"/>
        <v>46.905982905982903</v>
      </c>
      <c r="J137" t="s">
        <v>21</v>
      </c>
      <c r="K137" t="s">
        <v>22</v>
      </c>
      <c r="L137">
        <v>1362636000</v>
      </c>
      <c r="M137" s="10">
        <f t="shared" si="137"/>
        <v>41340.25</v>
      </c>
      <c r="N137">
        <v>1363064400</v>
      </c>
      <c r="O137" s="10">
        <f t="shared" ref="O137" si="144">(((N137/60)/60)/24)+DATE(1970,1,1)</f>
        <v>41345.208333333336</v>
      </c>
      <c r="P137" t="b">
        <v>0</v>
      </c>
      <c r="Q137" t="b">
        <v>1</v>
      </c>
      <c r="R137" t="s">
        <v>33</v>
      </c>
      <c r="S137" s="6" t="str">
        <f>TRIM(MID(SUBSTITUTE($R137,"/",REPT(" ",LEN($R137))),(COLUMNS($R137:R137)-1)*LEN($R137)+1,LEN($R137)))</f>
        <v>theater</v>
      </c>
      <c r="T137" s="6" t="str">
        <f>TRIM(MID(SUBSTITUTE($R137,"/",REPT(" ",LEN($R137))),(COLUMNS($R137:S137)-1)*LEN($R137)+1,LEN($R137)))</f>
        <v>plays</v>
      </c>
    </row>
    <row r="138" spans="1:20" hidden="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35"/>
        <v>3.2862318840579712</v>
      </c>
      <c r="G138" t="s">
        <v>74</v>
      </c>
      <c r="H138">
        <v>58</v>
      </c>
      <c r="I138" s="5">
        <f t="shared" si="136"/>
        <v>46.913793103448278</v>
      </c>
      <c r="J138" t="s">
        <v>21</v>
      </c>
      <c r="K138" t="s">
        <v>22</v>
      </c>
      <c r="L138">
        <v>1402117200</v>
      </c>
      <c r="M138" s="10">
        <f t="shared" si="137"/>
        <v>41797.208333333336</v>
      </c>
      <c r="N138">
        <v>1403154000</v>
      </c>
      <c r="O138" s="10">
        <f t="shared" ref="O138" si="145">(((N138/60)/60)/24)+DATE(1970,1,1)</f>
        <v>41809.208333333336</v>
      </c>
      <c r="P138" t="b">
        <v>0</v>
      </c>
      <c r="Q138" t="b">
        <v>1</v>
      </c>
      <c r="R138" t="s">
        <v>53</v>
      </c>
      <c r="S138" s="6" t="str">
        <f>TRIM(MID(SUBSTITUTE($R138,"/",REPT(" ",LEN($R138))),(COLUMNS($R138:R138)-1)*LEN($R138)+1,LEN($R138)))</f>
        <v>film &amp; video</v>
      </c>
      <c r="T138" s="6" t="str">
        <f>TRIM(MID(SUBSTITUTE($R138,"/",REPT(" ",LEN($R138))),(COLUMNS($R138:S138)-1)*LEN($R138)+1,LEN($R138)))</f>
        <v>drama</v>
      </c>
    </row>
    <row r="139" spans="1:20" hidden="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35"/>
        <v>261.77777777777777</v>
      </c>
      <c r="G139" t="s">
        <v>20</v>
      </c>
      <c r="H139">
        <v>50</v>
      </c>
      <c r="I139" s="5">
        <f t="shared" si="136"/>
        <v>94.24</v>
      </c>
      <c r="J139" t="s">
        <v>21</v>
      </c>
      <c r="K139" t="s">
        <v>22</v>
      </c>
      <c r="L139">
        <v>1286341200</v>
      </c>
      <c r="M139" s="10">
        <f t="shared" si="137"/>
        <v>40457.208333333336</v>
      </c>
      <c r="N139">
        <v>1286859600</v>
      </c>
      <c r="O139" s="10">
        <f t="shared" ref="O139" si="146">(((N139/60)/60)/24)+DATE(1970,1,1)</f>
        <v>40463.208333333336</v>
      </c>
      <c r="P139" t="b">
        <v>0</v>
      </c>
      <c r="Q139" t="b">
        <v>0</v>
      </c>
      <c r="R139" t="s">
        <v>68</v>
      </c>
      <c r="S139" s="6" t="str">
        <f>TRIM(MID(SUBSTITUTE($R139,"/",REPT(" ",LEN($R139))),(COLUMNS($R139:R139)-1)*LEN($R139)+1,LEN($R139)))</f>
        <v>publishing</v>
      </c>
      <c r="T139" s="6" t="str">
        <f>TRIM(MID(SUBSTITUTE($R139,"/",REPT(" ",LEN($R139))),(COLUMNS($R139:S139)-1)*LEN($R139)+1,LEN($R139)))</f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35"/>
        <v>96</v>
      </c>
      <c r="G140" t="s">
        <v>14</v>
      </c>
      <c r="H140">
        <v>115</v>
      </c>
      <c r="I140" s="5">
        <f t="shared" si="136"/>
        <v>80.139130434782615</v>
      </c>
      <c r="J140" t="s">
        <v>21</v>
      </c>
      <c r="K140" t="s">
        <v>22</v>
      </c>
      <c r="L140">
        <v>1348808400</v>
      </c>
      <c r="M140" s="10">
        <f t="shared" si="137"/>
        <v>41180.208333333336</v>
      </c>
      <c r="N140">
        <v>1349326800</v>
      </c>
      <c r="O140" s="10">
        <f t="shared" ref="O140" si="147">(((N140/60)/60)/24)+DATE(1970,1,1)</f>
        <v>41186.208333333336</v>
      </c>
      <c r="P140" t="b">
        <v>0</v>
      </c>
      <c r="Q140" t="b">
        <v>0</v>
      </c>
      <c r="R140" t="s">
        <v>292</v>
      </c>
      <c r="S140" s="6" t="str">
        <f>TRIM(MID(SUBSTITUTE($R140,"/",REPT(" ",LEN($R140))),(COLUMNS($R140:R140)-1)*LEN($R140)+1,LEN($R140)))</f>
        <v>games</v>
      </c>
      <c r="T140" s="6" t="str">
        <f>TRIM(MID(SUBSTITUTE($R140,"/",REPT(" ",LEN($R140))),(COLUMNS($R140:S140)-1)*LEN($R140)+1,LEN($R140)))</f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35"/>
        <v>20.896851248642779</v>
      </c>
      <c r="G141" t="s">
        <v>14</v>
      </c>
      <c r="H141">
        <v>326</v>
      </c>
      <c r="I141" s="5">
        <f t="shared" si="136"/>
        <v>59.036809815950917</v>
      </c>
      <c r="J141" t="s">
        <v>21</v>
      </c>
      <c r="K141" t="s">
        <v>22</v>
      </c>
      <c r="L141">
        <v>1429592400</v>
      </c>
      <c r="M141" s="10">
        <f t="shared" si="137"/>
        <v>42115.208333333328</v>
      </c>
      <c r="N141">
        <v>1430974800</v>
      </c>
      <c r="O141" s="10">
        <f t="shared" ref="O141" si="148">(((N141/60)/60)/24)+DATE(1970,1,1)</f>
        <v>42131.208333333328</v>
      </c>
      <c r="P141" t="b">
        <v>0</v>
      </c>
      <c r="Q141" t="b">
        <v>1</v>
      </c>
      <c r="R141" t="s">
        <v>65</v>
      </c>
      <c r="S141" s="6" t="str">
        <f>TRIM(MID(SUBSTITUTE($R141,"/",REPT(" ",LEN($R141))),(COLUMNS($R141:R141)-1)*LEN($R141)+1,LEN($R141)))</f>
        <v>technology</v>
      </c>
      <c r="T141" s="6" t="str">
        <f>TRIM(MID(SUBSTITUTE($R141,"/",REPT(" ",LEN($R141))),(COLUMNS($R141:S141)-1)*LEN($R141)+1,LEN($R141)))</f>
        <v>wearables</v>
      </c>
    </row>
    <row r="142" spans="1:20" ht="31.5" hidden="1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35"/>
        <v>223.16363636363636</v>
      </c>
      <c r="G142" t="s">
        <v>20</v>
      </c>
      <c r="H142">
        <v>186</v>
      </c>
      <c r="I142" s="5">
        <f t="shared" si="136"/>
        <v>65.989247311827953</v>
      </c>
      <c r="J142" t="s">
        <v>21</v>
      </c>
      <c r="K142" t="s">
        <v>22</v>
      </c>
      <c r="L142">
        <v>1519538400</v>
      </c>
      <c r="M142" s="10">
        <f t="shared" si="137"/>
        <v>43156.25</v>
      </c>
      <c r="N142">
        <v>1519970400</v>
      </c>
      <c r="O142" s="10">
        <f t="shared" ref="O142" si="149">(((N142/60)/60)/24)+DATE(1970,1,1)</f>
        <v>43161.25</v>
      </c>
      <c r="P142" t="b">
        <v>0</v>
      </c>
      <c r="Q142" t="b">
        <v>0</v>
      </c>
      <c r="R142" t="s">
        <v>42</v>
      </c>
      <c r="S142" s="6" t="str">
        <f>TRIM(MID(SUBSTITUTE($R142,"/",REPT(" ",LEN($R142))),(COLUMNS($R142:R142)-1)*LEN($R142)+1,LEN($R142)))</f>
        <v>film &amp; video</v>
      </c>
      <c r="T142" s="6" t="str">
        <f>TRIM(MID(SUBSTITUTE($R142,"/",REPT(" ",LEN($R142))),(COLUMNS($R142:S142)-1)*LEN($R142)+1,LEN($R142)))</f>
        <v>documentary</v>
      </c>
    </row>
    <row r="143" spans="1:20" hidden="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35"/>
        <v>101.59097978227061</v>
      </c>
      <c r="G143" t="s">
        <v>20</v>
      </c>
      <c r="H143">
        <v>1071</v>
      </c>
      <c r="I143" s="5">
        <f t="shared" si="136"/>
        <v>60.992530345471522</v>
      </c>
      <c r="J143" t="s">
        <v>21</v>
      </c>
      <c r="K143" t="s">
        <v>22</v>
      </c>
      <c r="L143">
        <v>1434085200</v>
      </c>
      <c r="M143" s="10">
        <f t="shared" si="137"/>
        <v>42167.208333333328</v>
      </c>
      <c r="N143">
        <v>1434603600</v>
      </c>
      <c r="O143" s="10">
        <f t="shared" ref="O143" si="150">(((N143/60)/60)/24)+DATE(1970,1,1)</f>
        <v>42173.208333333328</v>
      </c>
      <c r="P143" t="b">
        <v>0</v>
      </c>
      <c r="Q143" t="b">
        <v>0</v>
      </c>
      <c r="R143" t="s">
        <v>28</v>
      </c>
      <c r="S143" s="6" t="str">
        <f>TRIM(MID(SUBSTITUTE($R143,"/",REPT(" ",LEN($R143))),(COLUMNS($R143:R143)-1)*LEN($R143)+1,LEN($R143)))</f>
        <v>technology</v>
      </c>
      <c r="T143" s="6" t="str">
        <f>TRIM(MID(SUBSTITUTE($R143,"/",REPT(" ",LEN($R143))),(COLUMNS($R143:S143)-1)*LEN($R143)+1,LEN($R143)))</f>
        <v>web</v>
      </c>
    </row>
    <row r="144" spans="1:20" hidden="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35"/>
        <v>230.03999999999996</v>
      </c>
      <c r="G144" t="s">
        <v>20</v>
      </c>
      <c r="H144">
        <v>117</v>
      </c>
      <c r="I144" s="5">
        <f t="shared" si="136"/>
        <v>98.307692307692307</v>
      </c>
      <c r="J144" t="s">
        <v>21</v>
      </c>
      <c r="K144" t="s">
        <v>22</v>
      </c>
      <c r="L144">
        <v>1333688400</v>
      </c>
      <c r="M144" s="10">
        <f t="shared" si="137"/>
        <v>41005.208333333336</v>
      </c>
      <c r="N144">
        <v>1337230800</v>
      </c>
      <c r="O144" s="10">
        <f t="shared" ref="O144" si="151">(((N144/60)/60)/24)+DATE(1970,1,1)</f>
        <v>41046.208333333336</v>
      </c>
      <c r="P144" t="b">
        <v>0</v>
      </c>
      <c r="Q144" t="b">
        <v>0</v>
      </c>
      <c r="R144" t="s">
        <v>28</v>
      </c>
      <c r="S144" s="6" t="str">
        <f>TRIM(MID(SUBSTITUTE($R144,"/",REPT(" ",LEN($R144))),(COLUMNS($R144:R144)-1)*LEN($R144)+1,LEN($R144)))</f>
        <v>technology</v>
      </c>
      <c r="T144" s="6" t="str">
        <f>TRIM(MID(SUBSTITUTE($R144,"/",REPT(" ",LEN($R144))),(COLUMNS($R144:S144)-1)*LEN($R144)+1,LEN($R144)))</f>
        <v>web</v>
      </c>
    </row>
    <row r="145" spans="1:20" hidden="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35"/>
        <v>135.59259259259261</v>
      </c>
      <c r="G145" t="s">
        <v>20</v>
      </c>
      <c r="H145">
        <v>70</v>
      </c>
      <c r="I145" s="5">
        <f t="shared" si="136"/>
        <v>104.6</v>
      </c>
      <c r="J145" t="s">
        <v>21</v>
      </c>
      <c r="K145" t="s">
        <v>22</v>
      </c>
      <c r="L145">
        <v>1277701200</v>
      </c>
      <c r="M145" s="10">
        <f t="shared" si="137"/>
        <v>40357.208333333336</v>
      </c>
      <c r="N145">
        <v>1279429200</v>
      </c>
      <c r="O145" s="10">
        <f t="shared" ref="O145" si="152">(((N145/60)/60)/24)+DATE(1970,1,1)</f>
        <v>40377.208333333336</v>
      </c>
      <c r="P145" t="b">
        <v>0</v>
      </c>
      <c r="Q145" t="b">
        <v>0</v>
      </c>
      <c r="R145" t="s">
        <v>60</v>
      </c>
      <c r="S145" s="6" t="str">
        <f>TRIM(MID(SUBSTITUTE($R145,"/",REPT(" ",LEN($R145))),(COLUMNS($R145:R145)-1)*LEN($R145)+1,LEN($R145)))</f>
        <v>music</v>
      </c>
      <c r="T145" s="6" t="str">
        <f>TRIM(MID(SUBSTITUTE($R145,"/",REPT(" ",LEN($R145))),(COLUMNS($R145:S145)-1)*LEN($R145)+1,LEN($R145)))</f>
        <v>indie rock</v>
      </c>
    </row>
    <row r="146" spans="1:20" hidden="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35"/>
        <v>129.1</v>
      </c>
      <c r="G146" t="s">
        <v>20</v>
      </c>
      <c r="H146">
        <v>135</v>
      </c>
      <c r="I146" s="5">
        <f t="shared" si="136"/>
        <v>86.066666666666663</v>
      </c>
      <c r="J146" t="s">
        <v>21</v>
      </c>
      <c r="K146" t="s">
        <v>22</v>
      </c>
      <c r="L146">
        <v>1560747600</v>
      </c>
      <c r="M146" s="10">
        <f t="shared" si="137"/>
        <v>43633.208333333328</v>
      </c>
      <c r="N146">
        <v>1561438800</v>
      </c>
      <c r="O146" s="10">
        <f t="shared" ref="O146" si="153">(((N146/60)/60)/24)+DATE(1970,1,1)</f>
        <v>43641.208333333328</v>
      </c>
      <c r="P146" t="b">
        <v>0</v>
      </c>
      <c r="Q146" t="b">
        <v>0</v>
      </c>
      <c r="R146" t="s">
        <v>33</v>
      </c>
      <c r="S146" s="6" t="str">
        <f>TRIM(MID(SUBSTITUTE($R146,"/",REPT(" ",LEN($R146))),(COLUMNS($R146:R146)-1)*LEN($R146)+1,LEN($R146)))</f>
        <v>theater</v>
      </c>
      <c r="T146" s="6" t="str">
        <f>TRIM(MID(SUBSTITUTE($R146,"/",REPT(" ",LEN($R146))),(COLUMNS($R146:S146)-1)*LEN($R146)+1,LEN($R146)))</f>
        <v>plays</v>
      </c>
    </row>
    <row r="147" spans="1:20" hidden="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35"/>
        <v>236.512</v>
      </c>
      <c r="G147" t="s">
        <v>20</v>
      </c>
      <c r="H147">
        <v>768</v>
      </c>
      <c r="I147" s="5">
        <f t="shared" si="136"/>
        <v>76.989583333333329</v>
      </c>
      <c r="J147" t="s">
        <v>98</v>
      </c>
      <c r="K147" t="s">
        <v>99</v>
      </c>
      <c r="L147">
        <v>1410066000</v>
      </c>
      <c r="M147" s="10">
        <f t="shared" si="137"/>
        <v>41889.208333333336</v>
      </c>
      <c r="N147">
        <v>1410498000</v>
      </c>
      <c r="O147" s="10">
        <f t="shared" ref="O147" si="154">(((N147/60)/60)/24)+DATE(1970,1,1)</f>
        <v>41894.208333333336</v>
      </c>
      <c r="P147" t="b">
        <v>0</v>
      </c>
      <c r="Q147" t="b">
        <v>0</v>
      </c>
      <c r="R147" t="s">
        <v>65</v>
      </c>
      <c r="S147" s="6" t="str">
        <f>TRIM(MID(SUBSTITUTE($R147,"/",REPT(" ",LEN($R147))),(COLUMNS($R147:R147)-1)*LEN($R147)+1,LEN($R147)))</f>
        <v>technology</v>
      </c>
      <c r="T147" s="6" t="str">
        <f>TRIM(MID(SUBSTITUTE($R147,"/",REPT(" ",LEN($R147))),(COLUMNS($R147:S147)-1)*LEN($R147)+1,LEN($R147)))</f>
        <v>wearables</v>
      </c>
    </row>
    <row r="148" spans="1:20" ht="31.5" hidden="1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35"/>
        <v>17.25</v>
      </c>
      <c r="G148" t="s">
        <v>74</v>
      </c>
      <c r="H148">
        <v>51</v>
      </c>
      <c r="I148" s="5">
        <f t="shared" si="136"/>
        <v>29.764705882352942</v>
      </c>
      <c r="J148" t="s">
        <v>21</v>
      </c>
      <c r="K148" t="s">
        <v>22</v>
      </c>
      <c r="L148">
        <v>1320732000</v>
      </c>
      <c r="M148" s="10">
        <f t="shared" si="137"/>
        <v>40855.25</v>
      </c>
      <c r="N148">
        <v>1322460000</v>
      </c>
      <c r="O148" s="10">
        <f t="shared" ref="O148" si="155">(((N148/60)/60)/24)+DATE(1970,1,1)</f>
        <v>40875.25</v>
      </c>
      <c r="P148" t="b">
        <v>0</v>
      </c>
      <c r="Q148" t="b">
        <v>0</v>
      </c>
      <c r="R148" t="s">
        <v>33</v>
      </c>
      <c r="S148" s="6" t="str">
        <f>TRIM(MID(SUBSTITUTE($R148,"/",REPT(" ",LEN($R148))),(COLUMNS($R148:R148)-1)*LEN($R148)+1,LEN($R148)))</f>
        <v>theater</v>
      </c>
      <c r="T148" s="6" t="str">
        <f>TRIM(MID(SUBSTITUTE($R148,"/",REPT(" ",LEN($R148))),(COLUMNS($R148:S148)-1)*LEN($R148)+1,LEN($R148)))</f>
        <v>plays</v>
      </c>
    </row>
    <row r="149" spans="1:20" hidden="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35"/>
        <v>112.49397590361446</v>
      </c>
      <c r="G149" t="s">
        <v>20</v>
      </c>
      <c r="H149">
        <v>199</v>
      </c>
      <c r="I149" s="5">
        <f t="shared" si="136"/>
        <v>46.91959798994975</v>
      </c>
      <c r="J149" t="s">
        <v>21</v>
      </c>
      <c r="K149" t="s">
        <v>22</v>
      </c>
      <c r="L149">
        <v>1465794000</v>
      </c>
      <c r="M149" s="10">
        <f t="shared" si="137"/>
        <v>42534.208333333328</v>
      </c>
      <c r="N149">
        <v>1466312400</v>
      </c>
      <c r="O149" s="10">
        <f t="shared" ref="O149" si="156">(((N149/60)/60)/24)+DATE(1970,1,1)</f>
        <v>42540.208333333328</v>
      </c>
      <c r="P149" t="b">
        <v>0</v>
      </c>
      <c r="Q149" t="b">
        <v>1</v>
      </c>
      <c r="R149" t="s">
        <v>33</v>
      </c>
      <c r="S149" s="6" t="str">
        <f>TRIM(MID(SUBSTITUTE($R149,"/",REPT(" ",LEN($R149))),(COLUMNS($R149:R149)-1)*LEN($R149)+1,LEN($R149)))</f>
        <v>theater</v>
      </c>
      <c r="T149" s="6" t="str">
        <f>TRIM(MID(SUBSTITUTE($R149,"/",REPT(" ",LEN($R149))),(COLUMNS($R149:S149)-1)*LEN($R149)+1,LEN($R149)))</f>
        <v>plays</v>
      </c>
    </row>
    <row r="150" spans="1:20" hidden="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35"/>
        <v>121.02150537634408</v>
      </c>
      <c r="G150" t="s">
        <v>20</v>
      </c>
      <c r="H150">
        <v>107</v>
      </c>
      <c r="I150" s="5">
        <f t="shared" si="136"/>
        <v>105.18691588785046</v>
      </c>
      <c r="J150" t="s">
        <v>21</v>
      </c>
      <c r="K150" t="s">
        <v>22</v>
      </c>
      <c r="L150">
        <v>1500958800</v>
      </c>
      <c r="M150" s="10">
        <f t="shared" si="137"/>
        <v>42941.208333333328</v>
      </c>
      <c r="N150">
        <v>1501736400</v>
      </c>
      <c r="O150" s="10">
        <f t="shared" ref="O150" si="157">(((N150/60)/60)/24)+DATE(1970,1,1)</f>
        <v>42950.208333333328</v>
      </c>
      <c r="P150" t="b">
        <v>0</v>
      </c>
      <c r="Q150" t="b">
        <v>0</v>
      </c>
      <c r="R150" t="s">
        <v>65</v>
      </c>
      <c r="S150" s="6" t="str">
        <f>TRIM(MID(SUBSTITUTE($R150,"/",REPT(" ",LEN($R150))),(COLUMNS($R150:R150)-1)*LEN($R150)+1,LEN($R150)))</f>
        <v>technology</v>
      </c>
      <c r="T150" s="6" t="str">
        <f>TRIM(MID(SUBSTITUTE($R150,"/",REPT(" ",LEN($R150))),(COLUMNS($R150:S150)-1)*LEN($R150)+1,LEN($R150)))</f>
        <v>wearables</v>
      </c>
    </row>
    <row r="151" spans="1:20" hidden="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35"/>
        <v>219.87096774193549</v>
      </c>
      <c r="G151" t="s">
        <v>20</v>
      </c>
      <c r="H151">
        <v>195</v>
      </c>
      <c r="I151" s="5">
        <f t="shared" si="136"/>
        <v>69.907692307692301</v>
      </c>
      <c r="J151" t="s">
        <v>21</v>
      </c>
      <c r="K151" t="s">
        <v>22</v>
      </c>
      <c r="L151">
        <v>1357020000</v>
      </c>
      <c r="M151" s="10">
        <f t="shared" si="137"/>
        <v>41275.25</v>
      </c>
      <c r="N151">
        <v>1361512800</v>
      </c>
      <c r="O151" s="10">
        <f t="shared" ref="O151" si="158">(((N151/60)/60)/24)+DATE(1970,1,1)</f>
        <v>41327.25</v>
      </c>
      <c r="P151" t="b">
        <v>0</v>
      </c>
      <c r="Q151" t="b">
        <v>0</v>
      </c>
      <c r="R151" t="s">
        <v>60</v>
      </c>
      <c r="S151" s="6" t="str">
        <f>TRIM(MID(SUBSTITUTE($R151,"/",REPT(" ",LEN($R151))),(COLUMNS($R151:R151)-1)*LEN($R151)+1,LEN($R151)))</f>
        <v>music</v>
      </c>
      <c r="T151" s="6" t="str">
        <f>TRIM(MID(SUBSTITUTE($R151,"/",REPT(" ",LEN($R151))),(COLUMNS($R151:S151)-1)*LEN($R151)+1,LEN($R151)))</f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35"/>
        <v>1</v>
      </c>
      <c r="G152" t="s">
        <v>14</v>
      </c>
      <c r="H152">
        <v>1</v>
      </c>
      <c r="I152" s="5">
        <f t="shared" si="136"/>
        <v>1</v>
      </c>
      <c r="J152" t="s">
        <v>21</v>
      </c>
      <c r="K152" t="s">
        <v>22</v>
      </c>
      <c r="L152">
        <v>1544940000</v>
      </c>
      <c r="M152" s="10">
        <f t="shared" si="137"/>
        <v>43450.25</v>
      </c>
      <c r="N152">
        <v>1545026400</v>
      </c>
      <c r="O152" s="10">
        <f t="shared" ref="O152" si="159">(((N152/60)/60)/24)+DATE(1970,1,1)</f>
        <v>43451.25</v>
      </c>
      <c r="P152" t="b">
        <v>0</v>
      </c>
      <c r="Q152" t="b">
        <v>0</v>
      </c>
      <c r="R152" t="s">
        <v>23</v>
      </c>
      <c r="S152" s="6" t="str">
        <f>TRIM(MID(SUBSTITUTE($R152,"/",REPT(" ",LEN($R152))),(COLUMNS($R152:R152)-1)*LEN($R152)+1,LEN($R152)))</f>
        <v>music</v>
      </c>
      <c r="T152" s="6" t="str">
        <f>TRIM(MID(SUBSTITUTE($R152,"/",REPT(" ",LEN($R152))),(COLUMNS($R152:S152)-1)*LEN($R152)+1,LEN($R152)))</f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35"/>
        <v>64.166909620991248</v>
      </c>
      <c r="G153" t="s">
        <v>14</v>
      </c>
      <c r="H153">
        <v>1467</v>
      </c>
      <c r="I153" s="5">
        <f t="shared" si="136"/>
        <v>60.011588275391958</v>
      </c>
      <c r="J153" t="s">
        <v>21</v>
      </c>
      <c r="K153" t="s">
        <v>22</v>
      </c>
      <c r="L153">
        <v>1402290000</v>
      </c>
      <c r="M153" s="10">
        <f t="shared" si="137"/>
        <v>41799.208333333336</v>
      </c>
      <c r="N153">
        <v>1406696400</v>
      </c>
      <c r="O153" s="10">
        <f t="shared" ref="O153" si="160">(((N153/60)/60)/24)+DATE(1970,1,1)</f>
        <v>41850.208333333336</v>
      </c>
      <c r="P153" t="b">
        <v>0</v>
      </c>
      <c r="Q153" t="b">
        <v>0</v>
      </c>
      <c r="R153" t="s">
        <v>50</v>
      </c>
      <c r="S153" s="6" t="str">
        <f>TRIM(MID(SUBSTITUTE($R153,"/",REPT(" ",LEN($R153))),(COLUMNS($R153:R153)-1)*LEN($R153)+1,LEN($R153)))</f>
        <v>music</v>
      </c>
      <c r="T153" s="6" t="str">
        <f>TRIM(MID(SUBSTITUTE($R153,"/",REPT(" ",LEN($R153))),(COLUMNS($R153:S153)-1)*LEN($R153)+1,LEN($R153)))</f>
        <v>electric music</v>
      </c>
    </row>
    <row r="154" spans="1:20" hidden="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35"/>
        <v>423.06746987951806</v>
      </c>
      <c r="G154" t="s">
        <v>20</v>
      </c>
      <c r="H154">
        <v>3376</v>
      </c>
      <c r="I154" s="5">
        <f t="shared" si="136"/>
        <v>52.006220379146917</v>
      </c>
      <c r="J154" t="s">
        <v>21</v>
      </c>
      <c r="K154" t="s">
        <v>22</v>
      </c>
      <c r="L154">
        <v>1487311200</v>
      </c>
      <c r="M154" s="10">
        <f t="shared" si="137"/>
        <v>42783.25</v>
      </c>
      <c r="N154">
        <v>1487916000</v>
      </c>
      <c r="O154" s="10">
        <f t="shared" ref="O154" si="161">(((N154/60)/60)/24)+DATE(1970,1,1)</f>
        <v>42790.25</v>
      </c>
      <c r="P154" t="b">
        <v>0</v>
      </c>
      <c r="Q154" t="b">
        <v>0</v>
      </c>
      <c r="R154" t="s">
        <v>60</v>
      </c>
      <c r="S154" s="6" t="str">
        <f>TRIM(MID(SUBSTITUTE($R154,"/",REPT(" ",LEN($R154))),(COLUMNS($R154:R154)-1)*LEN($R154)+1,LEN($R154)))</f>
        <v>music</v>
      </c>
      <c r="T154" s="6" t="str">
        <f>TRIM(MID(SUBSTITUTE($R154,"/",REPT(" ",LEN($R154))),(COLUMNS($R154:S154)-1)*LEN($R154)+1,LEN($R154)))</f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35"/>
        <v>92.984160506863773</v>
      </c>
      <c r="G155" t="s">
        <v>14</v>
      </c>
      <c r="H155">
        <v>5681</v>
      </c>
      <c r="I155" s="5">
        <f t="shared" si="136"/>
        <v>31.000176025347649</v>
      </c>
      <c r="J155" t="s">
        <v>21</v>
      </c>
      <c r="K155" t="s">
        <v>22</v>
      </c>
      <c r="L155">
        <v>1350622800</v>
      </c>
      <c r="M155" s="10">
        <f t="shared" si="137"/>
        <v>41201.208333333336</v>
      </c>
      <c r="N155">
        <v>1351141200</v>
      </c>
      <c r="O155" s="10">
        <f t="shared" ref="O155" si="162">(((N155/60)/60)/24)+DATE(1970,1,1)</f>
        <v>41207.208333333336</v>
      </c>
      <c r="P155" t="b">
        <v>0</v>
      </c>
      <c r="Q155" t="b">
        <v>0</v>
      </c>
      <c r="R155" t="s">
        <v>33</v>
      </c>
      <c r="S155" s="6" t="str">
        <f>TRIM(MID(SUBSTITUTE($R155,"/",REPT(" ",LEN($R155))),(COLUMNS($R155:R155)-1)*LEN($R155)+1,LEN($R155)))</f>
        <v>theater</v>
      </c>
      <c r="T155" s="6" t="str">
        <f>TRIM(MID(SUBSTITUTE($R155,"/",REPT(" ",LEN($R155))),(COLUMNS($R155:S155)-1)*LEN($R155)+1,LEN($R155)))</f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35"/>
        <v>58.756567425569173</v>
      </c>
      <c r="G156" t="s">
        <v>14</v>
      </c>
      <c r="H156">
        <v>1059</v>
      </c>
      <c r="I156" s="5">
        <f t="shared" si="136"/>
        <v>95.042492917847028</v>
      </c>
      <c r="J156" t="s">
        <v>21</v>
      </c>
      <c r="K156" t="s">
        <v>22</v>
      </c>
      <c r="L156">
        <v>1463029200</v>
      </c>
      <c r="M156" s="10">
        <f t="shared" si="137"/>
        <v>42502.208333333328</v>
      </c>
      <c r="N156">
        <v>1465016400</v>
      </c>
      <c r="O156" s="10">
        <f t="shared" ref="O156" si="163">(((N156/60)/60)/24)+DATE(1970,1,1)</f>
        <v>42525.208333333328</v>
      </c>
      <c r="P156" t="b">
        <v>0</v>
      </c>
      <c r="Q156" t="b">
        <v>1</v>
      </c>
      <c r="R156" t="s">
        <v>60</v>
      </c>
      <c r="S156" s="6" t="str">
        <f>TRIM(MID(SUBSTITUTE($R156,"/",REPT(" ",LEN($R156))),(COLUMNS($R156:R156)-1)*LEN($R156)+1,LEN($R156)))</f>
        <v>music</v>
      </c>
      <c r="T156" s="6" t="str">
        <f>TRIM(MID(SUBSTITUTE($R156,"/",REPT(" ",LEN($R156))),(COLUMNS($R156:S156)-1)*LEN($R156)+1,LEN($R156)))</f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35"/>
        <v>65.022222222222226</v>
      </c>
      <c r="G157" t="s">
        <v>14</v>
      </c>
      <c r="H157">
        <v>1194</v>
      </c>
      <c r="I157" s="5">
        <f t="shared" si="136"/>
        <v>75.968174204355108</v>
      </c>
      <c r="J157" t="s">
        <v>21</v>
      </c>
      <c r="K157" t="s">
        <v>22</v>
      </c>
      <c r="L157">
        <v>1269493200</v>
      </c>
      <c r="M157" s="10">
        <f t="shared" si="137"/>
        <v>40262.208333333336</v>
      </c>
      <c r="N157">
        <v>1270789200</v>
      </c>
      <c r="O157" s="10">
        <f t="shared" ref="O157" si="164">(((N157/60)/60)/24)+DATE(1970,1,1)</f>
        <v>40277.208333333336</v>
      </c>
      <c r="P157" t="b">
        <v>0</v>
      </c>
      <c r="Q157" t="b">
        <v>0</v>
      </c>
      <c r="R157" t="s">
        <v>33</v>
      </c>
      <c r="S157" s="6" t="str">
        <f>TRIM(MID(SUBSTITUTE($R157,"/",REPT(" ",LEN($R157))),(COLUMNS($R157:R157)-1)*LEN($R157)+1,LEN($R157)))</f>
        <v>theater</v>
      </c>
      <c r="T157" s="6" t="str">
        <f>TRIM(MID(SUBSTITUTE($R157,"/",REPT(" ",LEN($R157))),(COLUMNS($R157:S157)-1)*LEN($R157)+1,LEN($R157)))</f>
        <v>plays</v>
      </c>
    </row>
    <row r="158" spans="1:20" hidden="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35"/>
        <v>73.939560439560438</v>
      </c>
      <c r="G158" t="s">
        <v>74</v>
      </c>
      <c r="H158">
        <v>379</v>
      </c>
      <c r="I158" s="5">
        <f t="shared" si="136"/>
        <v>71.013192612137203</v>
      </c>
      <c r="J158" t="s">
        <v>26</v>
      </c>
      <c r="K158" t="s">
        <v>27</v>
      </c>
      <c r="L158">
        <v>1570251600</v>
      </c>
      <c r="M158" s="10">
        <f t="shared" si="137"/>
        <v>43743.208333333328</v>
      </c>
      <c r="N158">
        <v>1572325200</v>
      </c>
      <c r="O158" s="10">
        <f t="shared" ref="O158" si="165">(((N158/60)/60)/24)+DATE(1970,1,1)</f>
        <v>43767.208333333328</v>
      </c>
      <c r="P158" t="b">
        <v>0</v>
      </c>
      <c r="Q158" t="b">
        <v>0</v>
      </c>
      <c r="R158" t="s">
        <v>23</v>
      </c>
      <c r="S158" s="6" t="str">
        <f>TRIM(MID(SUBSTITUTE($R158,"/",REPT(" ",LEN($R158))),(COLUMNS($R158:R158)-1)*LEN($R158)+1,LEN($R158)))</f>
        <v>music</v>
      </c>
      <c r="T158" s="6" t="str">
        <f>TRIM(MID(SUBSTITUTE($R158,"/",REPT(" ",LEN($R158))),(COLUMNS($R158:S158)-1)*LEN($R158)+1,LEN($R158)))</f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35"/>
        <v>52.666666666666664</v>
      </c>
      <c r="G159" t="s">
        <v>14</v>
      </c>
      <c r="H159">
        <v>30</v>
      </c>
      <c r="I159" s="5">
        <f t="shared" si="136"/>
        <v>73.733333333333334</v>
      </c>
      <c r="J159" t="s">
        <v>26</v>
      </c>
      <c r="K159" t="s">
        <v>27</v>
      </c>
      <c r="L159">
        <v>1388383200</v>
      </c>
      <c r="M159" s="10">
        <f t="shared" si="137"/>
        <v>41638.25</v>
      </c>
      <c r="N159">
        <v>1389420000</v>
      </c>
      <c r="O159" s="10">
        <f t="shared" ref="O159" si="166">(((N159/60)/60)/24)+DATE(1970,1,1)</f>
        <v>41650.25</v>
      </c>
      <c r="P159" t="b">
        <v>0</v>
      </c>
      <c r="Q159" t="b">
        <v>0</v>
      </c>
      <c r="R159" t="s">
        <v>122</v>
      </c>
      <c r="S159" s="6" t="str">
        <f>TRIM(MID(SUBSTITUTE($R159,"/",REPT(" ",LEN($R159))),(COLUMNS($R159:R159)-1)*LEN($R159)+1,LEN($R159)))</f>
        <v>photography</v>
      </c>
      <c r="T159" s="6" t="str">
        <f>TRIM(MID(SUBSTITUTE($R159,"/",REPT(" ",LEN($R159))),(COLUMNS($R159:S159)-1)*LEN($R159)+1,LEN($R159)))</f>
        <v>photography books</v>
      </c>
    </row>
    <row r="160" spans="1:20" hidden="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35"/>
        <v>220.95238095238096</v>
      </c>
      <c r="G160" t="s">
        <v>20</v>
      </c>
      <c r="H160">
        <v>41</v>
      </c>
      <c r="I160" s="5">
        <f t="shared" si="136"/>
        <v>113.17073170731707</v>
      </c>
      <c r="J160" t="s">
        <v>21</v>
      </c>
      <c r="K160" t="s">
        <v>22</v>
      </c>
      <c r="L160">
        <v>1449554400</v>
      </c>
      <c r="M160" s="10">
        <f t="shared" si="137"/>
        <v>42346.25</v>
      </c>
      <c r="N160">
        <v>1449640800</v>
      </c>
      <c r="O160" s="10">
        <f t="shared" ref="O160" si="167">(((N160/60)/60)/24)+DATE(1970,1,1)</f>
        <v>42347.25</v>
      </c>
      <c r="P160" t="b">
        <v>0</v>
      </c>
      <c r="Q160" t="b">
        <v>0</v>
      </c>
      <c r="R160" t="s">
        <v>23</v>
      </c>
      <c r="S160" s="6" t="str">
        <f>TRIM(MID(SUBSTITUTE($R160,"/",REPT(" ",LEN($R160))),(COLUMNS($R160:R160)-1)*LEN($R160)+1,LEN($R160)))</f>
        <v>music</v>
      </c>
      <c r="T160" s="6" t="str">
        <f>TRIM(MID(SUBSTITUTE($R160,"/",REPT(" ",LEN($R160))),(COLUMNS($R160:S160)-1)*LEN($R160)+1,LEN($R160)))</f>
        <v>rock</v>
      </c>
    </row>
    <row r="161" spans="1:20" hidden="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35"/>
        <v>100.01150627615063</v>
      </c>
      <c r="G161" t="s">
        <v>20</v>
      </c>
      <c r="H161">
        <v>1821</v>
      </c>
      <c r="I161" s="5">
        <f t="shared" si="136"/>
        <v>105.00933552992861</v>
      </c>
      <c r="J161" t="s">
        <v>21</v>
      </c>
      <c r="K161" t="s">
        <v>22</v>
      </c>
      <c r="L161">
        <v>1553662800</v>
      </c>
      <c r="M161" s="10">
        <f t="shared" si="137"/>
        <v>43551.208333333328</v>
      </c>
      <c r="N161">
        <v>1555218000</v>
      </c>
      <c r="O161" s="10">
        <f t="shared" ref="O161" si="168">(((N161/60)/60)/24)+DATE(1970,1,1)</f>
        <v>43569.208333333328</v>
      </c>
      <c r="P161" t="b">
        <v>0</v>
      </c>
      <c r="Q161" t="b">
        <v>1</v>
      </c>
      <c r="R161" t="s">
        <v>33</v>
      </c>
      <c r="S161" s="6" t="str">
        <f>TRIM(MID(SUBSTITUTE($R161,"/",REPT(" ",LEN($R161))),(COLUMNS($R161:R161)-1)*LEN($R161)+1,LEN($R161)))</f>
        <v>theater</v>
      </c>
      <c r="T161" s="6" t="str">
        <f>TRIM(MID(SUBSTITUTE($R161,"/",REPT(" ",LEN($R161))),(COLUMNS($R161:S161)-1)*LEN($R161)+1,LEN($R161)))</f>
        <v>plays</v>
      </c>
    </row>
    <row r="162" spans="1:20" hidden="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35"/>
        <v>162.3125</v>
      </c>
      <c r="G162" t="s">
        <v>20</v>
      </c>
      <c r="H162">
        <v>164</v>
      </c>
      <c r="I162" s="5">
        <f t="shared" si="136"/>
        <v>79.176829268292678</v>
      </c>
      <c r="J162" t="s">
        <v>21</v>
      </c>
      <c r="K162" t="s">
        <v>22</v>
      </c>
      <c r="L162">
        <v>1556341200</v>
      </c>
      <c r="M162" s="10">
        <f t="shared" si="137"/>
        <v>43582.208333333328</v>
      </c>
      <c r="N162">
        <v>1557723600</v>
      </c>
      <c r="O162" s="10">
        <f t="shared" ref="O162" si="169">(((N162/60)/60)/24)+DATE(1970,1,1)</f>
        <v>43598.208333333328</v>
      </c>
      <c r="P162" t="b">
        <v>0</v>
      </c>
      <c r="Q162" t="b">
        <v>0</v>
      </c>
      <c r="R162" t="s">
        <v>65</v>
      </c>
      <c r="S162" s="6" t="str">
        <f>TRIM(MID(SUBSTITUTE($R162,"/",REPT(" ",LEN($R162))),(COLUMNS($R162:R162)-1)*LEN($R162)+1,LEN($R162)))</f>
        <v>technology</v>
      </c>
      <c r="T162" s="6" t="str">
        <f>TRIM(MID(SUBSTITUTE($R162,"/",REPT(" ",LEN($R162))),(COLUMNS($R162:S162)-1)*LEN($R162)+1,LEN($R162)))</f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35"/>
        <v>78.181818181818187</v>
      </c>
      <c r="G163" t="s">
        <v>14</v>
      </c>
      <c r="H163">
        <v>75</v>
      </c>
      <c r="I163" s="5">
        <f t="shared" si="136"/>
        <v>57.333333333333336</v>
      </c>
      <c r="J163" t="s">
        <v>21</v>
      </c>
      <c r="K163" t="s">
        <v>22</v>
      </c>
      <c r="L163">
        <v>1442984400</v>
      </c>
      <c r="M163" s="10">
        <f t="shared" si="137"/>
        <v>42270.208333333328</v>
      </c>
      <c r="N163">
        <v>1443502800</v>
      </c>
      <c r="O163" s="10">
        <f t="shared" ref="O163" si="170">(((N163/60)/60)/24)+DATE(1970,1,1)</f>
        <v>42276.208333333328</v>
      </c>
      <c r="P163" t="b">
        <v>0</v>
      </c>
      <c r="Q163" t="b">
        <v>1</v>
      </c>
      <c r="R163" t="s">
        <v>28</v>
      </c>
      <c r="S163" s="6" t="str">
        <f>TRIM(MID(SUBSTITUTE($R163,"/",REPT(" ",LEN($R163))),(COLUMNS($R163:R163)-1)*LEN($R163)+1,LEN($R163)))</f>
        <v>technology</v>
      </c>
      <c r="T163" s="6" t="str">
        <f>TRIM(MID(SUBSTITUTE($R163,"/",REPT(" ",LEN($R163))),(COLUMNS($R163:S163)-1)*LEN($R163)+1,LEN($R163)))</f>
        <v>web</v>
      </c>
    </row>
    <row r="164" spans="1:20" ht="31.5" hidden="1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35"/>
        <v>149.73770491803279</v>
      </c>
      <c r="G164" t="s">
        <v>20</v>
      </c>
      <c r="H164">
        <v>157</v>
      </c>
      <c r="I164" s="5">
        <f t="shared" si="136"/>
        <v>58.178343949044589</v>
      </c>
      <c r="J164" t="s">
        <v>98</v>
      </c>
      <c r="K164" t="s">
        <v>99</v>
      </c>
      <c r="L164">
        <v>1544248800</v>
      </c>
      <c r="M164" s="10">
        <f t="shared" si="137"/>
        <v>43442.25</v>
      </c>
      <c r="N164">
        <v>1546840800</v>
      </c>
      <c r="O164" s="10">
        <f t="shared" ref="O164" si="171">(((N164/60)/60)/24)+DATE(1970,1,1)</f>
        <v>43472.25</v>
      </c>
      <c r="P164" t="b">
        <v>0</v>
      </c>
      <c r="Q164" t="b">
        <v>0</v>
      </c>
      <c r="R164" t="s">
        <v>23</v>
      </c>
      <c r="S164" s="6" t="str">
        <f>TRIM(MID(SUBSTITUTE($R164,"/",REPT(" ",LEN($R164))),(COLUMNS($R164:R164)-1)*LEN($R164)+1,LEN($R164)))</f>
        <v>music</v>
      </c>
      <c r="T164" s="6" t="str">
        <f>TRIM(MID(SUBSTITUTE($R164,"/",REPT(" ",LEN($R164))),(COLUMNS($R164:S164)-1)*LEN($R164)+1,LEN($R164)))</f>
        <v>rock</v>
      </c>
    </row>
    <row r="165" spans="1:20" hidden="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35"/>
        <v>253.25714285714284</v>
      </c>
      <c r="G165" t="s">
        <v>20</v>
      </c>
      <c r="H165">
        <v>246</v>
      </c>
      <c r="I165" s="5">
        <f t="shared" si="136"/>
        <v>36.032520325203251</v>
      </c>
      <c r="J165" t="s">
        <v>21</v>
      </c>
      <c r="K165" t="s">
        <v>22</v>
      </c>
      <c r="L165">
        <v>1508475600</v>
      </c>
      <c r="M165" s="10">
        <f t="shared" si="137"/>
        <v>43028.208333333328</v>
      </c>
      <c r="N165">
        <v>1512712800</v>
      </c>
      <c r="O165" s="10">
        <f t="shared" ref="O165" si="172">(((N165/60)/60)/24)+DATE(1970,1,1)</f>
        <v>43077.25</v>
      </c>
      <c r="P165" t="b">
        <v>0</v>
      </c>
      <c r="Q165" t="b">
        <v>1</v>
      </c>
      <c r="R165" t="s">
        <v>122</v>
      </c>
      <c r="S165" s="6" t="str">
        <f>TRIM(MID(SUBSTITUTE($R165,"/",REPT(" ",LEN($R165))),(COLUMNS($R165:R165)-1)*LEN($R165)+1,LEN($R165)))</f>
        <v>photography</v>
      </c>
      <c r="T165" s="6" t="str">
        <f>TRIM(MID(SUBSTITUTE($R165,"/",REPT(" ",LEN($R165))),(COLUMNS($R165:S165)-1)*LEN($R165)+1,LEN($R165)))</f>
        <v>photography books</v>
      </c>
    </row>
    <row r="166" spans="1:20" hidden="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35"/>
        <v>100.16943521594683</v>
      </c>
      <c r="G166" t="s">
        <v>20</v>
      </c>
      <c r="H166">
        <v>1396</v>
      </c>
      <c r="I166" s="5">
        <f t="shared" si="136"/>
        <v>107.99068767908309</v>
      </c>
      <c r="J166" t="s">
        <v>21</v>
      </c>
      <c r="K166" t="s">
        <v>22</v>
      </c>
      <c r="L166">
        <v>1507438800</v>
      </c>
      <c r="M166" s="10">
        <f t="shared" si="137"/>
        <v>43016.208333333328</v>
      </c>
      <c r="N166">
        <v>1507525200</v>
      </c>
      <c r="O166" s="10">
        <f t="shared" ref="O166" si="173">(((N166/60)/60)/24)+DATE(1970,1,1)</f>
        <v>43017.208333333328</v>
      </c>
      <c r="P166" t="b">
        <v>0</v>
      </c>
      <c r="Q166" t="b">
        <v>0</v>
      </c>
      <c r="R166" t="s">
        <v>33</v>
      </c>
      <c r="S166" s="6" t="str">
        <f>TRIM(MID(SUBSTITUTE($R166,"/",REPT(" ",LEN($R166))),(COLUMNS($R166:R166)-1)*LEN($R166)+1,LEN($R166)))</f>
        <v>theater</v>
      </c>
      <c r="T166" s="6" t="str">
        <f>TRIM(MID(SUBSTITUTE($R166,"/",REPT(" ",LEN($R166))),(COLUMNS($R166:S166)-1)*LEN($R166)+1,LEN($R166)))</f>
        <v>plays</v>
      </c>
    </row>
    <row r="167" spans="1:20" hidden="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35"/>
        <v>121.99004424778761</v>
      </c>
      <c r="G167" t="s">
        <v>20</v>
      </c>
      <c r="H167">
        <v>2506</v>
      </c>
      <c r="I167" s="5">
        <f t="shared" si="136"/>
        <v>44.005985634477256</v>
      </c>
      <c r="J167" t="s">
        <v>21</v>
      </c>
      <c r="K167" t="s">
        <v>22</v>
      </c>
      <c r="L167">
        <v>1501563600</v>
      </c>
      <c r="M167" s="10">
        <f t="shared" si="137"/>
        <v>42948.208333333328</v>
      </c>
      <c r="N167">
        <v>1504328400</v>
      </c>
      <c r="O167" s="10">
        <f t="shared" ref="O167" si="174">(((N167/60)/60)/24)+DATE(1970,1,1)</f>
        <v>42980.208333333328</v>
      </c>
      <c r="P167" t="b">
        <v>0</v>
      </c>
      <c r="Q167" t="b">
        <v>0</v>
      </c>
      <c r="R167" t="s">
        <v>28</v>
      </c>
      <c r="S167" s="6" t="str">
        <f>TRIM(MID(SUBSTITUTE($R167,"/",REPT(" ",LEN($R167))),(COLUMNS($R167:R167)-1)*LEN($R167)+1,LEN($R167)))</f>
        <v>technology</v>
      </c>
      <c r="T167" s="6" t="str">
        <f>TRIM(MID(SUBSTITUTE($R167,"/",REPT(" ",LEN($R167))),(COLUMNS($R167:S167)-1)*LEN($R167)+1,LEN($R167)))</f>
        <v>web</v>
      </c>
    </row>
    <row r="168" spans="1:20" hidden="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35"/>
        <v>137.13265306122449</v>
      </c>
      <c r="G168" t="s">
        <v>20</v>
      </c>
      <c r="H168">
        <v>244</v>
      </c>
      <c r="I168" s="5">
        <f t="shared" si="136"/>
        <v>55.077868852459019</v>
      </c>
      <c r="J168" t="s">
        <v>21</v>
      </c>
      <c r="K168" t="s">
        <v>22</v>
      </c>
      <c r="L168">
        <v>1292997600</v>
      </c>
      <c r="M168" s="10">
        <f t="shared" si="137"/>
        <v>40534.25</v>
      </c>
      <c r="N168">
        <v>1293343200</v>
      </c>
      <c r="O168" s="10">
        <f t="shared" ref="O168" si="175">(((N168/60)/60)/24)+DATE(1970,1,1)</f>
        <v>40538.25</v>
      </c>
      <c r="P168" t="b">
        <v>0</v>
      </c>
      <c r="Q168" t="b">
        <v>0</v>
      </c>
      <c r="R168" t="s">
        <v>122</v>
      </c>
      <c r="S168" s="6" t="str">
        <f>TRIM(MID(SUBSTITUTE($R168,"/",REPT(" ",LEN($R168))),(COLUMNS($R168:R168)-1)*LEN($R168)+1,LEN($R168)))</f>
        <v>photography</v>
      </c>
      <c r="T168" s="6" t="str">
        <f>TRIM(MID(SUBSTITUTE($R168,"/",REPT(" ",LEN($R168))),(COLUMNS($R168:S168)-1)*LEN($R168)+1,LEN($R168)))</f>
        <v>photography books</v>
      </c>
    </row>
    <row r="169" spans="1:20" hidden="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35"/>
        <v>415.53846153846149</v>
      </c>
      <c r="G169" t="s">
        <v>20</v>
      </c>
      <c r="H169">
        <v>146</v>
      </c>
      <c r="I169" s="5">
        <f t="shared" si="136"/>
        <v>74</v>
      </c>
      <c r="J169" t="s">
        <v>26</v>
      </c>
      <c r="K169" t="s">
        <v>27</v>
      </c>
      <c r="L169">
        <v>1370840400</v>
      </c>
      <c r="M169" s="10">
        <f t="shared" si="137"/>
        <v>41435.208333333336</v>
      </c>
      <c r="N169">
        <v>1371704400</v>
      </c>
      <c r="O169" s="10">
        <f t="shared" ref="O169" si="176">(((N169/60)/60)/24)+DATE(1970,1,1)</f>
        <v>41445.208333333336</v>
      </c>
      <c r="P169" t="b">
        <v>0</v>
      </c>
      <c r="Q169" t="b">
        <v>0</v>
      </c>
      <c r="R169" t="s">
        <v>33</v>
      </c>
      <c r="S169" s="6" t="str">
        <f>TRIM(MID(SUBSTITUTE($R169,"/",REPT(" ",LEN($R169))),(COLUMNS($R169:R169)-1)*LEN($R169)+1,LEN($R169)))</f>
        <v>theater</v>
      </c>
      <c r="T169" s="6" t="str">
        <f>TRIM(MID(SUBSTITUTE($R169,"/",REPT(" ",LEN($R169))),(COLUMNS($R169:S169)-1)*LEN($R169)+1,LEN($R169)))</f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35"/>
        <v>31.30913348946136</v>
      </c>
      <c r="G170" t="s">
        <v>14</v>
      </c>
      <c r="H170">
        <v>955</v>
      </c>
      <c r="I170" s="5">
        <f t="shared" si="136"/>
        <v>41.996858638743454</v>
      </c>
      <c r="J170" t="s">
        <v>36</v>
      </c>
      <c r="K170" t="s">
        <v>37</v>
      </c>
      <c r="L170">
        <v>1550815200</v>
      </c>
      <c r="M170" s="10">
        <f t="shared" si="137"/>
        <v>43518.25</v>
      </c>
      <c r="N170">
        <v>1552798800</v>
      </c>
      <c r="O170" s="10">
        <f t="shared" ref="O170" si="177">(((N170/60)/60)/24)+DATE(1970,1,1)</f>
        <v>43541.208333333328</v>
      </c>
      <c r="P170" t="b">
        <v>0</v>
      </c>
      <c r="Q170" t="b">
        <v>1</v>
      </c>
      <c r="R170" t="s">
        <v>60</v>
      </c>
      <c r="S170" s="6" t="str">
        <f>TRIM(MID(SUBSTITUTE($R170,"/",REPT(" ",LEN($R170))),(COLUMNS($R170:R170)-1)*LEN($R170)+1,LEN($R170)))</f>
        <v>music</v>
      </c>
      <c r="T170" s="6" t="str">
        <f>TRIM(MID(SUBSTITUTE($R170,"/",REPT(" ",LEN($R170))),(COLUMNS($R170:S170)-1)*LEN($R170)+1,LEN($R170)))</f>
        <v>indie rock</v>
      </c>
    </row>
    <row r="171" spans="1:20" hidden="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35"/>
        <v>424.08154506437768</v>
      </c>
      <c r="G171" t="s">
        <v>20</v>
      </c>
      <c r="H171">
        <v>1267</v>
      </c>
      <c r="I171" s="5">
        <f t="shared" si="136"/>
        <v>77.988161010260455</v>
      </c>
      <c r="J171" t="s">
        <v>21</v>
      </c>
      <c r="K171" t="s">
        <v>22</v>
      </c>
      <c r="L171">
        <v>1339909200</v>
      </c>
      <c r="M171" s="10">
        <f t="shared" si="137"/>
        <v>41077.208333333336</v>
      </c>
      <c r="N171">
        <v>1342328400</v>
      </c>
      <c r="O171" s="10">
        <f t="shared" ref="O171" si="178">(((N171/60)/60)/24)+DATE(1970,1,1)</f>
        <v>41105.208333333336</v>
      </c>
      <c r="P171" t="b">
        <v>0</v>
      </c>
      <c r="Q171" t="b">
        <v>1</v>
      </c>
      <c r="R171" t="s">
        <v>100</v>
      </c>
      <c r="S171" s="6" t="str">
        <f>TRIM(MID(SUBSTITUTE($R171,"/",REPT(" ",LEN($R171))),(COLUMNS($R171:R171)-1)*LEN($R171)+1,LEN($R171)))</f>
        <v>film &amp; video</v>
      </c>
      <c r="T171" s="6" t="str">
        <f>TRIM(MID(SUBSTITUTE($R171,"/",REPT(" ",LEN($R171))),(COLUMNS($R171:S171)-1)*LEN($R171)+1,LEN($R171)))</f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35"/>
        <v>2.93886230728336</v>
      </c>
      <c r="G172" t="s">
        <v>14</v>
      </c>
      <c r="H172">
        <v>67</v>
      </c>
      <c r="I172" s="5">
        <f t="shared" si="136"/>
        <v>82.507462686567166</v>
      </c>
      <c r="J172" t="s">
        <v>21</v>
      </c>
      <c r="K172" t="s">
        <v>22</v>
      </c>
      <c r="L172">
        <v>1501736400</v>
      </c>
      <c r="M172" s="10">
        <f t="shared" si="137"/>
        <v>42950.208333333328</v>
      </c>
      <c r="N172">
        <v>1502341200</v>
      </c>
      <c r="O172" s="10">
        <f t="shared" ref="O172" si="179">(((N172/60)/60)/24)+DATE(1970,1,1)</f>
        <v>42957.208333333328</v>
      </c>
      <c r="P172" t="b">
        <v>0</v>
      </c>
      <c r="Q172" t="b">
        <v>0</v>
      </c>
      <c r="R172" t="s">
        <v>60</v>
      </c>
      <c r="S172" s="6" t="str">
        <f>TRIM(MID(SUBSTITUTE($R172,"/",REPT(" ",LEN($R172))),(COLUMNS($R172:R172)-1)*LEN($R172)+1,LEN($R172)))</f>
        <v>music</v>
      </c>
      <c r="T172" s="6" t="str">
        <f>TRIM(MID(SUBSTITUTE($R172,"/",REPT(" ",LEN($R172))),(COLUMNS($R172:S172)-1)*LEN($R172)+1,LEN($R172)))</f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35"/>
        <v>10.63265306122449</v>
      </c>
      <c r="G173" t="s">
        <v>14</v>
      </c>
      <c r="H173">
        <v>5</v>
      </c>
      <c r="I173" s="5">
        <f t="shared" si="136"/>
        <v>104.2</v>
      </c>
      <c r="J173" t="s">
        <v>21</v>
      </c>
      <c r="K173" t="s">
        <v>22</v>
      </c>
      <c r="L173">
        <v>1395291600</v>
      </c>
      <c r="M173" s="10">
        <f t="shared" si="137"/>
        <v>41718.208333333336</v>
      </c>
      <c r="N173">
        <v>1397192400</v>
      </c>
      <c r="O173" s="10">
        <f t="shared" ref="O173" si="180">(((N173/60)/60)/24)+DATE(1970,1,1)</f>
        <v>41740.208333333336</v>
      </c>
      <c r="P173" t="b">
        <v>0</v>
      </c>
      <c r="Q173" t="b">
        <v>0</v>
      </c>
      <c r="R173" t="s">
        <v>206</v>
      </c>
      <c r="S173" s="6" t="str">
        <f>TRIM(MID(SUBSTITUTE($R173,"/",REPT(" ",LEN($R173))),(COLUMNS($R173:R173)-1)*LEN($R173)+1,LEN($R173)))</f>
        <v>publishing</v>
      </c>
      <c r="T173" s="6" t="str">
        <f>TRIM(MID(SUBSTITUTE($R173,"/",REPT(" ",LEN($R173))),(COLUMNS($R173:S173)-1)*LEN($R173)+1,LEN($R173)))</f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35"/>
        <v>82.875</v>
      </c>
      <c r="G174" t="s">
        <v>14</v>
      </c>
      <c r="H174">
        <v>26</v>
      </c>
      <c r="I174" s="5">
        <f t="shared" si="136"/>
        <v>25.5</v>
      </c>
      <c r="J174" t="s">
        <v>21</v>
      </c>
      <c r="K174" t="s">
        <v>22</v>
      </c>
      <c r="L174">
        <v>1405746000</v>
      </c>
      <c r="M174" s="10">
        <f t="shared" si="137"/>
        <v>41839.208333333336</v>
      </c>
      <c r="N174">
        <v>1407042000</v>
      </c>
      <c r="O174" s="10">
        <f t="shared" ref="O174" si="181">(((N174/60)/60)/24)+DATE(1970,1,1)</f>
        <v>41854.208333333336</v>
      </c>
      <c r="P174" t="b">
        <v>0</v>
      </c>
      <c r="Q174" t="b">
        <v>1</v>
      </c>
      <c r="R174" t="s">
        <v>42</v>
      </c>
      <c r="S174" s="6" t="str">
        <f>TRIM(MID(SUBSTITUTE($R174,"/",REPT(" ",LEN($R174))),(COLUMNS($R174:R174)-1)*LEN($R174)+1,LEN($R174)))</f>
        <v>film &amp; video</v>
      </c>
      <c r="T174" s="6" t="str">
        <f>TRIM(MID(SUBSTITUTE($R174,"/",REPT(" ",LEN($R174))),(COLUMNS($R174:S174)-1)*LEN($R174)+1,LEN($R174)))</f>
        <v>documentary</v>
      </c>
    </row>
    <row r="175" spans="1:20" hidden="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35"/>
        <v>163.01447776628748</v>
      </c>
      <c r="G175" t="s">
        <v>20</v>
      </c>
      <c r="H175">
        <v>1561</v>
      </c>
      <c r="I175" s="5">
        <f t="shared" si="136"/>
        <v>100.98334401024984</v>
      </c>
      <c r="J175" t="s">
        <v>21</v>
      </c>
      <c r="K175" t="s">
        <v>22</v>
      </c>
      <c r="L175">
        <v>1368853200</v>
      </c>
      <c r="M175" s="10">
        <f t="shared" si="137"/>
        <v>41412.208333333336</v>
      </c>
      <c r="N175">
        <v>1369371600</v>
      </c>
      <c r="O175" s="10">
        <f t="shared" ref="O175" si="182">(((N175/60)/60)/24)+DATE(1970,1,1)</f>
        <v>41418.208333333336</v>
      </c>
      <c r="P175" t="b">
        <v>0</v>
      </c>
      <c r="Q175" t="b">
        <v>0</v>
      </c>
      <c r="R175" t="s">
        <v>33</v>
      </c>
      <c r="S175" s="6" t="str">
        <f>TRIM(MID(SUBSTITUTE($R175,"/",REPT(" ",LEN($R175))),(COLUMNS($R175:R175)-1)*LEN($R175)+1,LEN($R175)))</f>
        <v>theater</v>
      </c>
      <c r="T175" s="6" t="str">
        <f>TRIM(MID(SUBSTITUTE($R175,"/",REPT(" ",LEN($R175))),(COLUMNS($R175:S175)-1)*LEN($R175)+1,LEN($R175)))</f>
        <v>plays</v>
      </c>
    </row>
    <row r="176" spans="1:20" hidden="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35"/>
        <v>894.66666666666674</v>
      </c>
      <c r="G176" t="s">
        <v>20</v>
      </c>
      <c r="H176">
        <v>48</v>
      </c>
      <c r="I176" s="5">
        <f t="shared" si="136"/>
        <v>111.83333333333333</v>
      </c>
      <c r="J176" t="s">
        <v>21</v>
      </c>
      <c r="K176" t="s">
        <v>22</v>
      </c>
      <c r="L176">
        <v>1444021200</v>
      </c>
      <c r="M176" s="10">
        <f t="shared" si="137"/>
        <v>42282.208333333328</v>
      </c>
      <c r="N176">
        <v>1444107600</v>
      </c>
      <c r="O176" s="10">
        <f t="shared" ref="O176" si="183">(((N176/60)/60)/24)+DATE(1970,1,1)</f>
        <v>42283.208333333328</v>
      </c>
      <c r="P176" t="b">
        <v>0</v>
      </c>
      <c r="Q176" t="b">
        <v>1</v>
      </c>
      <c r="R176" t="s">
        <v>65</v>
      </c>
      <c r="S176" s="6" t="str">
        <f>TRIM(MID(SUBSTITUTE($R176,"/",REPT(" ",LEN($R176))),(COLUMNS($R176:R176)-1)*LEN($R176)+1,LEN($R176)))</f>
        <v>technology</v>
      </c>
      <c r="T176" s="6" t="str">
        <f>TRIM(MID(SUBSTITUTE($R176,"/",REPT(" ",LEN($R176))),(COLUMNS($R176:S176)-1)*LEN($R176)+1,LEN($R176)))</f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35"/>
        <v>26.191501103752756</v>
      </c>
      <c r="G177" t="s">
        <v>14</v>
      </c>
      <c r="H177">
        <v>1130</v>
      </c>
      <c r="I177" s="5">
        <f t="shared" si="136"/>
        <v>41.999115044247787</v>
      </c>
      <c r="J177" t="s">
        <v>21</v>
      </c>
      <c r="K177" t="s">
        <v>22</v>
      </c>
      <c r="L177">
        <v>1472619600</v>
      </c>
      <c r="M177" s="10">
        <f t="shared" si="137"/>
        <v>42613.208333333328</v>
      </c>
      <c r="N177">
        <v>1474261200</v>
      </c>
      <c r="O177" s="10">
        <f t="shared" ref="O177" si="184">(((N177/60)/60)/24)+DATE(1970,1,1)</f>
        <v>42632.208333333328</v>
      </c>
      <c r="P177" t="b">
        <v>0</v>
      </c>
      <c r="Q177" t="b">
        <v>0</v>
      </c>
      <c r="R177" t="s">
        <v>33</v>
      </c>
      <c r="S177" s="6" t="str">
        <f>TRIM(MID(SUBSTITUTE($R177,"/",REPT(" ",LEN($R177))),(COLUMNS($R177:R177)-1)*LEN($R177)+1,LEN($R177)))</f>
        <v>theater</v>
      </c>
      <c r="T177" s="6" t="str">
        <f>TRIM(MID(SUBSTITUTE($R177,"/",REPT(" ",LEN($R177))),(COLUMNS($R177:S177)-1)*LEN($R177)+1,LEN($R177)))</f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35"/>
        <v>74.834782608695647</v>
      </c>
      <c r="G178" t="s">
        <v>14</v>
      </c>
      <c r="H178">
        <v>782</v>
      </c>
      <c r="I178" s="5">
        <f t="shared" si="136"/>
        <v>110.05115089514067</v>
      </c>
      <c r="J178" t="s">
        <v>21</v>
      </c>
      <c r="K178" t="s">
        <v>22</v>
      </c>
      <c r="L178">
        <v>1472878800</v>
      </c>
      <c r="M178" s="10">
        <f t="shared" si="137"/>
        <v>42616.208333333328</v>
      </c>
      <c r="N178">
        <v>1473656400</v>
      </c>
      <c r="O178" s="10">
        <f t="shared" ref="O178" si="185">(((N178/60)/60)/24)+DATE(1970,1,1)</f>
        <v>42625.208333333328</v>
      </c>
      <c r="P178" t="b">
        <v>0</v>
      </c>
      <c r="Q178" t="b">
        <v>0</v>
      </c>
      <c r="R178" t="s">
        <v>33</v>
      </c>
      <c r="S178" s="6" t="str">
        <f>TRIM(MID(SUBSTITUTE($R178,"/",REPT(" ",LEN($R178))),(COLUMNS($R178:R178)-1)*LEN($R178)+1,LEN($R178)))</f>
        <v>theater</v>
      </c>
      <c r="T178" s="6" t="str">
        <f>TRIM(MID(SUBSTITUTE($R178,"/",REPT(" ",LEN($R178))),(COLUMNS($R178:S178)-1)*LEN($R178)+1,LEN($R178)))</f>
        <v>plays</v>
      </c>
    </row>
    <row r="179" spans="1:20" hidden="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35"/>
        <v>416.47680412371136</v>
      </c>
      <c r="G179" t="s">
        <v>20</v>
      </c>
      <c r="H179">
        <v>2739</v>
      </c>
      <c r="I179" s="5">
        <f t="shared" si="136"/>
        <v>58.997079225994888</v>
      </c>
      <c r="J179" t="s">
        <v>21</v>
      </c>
      <c r="K179" t="s">
        <v>22</v>
      </c>
      <c r="L179">
        <v>1289800800</v>
      </c>
      <c r="M179" s="10">
        <f t="shared" si="137"/>
        <v>40497.25</v>
      </c>
      <c r="N179">
        <v>1291960800</v>
      </c>
      <c r="O179" s="10">
        <f t="shared" ref="O179" si="186">(((N179/60)/60)/24)+DATE(1970,1,1)</f>
        <v>40522.25</v>
      </c>
      <c r="P179" t="b">
        <v>0</v>
      </c>
      <c r="Q179" t="b">
        <v>0</v>
      </c>
      <c r="R179" t="s">
        <v>33</v>
      </c>
      <c r="S179" s="6" t="str">
        <f>TRIM(MID(SUBSTITUTE($R179,"/",REPT(" ",LEN($R179))),(COLUMNS($R179:R179)-1)*LEN($R179)+1,LEN($R179)))</f>
        <v>theater</v>
      </c>
      <c r="T179" s="6" t="str">
        <f>TRIM(MID(SUBSTITUTE($R179,"/",REPT(" ",LEN($R179))),(COLUMNS($R179:S179)-1)*LEN($R179)+1,LEN($R179)))</f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35"/>
        <v>96.208333333333329</v>
      </c>
      <c r="G180" t="s">
        <v>14</v>
      </c>
      <c r="H180">
        <v>210</v>
      </c>
      <c r="I180" s="5">
        <f t="shared" si="136"/>
        <v>32.985714285714288</v>
      </c>
      <c r="J180" t="s">
        <v>21</v>
      </c>
      <c r="K180" t="s">
        <v>22</v>
      </c>
      <c r="L180">
        <v>1505970000</v>
      </c>
      <c r="M180" s="10">
        <f t="shared" si="137"/>
        <v>42999.208333333328</v>
      </c>
      <c r="N180">
        <v>1506747600</v>
      </c>
      <c r="O180" s="10">
        <f t="shared" ref="O180" si="187">(((N180/60)/60)/24)+DATE(1970,1,1)</f>
        <v>43008.208333333328</v>
      </c>
      <c r="P180" t="b">
        <v>0</v>
      </c>
      <c r="Q180" t="b">
        <v>0</v>
      </c>
      <c r="R180" t="s">
        <v>17</v>
      </c>
      <c r="S180" s="6" t="str">
        <f>TRIM(MID(SUBSTITUTE($R180,"/",REPT(" ",LEN($R180))),(COLUMNS($R180:R180)-1)*LEN($R180)+1,LEN($R180)))</f>
        <v>food</v>
      </c>
      <c r="T180" s="6" t="str">
        <f>TRIM(MID(SUBSTITUTE($R180,"/",REPT(" ",LEN($R180))),(COLUMNS($R180:S180)-1)*LEN($R180)+1,LEN($R180)))</f>
        <v>food trucks</v>
      </c>
    </row>
    <row r="181" spans="1:20" ht="31.5" hidden="1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35"/>
        <v>357.71910112359546</v>
      </c>
      <c r="G181" t="s">
        <v>20</v>
      </c>
      <c r="H181">
        <v>3537</v>
      </c>
      <c r="I181" s="5">
        <f t="shared" si="136"/>
        <v>45.005654509471306</v>
      </c>
      <c r="J181" t="s">
        <v>15</v>
      </c>
      <c r="K181" t="s">
        <v>16</v>
      </c>
      <c r="L181">
        <v>1363496400</v>
      </c>
      <c r="M181" s="10">
        <f t="shared" si="137"/>
        <v>41350.208333333336</v>
      </c>
      <c r="N181">
        <v>1363582800</v>
      </c>
      <c r="O181" s="10">
        <f t="shared" ref="O181" si="188">(((N181/60)/60)/24)+DATE(1970,1,1)</f>
        <v>41351.208333333336</v>
      </c>
      <c r="P181" t="b">
        <v>0</v>
      </c>
      <c r="Q181" t="b">
        <v>1</v>
      </c>
      <c r="R181" t="s">
        <v>33</v>
      </c>
      <c r="S181" s="6" t="str">
        <f>TRIM(MID(SUBSTITUTE($R181,"/",REPT(" ",LEN($R181))),(COLUMNS($R181:R181)-1)*LEN($R181)+1,LEN($R181)))</f>
        <v>theater</v>
      </c>
      <c r="T181" s="6" t="str">
        <f>TRIM(MID(SUBSTITUTE($R181,"/",REPT(" ",LEN($R181))),(COLUMNS($R181:S181)-1)*LEN($R181)+1,LEN($R181)))</f>
        <v>plays</v>
      </c>
    </row>
    <row r="182" spans="1:20" hidden="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35"/>
        <v>308.45714285714286</v>
      </c>
      <c r="G182" t="s">
        <v>20</v>
      </c>
      <c r="H182">
        <v>2107</v>
      </c>
      <c r="I182" s="5">
        <f t="shared" si="136"/>
        <v>81.98196487897485</v>
      </c>
      <c r="J182" t="s">
        <v>26</v>
      </c>
      <c r="K182" t="s">
        <v>27</v>
      </c>
      <c r="L182">
        <v>1269234000</v>
      </c>
      <c r="M182" s="10">
        <f t="shared" si="137"/>
        <v>40259.208333333336</v>
      </c>
      <c r="N182">
        <v>1269666000</v>
      </c>
      <c r="O182" s="10">
        <f t="shared" ref="O182" si="189">(((N182/60)/60)/24)+DATE(1970,1,1)</f>
        <v>40264.208333333336</v>
      </c>
      <c r="P182" t="b">
        <v>0</v>
      </c>
      <c r="Q182" t="b">
        <v>0</v>
      </c>
      <c r="R182" t="s">
        <v>65</v>
      </c>
      <c r="S182" s="6" t="str">
        <f>TRIM(MID(SUBSTITUTE($R182,"/",REPT(" ",LEN($R182))),(COLUMNS($R182:R182)-1)*LEN($R182)+1,LEN($R182)))</f>
        <v>technology</v>
      </c>
      <c r="T182" s="6" t="str">
        <f>TRIM(MID(SUBSTITUTE($R182,"/",REPT(" ",LEN($R182))),(COLUMNS($R182:S182)-1)*LEN($R182)+1,LEN($R182)))</f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35"/>
        <v>61.802325581395344</v>
      </c>
      <c r="G183" t="s">
        <v>14</v>
      </c>
      <c r="H183">
        <v>136</v>
      </c>
      <c r="I183" s="5">
        <f t="shared" si="136"/>
        <v>39.080882352941174</v>
      </c>
      <c r="J183" t="s">
        <v>21</v>
      </c>
      <c r="K183" t="s">
        <v>22</v>
      </c>
      <c r="L183">
        <v>1507093200</v>
      </c>
      <c r="M183" s="10">
        <f t="shared" si="137"/>
        <v>43012.208333333328</v>
      </c>
      <c r="N183">
        <v>1508648400</v>
      </c>
      <c r="O183" s="10">
        <f t="shared" ref="O183" si="190">(((N183/60)/60)/24)+DATE(1970,1,1)</f>
        <v>43030.208333333328</v>
      </c>
      <c r="P183" t="b">
        <v>0</v>
      </c>
      <c r="Q183" t="b">
        <v>0</v>
      </c>
      <c r="R183" t="s">
        <v>28</v>
      </c>
      <c r="S183" s="6" t="str">
        <f>TRIM(MID(SUBSTITUTE($R183,"/",REPT(" ",LEN($R183))),(COLUMNS($R183:R183)-1)*LEN($R183)+1,LEN($R183)))</f>
        <v>technology</v>
      </c>
      <c r="T183" s="6" t="str">
        <f>TRIM(MID(SUBSTITUTE($R183,"/",REPT(" ",LEN($R183))),(COLUMNS($R183:S183)-1)*LEN($R183)+1,LEN($R183)))</f>
        <v>web</v>
      </c>
    </row>
    <row r="184" spans="1:20" ht="31.5" hidden="1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35"/>
        <v>722.32472324723244</v>
      </c>
      <c r="G184" t="s">
        <v>20</v>
      </c>
      <c r="H184">
        <v>3318</v>
      </c>
      <c r="I184" s="5">
        <f t="shared" si="136"/>
        <v>58.996383363471971</v>
      </c>
      <c r="J184" t="s">
        <v>36</v>
      </c>
      <c r="K184" t="s">
        <v>37</v>
      </c>
      <c r="L184">
        <v>1560574800</v>
      </c>
      <c r="M184" s="10">
        <f t="shared" si="137"/>
        <v>43631.208333333328</v>
      </c>
      <c r="N184">
        <v>1561957200</v>
      </c>
      <c r="O184" s="10">
        <f t="shared" ref="O184" si="191">(((N184/60)/60)/24)+DATE(1970,1,1)</f>
        <v>43647.208333333328</v>
      </c>
      <c r="P184" t="b">
        <v>0</v>
      </c>
      <c r="Q184" t="b">
        <v>0</v>
      </c>
      <c r="R184" t="s">
        <v>33</v>
      </c>
      <c r="S184" s="6" t="str">
        <f>TRIM(MID(SUBSTITUTE($R184,"/",REPT(" ",LEN($R184))),(COLUMNS($R184:R184)-1)*LEN($R184)+1,LEN($R184)))</f>
        <v>theater</v>
      </c>
      <c r="T184" s="6" t="str">
        <f>TRIM(MID(SUBSTITUTE($R184,"/",REPT(" ",LEN($R184))),(COLUMNS($R184:S184)-1)*LEN($R184)+1,LEN($R184)))</f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35"/>
        <v>69.117647058823522</v>
      </c>
      <c r="G185" t="s">
        <v>14</v>
      </c>
      <c r="H185">
        <v>86</v>
      </c>
      <c r="I185" s="5">
        <f t="shared" si="136"/>
        <v>40.988372093023258</v>
      </c>
      <c r="J185" t="s">
        <v>15</v>
      </c>
      <c r="K185" t="s">
        <v>16</v>
      </c>
      <c r="L185">
        <v>1284008400</v>
      </c>
      <c r="M185" s="10">
        <f t="shared" si="137"/>
        <v>40430.208333333336</v>
      </c>
      <c r="N185">
        <v>1285131600</v>
      </c>
      <c r="O185" s="10">
        <f t="shared" ref="O185" si="192">(((N185/60)/60)/24)+DATE(1970,1,1)</f>
        <v>40443.208333333336</v>
      </c>
      <c r="P185" t="b">
        <v>0</v>
      </c>
      <c r="Q185" t="b">
        <v>0</v>
      </c>
      <c r="R185" t="s">
        <v>23</v>
      </c>
      <c r="S185" s="6" t="str">
        <f>TRIM(MID(SUBSTITUTE($R185,"/",REPT(" ",LEN($R185))),(COLUMNS($R185:R185)-1)*LEN($R185)+1,LEN($R185)))</f>
        <v>music</v>
      </c>
      <c r="T185" s="6" t="str">
        <f>TRIM(MID(SUBSTITUTE($R185,"/",REPT(" ",LEN($R185))),(COLUMNS($R185:S185)-1)*LEN($R185)+1,LEN($R185)))</f>
        <v>rock</v>
      </c>
    </row>
    <row r="186" spans="1:20" hidden="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35"/>
        <v>293.05555555555554</v>
      </c>
      <c r="G186" t="s">
        <v>20</v>
      </c>
      <c r="H186">
        <v>340</v>
      </c>
      <c r="I186" s="5">
        <f t="shared" si="136"/>
        <v>31.029411764705884</v>
      </c>
      <c r="J186" t="s">
        <v>21</v>
      </c>
      <c r="K186" t="s">
        <v>22</v>
      </c>
      <c r="L186">
        <v>1556859600</v>
      </c>
      <c r="M186" s="10">
        <f t="shared" si="137"/>
        <v>43588.208333333328</v>
      </c>
      <c r="N186">
        <v>1556946000</v>
      </c>
      <c r="O186" s="10">
        <f t="shared" ref="O186" si="193">(((N186/60)/60)/24)+DATE(1970,1,1)</f>
        <v>43589.208333333328</v>
      </c>
      <c r="P186" t="b">
        <v>0</v>
      </c>
      <c r="Q186" t="b">
        <v>0</v>
      </c>
      <c r="R186" t="s">
        <v>33</v>
      </c>
      <c r="S186" s="6" t="str">
        <f>TRIM(MID(SUBSTITUTE($R186,"/",REPT(" ",LEN($R186))),(COLUMNS($R186:R186)-1)*LEN($R186)+1,LEN($R186)))</f>
        <v>theater</v>
      </c>
      <c r="T186" s="6" t="str">
        <f>TRIM(MID(SUBSTITUTE($R186,"/",REPT(" ",LEN($R186))),(COLUMNS($R186:S186)-1)*LEN($R186)+1,LEN($R186)))</f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35"/>
        <v>71.8</v>
      </c>
      <c r="G187" t="s">
        <v>14</v>
      </c>
      <c r="H187">
        <v>19</v>
      </c>
      <c r="I187" s="5">
        <f t="shared" si="136"/>
        <v>37.789473684210527</v>
      </c>
      <c r="J187" t="s">
        <v>21</v>
      </c>
      <c r="K187" t="s">
        <v>22</v>
      </c>
      <c r="L187">
        <v>1526187600</v>
      </c>
      <c r="M187" s="10">
        <f t="shared" si="137"/>
        <v>43233.208333333328</v>
      </c>
      <c r="N187">
        <v>1527138000</v>
      </c>
      <c r="O187" s="10">
        <f t="shared" ref="O187" si="194">(((N187/60)/60)/24)+DATE(1970,1,1)</f>
        <v>43244.208333333328</v>
      </c>
      <c r="P187" t="b">
        <v>0</v>
      </c>
      <c r="Q187" t="b">
        <v>0</v>
      </c>
      <c r="R187" t="s">
        <v>269</v>
      </c>
      <c r="S187" s="6" t="str">
        <f>TRIM(MID(SUBSTITUTE($R187,"/",REPT(" ",LEN($R187))),(COLUMNS($R187:R187)-1)*LEN($R187)+1,LEN($R187)))</f>
        <v>film &amp; video</v>
      </c>
      <c r="T187" s="6" t="str">
        <f>TRIM(MID(SUBSTITUTE($R187,"/",REPT(" ",LEN($R187))),(COLUMNS($R187:S187)-1)*LEN($R187)+1,LEN($R187)))</f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35"/>
        <v>31.934684684684683</v>
      </c>
      <c r="G188" t="s">
        <v>14</v>
      </c>
      <c r="H188">
        <v>886</v>
      </c>
      <c r="I188" s="5">
        <f t="shared" si="136"/>
        <v>32.006772009029348</v>
      </c>
      <c r="J188" t="s">
        <v>21</v>
      </c>
      <c r="K188" t="s">
        <v>22</v>
      </c>
      <c r="L188">
        <v>1400821200</v>
      </c>
      <c r="M188" s="10">
        <f t="shared" si="137"/>
        <v>41782.208333333336</v>
      </c>
      <c r="N188">
        <v>1402117200</v>
      </c>
      <c r="O188" s="10">
        <f t="shared" ref="O188" si="195">(((N188/60)/60)/24)+DATE(1970,1,1)</f>
        <v>41797.208333333336</v>
      </c>
      <c r="P188" t="b">
        <v>0</v>
      </c>
      <c r="Q188" t="b">
        <v>0</v>
      </c>
      <c r="R188" t="s">
        <v>33</v>
      </c>
      <c r="S188" s="6" t="str">
        <f>TRIM(MID(SUBSTITUTE($R188,"/",REPT(" ",LEN($R188))),(COLUMNS($R188:R188)-1)*LEN($R188)+1,LEN($R188)))</f>
        <v>theater</v>
      </c>
      <c r="T188" s="6" t="str">
        <f>TRIM(MID(SUBSTITUTE($R188,"/",REPT(" ",LEN($R188))),(COLUMNS($R188:S188)-1)*LEN($R188)+1,LEN($R188)))</f>
        <v>plays</v>
      </c>
    </row>
    <row r="189" spans="1:20" hidden="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35"/>
        <v>229.87375415282392</v>
      </c>
      <c r="G189" t="s">
        <v>20</v>
      </c>
      <c r="H189">
        <v>1442</v>
      </c>
      <c r="I189" s="5">
        <f t="shared" si="136"/>
        <v>95.966712898751737</v>
      </c>
      <c r="J189" t="s">
        <v>15</v>
      </c>
      <c r="K189" t="s">
        <v>16</v>
      </c>
      <c r="L189">
        <v>1361599200</v>
      </c>
      <c r="M189" s="10">
        <f t="shared" si="137"/>
        <v>41328.25</v>
      </c>
      <c r="N189">
        <v>1364014800</v>
      </c>
      <c r="O189" s="10">
        <f t="shared" ref="O189" si="196">(((N189/60)/60)/24)+DATE(1970,1,1)</f>
        <v>41356.208333333336</v>
      </c>
      <c r="P189" t="b">
        <v>0</v>
      </c>
      <c r="Q189" t="b">
        <v>1</v>
      </c>
      <c r="R189" t="s">
        <v>100</v>
      </c>
      <c r="S189" s="6" t="str">
        <f>TRIM(MID(SUBSTITUTE($R189,"/",REPT(" ",LEN($R189))),(COLUMNS($R189:R189)-1)*LEN($R189)+1,LEN($R189)))</f>
        <v>film &amp; video</v>
      </c>
      <c r="T189" s="6" t="str">
        <f>TRIM(MID(SUBSTITUTE($R189,"/",REPT(" ",LEN($R189))),(COLUMNS($R189:S189)-1)*LEN($R189)+1,LEN($R189)))</f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35"/>
        <v>32.012195121951223</v>
      </c>
      <c r="G190" t="s">
        <v>14</v>
      </c>
      <c r="H190">
        <v>35</v>
      </c>
      <c r="I190" s="5">
        <f t="shared" si="136"/>
        <v>75</v>
      </c>
      <c r="J190" t="s">
        <v>107</v>
      </c>
      <c r="K190" t="s">
        <v>108</v>
      </c>
      <c r="L190">
        <v>1417500000</v>
      </c>
      <c r="M190" s="10">
        <f t="shared" si="137"/>
        <v>41975.25</v>
      </c>
      <c r="N190">
        <v>1417586400</v>
      </c>
      <c r="O190" s="10">
        <f t="shared" ref="O190" si="197">(((N190/60)/60)/24)+DATE(1970,1,1)</f>
        <v>41976.25</v>
      </c>
      <c r="P190" t="b">
        <v>0</v>
      </c>
      <c r="Q190" t="b">
        <v>0</v>
      </c>
      <c r="R190" t="s">
        <v>33</v>
      </c>
      <c r="S190" s="6" t="str">
        <f>TRIM(MID(SUBSTITUTE($R190,"/",REPT(" ",LEN($R190))),(COLUMNS($R190:R190)-1)*LEN($R190)+1,LEN($R190)))</f>
        <v>theater</v>
      </c>
      <c r="T190" s="6" t="str">
        <f>TRIM(MID(SUBSTITUTE($R190,"/",REPT(" ",LEN($R190))),(COLUMNS($R190:S190)-1)*LEN($R190)+1,LEN($R190)))</f>
        <v>plays</v>
      </c>
    </row>
    <row r="191" spans="1:20" hidden="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35"/>
        <v>23.525352848928385</v>
      </c>
      <c r="G191" t="s">
        <v>74</v>
      </c>
      <c r="H191">
        <v>441</v>
      </c>
      <c r="I191" s="5">
        <f t="shared" si="136"/>
        <v>102.0498866213152</v>
      </c>
      <c r="J191" t="s">
        <v>21</v>
      </c>
      <c r="K191" t="s">
        <v>22</v>
      </c>
      <c r="L191">
        <v>1457071200</v>
      </c>
      <c r="M191" s="10">
        <f t="shared" si="137"/>
        <v>42433.25</v>
      </c>
      <c r="N191">
        <v>1457071200</v>
      </c>
      <c r="O191" s="10">
        <f t="shared" ref="O191" si="198">(((N191/60)/60)/24)+DATE(1970,1,1)</f>
        <v>42433.25</v>
      </c>
      <c r="P191" t="b">
        <v>0</v>
      </c>
      <c r="Q191" t="b">
        <v>0</v>
      </c>
      <c r="R191" t="s">
        <v>33</v>
      </c>
      <c r="S191" s="6" t="str">
        <f>TRIM(MID(SUBSTITUTE($R191,"/",REPT(" ",LEN($R191))),(COLUMNS($R191:R191)-1)*LEN($R191)+1,LEN($R191)))</f>
        <v>theater</v>
      </c>
      <c r="T191" s="6" t="str">
        <f>TRIM(MID(SUBSTITUTE($R191,"/",REPT(" ",LEN($R191))),(COLUMNS($R191:S191)-1)*LEN($R191)+1,LEN($R191)))</f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35"/>
        <v>68.594594594594597</v>
      </c>
      <c r="G192" t="s">
        <v>14</v>
      </c>
      <c r="H192">
        <v>24</v>
      </c>
      <c r="I192" s="5">
        <f t="shared" si="136"/>
        <v>105.75</v>
      </c>
      <c r="J192" t="s">
        <v>21</v>
      </c>
      <c r="K192" t="s">
        <v>22</v>
      </c>
      <c r="L192">
        <v>1370322000</v>
      </c>
      <c r="M192" s="10">
        <f t="shared" si="137"/>
        <v>41429.208333333336</v>
      </c>
      <c r="N192">
        <v>1370408400</v>
      </c>
      <c r="O192" s="10">
        <f t="shared" ref="O192" si="199">(((N192/60)/60)/24)+DATE(1970,1,1)</f>
        <v>41430.208333333336</v>
      </c>
      <c r="P192" t="b">
        <v>0</v>
      </c>
      <c r="Q192" t="b">
        <v>1</v>
      </c>
      <c r="R192" t="s">
        <v>33</v>
      </c>
      <c r="S192" s="6" t="str">
        <f>TRIM(MID(SUBSTITUTE($R192,"/",REPT(" ",LEN($R192))),(COLUMNS($R192:R192)-1)*LEN($R192)+1,LEN($R192)))</f>
        <v>theater</v>
      </c>
      <c r="T192" s="6" t="str">
        <f>TRIM(MID(SUBSTITUTE($R192,"/",REPT(" ",LEN($R192))),(COLUMNS($R192:S192)-1)*LEN($R192)+1,LEN($R192)))</f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35"/>
        <v>37.952380952380956</v>
      </c>
      <c r="G193" t="s">
        <v>14</v>
      </c>
      <c r="H193">
        <v>86</v>
      </c>
      <c r="I193" s="5">
        <f t="shared" si="136"/>
        <v>37.069767441860463</v>
      </c>
      <c r="J193" t="s">
        <v>107</v>
      </c>
      <c r="K193" t="s">
        <v>108</v>
      </c>
      <c r="L193">
        <v>1552366800</v>
      </c>
      <c r="M193" s="10">
        <f t="shared" si="137"/>
        <v>43536.208333333328</v>
      </c>
      <c r="N193">
        <v>1552626000</v>
      </c>
      <c r="O193" s="10">
        <f t="shared" ref="O193" si="200">(((N193/60)/60)/24)+DATE(1970,1,1)</f>
        <v>43539.208333333328</v>
      </c>
      <c r="P193" t="b">
        <v>0</v>
      </c>
      <c r="Q193" t="b">
        <v>0</v>
      </c>
      <c r="R193" t="s">
        <v>33</v>
      </c>
      <c r="S193" s="6" t="str">
        <f>TRIM(MID(SUBSTITUTE($R193,"/",REPT(" ",LEN($R193))),(COLUMNS($R193:R193)-1)*LEN($R193)+1,LEN($R193)))</f>
        <v>theater</v>
      </c>
      <c r="T193" s="6" t="str">
        <f>TRIM(MID(SUBSTITUTE($R193,"/",REPT(" ",LEN($R193))),(COLUMNS($R193:S193)-1)*LEN($R193)+1,LEN($R193)))</f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35"/>
        <v>19.992957746478872</v>
      </c>
      <c r="G194" t="s">
        <v>14</v>
      </c>
      <c r="H194">
        <v>243</v>
      </c>
      <c r="I194" s="5">
        <f t="shared" si="136"/>
        <v>35.049382716049379</v>
      </c>
      <c r="J194" t="s">
        <v>21</v>
      </c>
      <c r="K194" t="s">
        <v>22</v>
      </c>
      <c r="L194">
        <v>1403845200</v>
      </c>
      <c r="M194" s="10">
        <f t="shared" si="137"/>
        <v>41817.208333333336</v>
      </c>
      <c r="N194">
        <v>1404190800</v>
      </c>
      <c r="O194" s="10">
        <f t="shared" ref="O194" si="201">(((N194/60)/60)/24)+DATE(1970,1,1)</f>
        <v>41821.208333333336</v>
      </c>
      <c r="P194" t="b">
        <v>0</v>
      </c>
      <c r="Q194" t="b">
        <v>0</v>
      </c>
      <c r="R194" t="s">
        <v>23</v>
      </c>
      <c r="S194" s="6" t="str">
        <f>TRIM(MID(SUBSTITUTE($R194,"/",REPT(" ",LEN($R194))),(COLUMNS($R194:R194)-1)*LEN($R194)+1,LEN($R194)))</f>
        <v>music</v>
      </c>
      <c r="T194" s="6" t="str">
        <f>TRIM(MID(SUBSTITUTE($R194,"/",REPT(" ",LEN($R194))),(COLUMNS($R194:S194)-1)*LEN($R194)+1,LEN($R194)))</f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202">E195/D195*100</f>
        <v>45.636363636363633</v>
      </c>
      <c r="G195" t="s">
        <v>14</v>
      </c>
      <c r="H195">
        <v>65</v>
      </c>
      <c r="I195" s="5">
        <f t="shared" ref="I195:I258" si="203">IFERROR(E195/H195,0)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04">(((L195/60)/60)/24)+DATE(1970,1,1)</f>
        <v>43198.208333333328</v>
      </c>
      <c r="N195">
        <v>1523509200</v>
      </c>
      <c r="O195" s="10">
        <f t="shared" ref="O195" si="205">(((N195/60)/60)/24)+DATE(1970,1,1)</f>
        <v>43202.208333333328</v>
      </c>
      <c r="P195" t="b">
        <v>1</v>
      </c>
      <c r="Q195" t="b">
        <v>0</v>
      </c>
      <c r="R195" t="s">
        <v>60</v>
      </c>
      <c r="S195" s="6" t="str">
        <f>TRIM(MID(SUBSTITUTE($R195,"/",REPT(" ",LEN($R195))),(COLUMNS($R195:R195)-1)*LEN($R195)+1,LEN($R195)))</f>
        <v>music</v>
      </c>
      <c r="T195" s="6" t="str">
        <f>TRIM(MID(SUBSTITUTE($R195,"/",REPT(" ",LEN($R195))),(COLUMNS($R195:S195)-1)*LEN($R195)+1,LEN($R195)))</f>
        <v>indie rock</v>
      </c>
    </row>
    <row r="196" spans="1:20" hidden="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202"/>
        <v>122.7605633802817</v>
      </c>
      <c r="G196" t="s">
        <v>20</v>
      </c>
      <c r="H196">
        <v>126</v>
      </c>
      <c r="I196" s="5">
        <f t="shared" si="203"/>
        <v>69.174603174603178</v>
      </c>
      <c r="J196" t="s">
        <v>21</v>
      </c>
      <c r="K196" t="s">
        <v>22</v>
      </c>
      <c r="L196">
        <v>1442206800</v>
      </c>
      <c r="M196" s="10">
        <f t="shared" si="204"/>
        <v>42261.208333333328</v>
      </c>
      <c r="N196">
        <v>1443589200</v>
      </c>
      <c r="O196" s="10">
        <f t="shared" ref="O196" si="206">(((N196/60)/60)/24)+DATE(1970,1,1)</f>
        <v>42277.208333333328</v>
      </c>
      <c r="P196" t="b">
        <v>0</v>
      </c>
      <c r="Q196" t="b">
        <v>0</v>
      </c>
      <c r="R196" t="s">
        <v>148</v>
      </c>
      <c r="S196" s="6" t="str">
        <f>TRIM(MID(SUBSTITUTE($R196,"/",REPT(" ",LEN($R196))),(COLUMNS($R196:R196)-1)*LEN($R196)+1,LEN($R196)))</f>
        <v>music</v>
      </c>
      <c r="T196" s="6" t="str">
        <f>TRIM(MID(SUBSTITUTE($R196,"/",REPT(" ",LEN($R196))),(COLUMNS($R196:S196)-1)*LEN($R196)+1,LEN($R196)))</f>
        <v>metal</v>
      </c>
    </row>
    <row r="197" spans="1:20" hidden="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02"/>
        <v>361.75316455696202</v>
      </c>
      <c r="G197" t="s">
        <v>20</v>
      </c>
      <c r="H197">
        <v>524</v>
      </c>
      <c r="I197" s="5">
        <f t="shared" si="203"/>
        <v>109.07824427480917</v>
      </c>
      <c r="J197" t="s">
        <v>21</v>
      </c>
      <c r="K197" t="s">
        <v>22</v>
      </c>
      <c r="L197">
        <v>1532840400</v>
      </c>
      <c r="M197" s="10">
        <f t="shared" si="204"/>
        <v>43310.208333333328</v>
      </c>
      <c r="N197">
        <v>1533445200</v>
      </c>
      <c r="O197" s="10">
        <f t="shared" ref="O197" si="207">(((N197/60)/60)/24)+DATE(1970,1,1)</f>
        <v>43317.208333333328</v>
      </c>
      <c r="P197" t="b">
        <v>0</v>
      </c>
      <c r="Q197" t="b">
        <v>0</v>
      </c>
      <c r="R197" t="s">
        <v>50</v>
      </c>
      <c r="S197" s="6" t="str">
        <f>TRIM(MID(SUBSTITUTE($R197,"/",REPT(" ",LEN($R197))),(COLUMNS($R197:R197)-1)*LEN($R197)+1,LEN($R197)))</f>
        <v>music</v>
      </c>
      <c r="T197" s="6" t="str">
        <f>TRIM(MID(SUBSTITUTE($R197,"/",REPT(" ",LEN($R197))),(COLUMNS($R197:S197)-1)*LEN($R197)+1,LEN($R197)))</f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02"/>
        <v>63.146341463414636</v>
      </c>
      <c r="G198" t="s">
        <v>14</v>
      </c>
      <c r="H198">
        <v>100</v>
      </c>
      <c r="I198" s="5">
        <f t="shared" si="203"/>
        <v>51.78</v>
      </c>
      <c r="J198" t="s">
        <v>36</v>
      </c>
      <c r="K198" t="s">
        <v>37</v>
      </c>
      <c r="L198">
        <v>1472878800</v>
      </c>
      <c r="M198" s="10">
        <f t="shared" si="204"/>
        <v>42616.208333333328</v>
      </c>
      <c r="N198">
        <v>1474520400</v>
      </c>
      <c r="O198" s="10">
        <f t="shared" ref="O198" si="208">(((N198/60)/60)/24)+DATE(1970,1,1)</f>
        <v>42635.208333333328</v>
      </c>
      <c r="P198" t="b">
        <v>0</v>
      </c>
      <c r="Q198" t="b">
        <v>0</v>
      </c>
      <c r="R198" t="s">
        <v>65</v>
      </c>
      <c r="S198" s="6" t="str">
        <f>TRIM(MID(SUBSTITUTE($R198,"/",REPT(" ",LEN($R198))),(COLUMNS($R198:R198)-1)*LEN($R198)+1,LEN($R198)))</f>
        <v>technology</v>
      </c>
      <c r="T198" s="6" t="str">
        <f>TRIM(MID(SUBSTITUTE($R198,"/",REPT(" ",LEN($R198))),(COLUMNS($R198:S198)-1)*LEN($R198)+1,LEN($R198)))</f>
        <v>wearables</v>
      </c>
    </row>
    <row r="199" spans="1:20" hidden="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02"/>
        <v>298.20475319926874</v>
      </c>
      <c r="G199" t="s">
        <v>20</v>
      </c>
      <c r="H199">
        <v>1989</v>
      </c>
      <c r="I199" s="5">
        <f t="shared" si="203"/>
        <v>82.010055304172951</v>
      </c>
      <c r="J199" t="s">
        <v>21</v>
      </c>
      <c r="K199" t="s">
        <v>22</v>
      </c>
      <c r="L199">
        <v>1498194000</v>
      </c>
      <c r="M199" s="10">
        <f t="shared" si="204"/>
        <v>42909.208333333328</v>
      </c>
      <c r="N199">
        <v>1499403600</v>
      </c>
      <c r="O199" s="10">
        <f t="shared" ref="O199" si="209">(((N199/60)/60)/24)+DATE(1970,1,1)</f>
        <v>42923.208333333328</v>
      </c>
      <c r="P199" t="b">
        <v>0</v>
      </c>
      <c r="Q199" t="b">
        <v>0</v>
      </c>
      <c r="R199" t="s">
        <v>53</v>
      </c>
      <c r="S199" s="6" t="str">
        <f>TRIM(MID(SUBSTITUTE($R199,"/",REPT(" ",LEN($R199))),(COLUMNS($R199:R199)-1)*LEN($R199)+1,LEN($R199)))</f>
        <v>film &amp; video</v>
      </c>
      <c r="T199" s="6" t="str">
        <f>TRIM(MID(SUBSTITUTE($R199,"/",REPT(" ",LEN($R199))),(COLUMNS($R199:S199)-1)*LEN($R199)+1,LEN($R199)))</f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02"/>
        <v>9.5585443037974684</v>
      </c>
      <c r="G200" t="s">
        <v>14</v>
      </c>
      <c r="H200">
        <v>168</v>
      </c>
      <c r="I200" s="5">
        <f t="shared" si="203"/>
        <v>35.958333333333336</v>
      </c>
      <c r="J200" t="s">
        <v>21</v>
      </c>
      <c r="K200" t="s">
        <v>22</v>
      </c>
      <c r="L200">
        <v>1281070800</v>
      </c>
      <c r="M200" s="10">
        <f t="shared" si="204"/>
        <v>40396.208333333336</v>
      </c>
      <c r="N200">
        <v>1283576400</v>
      </c>
      <c r="O200" s="10">
        <f t="shared" ref="O200" si="210">(((N200/60)/60)/24)+DATE(1970,1,1)</f>
        <v>40425.208333333336</v>
      </c>
      <c r="P200" t="b">
        <v>0</v>
      </c>
      <c r="Q200" t="b">
        <v>0</v>
      </c>
      <c r="R200" t="s">
        <v>50</v>
      </c>
      <c r="S200" s="6" t="str">
        <f>TRIM(MID(SUBSTITUTE($R200,"/",REPT(" ",LEN($R200))),(COLUMNS($R200:R200)-1)*LEN($R200)+1,LEN($R200)))</f>
        <v>music</v>
      </c>
      <c r="T200" s="6" t="str">
        <f>TRIM(MID(SUBSTITUTE($R200,"/",REPT(" ",LEN($R200))),(COLUMNS($R200:S200)-1)*LEN($R200)+1,LEN($R200)))</f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02"/>
        <v>53.777777777777779</v>
      </c>
      <c r="G201" t="s">
        <v>14</v>
      </c>
      <c r="H201">
        <v>13</v>
      </c>
      <c r="I201" s="5">
        <f t="shared" si="203"/>
        <v>74.461538461538467</v>
      </c>
      <c r="J201" t="s">
        <v>21</v>
      </c>
      <c r="K201" t="s">
        <v>22</v>
      </c>
      <c r="L201">
        <v>1436245200</v>
      </c>
      <c r="M201" s="10">
        <f t="shared" si="204"/>
        <v>42192.208333333328</v>
      </c>
      <c r="N201">
        <v>1436590800</v>
      </c>
      <c r="O201" s="10">
        <f t="shared" ref="O201" si="211">(((N201/60)/60)/24)+DATE(1970,1,1)</f>
        <v>42196.208333333328</v>
      </c>
      <c r="P201" t="b">
        <v>0</v>
      </c>
      <c r="Q201" t="b">
        <v>0</v>
      </c>
      <c r="R201" t="s">
        <v>23</v>
      </c>
      <c r="S201" s="6" t="str">
        <f>TRIM(MID(SUBSTITUTE($R201,"/",REPT(" ",LEN($R201))),(COLUMNS($R201:R201)-1)*LEN($R201)+1,LEN($R201)))</f>
        <v>music</v>
      </c>
      <c r="T201" s="6" t="str">
        <f>TRIM(MID(SUBSTITUTE($R201,"/",REPT(" ",LEN($R201))),(COLUMNS($R201:S201)-1)*LEN($R201)+1,LEN($R201)))</f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02"/>
        <v>2</v>
      </c>
      <c r="G202" t="s">
        <v>14</v>
      </c>
      <c r="H202">
        <v>1</v>
      </c>
      <c r="I202" s="5">
        <f t="shared" si="203"/>
        <v>2</v>
      </c>
      <c r="J202" t="s">
        <v>15</v>
      </c>
      <c r="K202" t="s">
        <v>16</v>
      </c>
      <c r="L202">
        <v>1269493200</v>
      </c>
      <c r="M202" s="10">
        <f t="shared" si="204"/>
        <v>40262.208333333336</v>
      </c>
      <c r="N202">
        <v>1270443600</v>
      </c>
      <c r="O202" s="10">
        <f t="shared" ref="O202" si="212">(((N202/60)/60)/24)+DATE(1970,1,1)</f>
        <v>40273.208333333336</v>
      </c>
      <c r="P202" t="b">
        <v>0</v>
      </c>
      <c r="Q202" t="b">
        <v>0</v>
      </c>
      <c r="R202" t="s">
        <v>33</v>
      </c>
      <c r="S202" s="6" t="str">
        <f>TRIM(MID(SUBSTITUTE($R202,"/",REPT(" ",LEN($R202))),(COLUMNS($R202:R202)-1)*LEN($R202)+1,LEN($R202)))</f>
        <v>theater</v>
      </c>
      <c r="T202" s="6" t="str">
        <f>TRIM(MID(SUBSTITUTE($R202,"/",REPT(" ",LEN($R202))),(COLUMNS($R202:S202)-1)*LEN($R202)+1,LEN($R202)))</f>
        <v>plays</v>
      </c>
    </row>
    <row r="203" spans="1:20" hidden="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02"/>
        <v>681.19047619047615</v>
      </c>
      <c r="G203" t="s">
        <v>20</v>
      </c>
      <c r="H203">
        <v>157</v>
      </c>
      <c r="I203" s="5">
        <f t="shared" si="203"/>
        <v>91.114649681528661</v>
      </c>
      <c r="J203" t="s">
        <v>21</v>
      </c>
      <c r="K203" t="s">
        <v>22</v>
      </c>
      <c r="L203">
        <v>1406264400</v>
      </c>
      <c r="M203" s="10">
        <f t="shared" si="204"/>
        <v>41845.208333333336</v>
      </c>
      <c r="N203">
        <v>1407819600</v>
      </c>
      <c r="O203" s="10">
        <f t="shared" ref="O203" si="213">(((N203/60)/60)/24)+DATE(1970,1,1)</f>
        <v>41863.208333333336</v>
      </c>
      <c r="P203" t="b">
        <v>0</v>
      </c>
      <c r="Q203" t="b">
        <v>0</v>
      </c>
      <c r="R203" t="s">
        <v>28</v>
      </c>
      <c r="S203" s="6" t="str">
        <f>TRIM(MID(SUBSTITUTE($R203,"/",REPT(" ",LEN($R203))),(COLUMNS($R203:R203)-1)*LEN($R203)+1,LEN($R203)))</f>
        <v>technology</v>
      </c>
      <c r="T203" s="6" t="str">
        <f>TRIM(MID(SUBSTITUTE($R203,"/",REPT(" ",LEN($R203))),(COLUMNS($R203:S203)-1)*LEN($R203)+1,LEN($R203)))</f>
        <v>web</v>
      </c>
    </row>
    <row r="204" spans="1:20" hidden="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02"/>
        <v>78.831325301204828</v>
      </c>
      <c r="G204" t="s">
        <v>74</v>
      </c>
      <c r="H204">
        <v>82</v>
      </c>
      <c r="I204" s="5">
        <f t="shared" si="203"/>
        <v>79.792682926829272</v>
      </c>
      <c r="J204" t="s">
        <v>21</v>
      </c>
      <c r="K204" t="s">
        <v>22</v>
      </c>
      <c r="L204">
        <v>1317531600</v>
      </c>
      <c r="M204" s="10">
        <f t="shared" si="204"/>
        <v>40818.208333333336</v>
      </c>
      <c r="N204">
        <v>1317877200</v>
      </c>
      <c r="O204" s="10">
        <f t="shared" ref="O204" si="214">(((N204/60)/60)/24)+DATE(1970,1,1)</f>
        <v>40822.208333333336</v>
      </c>
      <c r="P204" t="b">
        <v>0</v>
      </c>
      <c r="Q204" t="b">
        <v>0</v>
      </c>
      <c r="R204" t="s">
        <v>17</v>
      </c>
      <c r="S204" s="6" t="str">
        <f>TRIM(MID(SUBSTITUTE($R204,"/",REPT(" ",LEN($R204))),(COLUMNS($R204:R204)-1)*LEN($R204)+1,LEN($R204)))</f>
        <v>food</v>
      </c>
      <c r="T204" s="6" t="str">
        <f>TRIM(MID(SUBSTITUTE($R204,"/",REPT(" ",LEN($R204))),(COLUMNS($R204:S204)-1)*LEN($R204)+1,LEN($R204)))</f>
        <v>food trucks</v>
      </c>
    </row>
    <row r="205" spans="1:20" ht="31.5" hidden="1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02"/>
        <v>134.40792216817235</v>
      </c>
      <c r="G205" t="s">
        <v>20</v>
      </c>
      <c r="H205">
        <v>4498</v>
      </c>
      <c r="I205" s="5">
        <f t="shared" si="203"/>
        <v>42.999777678968428</v>
      </c>
      <c r="J205" t="s">
        <v>26</v>
      </c>
      <c r="K205" t="s">
        <v>27</v>
      </c>
      <c r="L205">
        <v>1484632800</v>
      </c>
      <c r="M205" s="10">
        <f t="shared" si="204"/>
        <v>42752.25</v>
      </c>
      <c r="N205">
        <v>1484805600</v>
      </c>
      <c r="O205" s="10">
        <f t="shared" ref="O205" si="215">(((N205/60)/60)/24)+DATE(1970,1,1)</f>
        <v>42754.25</v>
      </c>
      <c r="P205" t="b">
        <v>0</v>
      </c>
      <c r="Q205" t="b">
        <v>0</v>
      </c>
      <c r="R205" t="s">
        <v>33</v>
      </c>
      <c r="S205" s="6" t="str">
        <f>TRIM(MID(SUBSTITUTE($R205,"/",REPT(" ",LEN($R205))),(COLUMNS($R205:R205)-1)*LEN($R205)+1,LEN($R205)))</f>
        <v>theater</v>
      </c>
      <c r="T205" s="6" t="str">
        <f>TRIM(MID(SUBSTITUTE($R205,"/",REPT(" ",LEN($R205))),(COLUMNS($R205:S205)-1)*LEN($R205)+1,LEN($R205)))</f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02"/>
        <v>3.3719999999999999</v>
      </c>
      <c r="G206" t="s">
        <v>14</v>
      </c>
      <c r="H206">
        <v>40</v>
      </c>
      <c r="I206" s="5">
        <f t="shared" si="203"/>
        <v>63.225000000000001</v>
      </c>
      <c r="J206" t="s">
        <v>21</v>
      </c>
      <c r="K206" t="s">
        <v>22</v>
      </c>
      <c r="L206">
        <v>1301806800</v>
      </c>
      <c r="M206" s="10">
        <f t="shared" si="204"/>
        <v>40636.208333333336</v>
      </c>
      <c r="N206">
        <v>1302670800</v>
      </c>
      <c r="O206" s="10">
        <f t="shared" ref="O206" si="216">(((N206/60)/60)/24)+DATE(1970,1,1)</f>
        <v>40646.208333333336</v>
      </c>
      <c r="P206" t="b">
        <v>0</v>
      </c>
      <c r="Q206" t="b">
        <v>0</v>
      </c>
      <c r="R206" t="s">
        <v>159</v>
      </c>
      <c r="S206" s="6" t="str">
        <f>TRIM(MID(SUBSTITUTE($R206,"/",REPT(" ",LEN($R206))),(COLUMNS($R206:R206)-1)*LEN($R206)+1,LEN($R206)))</f>
        <v>music</v>
      </c>
      <c r="T206" s="6" t="str">
        <f>TRIM(MID(SUBSTITUTE($R206,"/",REPT(" ",LEN($R206))),(COLUMNS($R206:S206)-1)*LEN($R206)+1,LEN($R206)))</f>
        <v>jazz</v>
      </c>
    </row>
    <row r="207" spans="1:20" hidden="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02"/>
        <v>431.84615384615387</v>
      </c>
      <c r="G207" t="s">
        <v>20</v>
      </c>
      <c r="H207">
        <v>80</v>
      </c>
      <c r="I207" s="5">
        <f t="shared" si="203"/>
        <v>70.174999999999997</v>
      </c>
      <c r="J207" t="s">
        <v>21</v>
      </c>
      <c r="K207" t="s">
        <v>22</v>
      </c>
      <c r="L207">
        <v>1539752400</v>
      </c>
      <c r="M207" s="10">
        <f t="shared" si="204"/>
        <v>43390.208333333328</v>
      </c>
      <c r="N207">
        <v>1540789200</v>
      </c>
      <c r="O207" s="10">
        <f t="shared" ref="O207" si="217">(((N207/60)/60)/24)+DATE(1970,1,1)</f>
        <v>43402.208333333328</v>
      </c>
      <c r="P207" t="b">
        <v>1</v>
      </c>
      <c r="Q207" t="b">
        <v>0</v>
      </c>
      <c r="R207" t="s">
        <v>33</v>
      </c>
      <c r="S207" s="6" t="str">
        <f>TRIM(MID(SUBSTITUTE($R207,"/",REPT(" ",LEN($R207))),(COLUMNS($R207:R207)-1)*LEN($R207)+1,LEN($R207)))</f>
        <v>theater</v>
      </c>
      <c r="T207" s="6" t="str">
        <f>TRIM(MID(SUBSTITUTE($R207,"/",REPT(" ",LEN($R207))),(COLUMNS($R207:S207)-1)*LEN($R207)+1,LEN($R207)))</f>
        <v>plays</v>
      </c>
    </row>
    <row r="208" spans="1:20" hidden="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02"/>
        <v>38.844444444444441</v>
      </c>
      <c r="G208" t="s">
        <v>74</v>
      </c>
      <c r="H208">
        <v>57</v>
      </c>
      <c r="I208" s="5">
        <f t="shared" si="203"/>
        <v>61.333333333333336</v>
      </c>
      <c r="J208" t="s">
        <v>21</v>
      </c>
      <c r="K208" t="s">
        <v>22</v>
      </c>
      <c r="L208">
        <v>1267250400</v>
      </c>
      <c r="M208" s="10">
        <f t="shared" si="204"/>
        <v>40236.25</v>
      </c>
      <c r="N208">
        <v>1268028000</v>
      </c>
      <c r="O208" s="10">
        <f t="shared" ref="O208" si="218">(((N208/60)/60)/24)+DATE(1970,1,1)</f>
        <v>40245.25</v>
      </c>
      <c r="P208" t="b">
        <v>0</v>
      </c>
      <c r="Q208" t="b">
        <v>0</v>
      </c>
      <c r="R208" t="s">
        <v>119</v>
      </c>
      <c r="S208" s="6" t="str">
        <f>TRIM(MID(SUBSTITUTE($R208,"/",REPT(" ",LEN($R208))),(COLUMNS($R208:R208)-1)*LEN($R208)+1,LEN($R208)))</f>
        <v>publishing</v>
      </c>
      <c r="T208" s="6" t="str">
        <f>TRIM(MID(SUBSTITUTE($R208,"/",REPT(" ",LEN($R208))),(COLUMNS($R208:S208)-1)*LEN($R208)+1,LEN($R208)))</f>
        <v>fiction</v>
      </c>
    </row>
    <row r="209" spans="1:20" ht="31.5" hidden="1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02"/>
        <v>425.7</v>
      </c>
      <c r="G209" t="s">
        <v>20</v>
      </c>
      <c r="H209">
        <v>43</v>
      </c>
      <c r="I209" s="5">
        <f t="shared" si="203"/>
        <v>99</v>
      </c>
      <c r="J209" t="s">
        <v>21</v>
      </c>
      <c r="K209" t="s">
        <v>22</v>
      </c>
      <c r="L209">
        <v>1535432400</v>
      </c>
      <c r="M209" s="10">
        <f t="shared" si="204"/>
        <v>43340.208333333328</v>
      </c>
      <c r="N209">
        <v>1537160400</v>
      </c>
      <c r="O209" s="10">
        <f t="shared" ref="O209" si="219">(((N209/60)/60)/24)+DATE(1970,1,1)</f>
        <v>43360.208333333328</v>
      </c>
      <c r="P209" t="b">
        <v>0</v>
      </c>
      <c r="Q209" t="b">
        <v>1</v>
      </c>
      <c r="R209" t="s">
        <v>23</v>
      </c>
      <c r="S209" s="6" t="str">
        <f>TRIM(MID(SUBSTITUTE($R209,"/",REPT(" ",LEN($R209))),(COLUMNS($R209:R209)-1)*LEN($R209)+1,LEN($R209)))</f>
        <v>music</v>
      </c>
      <c r="T209" s="6" t="str">
        <f>TRIM(MID(SUBSTITUTE($R209,"/",REPT(" ",LEN($R209))),(COLUMNS($R209:S209)-1)*LEN($R209)+1,LEN($R209)))</f>
        <v>rock</v>
      </c>
    </row>
    <row r="210" spans="1:20" hidden="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02"/>
        <v>101.12239715591672</v>
      </c>
      <c r="G210" t="s">
        <v>20</v>
      </c>
      <c r="H210">
        <v>2053</v>
      </c>
      <c r="I210" s="5">
        <f t="shared" si="203"/>
        <v>96.984900146127615</v>
      </c>
      <c r="J210" t="s">
        <v>21</v>
      </c>
      <c r="K210" t="s">
        <v>22</v>
      </c>
      <c r="L210">
        <v>1510207200</v>
      </c>
      <c r="M210" s="10">
        <f t="shared" si="204"/>
        <v>43048.25</v>
      </c>
      <c r="N210">
        <v>1512280800</v>
      </c>
      <c r="O210" s="10">
        <f t="shared" ref="O210" si="220">(((N210/60)/60)/24)+DATE(1970,1,1)</f>
        <v>43072.25</v>
      </c>
      <c r="P210" t="b">
        <v>0</v>
      </c>
      <c r="Q210" t="b">
        <v>0</v>
      </c>
      <c r="R210" t="s">
        <v>42</v>
      </c>
      <c r="S210" s="6" t="str">
        <f>TRIM(MID(SUBSTITUTE($R210,"/",REPT(" ",LEN($R210))),(COLUMNS($R210:R210)-1)*LEN($R210)+1,LEN($R210)))</f>
        <v>film &amp; video</v>
      </c>
      <c r="T210" s="6" t="str">
        <f>TRIM(MID(SUBSTITUTE($R210,"/",REPT(" ",LEN($R210))),(COLUMNS($R210:S210)-1)*LEN($R210)+1,LEN($R210)))</f>
        <v>documentary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02"/>
        <v>21.188688946015425</v>
      </c>
      <c r="G211" t="s">
        <v>47</v>
      </c>
      <c r="H211">
        <v>808</v>
      </c>
      <c r="I211" s="5">
        <f t="shared" si="203"/>
        <v>51.004950495049506</v>
      </c>
      <c r="J211" t="s">
        <v>26</v>
      </c>
      <c r="K211" t="s">
        <v>27</v>
      </c>
      <c r="L211">
        <v>1462510800</v>
      </c>
      <c r="M211" s="10">
        <f t="shared" si="204"/>
        <v>42496.208333333328</v>
      </c>
      <c r="N211">
        <v>1463115600</v>
      </c>
      <c r="O211" s="10">
        <f t="shared" ref="O211" si="221">(((N211/60)/60)/24)+DATE(1970,1,1)</f>
        <v>42503.208333333328</v>
      </c>
      <c r="P211" t="b">
        <v>0</v>
      </c>
      <c r="Q211" t="b">
        <v>0</v>
      </c>
      <c r="R211" t="s">
        <v>42</v>
      </c>
      <c r="S211" s="6" t="str">
        <f>TRIM(MID(SUBSTITUTE($R211,"/",REPT(" ",LEN($R211))),(COLUMNS($R211:R211)-1)*LEN($R211)+1,LEN($R211)))</f>
        <v>film &amp; video</v>
      </c>
      <c r="T211" s="6" t="str">
        <f>TRIM(MID(SUBSTITUTE($R211,"/",REPT(" ",LEN($R211))),(COLUMNS($R211:S211)-1)*LEN($R211)+1,LEN($R211)))</f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02"/>
        <v>67.425531914893625</v>
      </c>
      <c r="G212" t="s">
        <v>14</v>
      </c>
      <c r="H212">
        <v>226</v>
      </c>
      <c r="I212" s="5">
        <f t="shared" si="203"/>
        <v>28.044247787610619</v>
      </c>
      <c r="J212" t="s">
        <v>36</v>
      </c>
      <c r="K212" t="s">
        <v>37</v>
      </c>
      <c r="L212">
        <v>1488520800</v>
      </c>
      <c r="M212" s="10">
        <f t="shared" si="204"/>
        <v>42797.25</v>
      </c>
      <c r="N212">
        <v>1490850000</v>
      </c>
      <c r="O212" s="10">
        <f t="shared" ref="O212" si="222">(((N212/60)/60)/24)+DATE(1970,1,1)</f>
        <v>42824.208333333328</v>
      </c>
      <c r="P212" t="b">
        <v>0</v>
      </c>
      <c r="Q212" t="b">
        <v>0</v>
      </c>
      <c r="R212" t="s">
        <v>474</v>
      </c>
      <c r="S212" s="6" t="str">
        <f>TRIM(MID(SUBSTITUTE($R212,"/",REPT(" ",LEN($R212))),(COLUMNS($R212:R212)-1)*LEN($R212)+1,LEN($R212)))</f>
        <v>film &amp; video</v>
      </c>
      <c r="T212" s="6" t="str">
        <f>TRIM(MID(SUBSTITUTE($R212,"/",REPT(" ",LEN($R212))),(COLUMNS($R212:S212)-1)*LEN($R212)+1,LEN($R212)))</f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02"/>
        <v>94.923371647509583</v>
      </c>
      <c r="G213" t="s">
        <v>14</v>
      </c>
      <c r="H213">
        <v>1625</v>
      </c>
      <c r="I213" s="5">
        <f t="shared" si="203"/>
        <v>60.984615384615381</v>
      </c>
      <c r="J213" t="s">
        <v>21</v>
      </c>
      <c r="K213" t="s">
        <v>22</v>
      </c>
      <c r="L213">
        <v>1377579600</v>
      </c>
      <c r="M213" s="10">
        <f t="shared" si="204"/>
        <v>41513.208333333336</v>
      </c>
      <c r="N213">
        <v>1379653200</v>
      </c>
      <c r="O213" s="10">
        <f t="shared" ref="O213" si="223">(((N213/60)/60)/24)+DATE(1970,1,1)</f>
        <v>41537.208333333336</v>
      </c>
      <c r="P213" t="b">
        <v>0</v>
      </c>
      <c r="Q213" t="b">
        <v>0</v>
      </c>
      <c r="R213" t="s">
        <v>33</v>
      </c>
      <c r="S213" s="6" t="str">
        <f>TRIM(MID(SUBSTITUTE($R213,"/",REPT(" ",LEN($R213))),(COLUMNS($R213:R213)-1)*LEN($R213)+1,LEN($R213)))</f>
        <v>theater</v>
      </c>
      <c r="T213" s="6" t="str">
        <f>TRIM(MID(SUBSTITUTE($R213,"/",REPT(" ",LEN($R213))),(COLUMNS($R213:S213)-1)*LEN($R213)+1,LEN($R213)))</f>
        <v>plays</v>
      </c>
    </row>
    <row r="214" spans="1:20" hidden="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02"/>
        <v>151.85185185185185</v>
      </c>
      <c r="G214" t="s">
        <v>20</v>
      </c>
      <c r="H214">
        <v>168</v>
      </c>
      <c r="I214" s="5">
        <f t="shared" si="203"/>
        <v>73.214285714285708</v>
      </c>
      <c r="J214" t="s">
        <v>21</v>
      </c>
      <c r="K214" t="s">
        <v>22</v>
      </c>
      <c r="L214">
        <v>1576389600</v>
      </c>
      <c r="M214" s="10">
        <f t="shared" si="204"/>
        <v>43814.25</v>
      </c>
      <c r="N214">
        <v>1580364000</v>
      </c>
      <c r="O214" s="10">
        <f t="shared" ref="O214" si="224">(((N214/60)/60)/24)+DATE(1970,1,1)</f>
        <v>43860.25</v>
      </c>
      <c r="P214" t="b">
        <v>0</v>
      </c>
      <c r="Q214" t="b">
        <v>0</v>
      </c>
      <c r="R214" t="s">
        <v>33</v>
      </c>
      <c r="S214" s="6" t="str">
        <f>TRIM(MID(SUBSTITUTE($R214,"/",REPT(" ",LEN($R214))),(COLUMNS($R214:R214)-1)*LEN($R214)+1,LEN($R214)))</f>
        <v>theater</v>
      </c>
      <c r="T214" s="6" t="str">
        <f>TRIM(MID(SUBSTITUTE($R214,"/",REPT(" ",LEN($R214))),(COLUMNS($R214:S214)-1)*LEN($R214)+1,LEN($R214)))</f>
        <v>plays</v>
      </c>
    </row>
    <row r="215" spans="1:20" ht="31.5" hidden="1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02"/>
        <v>195.16382252559728</v>
      </c>
      <c r="G215" t="s">
        <v>20</v>
      </c>
      <c r="H215">
        <v>4289</v>
      </c>
      <c r="I215" s="5">
        <f t="shared" si="203"/>
        <v>39.997435299603637</v>
      </c>
      <c r="J215" t="s">
        <v>21</v>
      </c>
      <c r="K215" t="s">
        <v>22</v>
      </c>
      <c r="L215">
        <v>1289019600</v>
      </c>
      <c r="M215" s="10">
        <f t="shared" si="204"/>
        <v>40488.208333333336</v>
      </c>
      <c r="N215">
        <v>1289714400</v>
      </c>
      <c r="O215" s="10">
        <f t="shared" ref="O215" si="225">(((N215/60)/60)/24)+DATE(1970,1,1)</f>
        <v>40496.25</v>
      </c>
      <c r="P215" t="b">
        <v>0</v>
      </c>
      <c r="Q215" t="b">
        <v>1</v>
      </c>
      <c r="R215" t="s">
        <v>60</v>
      </c>
      <c r="S215" s="6" t="str">
        <f>TRIM(MID(SUBSTITUTE($R215,"/",REPT(" ",LEN($R215))),(COLUMNS($R215:R215)-1)*LEN($R215)+1,LEN($R215)))</f>
        <v>music</v>
      </c>
      <c r="T215" s="6" t="str">
        <f>TRIM(MID(SUBSTITUTE($R215,"/",REPT(" ",LEN($R215))),(COLUMNS($R215:S215)-1)*LEN($R215)+1,LEN($R215)))</f>
        <v>indie rock</v>
      </c>
    </row>
    <row r="216" spans="1:20" hidden="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02"/>
        <v>1023.1428571428571</v>
      </c>
      <c r="G216" t="s">
        <v>20</v>
      </c>
      <c r="H216">
        <v>165</v>
      </c>
      <c r="I216" s="5">
        <f t="shared" si="203"/>
        <v>86.812121212121212</v>
      </c>
      <c r="J216" t="s">
        <v>21</v>
      </c>
      <c r="K216" t="s">
        <v>22</v>
      </c>
      <c r="L216">
        <v>1282194000</v>
      </c>
      <c r="M216" s="10">
        <f t="shared" si="204"/>
        <v>40409.208333333336</v>
      </c>
      <c r="N216">
        <v>1282712400</v>
      </c>
      <c r="O216" s="10">
        <f t="shared" ref="O216" si="226">(((N216/60)/60)/24)+DATE(1970,1,1)</f>
        <v>40415.208333333336</v>
      </c>
      <c r="P216" t="b">
        <v>0</v>
      </c>
      <c r="Q216" t="b">
        <v>0</v>
      </c>
      <c r="R216" t="s">
        <v>23</v>
      </c>
      <c r="S216" s="6" t="str">
        <f>TRIM(MID(SUBSTITUTE($R216,"/",REPT(" ",LEN($R216))),(COLUMNS($R216:R216)-1)*LEN($R216)+1,LEN($R216)))</f>
        <v>music</v>
      </c>
      <c r="T216" s="6" t="str">
        <f>TRIM(MID(SUBSTITUTE($R216,"/",REPT(" ",LEN($R216))),(COLUMNS($R216:S216)-1)*LEN($R216)+1,LEN($R216)))</f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02"/>
        <v>3.841836734693878</v>
      </c>
      <c r="G217" t="s">
        <v>14</v>
      </c>
      <c r="H217">
        <v>143</v>
      </c>
      <c r="I217" s="5">
        <f t="shared" si="203"/>
        <v>42.125874125874127</v>
      </c>
      <c r="J217" t="s">
        <v>21</v>
      </c>
      <c r="K217" t="s">
        <v>22</v>
      </c>
      <c r="L217">
        <v>1550037600</v>
      </c>
      <c r="M217" s="10">
        <f t="shared" si="204"/>
        <v>43509.25</v>
      </c>
      <c r="N217">
        <v>1550210400</v>
      </c>
      <c r="O217" s="10">
        <f t="shared" ref="O217" si="227">(((N217/60)/60)/24)+DATE(1970,1,1)</f>
        <v>43511.25</v>
      </c>
      <c r="P217" t="b">
        <v>0</v>
      </c>
      <c r="Q217" t="b">
        <v>0</v>
      </c>
      <c r="R217" t="s">
        <v>33</v>
      </c>
      <c r="S217" s="6" t="str">
        <f>TRIM(MID(SUBSTITUTE($R217,"/",REPT(" ",LEN($R217))),(COLUMNS($R217:R217)-1)*LEN($R217)+1,LEN($R217)))</f>
        <v>theater</v>
      </c>
      <c r="T217" s="6" t="str">
        <f>TRIM(MID(SUBSTITUTE($R217,"/",REPT(" ",LEN($R217))),(COLUMNS($R217:S217)-1)*LEN($R217)+1,LEN($R217)))</f>
        <v>plays</v>
      </c>
    </row>
    <row r="218" spans="1:20" hidden="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02"/>
        <v>155.07066557107643</v>
      </c>
      <c r="G218" t="s">
        <v>20</v>
      </c>
      <c r="H218">
        <v>1815</v>
      </c>
      <c r="I218" s="5">
        <f t="shared" si="203"/>
        <v>103.97851239669421</v>
      </c>
      <c r="J218" t="s">
        <v>21</v>
      </c>
      <c r="K218" t="s">
        <v>22</v>
      </c>
      <c r="L218">
        <v>1321941600</v>
      </c>
      <c r="M218" s="10">
        <f t="shared" si="204"/>
        <v>40869.25</v>
      </c>
      <c r="N218">
        <v>1322114400</v>
      </c>
      <c r="O218" s="10">
        <f t="shared" ref="O218" si="228">(((N218/60)/60)/24)+DATE(1970,1,1)</f>
        <v>40871.25</v>
      </c>
      <c r="P218" t="b">
        <v>0</v>
      </c>
      <c r="Q218" t="b">
        <v>0</v>
      </c>
      <c r="R218" t="s">
        <v>33</v>
      </c>
      <c r="S218" s="6" t="str">
        <f>TRIM(MID(SUBSTITUTE($R218,"/",REPT(" ",LEN($R218))),(COLUMNS($R218:R218)-1)*LEN($R218)+1,LEN($R218)))</f>
        <v>theater</v>
      </c>
      <c r="T218" s="6" t="str">
        <f>TRIM(MID(SUBSTITUTE($R218,"/",REPT(" ",LEN($R218))),(COLUMNS($R218:S218)-1)*LEN($R218)+1,LEN($R218)))</f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02"/>
        <v>44.753477588871718</v>
      </c>
      <c r="G219" t="s">
        <v>14</v>
      </c>
      <c r="H219">
        <v>934</v>
      </c>
      <c r="I219" s="5">
        <f t="shared" si="203"/>
        <v>62.003211991434689</v>
      </c>
      <c r="J219" t="s">
        <v>21</v>
      </c>
      <c r="K219" t="s">
        <v>22</v>
      </c>
      <c r="L219">
        <v>1556427600</v>
      </c>
      <c r="M219" s="10">
        <f t="shared" si="204"/>
        <v>43583.208333333328</v>
      </c>
      <c r="N219">
        <v>1557205200</v>
      </c>
      <c r="O219" s="10">
        <f t="shared" ref="O219" si="229">(((N219/60)/60)/24)+DATE(1970,1,1)</f>
        <v>43592.208333333328</v>
      </c>
      <c r="P219" t="b">
        <v>0</v>
      </c>
      <c r="Q219" t="b">
        <v>0</v>
      </c>
      <c r="R219" t="s">
        <v>474</v>
      </c>
      <c r="S219" s="6" t="str">
        <f>TRIM(MID(SUBSTITUTE($R219,"/",REPT(" ",LEN($R219))),(COLUMNS($R219:R219)-1)*LEN($R219)+1,LEN($R219)))</f>
        <v>film &amp; video</v>
      </c>
      <c r="T219" s="6" t="str">
        <f>TRIM(MID(SUBSTITUTE($R219,"/",REPT(" ",LEN($R219))),(COLUMNS($R219:S219)-1)*LEN($R219)+1,LEN($R219)))</f>
        <v>science fiction</v>
      </c>
    </row>
    <row r="220" spans="1:20" hidden="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02"/>
        <v>215.94736842105263</v>
      </c>
      <c r="G220" t="s">
        <v>20</v>
      </c>
      <c r="H220">
        <v>397</v>
      </c>
      <c r="I220" s="5">
        <f t="shared" si="203"/>
        <v>31.005037783375315</v>
      </c>
      <c r="J220" t="s">
        <v>40</v>
      </c>
      <c r="K220" t="s">
        <v>41</v>
      </c>
      <c r="L220">
        <v>1320991200</v>
      </c>
      <c r="M220" s="10">
        <f t="shared" si="204"/>
        <v>40858.25</v>
      </c>
      <c r="N220">
        <v>1323928800</v>
      </c>
      <c r="O220" s="10">
        <f t="shared" ref="O220" si="230">(((N220/60)/60)/24)+DATE(1970,1,1)</f>
        <v>40892.25</v>
      </c>
      <c r="P220" t="b">
        <v>0</v>
      </c>
      <c r="Q220" t="b">
        <v>1</v>
      </c>
      <c r="R220" t="s">
        <v>100</v>
      </c>
      <c r="S220" s="6" t="str">
        <f>TRIM(MID(SUBSTITUTE($R220,"/",REPT(" ",LEN($R220))),(COLUMNS($R220:R220)-1)*LEN($R220)+1,LEN($R220)))</f>
        <v>film &amp; video</v>
      </c>
      <c r="T220" s="6" t="str">
        <f>TRIM(MID(SUBSTITUTE($R220,"/",REPT(" ",LEN($R220))),(COLUMNS($R220:S220)-1)*LEN($R220)+1,LEN($R220)))</f>
        <v>shorts</v>
      </c>
    </row>
    <row r="221" spans="1:20" hidden="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02"/>
        <v>332.12709832134288</v>
      </c>
      <c r="G221" t="s">
        <v>20</v>
      </c>
      <c r="H221">
        <v>1539</v>
      </c>
      <c r="I221" s="5">
        <f t="shared" si="203"/>
        <v>89.991552956465242</v>
      </c>
      <c r="J221" t="s">
        <v>21</v>
      </c>
      <c r="K221" t="s">
        <v>22</v>
      </c>
      <c r="L221">
        <v>1345093200</v>
      </c>
      <c r="M221" s="10">
        <f t="shared" si="204"/>
        <v>41137.208333333336</v>
      </c>
      <c r="N221">
        <v>1346130000</v>
      </c>
      <c r="O221" s="10">
        <f t="shared" ref="O221" si="231">(((N221/60)/60)/24)+DATE(1970,1,1)</f>
        <v>41149.208333333336</v>
      </c>
      <c r="P221" t="b">
        <v>0</v>
      </c>
      <c r="Q221" t="b">
        <v>0</v>
      </c>
      <c r="R221" t="s">
        <v>71</v>
      </c>
      <c r="S221" s="6" t="str">
        <f>TRIM(MID(SUBSTITUTE($R221,"/",REPT(" ",LEN($R221))),(COLUMNS($R221:R221)-1)*LEN($R221)+1,LEN($R221)))</f>
        <v>film &amp; video</v>
      </c>
      <c r="T221" s="6" t="str">
        <f>TRIM(MID(SUBSTITUTE($R221,"/",REPT(" ",LEN($R221))),(COLUMNS($R221:S221)-1)*LEN($R221)+1,LEN($R221)))</f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02"/>
        <v>8.4430379746835449</v>
      </c>
      <c r="G222" t="s">
        <v>14</v>
      </c>
      <c r="H222">
        <v>17</v>
      </c>
      <c r="I222" s="5">
        <f t="shared" si="203"/>
        <v>39.235294117647058</v>
      </c>
      <c r="J222" t="s">
        <v>21</v>
      </c>
      <c r="K222" t="s">
        <v>22</v>
      </c>
      <c r="L222">
        <v>1309496400</v>
      </c>
      <c r="M222" s="10">
        <f t="shared" si="204"/>
        <v>40725.208333333336</v>
      </c>
      <c r="N222">
        <v>1311051600</v>
      </c>
      <c r="O222" s="10">
        <f t="shared" ref="O222" si="232">(((N222/60)/60)/24)+DATE(1970,1,1)</f>
        <v>40743.208333333336</v>
      </c>
      <c r="P222" t="b">
        <v>1</v>
      </c>
      <c r="Q222" t="b">
        <v>0</v>
      </c>
      <c r="R222" t="s">
        <v>33</v>
      </c>
      <c r="S222" s="6" t="str">
        <f>TRIM(MID(SUBSTITUTE($R222,"/",REPT(" ",LEN($R222))),(COLUMNS($R222:R222)-1)*LEN($R222)+1,LEN($R222)))</f>
        <v>theater</v>
      </c>
      <c r="T222" s="6" t="str">
        <f>TRIM(MID(SUBSTITUTE($R222,"/",REPT(" ",LEN($R222))),(COLUMNS($R222:S222)-1)*LEN($R222)+1,LEN($R222)))</f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02"/>
        <v>98.625514403292186</v>
      </c>
      <c r="G223" t="s">
        <v>14</v>
      </c>
      <c r="H223">
        <v>2179</v>
      </c>
      <c r="I223" s="5">
        <f t="shared" si="203"/>
        <v>54.993116108306566</v>
      </c>
      <c r="J223" t="s">
        <v>21</v>
      </c>
      <c r="K223" t="s">
        <v>22</v>
      </c>
      <c r="L223">
        <v>1340254800</v>
      </c>
      <c r="M223" s="10">
        <f t="shared" si="204"/>
        <v>41081.208333333336</v>
      </c>
      <c r="N223">
        <v>1340427600</v>
      </c>
      <c r="O223" s="10">
        <f t="shared" ref="O223" si="233">(((N223/60)/60)/24)+DATE(1970,1,1)</f>
        <v>41083.208333333336</v>
      </c>
      <c r="P223" t="b">
        <v>1</v>
      </c>
      <c r="Q223" t="b">
        <v>0</v>
      </c>
      <c r="R223" t="s">
        <v>17</v>
      </c>
      <c r="S223" s="6" t="str">
        <f>TRIM(MID(SUBSTITUTE($R223,"/",REPT(" ",LEN($R223))),(COLUMNS($R223:R223)-1)*LEN($R223)+1,LEN($R223)))</f>
        <v>food</v>
      </c>
      <c r="T223" s="6" t="str">
        <f>TRIM(MID(SUBSTITUTE($R223,"/",REPT(" ",LEN($R223))),(COLUMNS($R223:S223)-1)*LEN($R223)+1,LEN($R223)))</f>
        <v>food trucks</v>
      </c>
    </row>
    <row r="224" spans="1:20" hidden="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02"/>
        <v>137.97916666666669</v>
      </c>
      <c r="G224" t="s">
        <v>20</v>
      </c>
      <c r="H224">
        <v>138</v>
      </c>
      <c r="I224" s="5">
        <f t="shared" si="203"/>
        <v>47.992753623188406</v>
      </c>
      <c r="J224" t="s">
        <v>21</v>
      </c>
      <c r="K224" t="s">
        <v>22</v>
      </c>
      <c r="L224">
        <v>1412226000</v>
      </c>
      <c r="M224" s="10">
        <f t="shared" si="204"/>
        <v>41914.208333333336</v>
      </c>
      <c r="N224">
        <v>1412312400</v>
      </c>
      <c r="O224" s="10">
        <f t="shared" ref="O224" si="234">(((N224/60)/60)/24)+DATE(1970,1,1)</f>
        <v>41915.208333333336</v>
      </c>
      <c r="P224" t="b">
        <v>0</v>
      </c>
      <c r="Q224" t="b">
        <v>0</v>
      </c>
      <c r="R224" t="s">
        <v>122</v>
      </c>
      <c r="S224" s="6" t="str">
        <f>TRIM(MID(SUBSTITUTE($R224,"/",REPT(" ",LEN($R224))),(COLUMNS($R224:R224)-1)*LEN($R224)+1,LEN($R224)))</f>
        <v>photography</v>
      </c>
      <c r="T224" s="6" t="str">
        <f>TRIM(MID(SUBSTITUTE($R224,"/",REPT(" ",LEN($R224))),(COLUMNS($R224:S224)-1)*LEN($R224)+1,LEN($R224)))</f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02"/>
        <v>93.81099656357388</v>
      </c>
      <c r="G225" t="s">
        <v>14</v>
      </c>
      <c r="H225">
        <v>931</v>
      </c>
      <c r="I225" s="5">
        <f t="shared" si="203"/>
        <v>87.966702470461868</v>
      </c>
      <c r="J225" t="s">
        <v>21</v>
      </c>
      <c r="K225" t="s">
        <v>22</v>
      </c>
      <c r="L225">
        <v>1458104400</v>
      </c>
      <c r="M225" s="10">
        <f t="shared" si="204"/>
        <v>42445.208333333328</v>
      </c>
      <c r="N225">
        <v>1459314000</v>
      </c>
      <c r="O225" s="10">
        <f t="shared" ref="O225" si="235">(((N225/60)/60)/24)+DATE(1970,1,1)</f>
        <v>42459.208333333328</v>
      </c>
      <c r="P225" t="b">
        <v>0</v>
      </c>
      <c r="Q225" t="b">
        <v>0</v>
      </c>
      <c r="R225" t="s">
        <v>33</v>
      </c>
      <c r="S225" s="6" t="str">
        <f>TRIM(MID(SUBSTITUTE($R225,"/",REPT(" ",LEN($R225))),(COLUMNS($R225:R225)-1)*LEN($R225)+1,LEN($R225)))</f>
        <v>theater</v>
      </c>
      <c r="T225" s="6" t="str">
        <f>TRIM(MID(SUBSTITUTE($R225,"/",REPT(" ",LEN($R225))),(COLUMNS($R225:S225)-1)*LEN($R225)+1,LEN($R225)))</f>
        <v>plays</v>
      </c>
    </row>
    <row r="226" spans="1:20" hidden="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02"/>
        <v>403.63930885529157</v>
      </c>
      <c r="G226" t="s">
        <v>20</v>
      </c>
      <c r="H226">
        <v>3594</v>
      </c>
      <c r="I226" s="5">
        <f t="shared" si="203"/>
        <v>51.999165275459099</v>
      </c>
      <c r="J226" t="s">
        <v>21</v>
      </c>
      <c r="K226" t="s">
        <v>22</v>
      </c>
      <c r="L226">
        <v>1411534800</v>
      </c>
      <c r="M226" s="10">
        <f t="shared" si="204"/>
        <v>41906.208333333336</v>
      </c>
      <c r="N226">
        <v>1415426400</v>
      </c>
      <c r="O226" s="10">
        <f t="shared" ref="O226" si="236">(((N226/60)/60)/24)+DATE(1970,1,1)</f>
        <v>41951.25</v>
      </c>
      <c r="P226" t="b">
        <v>0</v>
      </c>
      <c r="Q226" t="b">
        <v>0</v>
      </c>
      <c r="R226" t="s">
        <v>474</v>
      </c>
      <c r="S226" s="6" t="str">
        <f>TRIM(MID(SUBSTITUTE($R226,"/",REPT(" ",LEN($R226))),(COLUMNS($R226:R226)-1)*LEN($R226)+1,LEN($R226)))</f>
        <v>film &amp; video</v>
      </c>
      <c r="T226" s="6" t="str">
        <f>TRIM(MID(SUBSTITUTE($R226,"/",REPT(" ",LEN($R226))),(COLUMNS($R226:S226)-1)*LEN($R226)+1,LEN($R226)))</f>
        <v>science fiction</v>
      </c>
    </row>
    <row r="227" spans="1:20" hidden="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02"/>
        <v>260.1740412979351</v>
      </c>
      <c r="G227" t="s">
        <v>20</v>
      </c>
      <c r="H227">
        <v>5880</v>
      </c>
      <c r="I227" s="5">
        <f t="shared" si="203"/>
        <v>29.999659863945578</v>
      </c>
      <c r="J227" t="s">
        <v>21</v>
      </c>
      <c r="K227" t="s">
        <v>22</v>
      </c>
      <c r="L227">
        <v>1399093200</v>
      </c>
      <c r="M227" s="10">
        <f t="shared" si="204"/>
        <v>41762.208333333336</v>
      </c>
      <c r="N227">
        <v>1399093200</v>
      </c>
      <c r="O227" s="10">
        <f t="shared" ref="O227" si="237">(((N227/60)/60)/24)+DATE(1970,1,1)</f>
        <v>41762.208333333336</v>
      </c>
      <c r="P227" t="b">
        <v>1</v>
      </c>
      <c r="Q227" t="b">
        <v>0</v>
      </c>
      <c r="R227" t="s">
        <v>23</v>
      </c>
      <c r="S227" s="6" t="str">
        <f>TRIM(MID(SUBSTITUTE($R227,"/",REPT(" ",LEN($R227))),(COLUMNS($R227:R227)-1)*LEN($R227)+1,LEN($R227)))</f>
        <v>music</v>
      </c>
      <c r="T227" s="6" t="str">
        <f>TRIM(MID(SUBSTITUTE($R227,"/",REPT(" ",LEN($R227))),(COLUMNS($R227:S227)-1)*LEN($R227)+1,LEN($R227)))</f>
        <v>rock</v>
      </c>
    </row>
    <row r="228" spans="1:20" hidden="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02"/>
        <v>366.63333333333333</v>
      </c>
      <c r="G228" t="s">
        <v>20</v>
      </c>
      <c r="H228">
        <v>112</v>
      </c>
      <c r="I228" s="5">
        <f t="shared" si="203"/>
        <v>98.205357142857139</v>
      </c>
      <c r="J228" t="s">
        <v>21</v>
      </c>
      <c r="K228" t="s">
        <v>22</v>
      </c>
      <c r="L228">
        <v>1270702800</v>
      </c>
      <c r="M228" s="10">
        <f t="shared" si="204"/>
        <v>40276.208333333336</v>
      </c>
      <c r="N228">
        <v>1273899600</v>
      </c>
      <c r="O228" s="10">
        <f t="shared" ref="O228" si="238">(((N228/60)/60)/24)+DATE(1970,1,1)</f>
        <v>40313.208333333336</v>
      </c>
      <c r="P228" t="b">
        <v>0</v>
      </c>
      <c r="Q228" t="b">
        <v>0</v>
      </c>
      <c r="R228" t="s">
        <v>122</v>
      </c>
      <c r="S228" s="6" t="str">
        <f>TRIM(MID(SUBSTITUTE($R228,"/",REPT(" ",LEN($R228))),(COLUMNS($R228:R228)-1)*LEN($R228)+1,LEN($R228)))</f>
        <v>photography</v>
      </c>
      <c r="T228" s="6" t="str">
        <f>TRIM(MID(SUBSTITUTE($R228,"/",REPT(" ",LEN($R228))),(COLUMNS($R228:S228)-1)*LEN($R228)+1,LEN($R228)))</f>
        <v>photography books</v>
      </c>
    </row>
    <row r="229" spans="1:20" hidden="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02"/>
        <v>168.72085385878489</v>
      </c>
      <c r="G229" t="s">
        <v>20</v>
      </c>
      <c r="H229">
        <v>943</v>
      </c>
      <c r="I229" s="5">
        <f t="shared" si="203"/>
        <v>108.96182396606575</v>
      </c>
      <c r="J229" t="s">
        <v>21</v>
      </c>
      <c r="K229" t="s">
        <v>22</v>
      </c>
      <c r="L229">
        <v>1431666000</v>
      </c>
      <c r="M229" s="10">
        <f t="shared" si="204"/>
        <v>42139.208333333328</v>
      </c>
      <c r="N229">
        <v>1432184400</v>
      </c>
      <c r="O229" s="10">
        <f t="shared" ref="O229" si="239">(((N229/60)/60)/24)+DATE(1970,1,1)</f>
        <v>42145.208333333328</v>
      </c>
      <c r="P229" t="b">
        <v>0</v>
      </c>
      <c r="Q229" t="b">
        <v>0</v>
      </c>
      <c r="R229" t="s">
        <v>292</v>
      </c>
      <c r="S229" s="6" t="str">
        <f>TRIM(MID(SUBSTITUTE($R229,"/",REPT(" ",LEN($R229))),(COLUMNS($R229:R229)-1)*LEN($R229)+1,LEN($R229)))</f>
        <v>games</v>
      </c>
      <c r="T229" s="6" t="str">
        <f>TRIM(MID(SUBSTITUTE($R229,"/",REPT(" ",LEN($R229))),(COLUMNS($R229:S229)-1)*LEN($R229)+1,LEN($R229)))</f>
        <v>mobile games</v>
      </c>
    </row>
    <row r="230" spans="1:20" hidden="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02"/>
        <v>119.90717911530093</v>
      </c>
      <c r="G230" t="s">
        <v>20</v>
      </c>
      <c r="H230">
        <v>2468</v>
      </c>
      <c r="I230" s="5">
        <f t="shared" si="203"/>
        <v>66.998379254457049</v>
      </c>
      <c r="J230" t="s">
        <v>21</v>
      </c>
      <c r="K230" t="s">
        <v>22</v>
      </c>
      <c r="L230">
        <v>1472619600</v>
      </c>
      <c r="M230" s="10">
        <f t="shared" si="204"/>
        <v>42613.208333333328</v>
      </c>
      <c r="N230">
        <v>1474779600</v>
      </c>
      <c r="O230" s="10">
        <f t="shared" ref="O230" si="240">(((N230/60)/60)/24)+DATE(1970,1,1)</f>
        <v>42638.208333333328</v>
      </c>
      <c r="P230" t="b">
        <v>0</v>
      </c>
      <c r="Q230" t="b">
        <v>0</v>
      </c>
      <c r="R230" t="s">
        <v>71</v>
      </c>
      <c r="S230" s="6" t="str">
        <f>TRIM(MID(SUBSTITUTE($R230,"/",REPT(" ",LEN($R230))),(COLUMNS($R230:R230)-1)*LEN($R230)+1,LEN($R230)))</f>
        <v>film &amp; video</v>
      </c>
      <c r="T230" s="6" t="str">
        <f>TRIM(MID(SUBSTITUTE($R230,"/",REPT(" ",LEN($R230))),(COLUMNS($R230:S230)-1)*LEN($R230)+1,LEN($R230)))</f>
        <v>animation</v>
      </c>
    </row>
    <row r="231" spans="1:20" hidden="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02"/>
        <v>193.68925233644859</v>
      </c>
      <c r="G231" t="s">
        <v>20</v>
      </c>
      <c r="H231">
        <v>2551</v>
      </c>
      <c r="I231" s="5">
        <f t="shared" si="203"/>
        <v>64.99333594668758</v>
      </c>
      <c r="J231" t="s">
        <v>21</v>
      </c>
      <c r="K231" t="s">
        <v>22</v>
      </c>
      <c r="L231">
        <v>1496293200</v>
      </c>
      <c r="M231" s="10">
        <f t="shared" si="204"/>
        <v>42887.208333333328</v>
      </c>
      <c r="N231">
        <v>1500440400</v>
      </c>
      <c r="O231" s="10">
        <f t="shared" ref="O231" si="241">(((N231/60)/60)/24)+DATE(1970,1,1)</f>
        <v>42935.208333333328</v>
      </c>
      <c r="P231" t="b">
        <v>0</v>
      </c>
      <c r="Q231" t="b">
        <v>1</v>
      </c>
      <c r="R231" t="s">
        <v>292</v>
      </c>
      <c r="S231" s="6" t="str">
        <f>TRIM(MID(SUBSTITUTE($R231,"/",REPT(" ",LEN($R231))),(COLUMNS($R231:R231)-1)*LEN($R231)+1,LEN($R231)))</f>
        <v>games</v>
      </c>
      <c r="T231" s="6" t="str">
        <f>TRIM(MID(SUBSTITUTE($R231,"/",REPT(" ",LEN($R231))),(COLUMNS($R231:S231)-1)*LEN($R231)+1,LEN($R231)))</f>
        <v>mobile games</v>
      </c>
    </row>
    <row r="232" spans="1:20" hidden="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02"/>
        <v>420.16666666666669</v>
      </c>
      <c r="G232" t="s">
        <v>20</v>
      </c>
      <c r="H232">
        <v>101</v>
      </c>
      <c r="I232" s="5">
        <f t="shared" si="203"/>
        <v>99.841584158415841</v>
      </c>
      <c r="J232" t="s">
        <v>21</v>
      </c>
      <c r="K232" t="s">
        <v>22</v>
      </c>
      <c r="L232">
        <v>1575612000</v>
      </c>
      <c r="M232" s="10">
        <f t="shared" si="204"/>
        <v>43805.25</v>
      </c>
      <c r="N232">
        <v>1575612000</v>
      </c>
      <c r="O232" s="10">
        <f t="shared" ref="O232" si="242">(((N232/60)/60)/24)+DATE(1970,1,1)</f>
        <v>43805.25</v>
      </c>
      <c r="P232" t="b">
        <v>0</v>
      </c>
      <c r="Q232" t="b">
        <v>0</v>
      </c>
      <c r="R232" t="s">
        <v>89</v>
      </c>
      <c r="S232" s="6" t="str">
        <f>TRIM(MID(SUBSTITUTE($R232,"/",REPT(" ",LEN($R232))),(COLUMNS($R232:R232)-1)*LEN($R232)+1,LEN($R232)))</f>
        <v>games</v>
      </c>
      <c r="T232" s="6" t="str">
        <f>TRIM(MID(SUBSTITUTE($R232,"/",REPT(" ",LEN($R232))),(COLUMNS($R232:S232)-1)*LEN($R232)+1,LEN($R232)))</f>
        <v>video games</v>
      </c>
    </row>
    <row r="233" spans="1:20" hidden="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02"/>
        <v>76.708333333333329</v>
      </c>
      <c r="G233" t="s">
        <v>74</v>
      </c>
      <c r="H233">
        <v>67</v>
      </c>
      <c r="I233" s="5">
        <f t="shared" si="203"/>
        <v>82.432835820895519</v>
      </c>
      <c r="J233" t="s">
        <v>21</v>
      </c>
      <c r="K233" t="s">
        <v>22</v>
      </c>
      <c r="L233">
        <v>1369112400</v>
      </c>
      <c r="M233" s="10">
        <f t="shared" si="204"/>
        <v>41415.208333333336</v>
      </c>
      <c r="N233">
        <v>1374123600</v>
      </c>
      <c r="O233" s="10">
        <f t="shared" ref="O233" si="243">(((N233/60)/60)/24)+DATE(1970,1,1)</f>
        <v>41473.208333333336</v>
      </c>
      <c r="P233" t="b">
        <v>0</v>
      </c>
      <c r="Q233" t="b">
        <v>0</v>
      </c>
      <c r="R233" t="s">
        <v>33</v>
      </c>
      <c r="S233" s="6" t="str">
        <f>TRIM(MID(SUBSTITUTE($R233,"/",REPT(" ",LEN($R233))),(COLUMNS($R233:R233)-1)*LEN($R233)+1,LEN($R233)))</f>
        <v>theater</v>
      </c>
      <c r="T233" s="6" t="str">
        <f>TRIM(MID(SUBSTITUTE($R233,"/",REPT(" ",LEN($R233))),(COLUMNS($R233:S233)-1)*LEN($R233)+1,LEN($R233)))</f>
        <v>plays</v>
      </c>
    </row>
    <row r="234" spans="1:20" hidden="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02"/>
        <v>171.26470588235293</v>
      </c>
      <c r="G234" t="s">
        <v>20</v>
      </c>
      <c r="H234">
        <v>92</v>
      </c>
      <c r="I234" s="5">
        <f t="shared" si="203"/>
        <v>63.293478260869563</v>
      </c>
      <c r="J234" t="s">
        <v>21</v>
      </c>
      <c r="K234" t="s">
        <v>22</v>
      </c>
      <c r="L234">
        <v>1469422800</v>
      </c>
      <c r="M234" s="10">
        <f t="shared" si="204"/>
        <v>42576.208333333328</v>
      </c>
      <c r="N234">
        <v>1469509200</v>
      </c>
      <c r="O234" s="10">
        <f t="shared" ref="O234" si="244">(((N234/60)/60)/24)+DATE(1970,1,1)</f>
        <v>42577.208333333328</v>
      </c>
      <c r="P234" t="b">
        <v>0</v>
      </c>
      <c r="Q234" t="b">
        <v>0</v>
      </c>
      <c r="R234" t="s">
        <v>33</v>
      </c>
      <c r="S234" s="6" t="str">
        <f>TRIM(MID(SUBSTITUTE($R234,"/",REPT(" ",LEN($R234))),(COLUMNS($R234:R234)-1)*LEN($R234)+1,LEN($R234)))</f>
        <v>theater</v>
      </c>
      <c r="T234" s="6" t="str">
        <f>TRIM(MID(SUBSTITUTE($R234,"/",REPT(" ",LEN($R234))),(COLUMNS($R234:S234)-1)*LEN($R234)+1,LEN($R234)))</f>
        <v>plays</v>
      </c>
    </row>
    <row r="235" spans="1:20" hidden="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02"/>
        <v>157.89473684210526</v>
      </c>
      <c r="G235" t="s">
        <v>20</v>
      </c>
      <c r="H235">
        <v>62</v>
      </c>
      <c r="I235" s="5">
        <f t="shared" si="203"/>
        <v>96.774193548387103</v>
      </c>
      <c r="J235" t="s">
        <v>21</v>
      </c>
      <c r="K235" t="s">
        <v>22</v>
      </c>
      <c r="L235">
        <v>1307854800</v>
      </c>
      <c r="M235" s="10">
        <f t="shared" si="204"/>
        <v>40706.208333333336</v>
      </c>
      <c r="N235">
        <v>1309237200</v>
      </c>
      <c r="O235" s="10">
        <f t="shared" ref="O235" si="245">(((N235/60)/60)/24)+DATE(1970,1,1)</f>
        <v>40722.208333333336</v>
      </c>
      <c r="P235" t="b">
        <v>0</v>
      </c>
      <c r="Q235" t="b">
        <v>0</v>
      </c>
      <c r="R235" t="s">
        <v>71</v>
      </c>
      <c r="S235" s="6" t="str">
        <f>TRIM(MID(SUBSTITUTE($R235,"/",REPT(" ",LEN($R235))),(COLUMNS($R235:R235)-1)*LEN($R235)+1,LEN($R235)))</f>
        <v>film &amp; video</v>
      </c>
      <c r="T235" s="6" t="str">
        <f>TRIM(MID(SUBSTITUTE($R235,"/",REPT(" ",LEN($R235))),(COLUMNS($R235:S235)-1)*LEN($R235)+1,LEN($R235)))</f>
        <v>animation</v>
      </c>
    </row>
    <row r="236" spans="1:20" hidden="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02"/>
        <v>109.08</v>
      </c>
      <c r="G236" t="s">
        <v>20</v>
      </c>
      <c r="H236">
        <v>149</v>
      </c>
      <c r="I236" s="5">
        <f t="shared" si="203"/>
        <v>54.906040268456373</v>
      </c>
      <c r="J236" t="s">
        <v>107</v>
      </c>
      <c r="K236" t="s">
        <v>108</v>
      </c>
      <c r="L236">
        <v>1503378000</v>
      </c>
      <c r="M236" s="10">
        <f t="shared" si="204"/>
        <v>42969.208333333328</v>
      </c>
      <c r="N236">
        <v>1503982800</v>
      </c>
      <c r="O236" s="10">
        <f t="shared" ref="O236" si="246">(((N236/60)/60)/24)+DATE(1970,1,1)</f>
        <v>42976.208333333328</v>
      </c>
      <c r="P236" t="b">
        <v>0</v>
      </c>
      <c r="Q236" t="b">
        <v>1</v>
      </c>
      <c r="R236" t="s">
        <v>89</v>
      </c>
      <c r="S236" s="6" t="str">
        <f>TRIM(MID(SUBSTITUTE($R236,"/",REPT(" ",LEN($R236))),(COLUMNS($R236:R236)-1)*LEN($R236)+1,LEN($R236)))</f>
        <v>games</v>
      </c>
      <c r="T236" s="6" t="str">
        <f>TRIM(MID(SUBSTITUTE($R236,"/",REPT(" ",LEN($R236))),(COLUMNS($R236:S236)-1)*LEN($R236)+1,LEN($R236)))</f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02"/>
        <v>41.732558139534881</v>
      </c>
      <c r="G237" t="s">
        <v>14</v>
      </c>
      <c r="H237">
        <v>92</v>
      </c>
      <c r="I237" s="5">
        <f t="shared" si="203"/>
        <v>39.010869565217391</v>
      </c>
      <c r="J237" t="s">
        <v>21</v>
      </c>
      <c r="K237" t="s">
        <v>22</v>
      </c>
      <c r="L237">
        <v>1486965600</v>
      </c>
      <c r="M237" s="10">
        <f t="shared" si="204"/>
        <v>42779.25</v>
      </c>
      <c r="N237">
        <v>1487397600</v>
      </c>
      <c r="O237" s="10">
        <f t="shared" ref="O237" si="247">(((N237/60)/60)/24)+DATE(1970,1,1)</f>
        <v>42784.25</v>
      </c>
      <c r="P237" t="b">
        <v>0</v>
      </c>
      <c r="Q237" t="b">
        <v>0</v>
      </c>
      <c r="R237" t="s">
        <v>71</v>
      </c>
      <c r="S237" s="6" t="str">
        <f>TRIM(MID(SUBSTITUTE($R237,"/",REPT(" ",LEN($R237))),(COLUMNS($R237:R237)-1)*LEN($R237)+1,LEN($R237)))</f>
        <v>film &amp; video</v>
      </c>
      <c r="T237" s="6" t="str">
        <f>TRIM(MID(SUBSTITUTE($R237,"/",REPT(" ",LEN($R237))),(COLUMNS($R237:S237)-1)*LEN($R237)+1,LEN($R237)))</f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02"/>
        <v>10.944303797468354</v>
      </c>
      <c r="G238" t="s">
        <v>14</v>
      </c>
      <c r="H238">
        <v>57</v>
      </c>
      <c r="I238" s="5">
        <f t="shared" si="203"/>
        <v>75.84210526315789</v>
      </c>
      <c r="J238" t="s">
        <v>26</v>
      </c>
      <c r="K238" t="s">
        <v>27</v>
      </c>
      <c r="L238">
        <v>1561438800</v>
      </c>
      <c r="M238" s="10">
        <f t="shared" si="204"/>
        <v>43641.208333333328</v>
      </c>
      <c r="N238">
        <v>1562043600</v>
      </c>
      <c r="O238" s="10">
        <f t="shared" ref="O238" si="248">(((N238/60)/60)/24)+DATE(1970,1,1)</f>
        <v>43648.208333333328</v>
      </c>
      <c r="P238" t="b">
        <v>0</v>
      </c>
      <c r="Q238" t="b">
        <v>1</v>
      </c>
      <c r="R238" t="s">
        <v>23</v>
      </c>
      <c r="S238" s="6" t="str">
        <f>TRIM(MID(SUBSTITUTE($R238,"/",REPT(" ",LEN($R238))),(COLUMNS($R238:R238)-1)*LEN($R238)+1,LEN($R238)))</f>
        <v>music</v>
      </c>
      <c r="T238" s="6" t="str">
        <f>TRIM(MID(SUBSTITUTE($R238,"/",REPT(" ",LEN($R238))),(COLUMNS($R238:S238)-1)*LEN($R238)+1,LEN($R238)))</f>
        <v>rock</v>
      </c>
    </row>
    <row r="239" spans="1:20" ht="31.5" hidden="1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02"/>
        <v>159.3763440860215</v>
      </c>
      <c r="G239" t="s">
        <v>20</v>
      </c>
      <c r="H239">
        <v>329</v>
      </c>
      <c r="I239" s="5">
        <f t="shared" si="203"/>
        <v>45.051671732522799</v>
      </c>
      <c r="J239" t="s">
        <v>21</v>
      </c>
      <c r="K239" t="s">
        <v>22</v>
      </c>
      <c r="L239">
        <v>1398402000</v>
      </c>
      <c r="M239" s="10">
        <f t="shared" si="204"/>
        <v>41754.208333333336</v>
      </c>
      <c r="N239">
        <v>1398574800</v>
      </c>
      <c r="O239" s="10">
        <f t="shared" ref="O239" si="249">(((N239/60)/60)/24)+DATE(1970,1,1)</f>
        <v>41756.208333333336</v>
      </c>
      <c r="P239" t="b">
        <v>0</v>
      </c>
      <c r="Q239" t="b">
        <v>0</v>
      </c>
      <c r="R239" t="s">
        <v>71</v>
      </c>
      <c r="S239" s="6" t="str">
        <f>TRIM(MID(SUBSTITUTE($R239,"/",REPT(" ",LEN($R239))),(COLUMNS($R239:R239)-1)*LEN($R239)+1,LEN($R239)))</f>
        <v>film &amp; video</v>
      </c>
      <c r="T239" s="6" t="str">
        <f>TRIM(MID(SUBSTITUTE($R239,"/",REPT(" ",LEN($R239))),(COLUMNS($R239:S239)-1)*LEN($R239)+1,LEN($R239)))</f>
        <v>animation</v>
      </c>
    </row>
    <row r="240" spans="1:20" hidden="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02"/>
        <v>422.41666666666669</v>
      </c>
      <c r="G240" t="s">
        <v>20</v>
      </c>
      <c r="H240">
        <v>97</v>
      </c>
      <c r="I240" s="5">
        <f t="shared" si="203"/>
        <v>104.51546391752578</v>
      </c>
      <c r="J240" t="s">
        <v>36</v>
      </c>
      <c r="K240" t="s">
        <v>37</v>
      </c>
      <c r="L240">
        <v>1513231200</v>
      </c>
      <c r="M240" s="10">
        <f t="shared" si="204"/>
        <v>43083.25</v>
      </c>
      <c r="N240">
        <v>1515391200</v>
      </c>
      <c r="O240" s="10">
        <f t="shared" ref="O240" si="250">(((N240/60)/60)/24)+DATE(1970,1,1)</f>
        <v>43108.25</v>
      </c>
      <c r="P240" t="b">
        <v>0</v>
      </c>
      <c r="Q240" t="b">
        <v>1</v>
      </c>
      <c r="R240" t="s">
        <v>33</v>
      </c>
      <c r="S240" s="6" t="str">
        <f>TRIM(MID(SUBSTITUTE($R240,"/",REPT(" ",LEN($R240))),(COLUMNS($R240:R240)-1)*LEN($R240)+1,LEN($R240)))</f>
        <v>theater</v>
      </c>
      <c r="T240" s="6" t="str">
        <f>TRIM(MID(SUBSTITUTE($R240,"/",REPT(" ",LEN($R240))),(COLUMNS($R240:S240)-1)*LEN($R240)+1,LEN($R240)))</f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02"/>
        <v>97.71875</v>
      </c>
      <c r="G241" t="s">
        <v>14</v>
      </c>
      <c r="H241">
        <v>41</v>
      </c>
      <c r="I241" s="5">
        <f t="shared" si="203"/>
        <v>76.268292682926827</v>
      </c>
      <c r="J241" t="s">
        <v>21</v>
      </c>
      <c r="K241" t="s">
        <v>22</v>
      </c>
      <c r="L241">
        <v>1440824400</v>
      </c>
      <c r="M241" s="10">
        <f t="shared" si="204"/>
        <v>42245.208333333328</v>
      </c>
      <c r="N241">
        <v>1441170000</v>
      </c>
      <c r="O241" s="10">
        <f t="shared" ref="O241" si="251">(((N241/60)/60)/24)+DATE(1970,1,1)</f>
        <v>42249.208333333328</v>
      </c>
      <c r="P241" t="b">
        <v>0</v>
      </c>
      <c r="Q241" t="b">
        <v>0</v>
      </c>
      <c r="R241" t="s">
        <v>65</v>
      </c>
      <c r="S241" s="6" t="str">
        <f>TRIM(MID(SUBSTITUTE($R241,"/",REPT(" ",LEN($R241))),(COLUMNS($R241:R241)-1)*LEN($R241)+1,LEN($R241)))</f>
        <v>technology</v>
      </c>
      <c r="T241" s="6" t="str">
        <f>TRIM(MID(SUBSTITUTE($R241,"/",REPT(" ",LEN($R241))),(COLUMNS($R241:S241)-1)*LEN($R241)+1,LEN($R241)))</f>
        <v>wearables</v>
      </c>
    </row>
    <row r="242" spans="1:20" hidden="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02"/>
        <v>418.78911564625849</v>
      </c>
      <c r="G242" t="s">
        <v>20</v>
      </c>
      <c r="H242">
        <v>1784</v>
      </c>
      <c r="I242" s="5">
        <f t="shared" si="203"/>
        <v>69.015695067264573</v>
      </c>
      <c r="J242" t="s">
        <v>21</v>
      </c>
      <c r="K242" t="s">
        <v>22</v>
      </c>
      <c r="L242">
        <v>1281070800</v>
      </c>
      <c r="M242" s="10">
        <f t="shared" si="204"/>
        <v>40396.208333333336</v>
      </c>
      <c r="N242">
        <v>1281157200</v>
      </c>
      <c r="O242" s="10">
        <f t="shared" ref="O242" si="252">(((N242/60)/60)/24)+DATE(1970,1,1)</f>
        <v>40397.208333333336</v>
      </c>
      <c r="P242" t="b">
        <v>0</v>
      </c>
      <c r="Q242" t="b">
        <v>0</v>
      </c>
      <c r="R242" t="s">
        <v>33</v>
      </c>
      <c r="S242" s="6" t="str">
        <f>TRIM(MID(SUBSTITUTE($R242,"/",REPT(" ",LEN($R242))),(COLUMNS($R242:R242)-1)*LEN($R242)+1,LEN($R242)))</f>
        <v>theater</v>
      </c>
      <c r="T242" s="6" t="str">
        <f>TRIM(MID(SUBSTITUTE($R242,"/",REPT(" ",LEN($R242))),(COLUMNS($R242:S242)-1)*LEN($R242)+1,LEN($R242)))</f>
        <v>plays</v>
      </c>
    </row>
    <row r="243" spans="1:20" hidden="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02"/>
        <v>101.91632047477745</v>
      </c>
      <c r="G243" t="s">
        <v>20</v>
      </c>
      <c r="H243">
        <v>1684</v>
      </c>
      <c r="I243" s="5">
        <f t="shared" si="203"/>
        <v>101.97684085510689</v>
      </c>
      <c r="J243" t="s">
        <v>26</v>
      </c>
      <c r="K243" t="s">
        <v>27</v>
      </c>
      <c r="L243">
        <v>1397365200</v>
      </c>
      <c r="M243" s="10">
        <f t="shared" si="204"/>
        <v>41742.208333333336</v>
      </c>
      <c r="N243">
        <v>1398229200</v>
      </c>
      <c r="O243" s="10">
        <f t="shared" ref="O243" si="253">(((N243/60)/60)/24)+DATE(1970,1,1)</f>
        <v>41752.208333333336</v>
      </c>
      <c r="P243" t="b">
        <v>0</v>
      </c>
      <c r="Q243" t="b">
        <v>1</v>
      </c>
      <c r="R243" t="s">
        <v>68</v>
      </c>
      <c r="S243" s="6" t="str">
        <f>TRIM(MID(SUBSTITUTE($R243,"/",REPT(" ",LEN($R243))),(COLUMNS($R243:R243)-1)*LEN($R243)+1,LEN($R243)))</f>
        <v>publishing</v>
      </c>
      <c r="T243" s="6" t="str">
        <f>TRIM(MID(SUBSTITUTE($R243,"/",REPT(" ",LEN($R243))),(COLUMNS($R243:S243)-1)*LEN($R243)+1,LEN($R243)))</f>
        <v>nonfiction</v>
      </c>
    </row>
    <row r="244" spans="1:20" hidden="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02"/>
        <v>127.72619047619047</v>
      </c>
      <c r="G244" t="s">
        <v>20</v>
      </c>
      <c r="H244">
        <v>250</v>
      </c>
      <c r="I244" s="5">
        <f t="shared" si="203"/>
        <v>42.915999999999997</v>
      </c>
      <c r="J244" t="s">
        <v>21</v>
      </c>
      <c r="K244" t="s">
        <v>22</v>
      </c>
      <c r="L244">
        <v>1494392400</v>
      </c>
      <c r="M244" s="10">
        <f t="shared" si="204"/>
        <v>42865.208333333328</v>
      </c>
      <c r="N244">
        <v>1495256400</v>
      </c>
      <c r="O244" s="10">
        <f t="shared" ref="O244" si="254">(((N244/60)/60)/24)+DATE(1970,1,1)</f>
        <v>42875.208333333328</v>
      </c>
      <c r="P244" t="b">
        <v>0</v>
      </c>
      <c r="Q244" t="b">
        <v>1</v>
      </c>
      <c r="R244" t="s">
        <v>23</v>
      </c>
      <c r="S244" s="6" t="str">
        <f>TRIM(MID(SUBSTITUTE($R244,"/",REPT(" ",LEN($R244))),(COLUMNS($R244:R244)-1)*LEN($R244)+1,LEN($R244)))</f>
        <v>music</v>
      </c>
      <c r="T244" s="6" t="str">
        <f>TRIM(MID(SUBSTITUTE($R244,"/",REPT(" ",LEN($R244))),(COLUMNS($R244:S244)-1)*LEN($R244)+1,LEN($R244)))</f>
        <v>rock</v>
      </c>
    </row>
    <row r="245" spans="1:20" ht="31.5" hidden="1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02"/>
        <v>445.21739130434781</v>
      </c>
      <c r="G245" t="s">
        <v>20</v>
      </c>
      <c r="H245">
        <v>238</v>
      </c>
      <c r="I245" s="5">
        <f t="shared" si="203"/>
        <v>43.025210084033617</v>
      </c>
      <c r="J245" t="s">
        <v>21</v>
      </c>
      <c r="K245" t="s">
        <v>22</v>
      </c>
      <c r="L245">
        <v>1520143200</v>
      </c>
      <c r="M245" s="10">
        <f t="shared" si="204"/>
        <v>43163.25</v>
      </c>
      <c r="N245">
        <v>1520402400</v>
      </c>
      <c r="O245" s="10">
        <f t="shared" ref="O245" si="255">(((N245/60)/60)/24)+DATE(1970,1,1)</f>
        <v>43166.25</v>
      </c>
      <c r="P245" t="b">
        <v>0</v>
      </c>
      <c r="Q245" t="b">
        <v>0</v>
      </c>
      <c r="R245" t="s">
        <v>33</v>
      </c>
      <c r="S245" s="6" t="str">
        <f>TRIM(MID(SUBSTITUTE($R245,"/",REPT(" ",LEN($R245))),(COLUMNS($R245:R245)-1)*LEN($R245)+1,LEN($R245)))</f>
        <v>theater</v>
      </c>
      <c r="T245" s="6" t="str">
        <f>TRIM(MID(SUBSTITUTE($R245,"/",REPT(" ",LEN($R245))),(COLUMNS($R245:S245)-1)*LEN($R245)+1,LEN($R245)))</f>
        <v>plays</v>
      </c>
    </row>
    <row r="246" spans="1:20" ht="31.5" hidden="1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02"/>
        <v>569.71428571428578</v>
      </c>
      <c r="G246" t="s">
        <v>20</v>
      </c>
      <c r="H246">
        <v>53</v>
      </c>
      <c r="I246" s="5">
        <f t="shared" si="203"/>
        <v>75.245283018867923</v>
      </c>
      <c r="J246" t="s">
        <v>21</v>
      </c>
      <c r="K246" t="s">
        <v>22</v>
      </c>
      <c r="L246">
        <v>1405314000</v>
      </c>
      <c r="M246" s="10">
        <f t="shared" si="204"/>
        <v>41834.208333333336</v>
      </c>
      <c r="N246">
        <v>1409806800</v>
      </c>
      <c r="O246" s="10">
        <f t="shared" ref="O246" si="256">(((N246/60)/60)/24)+DATE(1970,1,1)</f>
        <v>41886.208333333336</v>
      </c>
      <c r="P246" t="b">
        <v>0</v>
      </c>
      <c r="Q246" t="b">
        <v>0</v>
      </c>
      <c r="R246" t="s">
        <v>33</v>
      </c>
      <c r="S246" s="6" t="str">
        <f>TRIM(MID(SUBSTITUTE($R246,"/",REPT(" ",LEN($R246))),(COLUMNS($R246:R246)-1)*LEN($R246)+1,LEN($R246)))</f>
        <v>theater</v>
      </c>
      <c r="T246" s="6" t="str">
        <f>TRIM(MID(SUBSTITUTE($R246,"/",REPT(" ",LEN($R246))),(COLUMNS($R246:S246)-1)*LEN($R246)+1,LEN($R246)))</f>
        <v>plays</v>
      </c>
    </row>
    <row r="247" spans="1:20" hidden="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02"/>
        <v>509.34482758620686</v>
      </c>
      <c r="G247" t="s">
        <v>20</v>
      </c>
      <c r="H247">
        <v>214</v>
      </c>
      <c r="I247" s="5">
        <f t="shared" si="203"/>
        <v>69.023364485981304</v>
      </c>
      <c r="J247" t="s">
        <v>21</v>
      </c>
      <c r="K247" t="s">
        <v>22</v>
      </c>
      <c r="L247">
        <v>1396846800</v>
      </c>
      <c r="M247" s="10">
        <f t="shared" si="204"/>
        <v>41736.208333333336</v>
      </c>
      <c r="N247">
        <v>1396933200</v>
      </c>
      <c r="O247" s="10">
        <f t="shared" ref="O247" si="257">(((N247/60)/60)/24)+DATE(1970,1,1)</f>
        <v>41737.208333333336</v>
      </c>
      <c r="P247" t="b">
        <v>0</v>
      </c>
      <c r="Q247" t="b">
        <v>0</v>
      </c>
      <c r="R247" t="s">
        <v>33</v>
      </c>
      <c r="S247" s="6" t="str">
        <f>TRIM(MID(SUBSTITUTE($R247,"/",REPT(" ",LEN($R247))),(COLUMNS($R247:R247)-1)*LEN($R247)+1,LEN($R247)))</f>
        <v>theater</v>
      </c>
      <c r="T247" s="6" t="str">
        <f>TRIM(MID(SUBSTITUTE($R247,"/",REPT(" ",LEN($R247))),(COLUMNS($R247:S247)-1)*LEN($R247)+1,LEN($R247)))</f>
        <v>plays</v>
      </c>
    </row>
    <row r="248" spans="1:20" hidden="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02"/>
        <v>325.5333333333333</v>
      </c>
      <c r="G248" t="s">
        <v>20</v>
      </c>
      <c r="H248">
        <v>222</v>
      </c>
      <c r="I248" s="5">
        <f t="shared" si="203"/>
        <v>65.986486486486484</v>
      </c>
      <c r="J248" t="s">
        <v>21</v>
      </c>
      <c r="K248" t="s">
        <v>22</v>
      </c>
      <c r="L248">
        <v>1375678800</v>
      </c>
      <c r="M248" s="10">
        <f t="shared" si="204"/>
        <v>41491.208333333336</v>
      </c>
      <c r="N248">
        <v>1376024400</v>
      </c>
      <c r="O248" s="10">
        <f t="shared" ref="O248" si="258">(((N248/60)/60)/24)+DATE(1970,1,1)</f>
        <v>41495.208333333336</v>
      </c>
      <c r="P248" t="b">
        <v>0</v>
      </c>
      <c r="Q248" t="b">
        <v>0</v>
      </c>
      <c r="R248" t="s">
        <v>28</v>
      </c>
      <c r="S248" s="6" t="str">
        <f>TRIM(MID(SUBSTITUTE($R248,"/",REPT(" ",LEN($R248))),(COLUMNS($R248:R248)-1)*LEN($R248)+1,LEN($R248)))</f>
        <v>technology</v>
      </c>
      <c r="T248" s="6" t="str">
        <f>TRIM(MID(SUBSTITUTE($R248,"/",REPT(" ",LEN($R248))),(COLUMNS($R248:S248)-1)*LEN($R248)+1,LEN($R248)))</f>
        <v>web</v>
      </c>
    </row>
    <row r="249" spans="1:20" hidden="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02"/>
        <v>932.61616161616166</v>
      </c>
      <c r="G249" t="s">
        <v>20</v>
      </c>
      <c r="H249">
        <v>1884</v>
      </c>
      <c r="I249" s="5">
        <f t="shared" si="203"/>
        <v>98.013800424628457</v>
      </c>
      <c r="J249" t="s">
        <v>21</v>
      </c>
      <c r="K249" t="s">
        <v>22</v>
      </c>
      <c r="L249">
        <v>1482386400</v>
      </c>
      <c r="M249" s="10">
        <f t="shared" si="204"/>
        <v>42726.25</v>
      </c>
      <c r="N249">
        <v>1483682400</v>
      </c>
      <c r="O249" s="10">
        <f t="shared" ref="O249" si="259">(((N249/60)/60)/24)+DATE(1970,1,1)</f>
        <v>42741.25</v>
      </c>
      <c r="P249" t="b">
        <v>0</v>
      </c>
      <c r="Q249" t="b">
        <v>1</v>
      </c>
      <c r="R249" t="s">
        <v>119</v>
      </c>
      <c r="S249" s="6" t="str">
        <f>TRIM(MID(SUBSTITUTE($R249,"/",REPT(" ",LEN($R249))),(COLUMNS($R249:R249)-1)*LEN($R249)+1,LEN($R249)))</f>
        <v>publishing</v>
      </c>
      <c r="T249" s="6" t="str">
        <f>TRIM(MID(SUBSTITUTE($R249,"/",REPT(" ",LEN($R249))),(COLUMNS($R249:S249)-1)*LEN($R249)+1,LEN($R249)))</f>
        <v>fiction</v>
      </c>
    </row>
    <row r="250" spans="1:20" hidden="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02"/>
        <v>211.33870967741933</v>
      </c>
      <c r="G250" t="s">
        <v>20</v>
      </c>
      <c r="H250">
        <v>218</v>
      </c>
      <c r="I250" s="5">
        <f t="shared" si="203"/>
        <v>60.105504587155963</v>
      </c>
      <c r="J250" t="s">
        <v>26</v>
      </c>
      <c r="K250" t="s">
        <v>27</v>
      </c>
      <c r="L250">
        <v>1420005600</v>
      </c>
      <c r="M250" s="10">
        <f t="shared" si="204"/>
        <v>42004.25</v>
      </c>
      <c r="N250">
        <v>1420437600</v>
      </c>
      <c r="O250" s="10">
        <f t="shared" ref="O250" si="260">(((N250/60)/60)/24)+DATE(1970,1,1)</f>
        <v>42009.25</v>
      </c>
      <c r="P250" t="b">
        <v>0</v>
      </c>
      <c r="Q250" t="b">
        <v>0</v>
      </c>
      <c r="R250" t="s">
        <v>292</v>
      </c>
      <c r="S250" s="6" t="str">
        <f>TRIM(MID(SUBSTITUTE($R250,"/",REPT(" ",LEN($R250))),(COLUMNS($R250:R250)-1)*LEN($R250)+1,LEN($R250)))</f>
        <v>games</v>
      </c>
      <c r="T250" s="6" t="str">
        <f>TRIM(MID(SUBSTITUTE($R250,"/",REPT(" ",LEN($R250))),(COLUMNS($R250:S250)-1)*LEN($R250)+1,LEN($R250)))</f>
        <v>mobile games</v>
      </c>
    </row>
    <row r="251" spans="1:20" hidden="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02"/>
        <v>273.32520325203251</v>
      </c>
      <c r="G251" t="s">
        <v>20</v>
      </c>
      <c r="H251">
        <v>6465</v>
      </c>
      <c r="I251" s="5">
        <f t="shared" si="203"/>
        <v>26.000773395204948</v>
      </c>
      <c r="J251" t="s">
        <v>21</v>
      </c>
      <c r="K251" t="s">
        <v>22</v>
      </c>
      <c r="L251">
        <v>1420178400</v>
      </c>
      <c r="M251" s="10">
        <f t="shared" si="204"/>
        <v>42006.25</v>
      </c>
      <c r="N251">
        <v>1420783200</v>
      </c>
      <c r="O251" s="10">
        <f t="shared" ref="O251" si="261">(((N251/60)/60)/24)+DATE(1970,1,1)</f>
        <v>42013.25</v>
      </c>
      <c r="P251" t="b">
        <v>0</v>
      </c>
      <c r="Q251" t="b">
        <v>0</v>
      </c>
      <c r="R251" t="s">
        <v>206</v>
      </c>
      <c r="S251" s="6" t="str">
        <f>TRIM(MID(SUBSTITUTE($R251,"/",REPT(" ",LEN($R251))),(COLUMNS($R251:R251)-1)*LEN($R251)+1,LEN($R251)))</f>
        <v>publishing</v>
      </c>
      <c r="T251" s="6" t="str">
        <f>TRIM(MID(SUBSTITUTE($R251,"/",REPT(" ",LEN($R251))),(COLUMNS($R251:S251)-1)*LEN($R251)+1,LEN($R251)))</f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02"/>
        <v>3</v>
      </c>
      <c r="G252" t="s">
        <v>14</v>
      </c>
      <c r="H252">
        <v>1</v>
      </c>
      <c r="I252" s="5">
        <f t="shared" si="203"/>
        <v>3</v>
      </c>
      <c r="J252" t="s">
        <v>21</v>
      </c>
      <c r="K252" t="s">
        <v>22</v>
      </c>
      <c r="L252">
        <v>1264399200</v>
      </c>
      <c r="M252" s="10">
        <f t="shared" si="204"/>
        <v>40203.25</v>
      </c>
      <c r="N252">
        <v>1267423200</v>
      </c>
      <c r="O252" s="10">
        <f t="shared" ref="O252" si="262">(((N252/60)/60)/24)+DATE(1970,1,1)</f>
        <v>40238.25</v>
      </c>
      <c r="P252" t="b">
        <v>0</v>
      </c>
      <c r="Q252" t="b">
        <v>0</v>
      </c>
      <c r="R252" t="s">
        <v>23</v>
      </c>
      <c r="S252" s="6" t="str">
        <f>TRIM(MID(SUBSTITUTE($R252,"/",REPT(" ",LEN($R252))),(COLUMNS($R252:R252)-1)*LEN($R252)+1,LEN($R252)))</f>
        <v>music</v>
      </c>
      <c r="T252" s="6" t="str">
        <f>TRIM(MID(SUBSTITUTE($R252,"/",REPT(" ",LEN($R252))),(COLUMNS($R252:S252)-1)*LEN($R252)+1,LEN($R252)))</f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02"/>
        <v>54.084507042253513</v>
      </c>
      <c r="G253" t="s">
        <v>14</v>
      </c>
      <c r="H253">
        <v>101</v>
      </c>
      <c r="I253" s="5">
        <f t="shared" si="203"/>
        <v>38.019801980198018</v>
      </c>
      <c r="J253" t="s">
        <v>21</v>
      </c>
      <c r="K253" t="s">
        <v>22</v>
      </c>
      <c r="L253">
        <v>1355032800</v>
      </c>
      <c r="M253" s="10">
        <f t="shared" si="204"/>
        <v>41252.25</v>
      </c>
      <c r="N253">
        <v>1355205600</v>
      </c>
      <c r="O253" s="10">
        <f t="shared" ref="O253" si="263">(((N253/60)/60)/24)+DATE(1970,1,1)</f>
        <v>41254.25</v>
      </c>
      <c r="P253" t="b">
        <v>0</v>
      </c>
      <c r="Q253" t="b">
        <v>0</v>
      </c>
      <c r="R253" t="s">
        <v>33</v>
      </c>
      <c r="S253" s="6" t="str">
        <f>TRIM(MID(SUBSTITUTE($R253,"/",REPT(" ",LEN($R253))),(COLUMNS($R253:R253)-1)*LEN($R253)+1,LEN($R253)))</f>
        <v>theater</v>
      </c>
      <c r="T253" s="6" t="str">
        <f>TRIM(MID(SUBSTITUTE($R253,"/",REPT(" ",LEN($R253))),(COLUMNS($R253:S253)-1)*LEN($R253)+1,LEN($R253)))</f>
        <v>plays</v>
      </c>
    </row>
    <row r="254" spans="1:20" ht="31.5" hidden="1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02"/>
        <v>626.29999999999995</v>
      </c>
      <c r="G254" t="s">
        <v>20</v>
      </c>
      <c r="H254">
        <v>59</v>
      </c>
      <c r="I254" s="5">
        <f t="shared" si="203"/>
        <v>106.15254237288136</v>
      </c>
      <c r="J254" t="s">
        <v>21</v>
      </c>
      <c r="K254" t="s">
        <v>22</v>
      </c>
      <c r="L254">
        <v>1382677200</v>
      </c>
      <c r="M254" s="10">
        <f t="shared" si="204"/>
        <v>41572.208333333336</v>
      </c>
      <c r="N254">
        <v>1383109200</v>
      </c>
      <c r="O254" s="10">
        <f t="shared" ref="O254" si="264">(((N254/60)/60)/24)+DATE(1970,1,1)</f>
        <v>41577.208333333336</v>
      </c>
      <c r="P254" t="b">
        <v>0</v>
      </c>
      <c r="Q254" t="b">
        <v>0</v>
      </c>
      <c r="R254" t="s">
        <v>33</v>
      </c>
      <c r="S254" s="6" t="str">
        <f>TRIM(MID(SUBSTITUTE($R254,"/",REPT(" ",LEN($R254))),(COLUMNS($R254:R254)-1)*LEN($R254)+1,LEN($R254)))</f>
        <v>theater</v>
      </c>
      <c r="T254" s="6" t="str">
        <f>TRIM(MID(SUBSTITUTE($R254,"/",REPT(" ",LEN($R254))),(COLUMNS($R254:S254)-1)*LEN($R254)+1,LEN($R254)))</f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02"/>
        <v>89.021399176954731</v>
      </c>
      <c r="G255" t="s">
        <v>14</v>
      </c>
      <c r="H255">
        <v>1335</v>
      </c>
      <c r="I255" s="5">
        <f t="shared" si="203"/>
        <v>81.019475655430711</v>
      </c>
      <c r="J255" t="s">
        <v>15</v>
      </c>
      <c r="K255" t="s">
        <v>16</v>
      </c>
      <c r="L255">
        <v>1302238800</v>
      </c>
      <c r="M255" s="10">
        <f t="shared" si="204"/>
        <v>40641.208333333336</v>
      </c>
      <c r="N255">
        <v>1303275600</v>
      </c>
      <c r="O255" s="10">
        <f t="shared" ref="O255" si="265">(((N255/60)/60)/24)+DATE(1970,1,1)</f>
        <v>40653.208333333336</v>
      </c>
      <c r="P255" t="b">
        <v>0</v>
      </c>
      <c r="Q255" t="b">
        <v>0</v>
      </c>
      <c r="R255" t="s">
        <v>53</v>
      </c>
      <c r="S255" s="6" t="str">
        <f>TRIM(MID(SUBSTITUTE($R255,"/",REPT(" ",LEN($R255))),(COLUMNS($R255:R255)-1)*LEN($R255)+1,LEN($R255)))</f>
        <v>film &amp; video</v>
      </c>
      <c r="T255" s="6" t="str">
        <f>TRIM(MID(SUBSTITUTE($R255,"/",REPT(" ",LEN($R255))),(COLUMNS($R255:S255)-1)*LEN($R255)+1,LEN($R255)))</f>
        <v>drama</v>
      </c>
    </row>
    <row r="256" spans="1:20" ht="31.5" hidden="1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02"/>
        <v>184.89130434782609</v>
      </c>
      <c r="G256" t="s">
        <v>20</v>
      </c>
      <c r="H256">
        <v>88</v>
      </c>
      <c r="I256" s="5">
        <f t="shared" si="203"/>
        <v>96.647727272727266</v>
      </c>
      <c r="J256" t="s">
        <v>21</v>
      </c>
      <c r="K256" t="s">
        <v>22</v>
      </c>
      <c r="L256">
        <v>1487656800</v>
      </c>
      <c r="M256" s="10">
        <f t="shared" si="204"/>
        <v>42787.25</v>
      </c>
      <c r="N256">
        <v>1487829600</v>
      </c>
      <c r="O256" s="10">
        <f t="shared" ref="O256" si="266">(((N256/60)/60)/24)+DATE(1970,1,1)</f>
        <v>42789.25</v>
      </c>
      <c r="P256" t="b">
        <v>0</v>
      </c>
      <c r="Q256" t="b">
        <v>0</v>
      </c>
      <c r="R256" t="s">
        <v>68</v>
      </c>
      <c r="S256" s="6" t="str">
        <f>TRIM(MID(SUBSTITUTE($R256,"/",REPT(" ",LEN($R256))),(COLUMNS($R256:R256)-1)*LEN($R256)+1,LEN($R256)))</f>
        <v>publishing</v>
      </c>
      <c r="T256" s="6" t="str">
        <f>TRIM(MID(SUBSTITUTE($R256,"/",REPT(" ",LEN($R256))),(COLUMNS($R256:S256)-1)*LEN($R256)+1,LEN($R256)))</f>
        <v>nonfiction</v>
      </c>
    </row>
    <row r="257" spans="1:20" ht="31.5" hidden="1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02"/>
        <v>120.16770186335404</v>
      </c>
      <c r="G257" t="s">
        <v>20</v>
      </c>
      <c r="H257">
        <v>1697</v>
      </c>
      <c r="I257" s="5">
        <f t="shared" si="203"/>
        <v>57.003535651149086</v>
      </c>
      <c r="J257" t="s">
        <v>21</v>
      </c>
      <c r="K257" t="s">
        <v>22</v>
      </c>
      <c r="L257">
        <v>1297836000</v>
      </c>
      <c r="M257" s="10">
        <f t="shared" si="204"/>
        <v>40590.25</v>
      </c>
      <c r="N257">
        <v>1298268000</v>
      </c>
      <c r="O257" s="10">
        <f t="shared" ref="O257" si="267">(((N257/60)/60)/24)+DATE(1970,1,1)</f>
        <v>40595.25</v>
      </c>
      <c r="P257" t="b">
        <v>0</v>
      </c>
      <c r="Q257" t="b">
        <v>1</v>
      </c>
      <c r="R257" t="s">
        <v>23</v>
      </c>
      <c r="S257" s="6" t="str">
        <f>TRIM(MID(SUBSTITUTE($R257,"/",REPT(" ",LEN($R257))),(COLUMNS($R257:R257)-1)*LEN($R257)+1,LEN($R257)))</f>
        <v>music</v>
      </c>
      <c r="T257" s="6" t="str">
        <f>TRIM(MID(SUBSTITUTE($R257,"/",REPT(" ",LEN($R257))),(COLUMNS($R257:S257)-1)*LEN($R257)+1,LEN($R257)))</f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202"/>
        <v>23.390243902439025</v>
      </c>
      <c r="G258" t="s">
        <v>14</v>
      </c>
      <c r="H258">
        <v>15</v>
      </c>
      <c r="I258" s="5">
        <f t="shared" si="203"/>
        <v>63.93333333333333</v>
      </c>
      <c r="J258" t="s">
        <v>40</v>
      </c>
      <c r="K258" t="s">
        <v>41</v>
      </c>
      <c r="L258">
        <v>1453615200</v>
      </c>
      <c r="M258" s="10">
        <f t="shared" si="204"/>
        <v>42393.25</v>
      </c>
      <c r="N258">
        <v>1456812000</v>
      </c>
      <c r="O258" s="10">
        <f t="shared" ref="O258" si="268">(((N258/60)/60)/24)+DATE(1970,1,1)</f>
        <v>42430.25</v>
      </c>
      <c r="P258" t="b">
        <v>0</v>
      </c>
      <c r="Q258" t="b">
        <v>0</v>
      </c>
      <c r="R258" t="s">
        <v>23</v>
      </c>
      <c r="S258" s="6" t="str">
        <f>TRIM(MID(SUBSTITUTE($R258,"/",REPT(" ",LEN($R258))),(COLUMNS($R258:R258)-1)*LEN($R258)+1,LEN($R258)))</f>
        <v>music</v>
      </c>
      <c r="T258" s="6" t="str">
        <f>TRIM(MID(SUBSTITUTE($R258,"/",REPT(" ",LEN($R258))),(COLUMNS($R258:S258)-1)*LEN($R258)+1,LEN($R258)))</f>
        <v>rock</v>
      </c>
    </row>
    <row r="259" spans="1:20" hidden="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69">E259/D259*100</f>
        <v>146</v>
      </c>
      <c r="G259" t="s">
        <v>20</v>
      </c>
      <c r="H259">
        <v>92</v>
      </c>
      <c r="I259" s="5">
        <f t="shared" ref="I259:I322" si="270">IFERROR(E259/H259,0)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71">(((L259/60)/60)/24)+DATE(1970,1,1)</f>
        <v>41338.25</v>
      </c>
      <c r="N259">
        <v>1363669200</v>
      </c>
      <c r="O259" s="10">
        <f t="shared" ref="O259" si="272">(((N259/60)/60)/24)+DATE(1970,1,1)</f>
        <v>41352.208333333336</v>
      </c>
      <c r="P259" t="b">
        <v>0</v>
      </c>
      <c r="Q259" t="b">
        <v>0</v>
      </c>
      <c r="R259" t="s">
        <v>33</v>
      </c>
      <c r="S259" s="6" t="str">
        <f>TRIM(MID(SUBSTITUTE($R259,"/",REPT(" ",LEN($R259))),(COLUMNS($R259:R259)-1)*LEN($R259)+1,LEN($R259)))</f>
        <v>theater</v>
      </c>
      <c r="T259" s="6" t="str">
        <f>TRIM(MID(SUBSTITUTE($R259,"/",REPT(" ",LEN($R259))),(COLUMNS($R259:S259)-1)*LEN($R259)+1,LEN($R259)))</f>
        <v>plays</v>
      </c>
    </row>
    <row r="260" spans="1:20" hidden="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69"/>
        <v>268.48</v>
      </c>
      <c r="G260" t="s">
        <v>20</v>
      </c>
      <c r="H260">
        <v>186</v>
      </c>
      <c r="I260" s="5">
        <f t="shared" si="270"/>
        <v>72.172043010752688</v>
      </c>
      <c r="J260" t="s">
        <v>21</v>
      </c>
      <c r="K260" t="s">
        <v>22</v>
      </c>
      <c r="L260">
        <v>1481176800</v>
      </c>
      <c r="M260" s="10">
        <f t="shared" si="271"/>
        <v>42712.25</v>
      </c>
      <c r="N260">
        <v>1482904800</v>
      </c>
      <c r="O260" s="10">
        <f t="shared" ref="O260" si="273">(((N260/60)/60)/24)+DATE(1970,1,1)</f>
        <v>42732.25</v>
      </c>
      <c r="P260" t="b">
        <v>0</v>
      </c>
      <c r="Q260" t="b">
        <v>1</v>
      </c>
      <c r="R260" t="s">
        <v>33</v>
      </c>
      <c r="S260" s="6" t="str">
        <f>TRIM(MID(SUBSTITUTE($R260,"/",REPT(" ",LEN($R260))),(COLUMNS($R260:R260)-1)*LEN($R260)+1,LEN($R260)))</f>
        <v>theater</v>
      </c>
      <c r="T260" s="6" t="str">
        <f>TRIM(MID(SUBSTITUTE($R260,"/",REPT(" ",LEN($R260))),(COLUMNS($R260:S260)-1)*LEN($R260)+1,LEN($R260)))</f>
        <v>plays</v>
      </c>
    </row>
    <row r="261" spans="1:20" ht="31.5" hidden="1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69"/>
        <v>597.5</v>
      </c>
      <c r="G261" t="s">
        <v>20</v>
      </c>
      <c r="H261">
        <v>138</v>
      </c>
      <c r="I261" s="5">
        <f t="shared" si="270"/>
        <v>77.934782608695656</v>
      </c>
      <c r="J261" t="s">
        <v>21</v>
      </c>
      <c r="K261" t="s">
        <v>22</v>
      </c>
      <c r="L261">
        <v>1354946400</v>
      </c>
      <c r="M261" s="10">
        <f t="shared" si="271"/>
        <v>41251.25</v>
      </c>
      <c r="N261">
        <v>1356588000</v>
      </c>
      <c r="O261" s="10">
        <f t="shared" ref="O261" si="274">(((N261/60)/60)/24)+DATE(1970,1,1)</f>
        <v>41270.25</v>
      </c>
      <c r="P261" t="b">
        <v>1</v>
      </c>
      <c r="Q261" t="b">
        <v>0</v>
      </c>
      <c r="R261" t="s">
        <v>122</v>
      </c>
      <c r="S261" s="6" t="str">
        <f>TRIM(MID(SUBSTITUTE($R261,"/",REPT(" ",LEN($R261))),(COLUMNS($R261:R261)-1)*LEN($R261)+1,LEN($R261)))</f>
        <v>photography</v>
      </c>
      <c r="T261" s="6" t="str">
        <f>TRIM(MID(SUBSTITUTE($R261,"/",REPT(" ",LEN($R261))),(COLUMNS($R261:S261)-1)*LEN($R261)+1,LEN($R261)))</f>
        <v>photography books</v>
      </c>
    </row>
    <row r="262" spans="1:20" hidden="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69"/>
        <v>157.69841269841268</v>
      </c>
      <c r="G262" t="s">
        <v>20</v>
      </c>
      <c r="H262">
        <v>261</v>
      </c>
      <c r="I262" s="5">
        <f t="shared" si="270"/>
        <v>38.065134099616856</v>
      </c>
      <c r="J262" t="s">
        <v>21</v>
      </c>
      <c r="K262" t="s">
        <v>22</v>
      </c>
      <c r="L262">
        <v>1348808400</v>
      </c>
      <c r="M262" s="10">
        <f t="shared" si="271"/>
        <v>41180.208333333336</v>
      </c>
      <c r="N262">
        <v>1349845200</v>
      </c>
      <c r="O262" s="10">
        <f t="shared" ref="O262" si="275">(((N262/60)/60)/24)+DATE(1970,1,1)</f>
        <v>41192.208333333336</v>
      </c>
      <c r="P262" t="b">
        <v>0</v>
      </c>
      <c r="Q262" t="b">
        <v>0</v>
      </c>
      <c r="R262" t="s">
        <v>23</v>
      </c>
      <c r="S262" s="6" t="str">
        <f>TRIM(MID(SUBSTITUTE($R262,"/",REPT(" ",LEN($R262))),(COLUMNS($R262:R262)-1)*LEN($R262)+1,LEN($R262)))</f>
        <v>music</v>
      </c>
      <c r="T262" s="6" t="str">
        <f>TRIM(MID(SUBSTITUTE($R262,"/",REPT(" ",LEN($R262))),(COLUMNS($R262:S262)-1)*LEN($R262)+1,LEN($R262)))</f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69"/>
        <v>31.201660735468568</v>
      </c>
      <c r="G263" t="s">
        <v>14</v>
      </c>
      <c r="H263">
        <v>454</v>
      </c>
      <c r="I263" s="5">
        <f t="shared" si="270"/>
        <v>57.936123348017624</v>
      </c>
      <c r="J263" t="s">
        <v>21</v>
      </c>
      <c r="K263" t="s">
        <v>22</v>
      </c>
      <c r="L263">
        <v>1282712400</v>
      </c>
      <c r="M263" s="10">
        <f t="shared" si="271"/>
        <v>40415.208333333336</v>
      </c>
      <c r="N263">
        <v>1283058000</v>
      </c>
      <c r="O263" s="10">
        <f t="shared" ref="O263" si="276">(((N263/60)/60)/24)+DATE(1970,1,1)</f>
        <v>40419.208333333336</v>
      </c>
      <c r="P263" t="b">
        <v>0</v>
      </c>
      <c r="Q263" t="b">
        <v>1</v>
      </c>
      <c r="R263" t="s">
        <v>23</v>
      </c>
      <c r="S263" s="6" t="str">
        <f>TRIM(MID(SUBSTITUTE($R263,"/",REPT(" ",LEN($R263))),(COLUMNS($R263:R263)-1)*LEN($R263)+1,LEN($R263)))</f>
        <v>music</v>
      </c>
      <c r="T263" s="6" t="str">
        <f>TRIM(MID(SUBSTITUTE($R263,"/",REPT(" ",LEN($R263))),(COLUMNS($R263:S263)-1)*LEN($R263)+1,LEN($R263)))</f>
        <v>rock</v>
      </c>
    </row>
    <row r="264" spans="1:20" hidden="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69"/>
        <v>313.41176470588238</v>
      </c>
      <c r="G264" t="s">
        <v>20</v>
      </c>
      <c r="H264">
        <v>107</v>
      </c>
      <c r="I264" s="5">
        <f t="shared" si="270"/>
        <v>49.794392523364486</v>
      </c>
      <c r="J264" t="s">
        <v>21</v>
      </c>
      <c r="K264" t="s">
        <v>22</v>
      </c>
      <c r="L264">
        <v>1301979600</v>
      </c>
      <c r="M264" s="10">
        <f t="shared" si="271"/>
        <v>40638.208333333336</v>
      </c>
      <c r="N264">
        <v>1304226000</v>
      </c>
      <c r="O264" s="10">
        <f t="shared" ref="O264" si="277">(((N264/60)/60)/24)+DATE(1970,1,1)</f>
        <v>40664.208333333336</v>
      </c>
      <c r="P264" t="b">
        <v>0</v>
      </c>
      <c r="Q264" t="b">
        <v>1</v>
      </c>
      <c r="R264" t="s">
        <v>60</v>
      </c>
      <c r="S264" s="6" t="str">
        <f>TRIM(MID(SUBSTITUTE($R264,"/",REPT(" ",LEN($R264))),(COLUMNS($R264:R264)-1)*LEN($R264)+1,LEN($R264)))</f>
        <v>music</v>
      </c>
      <c r="T264" s="6" t="str">
        <f>TRIM(MID(SUBSTITUTE($R264,"/",REPT(" ",LEN($R264))),(COLUMNS($R264:S264)-1)*LEN($R264)+1,LEN($R264)))</f>
        <v>indie rock</v>
      </c>
    </row>
    <row r="265" spans="1:20" hidden="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69"/>
        <v>370.89655172413791</v>
      </c>
      <c r="G265" t="s">
        <v>20</v>
      </c>
      <c r="H265">
        <v>199</v>
      </c>
      <c r="I265" s="5">
        <f t="shared" si="270"/>
        <v>54.050251256281406</v>
      </c>
      <c r="J265" t="s">
        <v>21</v>
      </c>
      <c r="K265" t="s">
        <v>22</v>
      </c>
      <c r="L265">
        <v>1263016800</v>
      </c>
      <c r="M265" s="10">
        <f t="shared" si="271"/>
        <v>40187.25</v>
      </c>
      <c r="N265">
        <v>1263016800</v>
      </c>
      <c r="O265" s="10">
        <f t="shared" ref="O265" si="278">(((N265/60)/60)/24)+DATE(1970,1,1)</f>
        <v>40187.25</v>
      </c>
      <c r="P265" t="b">
        <v>0</v>
      </c>
      <c r="Q265" t="b">
        <v>0</v>
      </c>
      <c r="R265" t="s">
        <v>122</v>
      </c>
      <c r="S265" s="6" t="str">
        <f>TRIM(MID(SUBSTITUTE($R265,"/",REPT(" ",LEN($R265))),(COLUMNS($R265:R265)-1)*LEN($R265)+1,LEN($R265)))</f>
        <v>photography</v>
      </c>
      <c r="T265" s="6" t="str">
        <f>TRIM(MID(SUBSTITUTE($R265,"/",REPT(" ",LEN($R265))),(COLUMNS($R265:S265)-1)*LEN($R265)+1,LEN($R265)))</f>
        <v>photography books</v>
      </c>
    </row>
    <row r="266" spans="1:20" hidden="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69"/>
        <v>362.66447368421052</v>
      </c>
      <c r="G266" t="s">
        <v>20</v>
      </c>
      <c r="H266">
        <v>5512</v>
      </c>
      <c r="I266" s="5">
        <f t="shared" si="270"/>
        <v>30.002721335268504</v>
      </c>
      <c r="J266" t="s">
        <v>21</v>
      </c>
      <c r="K266" t="s">
        <v>22</v>
      </c>
      <c r="L266">
        <v>1360648800</v>
      </c>
      <c r="M266" s="10">
        <f t="shared" si="271"/>
        <v>41317.25</v>
      </c>
      <c r="N266">
        <v>1362031200</v>
      </c>
      <c r="O266" s="10">
        <f t="shared" ref="O266" si="279">(((N266/60)/60)/24)+DATE(1970,1,1)</f>
        <v>41333.25</v>
      </c>
      <c r="P266" t="b">
        <v>0</v>
      </c>
      <c r="Q266" t="b">
        <v>0</v>
      </c>
      <c r="R266" t="s">
        <v>33</v>
      </c>
      <c r="S266" s="6" t="str">
        <f>TRIM(MID(SUBSTITUTE($R266,"/",REPT(" ",LEN($R266))),(COLUMNS($R266:R266)-1)*LEN($R266)+1,LEN($R266)))</f>
        <v>theater</v>
      </c>
      <c r="T266" s="6" t="str">
        <f>TRIM(MID(SUBSTITUTE($R266,"/",REPT(" ",LEN($R266))),(COLUMNS($R266:S266)-1)*LEN($R266)+1,LEN($R266)))</f>
        <v>plays</v>
      </c>
    </row>
    <row r="267" spans="1:20" hidden="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69"/>
        <v>123.08163265306122</v>
      </c>
      <c r="G267" t="s">
        <v>20</v>
      </c>
      <c r="H267">
        <v>86</v>
      </c>
      <c r="I267" s="5">
        <f t="shared" si="270"/>
        <v>70.127906976744185</v>
      </c>
      <c r="J267" t="s">
        <v>21</v>
      </c>
      <c r="K267" t="s">
        <v>22</v>
      </c>
      <c r="L267">
        <v>1451800800</v>
      </c>
      <c r="M267" s="10">
        <f t="shared" si="271"/>
        <v>42372.25</v>
      </c>
      <c r="N267">
        <v>1455602400</v>
      </c>
      <c r="O267" s="10">
        <f t="shared" ref="O267" si="280">(((N267/60)/60)/24)+DATE(1970,1,1)</f>
        <v>42416.25</v>
      </c>
      <c r="P267" t="b">
        <v>0</v>
      </c>
      <c r="Q267" t="b">
        <v>0</v>
      </c>
      <c r="R267" t="s">
        <v>33</v>
      </c>
      <c r="S267" s="6" t="str">
        <f>TRIM(MID(SUBSTITUTE($R267,"/",REPT(" ",LEN($R267))),(COLUMNS($R267:R267)-1)*LEN($R267)+1,LEN($R267)))</f>
        <v>theater</v>
      </c>
      <c r="T267" s="6" t="str">
        <f>TRIM(MID(SUBSTITUTE($R267,"/",REPT(" ",LEN($R267))),(COLUMNS($R267:S267)-1)*LEN($R267)+1,LEN($R267)))</f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69"/>
        <v>76.766756032171585</v>
      </c>
      <c r="G268" t="s">
        <v>14</v>
      </c>
      <c r="H268">
        <v>3182</v>
      </c>
      <c r="I268" s="5">
        <f t="shared" si="270"/>
        <v>26.996228786926462</v>
      </c>
      <c r="J268" t="s">
        <v>107</v>
      </c>
      <c r="K268" t="s">
        <v>108</v>
      </c>
      <c r="L268">
        <v>1415340000</v>
      </c>
      <c r="M268" s="10">
        <f t="shared" si="271"/>
        <v>41950.25</v>
      </c>
      <c r="N268">
        <v>1418191200</v>
      </c>
      <c r="O268" s="10">
        <f t="shared" ref="O268" si="281">(((N268/60)/60)/24)+DATE(1970,1,1)</f>
        <v>41983.25</v>
      </c>
      <c r="P268" t="b">
        <v>0</v>
      </c>
      <c r="Q268" t="b">
        <v>1</v>
      </c>
      <c r="R268" t="s">
        <v>159</v>
      </c>
      <c r="S268" s="6" t="str">
        <f>TRIM(MID(SUBSTITUTE($R268,"/",REPT(" ",LEN($R268))),(COLUMNS($R268:R268)-1)*LEN($R268)+1,LEN($R268)))</f>
        <v>music</v>
      </c>
      <c r="T268" s="6" t="str">
        <f>TRIM(MID(SUBSTITUTE($R268,"/",REPT(" ",LEN($R268))),(COLUMNS($R268:S268)-1)*LEN($R268)+1,LEN($R268)))</f>
        <v>jazz</v>
      </c>
    </row>
    <row r="269" spans="1:20" hidden="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69"/>
        <v>233.62012987012989</v>
      </c>
      <c r="G269" t="s">
        <v>20</v>
      </c>
      <c r="H269">
        <v>2768</v>
      </c>
      <c r="I269" s="5">
        <f t="shared" si="270"/>
        <v>51.990606936416185</v>
      </c>
      <c r="J269" t="s">
        <v>26</v>
      </c>
      <c r="K269" t="s">
        <v>27</v>
      </c>
      <c r="L269">
        <v>1351054800</v>
      </c>
      <c r="M269" s="10">
        <f t="shared" si="271"/>
        <v>41206.208333333336</v>
      </c>
      <c r="N269">
        <v>1352440800</v>
      </c>
      <c r="O269" s="10">
        <f t="shared" ref="O269" si="282">(((N269/60)/60)/24)+DATE(1970,1,1)</f>
        <v>41222.25</v>
      </c>
      <c r="P269" t="b">
        <v>0</v>
      </c>
      <c r="Q269" t="b">
        <v>0</v>
      </c>
      <c r="R269" t="s">
        <v>33</v>
      </c>
      <c r="S269" s="6" t="str">
        <f>TRIM(MID(SUBSTITUTE($R269,"/",REPT(" ",LEN($R269))),(COLUMNS($R269:R269)-1)*LEN($R269)+1,LEN($R269)))</f>
        <v>theater</v>
      </c>
      <c r="T269" s="6" t="str">
        <f>TRIM(MID(SUBSTITUTE($R269,"/",REPT(" ",LEN($R269))),(COLUMNS($R269:S269)-1)*LEN($R269)+1,LEN($R269)))</f>
        <v>plays</v>
      </c>
    </row>
    <row r="270" spans="1:20" hidden="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69"/>
        <v>180.53333333333333</v>
      </c>
      <c r="G270" t="s">
        <v>20</v>
      </c>
      <c r="H270">
        <v>48</v>
      </c>
      <c r="I270" s="5">
        <f t="shared" si="270"/>
        <v>56.416666666666664</v>
      </c>
      <c r="J270" t="s">
        <v>21</v>
      </c>
      <c r="K270" t="s">
        <v>22</v>
      </c>
      <c r="L270">
        <v>1349326800</v>
      </c>
      <c r="M270" s="10">
        <f t="shared" si="271"/>
        <v>41186.208333333336</v>
      </c>
      <c r="N270">
        <v>1353304800</v>
      </c>
      <c r="O270" s="10">
        <f t="shared" ref="O270" si="283">(((N270/60)/60)/24)+DATE(1970,1,1)</f>
        <v>41232.25</v>
      </c>
      <c r="P270" t="b">
        <v>0</v>
      </c>
      <c r="Q270" t="b">
        <v>0</v>
      </c>
      <c r="R270" t="s">
        <v>42</v>
      </c>
      <c r="S270" s="6" t="str">
        <f>TRIM(MID(SUBSTITUTE($R270,"/",REPT(" ",LEN($R270))),(COLUMNS($R270:R270)-1)*LEN($R270)+1,LEN($R270)))</f>
        <v>film &amp; video</v>
      </c>
      <c r="T270" s="6" t="str">
        <f>TRIM(MID(SUBSTITUTE($R270,"/",REPT(" ",LEN($R270))),(COLUMNS($R270:S270)-1)*LEN($R270)+1,LEN($R270)))</f>
        <v>documentary</v>
      </c>
    </row>
    <row r="271" spans="1:20" hidden="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69"/>
        <v>252.62857142857143</v>
      </c>
      <c r="G271" t="s">
        <v>20</v>
      </c>
      <c r="H271">
        <v>87</v>
      </c>
      <c r="I271" s="5">
        <f t="shared" si="270"/>
        <v>101.63218390804597</v>
      </c>
      <c r="J271" t="s">
        <v>21</v>
      </c>
      <c r="K271" t="s">
        <v>22</v>
      </c>
      <c r="L271">
        <v>1548914400</v>
      </c>
      <c r="M271" s="10">
        <f t="shared" si="271"/>
        <v>43496.25</v>
      </c>
      <c r="N271">
        <v>1550728800</v>
      </c>
      <c r="O271" s="10">
        <f t="shared" ref="O271" si="284">(((N271/60)/60)/24)+DATE(1970,1,1)</f>
        <v>43517.25</v>
      </c>
      <c r="P271" t="b">
        <v>0</v>
      </c>
      <c r="Q271" t="b">
        <v>0</v>
      </c>
      <c r="R271" t="s">
        <v>269</v>
      </c>
      <c r="S271" s="6" t="str">
        <f>TRIM(MID(SUBSTITUTE($R271,"/",REPT(" ",LEN($R271))),(COLUMNS($R271:R271)-1)*LEN($R271)+1,LEN($R271)))</f>
        <v>film &amp; video</v>
      </c>
      <c r="T271" s="6" t="str">
        <f>TRIM(MID(SUBSTITUTE($R271,"/",REPT(" ",LEN($R271))),(COLUMNS($R271:S271)-1)*LEN($R271)+1,LEN($R271)))</f>
        <v>television</v>
      </c>
    </row>
    <row r="272" spans="1:20" hidden="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69"/>
        <v>27.176538240368025</v>
      </c>
      <c r="G272" t="s">
        <v>74</v>
      </c>
      <c r="H272">
        <v>1890</v>
      </c>
      <c r="I272" s="5">
        <f t="shared" si="270"/>
        <v>25.005291005291006</v>
      </c>
      <c r="J272" t="s">
        <v>21</v>
      </c>
      <c r="K272" t="s">
        <v>22</v>
      </c>
      <c r="L272">
        <v>1291269600</v>
      </c>
      <c r="M272" s="10">
        <f t="shared" si="271"/>
        <v>40514.25</v>
      </c>
      <c r="N272">
        <v>1291442400</v>
      </c>
      <c r="O272" s="10">
        <f t="shared" ref="O272" si="285">(((N272/60)/60)/24)+DATE(1970,1,1)</f>
        <v>40516.25</v>
      </c>
      <c r="P272" t="b">
        <v>0</v>
      </c>
      <c r="Q272" t="b">
        <v>0</v>
      </c>
      <c r="R272" t="s">
        <v>89</v>
      </c>
      <c r="S272" s="6" t="str">
        <f>TRIM(MID(SUBSTITUTE($R272,"/",REPT(" ",LEN($R272))),(COLUMNS($R272:R272)-1)*LEN($R272)+1,LEN($R272)))</f>
        <v>games</v>
      </c>
      <c r="T272" s="6" t="str">
        <f>TRIM(MID(SUBSTITUTE($R272,"/",REPT(" ",LEN($R272))),(COLUMNS($R272:S272)-1)*LEN($R272)+1,LEN($R272)))</f>
        <v>video games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69"/>
        <v>1.2706571242680547</v>
      </c>
      <c r="G273" t="s">
        <v>47</v>
      </c>
      <c r="H273">
        <v>61</v>
      </c>
      <c r="I273" s="5">
        <f t="shared" si="270"/>
        <v>32.016393442622949</v>
      </c>
      <c r="J273" t="s">
        <v>21</v>
      </c>
      <c r="K273" t="s">
        <v>22</v>
      </c>
      <c r="L273">
        <v>1449468000</v>
      </c>
      <c r="M273" s="10">
        <f t="shared" si="271"/>
        <v>42345.25</v>
      </c>
      <c r="N273">
        <v>1452146400</v>
      </c>
      <c r="O273" s="10">
        <f t="shared" ref="O273" si="286">(((N273/60)/60)/24)+DATE(1970,1,1)</f>
        <v>42376.25</v>
      </c>
      <c r="P273" t="b">
        <v>0</v>
      </c>
      <c r="Q273" t="b">
        <v>0</v>
      </c>
      <c r="R273" t="s">
        <v>122</v>
      </c>
      <c r="S273" s="6" t="str">
        <f>TRIM(MID(SUBSTITUTE($R273,"/",REPT(" ",LEN($R273))),(COLUMNS($R273:R273)-1)*LEN($R273)+1,LEN($R273)))</f>
        <v>photography</v>
      </c>
      <c r="T273" s="6" t="str">
        <f>TRIM(MID(SUBSTITUTE($R273,"/",REPT(" ",LEN($R273))),(COLUMNS($R273:S273)-1)*LEN($R273)+1,LEN($R273)))</f>
        <v>photography books</v>
      </c>
    </row>
    <row r="274" spans="1:20" hidden="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69"/>
        <v>304.0097847358121</v>
      </c>
      <c r="G274" t="s">
        <v>20</v>
      </c>
      <c r="H274">
        <v>1894</v>
      </c>
      <c r="I274" s="5">
        <f t="shared" si="270"/>
        <v>82.021647307286173</v>
      </c>
      <c r="J274" t="s">
        <v>21</v>
      </c>
      <c r="K274" t="s">
        <v>22</v>
      </c>
      <c r="L274">
        <v>1562734800</v>
      </c>
      <c r="M274" s="10">
        <f t="shared" si="271"/>
        <v>43656.208333333328</v>
      </c>
      <c r="N274">
        <v>1564894800</v>
      </c>
      <c r="O274" s="10">
        <f t="shared" ref="O274" si="287">(((N274/60)/60)/24)+DATE(1970,1,1)</f>
        <v>43681.208333333328</v>
      </c>
      <c r="P274" t="b">
        <v>0</v>
      </c>
      <c r="Q274" t="b">
        <v>1</v>
      </c>
      <c r="R274" t="s">
        <v>33</v>
      </c>
      <c r="S274" s="6" t="str">
        <f>TRIM(MID(SUBSTITUTE($R274,"/",REPT(" ",LEN($R274))),(COLUMNS($R274:R274)-1)*LEN($R274)+1,LEN($R274)))</f>
        <v>theater</v>
      </c>
      <c r="T274" s="6" t="str">
        <f>TRIM(MID(SUBSTITUTE($R274,"/",REPT(" ",LEN($R274))),(COLUMNS($R274:S274)-1)*LEN($R274)+1,LEN($R274)))</f>
        <v>plays</v>
      </c>
    </row>
    <row r="275" spans="1:20" hidden="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69"/>
        <v>137.23076923076923</v>
      </c>
      <c r="G275" t="s">
        <v>20</v>
      </c>
      <c r="H275">
        <v>282</v>
      </c>
      <c r="I275" s="5">
        <f t="shared" si="270"/>
        <v>37.957446808510639</v>
      </c>
      <c r="J275" t="s">
        <v>15</v>
      </c>
      <c r="K275" t="s">
        <v>16</v>
      </c>
      <c r="L275">
        <v>1505624400</v>
      </c>
      <c r="M275" s="10">
        <f t="shared" si="271"/>
        <v>42995.208333333328</v>
      </c>
      <c r="N275">
        <v>1505883600</v>
      </c>
      <c r="O275" s="10">
        <f t="shared" ref="O275" si="288">(((N275/60)/60)/24)+DATE(1970,1,1)</f>
        <v>42998.208333333328</v>
      </c>
      <c r="P275" t="b">
        <v>0</v>
      </c>
      <c r="Q275" t="b">
        <v>0</v>
      </c>
      <c r="R275" t="s">
        <v>33</v>
      </c>
      <c r="S275" s="6" t="str">
        <f>TRIM(MID(SUBSTITUTE($R275,"/",REPT(" ",LEN($R275))),(COLUMNS($R275:R275)-1)*LEN($R275)+1,LEN($R275)))</f>
        <v>theater</v>
      </c>
      <c r="T275" s="6" t="str">
        <f>TRIM(MID(SUBSTITUTE($R275,"/",REPT(" ",LEN($R275))),(COLUMNS($R275:S275)-1)*LEN($R275)+1,LEN($R275)))</f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69"/>
        <v>32.208333333333336</v>
      </c>
      <c r="G276" t="s">
        <v>14</v>
      </c>
      <c r="H276">
        <v>15</v>
      </c>
      <c r="I276" s="5">
        <f t="shared" si="270"/>
        <v>51.533333333333331</v>
      </c>
      <c r="J276" t="s">
        <v>21</v>
      </c>
      <c r="K276" t="s">
        <v>22</v>
      </c>
      <c r="L276">
        <v>1509948000</v>
      </c>
      <c r="M276" s="10">
        <f t="shared" si="271"/>
        <v>43045.25</v>
      </c>
      <c r="N276">
        <v>1510380000</v>
      </c>
      <c r="O276" s="10">
        <f t="shared" ref="O276" si="289">(((N276/60)/60)/24)+DATE(1970,1,1)</f>
        <v>43050.25</v>
      </c>
      <c r="P276" t="b">
        <v>0</v>
      </c>
      <c r="Q276" t="b">
        <v>0</v>
      </c>
      <c r="R276" t="s">
        <v>33</v>
      </c>
      <c r="S276" s="6" t="str">
        <f>TRIM(MID(SUBSTITUTE($R276,"/",REPT(" ",LEN($R276))),(COLUMNS($R276:R276)-1)*LEN($R276)+1,LEN($R276)))</f>
        <v>theater</v>
      </c>
      <c r="T276" s="6" t="str">
        <f>TRIM(MID(SUBSTITUTE($R276,"/",REPT(" ",LEN($R276))),(COLUMNS($R276:S276)-1)*LEN($R276)+1,LEN($R276)))</f>
        <v>plays</v>
      </c>
    </row>
    <row r="277" spans="1:20" ht="31.5" hidden="1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69"/>
        <v>241.51282051282053</v>
      </c>
      <c r="G277" t="s">
        <v>20</v>
      </c>
      <c r="H277">
        <v>116</v>
      </c>
      <c r="I277" s="5">
        <f t="shared" si="270"/>
        <v>81.198275862068968</v>
      </c>
      <c r="J277" t="s">
        <v>21</v>
      </c>
      <c r="K277" t="s">
        <v>22</v>
      </c>
      <c r="L277">
        <v>1554526800</v>
      </c>
      <c r="M277" s="10">
        <f t="shared" si="271"/>
        <v>43561.208333333328</v>
      </c>
      <c r="N277">
        <v>1555218000</v>
      </c>
      <c r="O277" s="10">
        <f t="shared" ref="O277" si="290">(((N277/60)/60)/24)+DATE(1970,1,1)</f>
        <v>43569.208333333328</v>
      </c>
      <c r="P277" t="b">
        <v>0</v>
      </c>
      <c r="Q277" t="b">
        <v>0</v>
      </c>
      <c r="R277" t="s">
        <v>206</v>
      </c>
      <c r="S277" s="6" t="str">
        <f>TRIM(MID(SUBSTITUTE($R277,"/",REPT(" ",LEN($R277))),(COLUMNS($R277:R277)-1)*LEN($R277)+1,LEN($R277)))</f>
        <v>publishing</v>
      </c>
      <c r="T277" s="6" t="str">
        <f>TRIM(MID(SUBSTITUTE($R277,"/",REPT(" ",LEN($R277))),(COLUMNS($R277:S277)-1)*LEN($R277)+1,LEN($R277)))</f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69"/>
        <v>96.8</v>
      </c>
      <c r="G278" t="s">
        <v>14</v>
      </c>
      <c r="H278">
        <v>133</v>
      </c>
      <c r="I278" s="5">
        <f t="shared" si="270"/>
        <v>40.030075187969928</v>
      </c>
      <c r="J278" t="s">
        <v>21</v>
      </c>
      <c r="K278" t="s">
        <v>22</v>
      </c>
      <c r="L278">
        <v>1334811600</v>
      </c>
      <c r="M278" s="10">
        <f t="shared" si="271"/>
        <v>41018.208333333336</v>
      </c>
      <c r="N278">
        <v>1335243600</v>
      </c>
      <c r="O278" s="10">
        <f t="shared" ref="O278" si="291">(((N278/60)/60)/24)+DATE(1970,1,1)</f>
        <v>41023.208333333336</v>
      </c>
      <c r="P278" t="b">
        <v>0</v>
      </c>
      <c r="Q278" t="b">
        <v>1</v>
      </c>
      <c r="R278" t="s">
        <v>89</v>
      </c>
      <c r="S278" s="6" t="str">
        <f>TRIM(MID(SUBSTITUTE($R278,"/",REPT(" ",LEN($R278))),(COLUMNS($R278:R278)-1)*LEN($R278)+1,LEN($R278)))</f>
        <v>games</v>
      </c>
      <c r="T278" s="6" t="str">
        <f>TRIM(MID(SUBSTITUTE($R278,"/",REPT(" ",LEN($R278))),(COLUMNS($R278:S278)-1)*LEN($R278)+1,LEN($R278)))</f>
        <v>video games</v>
      </c>
    </row>
    <row r="279" spans="1:20" ht="31.5" hidden="1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69"/>
        <v>1066.4285714285716</v>
      </c>
      <c r="G279" t="s">
        <v>20</v>
      </c>
      <c r="H279">
        <v>83</v>
      </c>
      <c r="I279" s="5">
        <f t="shared" si="270"/>
        <v>89.939759036144579</v>
      </c>
      <c r="J279" t="s">
        <v>21</v>
      </c>
      <c r="K279" t="s">
        <v>22</v>
      </c>
      <c r="L279">
        <v>1279515600</v>
      </c>
      <c r="M279" s="10">
        <f t="shared" si="271"/>
        <v>40378.208333333336</v>
      </c>
      <c r="N279">
        <v>1279688400</v>
      </c>
      <c r="O279" s="10">
        <f t="shared" ref="O279" si="292">(((N279/60)/60)/24)+DATE(1970,1,1)</f>
        <v>40380.208333333336</v>
      </c>
      <c r="P279" t="b">
        <v>0</v>
      </c>
      <c r="Q279" t="b">
        <v>0</v>
      </c>
      <c r="R279" t="s">
        <v>33</v>
      </c>
      <c r="S279" s="6" t="str">
        <f>TRIM(MID(SUBSTITUTE($R279,"/",REPT(" ",LEN($R279))),(COLUMNS($R279:R279)-1)*LEN($R279)+1,LEN($R279)))</f>
        <v>theater</v>
      </c>
      <c r="T279" s="6" t="str">
        <f>TRIM(MID(SUBSTITUTE($R279,"/",REPT(" ",LEN($R279))),(COLUMNS($R279:S279)-1)*LEN($R279)+1,LEN($R279)))</f>
        <v>plays</v>
      </c>
    </row>
    <row r="280" spans="1:20" hidden="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69"/>
        <v>325.88888888888891</v>
      </c>
      <c r="G280" t="s">
        <v>20</v>
      </c>
      <c r="H280">
        <v>91</v>
      </c>
      <c r="I280" s="5">
        <f t="shared" si="270"/>
        <v>96.692307692307693</v>
      </c>
      <c r="J280" t="s">
        <v>21</v>
      </c>
      <c r="K280" t="s">
        <v>22</v>
      </c>
      <c r="L280">
        <v>1353909600</v>
      </c>
      <c r="M280" s="10">
        <f t="shared" si="271"/>
        <v>41239.25</v>
      </c>
      <c r="N280">
        <v>1356069600</v>
      </c>
      <c r="O280" s="10">
        <f t="shared" ref="O280" si="293">(((N280/60)/60)/24)+DATE(1970,1,1)</f>
        <v>41264.25</v>
      </c>
      <c r="P280" t="b">
        <v>0</v>
      </c>
      <c r="Q280" t="b">
        <v>0</v>
      </c>
      <c r="R280" t="s">
        <v>28</v>
      </c>
      <c r="S280" s="6" t="str">
        <f>TRIM(MID(SUBSTITUTE($R280,"/",REPT(" ",LEN($R280))),(COLUMNS($R280:R280)-1)*LEN($R280)+1,LEN($R280)))</f>
        <v>technology</v>
      </c>
      <c r="T280" s="6" t="str">
        <f>TRIM(MID(SUBSTITUTE($R280,"/",REPT(" ",LEN($R280))),(COLUMNS($R280:S280)-1)*LEN($R280)+1,LEN($R280)))</f>
        <v>web</v>
      </c>
    </row>
    <row r="281" spans="1:20" hidden="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69"/>
        <v>170.70000000000002</v>
      </c>
      <c r="G281" t="s">
        <v>20</v>
      </c>
      <c r="H281">
        <v>546</v>
      </c>
      <c r="I281" s="5">
        <f t="shared" si="270"/>
        <v>25.010989010989011</v>
      </c>
      <c r="J281" t="s">
        <v>21</v>
      </c>
      <c r="K281" t="s">
        <v>22</v>
      </c>
      <c r="L281">
        <v>1535950800</v>
      </c>
      <c r="M281" s="10">
        <f t="shared" si="271"/>
        <v>43346.208333333328</v>
      </c>
      <c r="N281">
        <v>1536210000</v>
      </c>
      <c r="O281" s="10">
        <f t="shared" ref="O281" si="294">(((N281/60)/60)/24)+DATE(1970,1,1)</f>
        <v>43349.208333333328</v>
      </c>
      <c r="P281" t="b">
        <v>0</v>
      </c>
      <c r="Q281" t="b">
        <v>0</v>
      </c>
      <c r="R281" t="s">
        <v>33</v>
      </c>
      <c r="S281" s="6" t="str">
        <f>TRIM(MID(SUBSTITUTE($R281,"/",REPT(" ",LEN($R281))),(COLUMNS($R281:R281)-1)*LEN($R281)+1,LEN($R281)))</f>
        <v>theater</v>
      </c>
      <c r="T281" s="6" t="str">
        <f>TRIM(MID(SUBSTITUTE($R281,"/",REPT(" ",LEN($R281))),(COLUMNS($R281:S281)-1)*LEN($R281)+1,LEN($R281)))</f>
        <v>plays</v>
      </c>
    </row>
    <row r="282" spans="1:20" ht="31.5" hidden="1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69"/>
        <v>581.44000000000005</v>
      </c>
      <c r="G282" t="s">
        <v>20</v>
      </c>
      <c r="H282">
        <v>393</v>
      </c>
      <c r="I282" s="5">
        <f t="shared" si="270"/>
        <v>36.987277353689571</v>
      </c>
      <c r="J282" t="s">
        <v>21</v>
      </c>
      <c r="K282" t="s">
        <v>22</v>
      </c>
      <c r="L282">
        <v>1511244000</v>
      </c>
      <c r="M282" s="10">
        <f t="shared" si="271"/>
        <v>43060.25</v>
      </c>
      <c r="N282">
        <v>1511762400</v>
      </c>
      <c r="O282" s="10">
        <f t="shared" ref="O282" si="295">(((N282/60)/60)/24)+DATE(1970,1,1)</f>
        <v>43066.25</v>
      </c>
      <c r="P282" t="b">
        <v>0</v>
      </c>
      <c r="Q282" t="b">
        <v>0</v>
      </c>
      <c r="R282" t="s">
        <v>71</v>
      </c>
      <c r="S282" s="6" t="str">
        <f>TRIM(MID(SUBSTITUTE($R282,"/",REPT(" ",LEN($R282))),(COLUMNS($R282:R282)-1)*LEN($R282)+1,LEN($R282)))</f>
        <v>film &amp; video</v>
      </c>
      <c r="T282" s="6" t="str">
        <f>TRIM(MID(SUBSTITUTE($R282,"/",REPT(" ",LEN($R282))),(COLUMNS($R282:S282)-1)*LEN($R282)+1,LEN($R282)))</f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69"/>
        <v>91.520972644376897</v>
      </c>
      <c r="G283" t="s">
        <v>14</v>
      </c>
      <c r="H283">
        <v>2062</v>
      </c>
      <c r="I283" s="5">
        <f t="shared" si="270"/>
        <v>73.012609117361791</v>
      </c>
      <c r="J283" t="s">
        <v>21</v>
      </c>
      <c r="K283" t="s">
        <v>22</v>
      </c>
      <c r="L283">
        <v>1331445600</v>
      </c>
      <c r="M283" s="10">
        <f t="shared" si="271"/>
        <v>40979.25</v>
      </c>
      <c r="N283">
        <v>1333256400</v>
      </c>
      <c r="O283" s="10">
        <f t="shared" ref="O283" si="296">(((N283/60)/60)/24)+DATE(1970,1,1)</f>
        <v>41000.208333333336</v>
      </c>
      <c r="P283" t="b">
        <v>0</v>
      </c>
      <c r="Q283" t="b">
        <v>1</v>
      </c>
      <c r="R283" t="s">
        <v>33</v>
      </c>
      <c r="S283" s="6" t="str">
        <f>TRIM(MID(SUBSTITUTE($R283,"/",REPT(" ",LEN($R283))),(COLUMNS($R283:R283)-1)*LEN($R283)+1,LEN($R283)))</f>
        <v>theater</v>
      </c>
      <c r="T283" s="6" t="str">
        <f>TRIM(MID(SUBSTITUTE($R283,"/",REPT(" ",LEN($R283))),(COLUMNS($R283:S283)-1)*LEN($R283)+1,LEN($R283)))</f>
        <v>plays</v>
      </c>
    </row>
    <row r="284" spans="1:20" hidden="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69"/>
        <v>108.04761904761904</v>
      </c>
      <c r="G284" t="s">
        <v>20</v>
      </c>
      <c r="H284">
        <v>133</v>
      </c>
      <c r="I284" s="5">
        <f t="shared" si="270"/>
        <v>68.240601503759393</v>
      </c>
      <c r="J284" t="s">
        <v>21</v>
      </c>
      <c r="K284" t="s">
        <v>22</v>
      </c>
      <c r="L284">
        <v>1480226400</v>
      </c>
      <c r="M284" s="10">
        <f t="shared" si="271"/>
        <v>42701.25</v>
      </c>
      <c r="N284">
        <v>1480744800</v>
      </c>
      <c r="O284" s="10">
        <f t="shared" ref="O284" si="297">(((N284/60)/60)/24)+DATE(1970,1,1)</f>
        <v>42707.25</v>
      </c>
      <c r="P284" t="b">
        <v>0</v>
      </c>
      <c r="Q284" t="b">
        <v>1</v>
      </c>
      <c r="R284" t="s">
        <v>269</v>
      </c>
      <c r="S284" s="6" t="str">
        <f>TRIM(MID(SUBSTITUTE($R284,"/",REPT(" ",LEN($R284))),(COLUMNS($R284:R284)-1)*LEN($R284)+1,LEN($R284)))</f>
        <v>film &amp; video</v>
      </c>
      <c r="T284" s="6" t="str">
        <f>TRIM(MID(SUBSTITUTE($R284,"/",REPT(" ",LEN($R284))),(COLUMNS($R284:S284)-1)*LEN($R284)+1,LEN($R284)))</f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69"/>
        <v>18.728395061728396</v>
      </c>
      <c r="G285" t="s">
        <v>14</v>
      </c>
      <c r="H285">
        <v>29</v>
      </c>
      <c r="I285" s="5">
        <f t="shared" si="270"/>
        <v>52.310344827586206</v>
      </c>
      <c r="J285" t="s">
        <v>36</v>
      </c>
      <c r="K285" t="s">
        <v>37</v>
      </c>
      <c r="L285">
        <v>1464584400</v>
      </c>
      <c r="M285" s="10">
        <f t="shared" si="271"/>
        <v>42520.208333333328</v>
      </c>
      <c r="N285">
        <v>1465016400</v>
      </c>
      <c r="O285" s="10">
        <f t="shared" ref="O285" si="298">(((N285/60)/60)/24)+DATE(1970,1,1)</f>
        <v>42525.208333333328</v>
      </c>
      <c r="P285" t="b">
        <v>0</v>
      </c>
      <c r="Q285" t="b">
        <v>0</v>
      </c>
      <c r="R285" t="s">
        <v>23</v>
      </c>
      <c r="S285" s="6" t="str">
        <f>TRIM(MID(SUBSTITUTE($R285,"/",REPT(" ",LEN($R285))),(COLUMNS($R285:R285)-1)*LEN($R285)+1,LEN($R285)))</f>
        <v>music</v>
      </c>
      <c r="T285" s="6" t="str">
        <f>TRIM(MID(SUBSTITUTE($R285,"/",REPT(" ",LEN($R285))),(COLUMNS($R285:S285)-1)*LEN($R285)+1,LEN($R285)))</f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69"/>
        <v>83.193877551020407</v>
      </c>
      <c r="G286" t="s">
        <v>14</v>
      </c>
      <c r="H286">
        <v>132</v>
      </c>
      <c r="I286" s="5">
        <f t="shared" si="270"/>
        <v>61.765151515151516</v>
      </c>
      <c r="J286" t="s">
        <v>21</v>
      </c>
      <c r="K286" t="s">
        <v>22</v>
      </c>
      <c r="L286">
        <v>1335848400</v>
      </c>
      <c r="M286" s="10">
        <f t="shared" si="271"/>
        <v>41030.208333333336</v>
      </c>
      <c r="N286">
        <v>1336280400</v>
      </c>
      <c r="O286" s="10">
        <f t="shared" ref="O286" si="299">(((N286/60)/60)/24)+DATE(1970,1,1)</f>
        <v>41035.208333333336</v>
      </c>
      <c r="P286" t="b">
        <v>0</v>
      </c>
      <c r="Q286" t="b">
        <v>0</v>
      </c>
      <c r="R286" t="s">
        <v>28</v>
      </c>
      <c r="S286" s="6" t="str">
        <f>TRIM(MID(SUBSTITUTE($R286,"/",REPT(" ",LEN($R286))),(COLUMNS($R286:R286)-1)*LEN($R286)+1,LEN($R286)))</f>
        <v>technology</v>
      </c>
      <c r="T286" s="6" t="str">
        <f>TRIM(MID(SUBSTITUTE($R286,"/",REPT(" ",LEN($R286))),(COLUMNS($R286:S286)-1)*LEN($R286)+1,LEN($R286)))</f>
        <v>web</v>
      </c>
    </row>
    <row r="287" spans="1:20" hidden="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69"/>
        <v>706.33333333333337</v>
      </c>
      <c r="G287" t="s">
        <v>20</v>
      </c>
      <c r="H287">
        <v>254</v>
      </c>
      <c r="I287" s="5">
        <f t="shared" si="270"/>
        <v>25.027559055118111</v>
      </c>
      <c r="J287" t="s">
        <v>21</v>
      </c>
      <c r="K287" t="s">
        <v>22</v>
      </c>
      <c r="L287">
        <v>1473483600</v>
      </c>
      <c r="M287" s="10">
        <f t="shared" si="271"/>
        <v>42623.208333333328</v>
      </c>
      <c r="N287">
        <v>1476766800</v>
      </c>
      <c r="O287" s="10">
        <f t="shared" ref="O287" si="300">(((N287/60)/60)/24)+DATE(1970,1,1)</f>
        <v>42661.208333333328</v>
      </c>
      <c r="P287" t="b">
        <v>0</v>
      </c>
      <c r="Q287" t="b">
        <v>0</v>
      </c>
      <c r="R287" t="s">
        <v>33</v>
      </c>
      <c r="S287" s="6" t="str">
        <f>TRIM(MID(SUBSTITUTE($R287,"/",REPT(" ",LEN($R287))),(COLUMNS($R287:R287)-1)*LEN($R287)+1,LEN($R287)))</f>
        <v>theater</v>
      </c>
      <c r="T287" s="6" t="str">
        <f>TRIM(MID(SUBSTITUTE($R287,"/",REPT(" ",LEN($R287))),(COLUMNS($R287:S287)-1)*LEN($R287)+1,LEN($R287)))</f>
        <v>plays</v>
      </c>
    </row>
    <row r="288" spans="1:20" hidden="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69"/>
        <v>17.446030330062445</v>
      </c>
      <c r="G288" t="s">
        <v>74</v>
      </c>
      <c r="H288">
        <v>184</v>
      </c>
      <c r="I288" s="5">
        <f t="shared" si="270"/>
        <v>106.28804347826087</v>
      </c>
      <c r="J288" t="s">
        <v>21</v>
      </c>
      <c r="K288" t="s">
        <v>22</v>
      </c>
      <c r="L288">
        <v>1479880800</v>
      </c>
      <c r="M288" s="10">
        <f t="shared" si="271"/>
        <v>42697.25</v>
      </c>
      <c r="N288">
        <v>1480485600</v>
      </c>
      <c r="O288" s="10">
        <f t="shared" ref="O288" si="301">(((N288/60)/60)/24)+DATE(1970,1,1)</f>
        <v>42704.25</v>
      </c>
      <c r="P288" t="b">
        <v>0</v>
      </c>
      <c r="Q288" t="b">
        <v>0</v>
      </c>
      <c r="R288" t="s">
        <v>33</v>
      </c>
      <c r="S288" s="6" t="str">
        <f>TRIM(MID(SUBSTITUTE($R288,"/",REPT(" ",LEN($R288))),(COLUMNS($R288:R288)-1)*LEN($R288)+1,LEN($R288)))</f>
        <v>theater</v>
      </c>
      <c r="T288" s="6" t="str">
        <f>TRIM(MID(SUBSTITUTE($R288,"/",REPT(" ",LEN($R288))),(COLUMNS($R288:S288)-1)*LEN($R288)+1,LEN($R288)))</f>
        <v>plays</v>
      </c>
    </row>
    <row r="289" spans="1:20" hidden="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69"/>
        <v>209.73015873015873</v>
      </c>
      <c r="G289" t="s">
        <v>20</v>
      </c>
      <c r="H289">
        <v>176</v>
      </c>
      <c r="I289" s="5">
        <f t="shared" si="270"/>
        <v>75.07386363636364</v>
      </c>
      <c r="J289" t="s">
        <v>21</v>
      </c>
      <c r="K289" t="s">
        <v>22</v>
      </c>
      <c r="L289">
        <v>1430197200</v>
      </c>
      <c r="M289" s="10">
        <f t="shared" si="271"/>
        <v>42122.208333333328</v>
      </c>
      <c r="N289">
        <v>1430197200</v>
      </c>
      <c r="O289" s="10">
        <f t="shared" ref="O289" si="302">(((N289/60)/60)/24)+DATE(1970,1,1)</f>
        <v>42122.208333333328</v>
      </c>
      <c r="P289" t="b">
        <v>0</v>
      </c>
      <c r="Q289" t="b">
        <v>0</v>
      </c>
      <c r="R289" t="s">
        <v>50</v>
      </c>
      <c r="S289" s="6" t="str">
        <f>TRIM(MID(SUBSTITUTE($R289,"/",REPT(" ",LEN($R289))),(COLUMNS($R289:R289)-1)*LEN($R289)+1,LEN($R289)))</f>
        <v>music</v>
      </c>
      <c r="T289" s="6" t="str">
        <f>TRIM(MID(SUBSTITUTE($R289,"/",REPT(" ",LEN($R289))),(COLUMNS($R289:S289)-1)*LEN($R289)+1,LEN($R289)))</f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69"/>
        <v>97.785714285714292</v>
      </c>
      <c r="G290" t="s">
        <v>14</v>
      </c>
      <c r="H290">
        <v>137</v>
      </c>
      <c r="I290" s="5">
        <f t="shared" si="270"/>
        <v>39.970802919708028</v>
      </c>
      <c r="J290" t="s">
        <v>36</v>
      </c>
      <c r="K290" t="s">
        <v>37</v>
      </c>
      <c r="L290">
        <v>1331701200</v>
      </c>
      <c r="M290" s="10">
        <f t="shared" si="271"/>
        <v>40982.208333333336</v>
      </c>
      <c r="N290">
        <v>1331787600</v>
      </c>
      <c r="O290" s="10">
        <f t="shared" ref="O290" si="303">(((N290/60)/60)/24)+DATE(1970,1,1)</f>
        <v>40983.208333333336</v>
      </c>
      <c r="P290" t="b">
        <v>0</v>
      </c>
      <c r="Q290" t="b">
        <v>1</v>
      </c>
      <c r="R290" t="s">
        <v>148</v>
      </c>
      <c r="S290" s="6" t="str">
        <f>TRIM(MID(SUBSTITUTE($R290,"/",REPT(" ",LEN($R290))),(COLUMNS($R290:R290)-1)*LEN($R290)+1,LEN($R290)))</f>
        <v>music</v>
      </c>
      <c r="T290" s="6" t="str">
        <f>TRIM(MID(SUBSTITUTE($R290,"/",REPT(" ",LEN($R290))),(COLUMNS($R290:S290)-1)*LEN($R290)+1,LEN($R290)))</f>
        <v>metal</v>
      </c>
    </row>
    <row r="291" spans="1:20" hidden="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69"/>
        <v>1684.25</v>
      </c>
      <c r="G291" t="s">
        <v>20</v>
      </c>
      <c r="H291">
        <v>337</v>
      </c>
      <c r="I291" s="5">
        <f t="shared" si="270"/>
        <v>39.982195845697326</v>
      </c>
      <c r="J291" t="s">
        <v>15</v>
      </c>
      <c r="K291" t="s">
        <v>16</v>
      </c>
      <c r="L291">
        <v>1438578000</v>
      </c>
      <c r="M291" s="10">
        <f t="shared" si="271"/>
        <v>42219.208333333328</v>
      </c>
      <c r="N291">
        <v>1438837200</v>
      </c>
      <c r="O291" s="10">
        <f t="shared" ref="O291" si="304">(((N291/60)/60)/24)+DATE(1970,1,1)</f>
        <v>42222.208333333328</v>
      </c>
      <c r="P291" t="b">
        <v>0</v>
      </c>
      <c r="Q291" t="b">
        <v>0</v>
      </c>
      <c r="R291" t="s">
        <v>33</v>
      </c>
      <c r="S291" s="6" t="str">
        <f>TRIM(MID(SUBSTITUTE($R291,"/",REPT(" ",LEN($R291))),(COLUMNS($R291:R291)-1)*LEN($R291)+1,LEN($R291)))</f>
        <v>theater</v>
      </c>
      <c r="T291" s="6" t="str">
        <f>TRIM(MID(SUBSTITUTE($R291,"/",REPT(" ",LEN($R291))),(COLUMNS($R291:S291)-1)*LEN($R291)+1,LEN($R291)))</f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69"/>
        <v>54.402135231316727</v>
      </c>
      <c r="G292" t="s">
        <v>14</v>
      </c>
      <c r="H292">
        <v>908</v>
      </c>
      <c r="I292" s="5">
        <f t="shared" si="270"/>
        <v>101.01541850220265</v>
      </c>
      <c r="J292" t="s">
        <v>21</v>
      </c>
      <c r="K292" t="s">
        <v>22</v>
      </c>
      <c r="L292">
        <v>1368162000</v>
      </c>
      <c r="M292" s="10">
        <f t="shared" si="271"/>
        <v>41404.208333333336</v>
      </c>
      <c r="N292">
        <v>1370926800</v>
      </c>
      <c r="O292" s="10">
        <f t="shared" ref="O292" si="305">(((N292/60)/60)/24)+DATE(1970,1,1)</f>
        <v>41436.208333333336</v>
      </c>
      <c r="P292" t="b">
        <v>0</v>
      </c>
      <c r="Q292" t="b">
        <v>1</v>
      </c>
      <c r="R292" t="s">
        <v>42</v>
      </c>
      <c r="S292" s="6" t="str">
        <f>TRIM(MID(SUBSTITUTE($R292,"/",REPT(" ",LEN($R292))),(COLUMNS($R292:R292)-1)*LEN($R292)+1,LEN($R292)))</f>
        <v>film &amp; video</v>
      </c>
      <c r="T292" s="6" t="str">
        <f>TRIM(MID(SUBSTITUTE($R292,"/",REPT(" ",LEN($R292))),(COLUMNS($R292:S292)-1)*LEN($R292)+1,LEN($R292)))</f>
        <v>documentary</v>
      </c>
    </row>
    <row r="293" spans="1:20" hidden="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69"/>
        <v>456.61111111111109</v>
      </c>
      <c r="G293" t="s">
        <v>20</v>
      </c>
      <c r="H293">
        <v>107</v>
      </c>
      <c r="I293" s="5">
        <f t="shared" si="270"/>
        <v>76.813084112149539</v>
      </c>
      <c r="J293" t="s">
        <v>21</v>
      </c>
      <c r="K293" t="s">
        <v>22</v>
      </c>
      <c r="L293">
        <v>1318654800</v>
      </c>
      <c r="M293" s="10">
        <f t="shared" si="271"/>
        <v>40831.208333333336</v>
      </c>
      <c r="N293">
        <v>1319000400</v>
      </c>
      <c r="O293" s="10">
        <f t="shared" ref="O293" si="306">(((N293/60)/60)/24)+DATE(1970,1,1)</f>
        <v>40835.208333333336</v>
      </c>
      <c r="P293" t="b">
        <v>1</v>
      </c>
      <c r="Q293" t="b">
        <v>0</v>
      </c>
      <c r="R293" t="s">
        <v>28</v>
      </c>
      <c r="S293" s="6" t="str">
        <f>TRIM(MID(SUBSTITUTE($R293,"/",REPT(" ",LEN($R293))),(COLUMNS($R293:R293)-1)*LEN($R293)+1,LEN($R293)))</f>
        <v>technology</v>
      </c>
      <c r="T293" s="6" t="str">
        <f>TRIM(MID(SUBSTITUTE($R293,"/",REPT(" ",LEN($R293))),(COLUMNS($R293:S293)-1)*LEN($R293)+1,LEN($R293)))</f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69"/>
        <v>9.8219178082191778</v>
      </c>
      <c r="G294" t="s">
        <v>14</v>
      </c>
      <c r="H294">
        <v>10</v>
      </c>
      <c r="I294" s="5">
        <f t="shared" si="270"/>
        <v>71.7</v>
      </c>
      <c r="J294" t="s">
        <v>21</v>
      </c>
      <c r="K294" t="s">
        <v>22</v>
      </c>
      <c r="L294">
        <v>1331874000</v>
      </c>
      <c r="M294" s="10">
        <f t="shared" si="271"/>
        <v>40984.208333333336</v>
      </c>
      <c r="N294">
        <v>1333429200</v>
      </c>
      <c r="O294" s="10">
        <f t="shared" ref="O294" si="307">(((N294/60)/60)/24)+DATE(1970,1,1)</f>
        <v>41002.208333333336</v>
      </c>
      <c r="P294" t="b">
        <v>0</v>
      </c>
      <c r="Q294" t="b">
        <v>0</v>
      </c>
      <c r="R294" t="s">
        <v>17</v>
      </c>
      <c r="S294" s="6" t="str">
        <f>TRIM(MID(SUBSTITUTE($R294,"/",REPT(" ",LEN($R294))),(COLUMNS($R294:R294)-1)*LEN($R294)+1,LEN($R294)))</f>
        <v>food</v>
      </c>
      <c r="T294" s="6" t="str">
        <f>TRIM(MID(SUBSTITUTE($R294,"/",REPT(" ",LEN($R294))),(COLUMNS($R294:S294)-1)*LEN($R294)+1,LEN($R294)))</f>
        <v>food trucks</v>
      </c>
    </row>
    <row r="295" spans="1:20" hidden="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69"/>
        <v>16.384615384615383</v>
      </c>
      <c r="G295" t="s">
        <v>74</v>
      </c>
      <c r="H295">
        <v>32</v>
      </c>
      <c r="I295" s="5">
        <f t="shared" si="270"/>
        <v>33.28125</v>
      </c>
      <c r="J295" t="s">
        <v>107</v>
      </c>
      <c r="K295" t="s">
        <v>108</v>
      </c>
      <c r="L295">
        <v>1286254800</v>
      </c>
      <c r="M295" s="10">
        <f t="shared" si="271"/>
        <v>40456.208333333336</v>
      </c>
      <c r="N295">
        <v>1287032400</v>
      </c>
      <c r="O295" s="10">
        <f t="shared" ref="O295" si="308">(((N295/60)/60)/24)+DATE(1970,1,1)</f>
        <v>40465.208333333336</v>
      </c>
      <c r="P295" t="b">
        <v>0</v>
      </c>
      <c r="Q295" t="b">
        <v>0</v>
      </c>
      <c r="R295" t="s">
        <v>33</v>
      </c>
      <c r="S295" s="6" t="str">
        <f>TRIM(MID(SUBSTITUTE($R295,"/",REPT(" ",LEN($R295))),(COLUMNS($R295:R295)-1)*LEN($R295)+1,LEN($R295)))</f>
        <v>theater</v>
      </c>
      <c r="T295" s="6" t="str">
        <f>TRIM(MID(SUBSTITUTE($R295,"/",REPT(" ",LEN($R295))),(COLUMNS($R295:S295)-1)*LEN($R295)+1,LEN($R295)))</f>
        <v>plays</v>
      </c>
    </row>
    <row r="296" spans="1:20" hidden="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69"/>
        <v>1339.6666666666667</v>
      </c>
      <c r="G296" t="s">
        <v>20</v>
      </c>
      <c r="H296">
        <v>183</v>
      </c>
      <c r="I296" s="5">
        <f t="shared" si="270"/>
        <v>43.923497267759565</v>
      </c>
      <c r="J296" t="s">
        <v>21</v>
      </c>
      <c r="K296" t="s">
        <v>22</v>
      </c>
      <c r="L296">
        <v>1540530000</v>
      </c>
      <c r="M296" s="10">
        <f t="shared" si="271"/>
        <v>43399.208333333328</v>
      </c>
      <c r="N296">
        <v>1541570400</v>
      </c>
      <c r="O296" s="10">
        <f t="shared" ref="O296" si="309">(((N296/60)/60)/24)+DATE(1970,1,1)</f>
        <v>43411.25</v>
      </c>
      <c r="P296" t="b">
        <v>0</v>
      </c>
      <c r="Q296" t="b">
        <v>0</v>
      </c>
      <c r="R296" t="s">
        <v>33</v>
      </c>
      <c r="S296" s="6" t="str">
        <f>TRIM(MID(SUBSTITUTE($R296,"/",REPT(" ",LEN($R296))),(COLUMNS($R296:R296)-1)*LEN($R296)+1,LEN($R296)))</f>
        <v>theater</v>
      </c>
      <c r="T296" s="6" t="str">
        <f>TRIM(MID(SUBSTITUTE($R296,"/",REPT(" ",LEN($R296))),(COLUMNS($R296:S296)-1)*LEN($R296)+1,LEN($R296)))</f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69"/>
        <v>35.650077760497666</v>
      </c>
      <c r="G297" t="s">
        <v>14</v>
      </c>
      <c r="H297">
        <v>1910</v>
      </c>
      <c r="I297" s="5">
        <f t="shared" si="270"/>
        <v>36.004712041884815</v>
      </c>
      <c r="J297" t="s">
        <v>98</v>
      </c>
      <c r="K297" t="s">
        <v>99</v>
      </c>
      <c r="L297">
        <v>1381813200</v>
      </c>
      <c r="M297" s="10">
        <f t="shared" si="271"/>
        <v>41562.208333333336</v>
      </c>
      <c r="N297">
        <v>1383976800</v>
      </c>
      <c r="O297" s="10">
        <f t="shared" ref="O297" si="310">(((N297/60)/60)/24)+DATE(1970,1,1)</f>
        <v>41587.25</v>
      </c>
      <c r="P297" t="b">
        <v>0</v>
      </c>
      <c r="Q297" t="b">
        <v>0</v>
      </c>
      <c r="R297" t="s">
        <v>33</v>
      </c>
      <c r="S297" s="6" t="str">
        <f>TRIM(MID(SUBSTITUTE($R297,"/",REPT(" ",LEN($R297))),(COLUMNS($R297:R297)-1)*LEN($R297)+1,LEN($R297)))</f>
        <v>theater</v>
      </c>
      <c r="T297" s="6" t="str">
        <f>TRIM(MID(SUBSTITUTE($R297,"/",REPT(" ",LEN($R297))),(COLUMNS($R297:S297)-1)*LEN($R297)+1,LEN($R297)))</f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69"/>
        <v>54.950819672131146</v>
      </c>
      <c r="G298" t="s">
        <v>14</v>
      </c>
      <c r="H298">
        <v>38</v>
      </c>
      <c r="I298" s="5">
        <f t="shared" si="270"/>
        <v>88.21052631578948</v>
      </c>
      <c r="J298" t="s">
        <v>26</v>
      </c>
      <c r="K298" t="s">
        <v>27</v>
      </c>
      <c r="L298">
        <v>1548655200</v>
      </c>
      <c r="M298" s="10">
        <f t="shared" si="271"/>
        <v>43493.25</v>
      </c>
      <c r="N298">
        <v>1550556000</v>
      </c>
      <c r="O298" s="10">
        <f t="shared" ref="O298" si="311">(((N298/60)/60)/24)+DATE(1970,1,1)</f>
        <v>43515.25</v>
      </c>
      <c r="P298" t="b">
        <v>0</v>
      </c>
      <c r="Q298" t="b">
        <v>0</v>
      </c>
      <c r="R298" t="s">
        <v>33</v>
      </c>
      <c r="S298" s="6" t="str">
        <f>TRIM(MID(SUBSTITUTE($R298,"/",REPT(" ",LEN($R298))),(COLUMNS($R298:R298)-1)*LEN($R298)+1,LEN($R298)))</f>
        <v>theater</v>
      </c>
      <c r="T298" s="6" t="str">
        <f>TRIM(MID(SUBSTITUTE($R298,"/",REPT(" ",LEN($R298))),(COLUMNS($R298:S298)-1)*LEN($R298)+1,LEN($R298)))</f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69"/>
        <v>94.236111111111114</v>
      </c>
      <c r="G299" t="s">
        <v>14</v>
      </c>
      <c r="H299">
        <v>104</v>
      </c>
      <c r="I299" s="5">
        <f t="shared" si="270"/>
        <v>65.240384615384613</v>
      </c>
      <c r="J299" t="s">
        <v>26</v>
      </c>
      <c r="K299" t="s">
        <v>27</v>
      </c>
      <c r="L299">
        <v>1389679200</v>
      </c>
      <c r="M299" s="10">
        <f t="shared" si="271"/>
        <v>41653.25</v>
      </c>
      <c r="N299">
        <v>1390456800</v>
      </c>
      <c r="O299" s="10">
        <f t="shared" ref="O299" si="312">(((N299/60)/60)/24)+DATE(1970,1,1)</f>
        <v>41662.25</v>
      </c>
      <c r="P299" t="b">
        <v>0</v>
      </c>
      <c r="Q299" t="b">
        <v>1</v>
      </c>
      <c r="R299" t="s">
        <v>33</v>
      </c>
      <c r="S299" s="6" t="str">
        <f>TRIM(MID(SUBSTITUTE($R299,"/",REPT(" ",LEN($R299))),(COLUMNS($R299:R299)-1)*LEN($R299)+1,LEN($R299)))</f>
        <v>theater</v>
      </c>
      <c r="T299" s="6" t="str">
        <f>TRIM(MID(SUBSTITUTE($R299,"/",REPT(" ",LEN($R299))),(COLUMNS($R299:S299)-1)*LEN($R299)+1,LEN($R299)))</f>
        <v>plays</v>
      </c>
    </row>
    <row r="300" spans="1:20" hidden="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69"/>
        <v>143.91428571428571</v>
      </c>
      <c r="G300" t="s">
        <v>20</v>
      </c>
      <c r="H300">
        <v>72</v>
      </c>
      <c r="I300" s="5">
        <f t="shared" si="270"/>
        <v>69.958333333333329</v>
      </c>
      <c r="J300" t="s">
        <v>21</v>
      </c>
      <c r="K300" t="s">
        <v>22</v>
      </c>
      <c r="L300">
        <v>1456466400</v>
      </c>
      <c r="M300" s="10">
        <f t="shared" si="271"/>
        <v>42426.25</v>
      </c>
      <c r="N300">
        <v>1458018000</v>
      </c>
      <c r="O300" s="10">
        <f t="shared" ref="O300" si="313">(((N300/60)/60)/24)+DATE(1970,1,1)</f>
        <v>42444.208333333328</v>
      </c>
      <c r="P300" t="b">
        <v>0</v>
      </c>
      <c r="Q300" t="b">
        <v>1</v>
      </c>
      <c r="R300" t="s">
        <v>23</v>
      </c>
      <c r="S300" s="6" t="str">
        <f>TRIM(MID(SUBSTITUTE($R300,"/",REPT(" ",LEN($R300))),(COLUMNS($R300:R300)-1)*LEN($R300)+1,LEN($R300)))</f>
        <v>music</v>
      </c>
      <c r="T300" s="6" t="str">
        <f>TRIM(MID(SUBSTITUTE($R300,"/",REPT(" ",LEN($R300))),(COLUMNS($R300:S300)-1)*LEN($R300)+1,LEN($R300)))</f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69"/>
        <v>51.421052631578945</v>
      </c>
      <c r="G301" t="s">
        <v>14</v>
      </c>
      <c r="H301">
        <v>49</v>
      </c>
      <c r="I301" s="5">
        <f t="shared" si="270"/>
        <v>39.877551020408163</v>
      </c>
      <c r="J301" t="s">
        <v>21</v>
      </c>
      <c r="K301" t="s">
        <v>22</v>
      </c>
      <c r="L301">
        <v>1456984800</v>
      </c>
      <c r="M301" s="10">
        <f t="shared" si="271"/>
        <v>42432.25</v>
      </c>
      <c r="N301">
        <v>1461819600</v>
      </c>
      <c r="O301" s="10">
        <f t="shared" ref="O301" si="314">(((N301/60)/60)/24)+DATE(1970,1,1)</f>
        <v>42488.208333333328</v>
      </c>
      <c r="P301" t="b">
        <v>0</v>
      </c>
      <c r="Q301" t="b">
        <v>0</v>
      </c>
      <c r="R301" t="s">
        <v>17</v>
      </c>
      <c r="S301" s="6" t="str">
        <f>TRIM(MID(SUBSTITUTE($R301,"/",REPT(" ",LEN($R301))),(COLUMNS($R301:R301)-1)*LEN($R301)+1,LEN($R301)))</f>
        <v>food</v>
      </c>
      <c r="T301" s="6" t="str">
        <f>TRIM(MID(SUBSTITUTE($R301,"/",REPT(" ",LEN($R301))),(COLUMNS($R301:S301)-1)*LEN($R301)+1,LEN($R301)))</f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69"/>
        <v>5</v>
      </c>
      <c r="G302" t="s">
        <v>14</v>
      </c>
      <c r="H302">
        <v>1</v>
      </c>
      <c r="I302" s="5">
        <f t="shared" si="270"/>
        <v>5</v>
      </c>
      <c r="J302" t="s">
        <v>36</v>
      </c>
      <c r="K302" t="s">
        <v>37</v>
      </c>
      <c r="L302">
        <v>1504069200</v>
      </c>
      <c r="M302" s="10">
        <f t="shared" si="271"/>
        <v>42977.208333333328</v>
      </c>
      <c r="N302">
        <v>1504155600</v>
      </c>
      <c r="O302" s="10">
        <f t="shared" ref="O302" si="315">(((N302/60)/60)/24)+DATE(1970,1,1)</f>
        <v>42978.208333333328</v>
      </c>
      <c r="P302" t="b">
        <v>0</v>
      </c>
      <c r="Q302" t="b">
        <v>1</v>
      </c>
      <c r="R302" t="s">
        <v>68</v>
      </c>
      <c r="S302" s="6" t="str">
        <f>TRIM(MID(SUBSTITUTE($R302,"/",REPT(" ",LEN($R302))),(COLUMNS($R302:R302)-1)*LEN($R302)+1,LEN($R302)))</f>
        <v>publishing</v>
      </c>
      <c r="T302" s="6" t="str">
        <f>TRIM(MID(SUBSTITUTE($R302,"/",REPT(" ",LEN($R302))),(COLUMNS($R302:S302)-1)*LEN($R302)+1,LEN($R302)))</f>
        <v>nonfiction</v>
      </c>
    </row>
    <row r="303" spans="1:20" hidden="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69"/>
        <v>1344.6666666666667</v>
      </c>
      <c r="G303" t="s">
        <v>20</v>
      </c>
      <c r="H303">
        <v>295</v>
      </c>
      <c r="I303" s="5">
        <f t="shared" si="270"/>
        <v>41.023728813559323</v>
      </c>
      <c r="J303" t="s">
        <v>21</v>
      </c>
      <c r="K303" t="s">
        <v>22</v>
      </c>
      <c r="L303">
        <v>1424930400</v>
      </c>
      <c r="M303" s="10">
        <f t="shared" si="271"/>
        <v>42061.25</v>
      </c>
      <c r="N303">
        <v>1426395600</v>
      </c>
      <c r="O303" s="10">
        <f t="shared" ref="O303" si="316">(((N303/60)/60)/24)+DATE(1970,1,1)</f>
        <v>42078.208333333328</v>
      </c>
      <c r="P303" t="b">
        <v>0</v>
      </c>
      <c r="Q303" t="b">
        <v>0</v>
      </c>
      <c r="R303" t="s">
        <v>42</v>
      </c>
      <c r="S303" s="6" t="str">
        <f>TRIM(MID(SUBSTITUTE($R303,"/",REPT(" ",LEN($R303))),(COLUMNS($R303:R303)-1)*LEN($R303)+1,LEN($R303)))</f>
        <v>film &amp; video</v>
      </c>
      <c r="T303" s="6" t="str">
        <f>TRIM(MID(SUBSTITUTE($R303,"/",REPT(" ",LEN($R303))),(COLUMNS($R303:S303)-1)*LEN($R303)+1,LEN($R303)))</f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69"/>
        <v>31.844940867279899</v>
      </c>
      <c r="G304" t="s">
        <v>14</v>
      </c>
      <c r="H304">
        <v>245</v>
      </c>
      <c r="I304" s="5">
        <f t="shared" si="270"/>
        <v>98.914285714285711</v>
      </c>
      <c r="J304" t="s">
        <v>21</v>
      </c>
      <c r="K304" t="s">
        <v>22</v>
      </c>
      <c r="L304">
        <v>1535864400</v>
      </c>
      <c r="M304" s="10">
        <f t="shared" si="271"/>
        <v>43345.208333333328</v>
      </c>
      <c r="N304">
        <v>1537074000</v>
      </c>
      <c r="O304" s="10">
        <f t="shared" ref="O304" si="317">(((N304/60)/60)/24)+DATE(1970,1,1)</f>
        <v>43359.208333333328</v>
      </c>
      <c r="P304" t="b">
        <v>0</v>
      </c>
      <c r="Q304" t="b">
        <v>0</v>
      </c>
      <c r="R304" t="s">
        <v>33</v>
      </c>
      <c r="S304" s="6" t="str">
        <f>TRIM(MID(SUBSTITUTE($R304,"/",REPT(" ",LEN($R304))),(COLUMNS($R304:R304)-1)*LEN($R304)+1,LEN($R304)))</f>
        <v>theater</v>
      </c>
      <c r="T304" s="6" t="str">
        <f>TRIM(MID(SUBSTITUTE($R304,"/",REPT(" ",LEN($R304))),(COLUMNS($R304:S304)-1)*LEN($R304)+1,LEN($R304)))</f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69"/>
        <v>82.617647058823536</v>
      </c>
      <c r="G305" t="s">
        <v>14</v>
      </c>
      <c r="H305">
        <v>32</v>
      </c>
      <c r="I305" s="5">
        <f t="shared" si="270"/>
        <v>87.78125</v>
      </c>
      <c r="J305" t="s">
        <v>21</v>
      </c>
      <c r="K305" t="s">
        <v>22</v>
      </c>
      <c r="L305">
        <v>1452146400</v>
      </c>
      <c r="M305" s="10">
        <f t="shared" si="271"/>
        <v>42376.25</v>
      </c>
      <c r="N305">
        <v>1452578400</v>
      </c>
      <c r="O305" s="10">
        <f t="shared" ref="O305" si="318">(((N305/60)/60)/24)+DATE(1970,1,1)</f>
        <v>42381.25</v>
      </c>
      <c r="P305" t="b">
        <v>0</v>
      </c>
      <c r="Q305" t="b">
        <v>0</v>
      </c>
      <c r="R305" t="s">
        <v>60</v>
      </c>
      <c r="S305" s="6" t="str">
        <f>TRIM(MID(SUBSTITUTE($R305,"/",REPT(" ",LEN($R305))),(COLUMNS($R305:R305)-1)*LEN($R305)+1,LEN($R305)))</f>
        <v>music</v>
      </c>
      <c r="T305" s="6" t="str">
        <f>TRIM(MID(SUBSTITUTE($R305,"/",REPT(" ",LEN($R305))),(COLUMNS($R305:S305)-1)*LEN($R305)+1,LEN($R305)))</f>
        <v>indie rock</v>
      </c>
    </row>
    <row r="306" spans="1:20" hidden="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69"/>
        <v>546.14285714285722</v>
      </c>
      <c r="G306" t="s">
        <v>20</v>
      </c>
      <c r="H306">
        <v>142</v>
      </c>
      <c r="I306" s="5">
        <f t="shared" si="270"/>
        <v>80.767605633802816</v>
      </c>
      <c r="J306" t="s">
        <v>21</v>
      </c>
      <c r="K306" t="s">
        <v>22</v>
      </c>
      <c r="L306">
        <v>1470546000</v>
      </c>
      <c r="M306" s="10">
        <f t="shared" si="271"/>
        <v>42589.208333333328</v>
      </c>
      <c r="N306">
        <v>1474088400</v>
      </c>
      <c r="O306" s="10">
        <f t="shared" ref="O306" si="319">(((N306/60)/60)/24)+DATE(1970,1,1)</f>
        <v>42630.208333333328</v>
      </c>
      <c r="P306" t="b">
        <v>0</v>
      </c>
      <c r="Q306" t="b">
        <v>0</v>
      </c>
      <c r="R306" t="s">
        <v>42</v>
      </c>
      <c r="S306" s="6" t="str">
        <f>TRIM(MID(SUBSTITUTE($R306,"/",REPT(" ",LEN($R306))),(COLUMNS($R306:R306)-1)*LEN($R306)+1,LEN($R306)))</f>
        <v>film &amp; video</v>
      </c>
      <c r="T306" s="6" t="str">
        <f>TRIM(MID(SUBSTITUTE($R306,"/",REPT(" ",LEN($R306))),(COLUMNS($R306:S306)-1)*LEN($R306)+1,LEN($R306)))</f>
        <v>documentary</v>
      </c>
    </row>
    <row r="307" spans="1:20" hidden="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69"/>
        <v>286.21428571428572</v>
      </c>
      <c r="G307" t="s">
        <v>20</v>
      </c>
      <c r="H307">
        <v>85</v>
      </c>
      <c r="I307" s="5">
        <f t="shared" si="270"/>
        <v>94.28235294117647</v>
      </c>
      <c r="J307" t="s">
        <v>21</v>
      </c>
      <c r="K307" t="s">
        <v>22</v>
      </c>
      <c r="L307">
        <v>1458363600</v>
      </c>
      <c r="M307" s="10">
        <f t="shared" si="271"/>
        <v>42448.208333333328</v>
      </c>
      <c r="N307">
        <v>1461906000</v>
      </c>
      <c r="O307" s="10">
        <f t="shared" ref="O307" si="320">(((N307/60)/60)/24)+DATE(1970,1,1)</f>
        <v>42489.208333333328</v>
      </c>
      <c r="P307" t="b">
        <v>0</v>
      </c>
      <c r="Q307" t="b">
        <v>0</v>
      </c>
      <c r="R307" t="s">
        <v>33</v>
      </c>
      <c r="S307" s="6" t="str">
        <f>TRIM(MID(SUBSTITUTE($R307,"/",REPT(" ",LEN($R307))),(COLUMNS($R307:R307)-1)*LEN($R307)+1,LEN($R307)))</f>
        <v>theater</v>
      </c>
      <c r="T307" s="6" t="str">
        <f>TRIM(MID(SUBSTITUTE($R307,"/",REPT(" ",LEN($R307))),(COLUMNS($R307:S307)-1)*LEN($R307)+1,LEN($R307)))</f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69"/>
        <v>7.9076923076923071</v>
      </c>
      <c r="G308" t="s">
        <v>14</v>
      </c>
      <c r="H308">
        <v>7</v>
      </c>
      <c r="I308" s="5">
        <f t="shared" si="270"/>
        <v>73.428571428571431</v>
      </c>
      <c r="J308" t="s">
        <v>21</v>
      </c>
      <c r="K308" t="s">
        <v>22</v>
      </c>
      <c r="L308">
        <v>1500008400</v>
      </c>
      <c r="M308" s="10">
        <f t="shared" si="271"/>
        <v>42930.208333333328</v>
      </c>
      <c r="N308">
        <v>1500267600</v>
      </c>
      <c r="O308" s="10">
        <f t="shared" ref="O308" si="321">(((N308/60)/60)/24)+DATE(1970,1,1)</f>
        <v>42933.208333333328</v>
      </c>
      <c r="P308" t="b">
        <v>0</v>
      </c>
      <c r="Q308" t="b">
        <v>1</v>
      </c>
      <c r="R308" t="s">
        <v>33</v>
      </c>
      <c r="S308" s="6" t="str">
        <f>TRIM(MID(SUBSTITUTE($R308,"/",REPT(" ",LEN($R308))),(COLUMNS($R308:R308)-1)*LEN($R308)+1,LEN($R308)))</f>
        <v>theater</v>
      </c>
      <c r="T308" s="6" t="str">
        <f>TRIM(MID(SUBSTITUTE($R308,"/",REPT(" ",LEN($R308))),(COLUMNS($R308:S308)-1)*LEN($R308)+1,LEN($R308)))</f>
        <v>plays</v>
      </c>
    </row>
    <row r="309" spans="1:20" hidden="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69"/>
        <v>132.13677811550153</v>
      </c>
      <c r="G309" t="s">
        <v>20</v>
      </c>
      <c r="H309">
        <v>659</v>
      </c>
      <c r="I309" s="5">
        <f t="shared" si="270"/>
        <v>65.968133535660087</v>
      </c>
      <c r="J309" t="s">
        <v>36</v>
      </c>
      <c r="K309" t="s">
        <v>37</v>
      </c>
      <c r="L309">
        <v>1338958800</v>
      </c>
      <c r="M309" s="10">
        <f t="shared" si="271"/>
        <v>41066.208333333336</v>
      </c>
      <c r="N309">
        <v>1340686800</v>
      </c>
      <c r="O309" s="10">
        <f t="shared" ref="O309" si="322">(((N309/60)/60)/24)+DATE(1970,1,1)</f>
        <v>41086.208333333336</v>
      </c>
      <c r="P309" t="b">
        <v>0</v>
      </c>
      <c r="Q309" t="b">
        <v>1</v>
      </c>
      <c r="R309" t="s">
        <v>119</v>
      </c>
      <c r="S309" s="6" t="str">
        <f>TRIM(MID(SUBSTITUTE($R309,"/",REPT(" ",LEN($R309))),(COLUMNS($R309:R309)-1)*LEN($R309)+1,LEN($R309)))</f>
        <v>publishing</v>
      </c>
      <c r="T309" s="6" t="str">
        <f>TRIM(MID(SUBSTITUTE($R309,"/",REPT(" ",LEN($R309))),(COLUMNS($R309:S309)-1)*LEN($R309)+1,LEN($R309)))</f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69"/>
        <v>74.077834179357026</v>
      </c>
      <c r="G310" t="s">
        <v>14</v>
      </c>
      <c r="H310">
        <v>803</v>
      </c>
      <c r="I310" s="5">
        <f t="shared" si="270"/>
        <v>109.04109589041096</v>
      </c>
      <c r="J310" t="s">
        <v>21</v>
      </c>
      <c r="K310" t="s">
        <v>22</v>
      </c>
      <c r="L310">
        <v>1303102800</v>
      </c>
      <c r="M310" s="10">
        <f t="shared" si="271"/>
        <v>40651.208333333336</v>
      </c>
      <c r="N310">
        <v>1303189200</v>
      </c>
      <c r="O310" s="10">
        <f t="shared" ref="O310" si="323">(((N310/60)/60)/24)+DATE(1970,1,1)</f>
        <v>40652.208333333336</v>
      </c>
      <c r="P310" t="b">
        <v>0</v>
      </c>
      <c r="Q310" t="b">
        <v>0</v>
      </c>
      <c r="R310" t="s">
        <v>33</v>
      </c>
      <c r="S310" s="6" t="str">
        <f>TRIM(MID(SUBSTITUTE($R310,"/",REPT(" ",LEN($R310))),(COLUMNS($R310:R310)-1)*LEN($R310)+1,LEN($R310)))</f>
        <v>theater</v>
      </c>
      <c r="T310" s="6" t="str">
        <f>TRIM(MID(SUBSTITUTE($R310,"/",REPT(" ",LEN($R310))),(COLUMNS($R310:S310)-1)*LEN($R310)+1,LEN($R310)))</f>
        <v>plays</v>
      </c>
    </row>
    <row r="311" spans="1:20" hidden="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69"/>
        <v>75.292682926829272</v>
      </c>
      <c r="G311" t="s">
        <v>74</v>
      </c>
      <c r="H311">
        <v>75</v>
      </c>
      <c r="I311" s="5">
        <f t="shared" si="270"/>
        <v>41.16</v>
      </c>
      <c r="J311" t="s">
        <v>21</v>
      </c>
      <c r="K311" t="s">
        <v>22</v>
      </c>
      <c r="L311">
        <v>1316581200</v>
      </c>
      <c r="M311" s="10">
        <f t="shared" si="271"/>
        <v>40807.208333333336</v>
      </c>
      <c r="N311">
        <v>1318309200</v>
      </c>
      <c r="O311" s="10">
        <f t="shared" ref="O311" si="324">(((N311/60)/60)/24)+DATE(1970,1,1)</f>
        <v>40827.208333333336</v>
      </c>
      <c r="P311" t="b">
        <v>0</v>
      </c>
      <c r="Q311" t="b">
        <v>1</v>
      </c>
      <c r="R311" t="s">
        <v>60</v>
      </c>
      <c r="S311" s="6" t="str">
        <f>TRIM(MID(SUBSTITUTE($R311,"/",REPT(" ",LEN($R311))),(COLUMNS($R311:R311)-1)*LEN($R311)+1,LEN($R311)))</f>
        <v>music</v>
      </c>
      <c r="T311" s="6" t="str">
        <f>TRIM(MID(SUBSTITUTE($R311,"/",REPT(" ",LEN($R311))),(COLUMNS($R311:S311)-1)*LEN($R311)+1,LEN($R311)))</f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69"/>
        <v>20.333333333333332</v>
      </c>
      <c r="G312" t="s">
        <v>14</v>
      </c>
      <c r="H312">
        <v>16</v>
      </c>
      <c r="I312" s="5">
        <f t="shared" si="270"/>
        <v>99.125</v>
      </c>
      <c r="J312" t="s">
        <v>21</v>
      </c>
      <c r="K312" t="s">
        <v>22</v>
      </c>
      <c r="L312">
        <v>1270789200</v>
      </c>
      <c r="M312" s="10">
        <f t="shared" si="271"/>
        <v>40277.208333333336</v>
      </c>
      <c r="N312">
        <v>1272171600</v>
      </c>
      <c r="O312" s="10">
        <f t="shared" ref="O312" si="325">(((N312/60)/60)/24)+DATE(1970,1,1)</f>
        <v>40293.208333333336</v>
      </c>
      <c r="P312" t="b">
        <v>0</v>
      </c>
      <c r="Q312" t="b">
        <v>0</v>
      </c>
      <c r="R312" t="s">
        <v>89</v>
      </c>
      <c r="S312" s="6" t="str">
        <f>TRIM(MID(SUBSTITUTE($R312,"/",REPT(" ",LEN($R312))),(COLUMNS($R312:R312)-1)*LEN($R312)+1,LEN($R312)))</f>
        <v>games</v>
      </c>
      <c r="T312" s="6" t="str">
        <f>TRIM(MID(SUBSTITUTE($R312,"/",REPT(" ",LEN($R312))),(COLUMNS($R312:S312)-1)*LEN($R312)+1,LEN($R312)))</f>
        <v>video games</v>
      </c>
    </row>
    <row r="313" spans="1:20" hidden="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69"/>
        <v>203.36507936507937</v>
      </c>
      <c r="G313" t="s">
        <v>20</v>
      </c>
      <c r="H313">
        <v>121</v>
      </c>
      <c r="I313" s="5">
        <f t="shared" si="270"/>
        <v>105.88429752066116</v>
      </c>
      <c r="J313" t="s">
        <v>21</v>
      </c>
      <c r="K313" t="s">
        <v>22</v>
      </c>
      <c r="L313">
        <v>1297836000</v>
      </c>
      <c r="M313" s="10">
        <f t="shared" si="271"/>
        <v>40590.25</v>
      </c>
      <c r="N313">
        <v>1298872800</v>
      </c>
      <c r="O313" s="10">
        <f t="shared" ref="O313" si="326">(((N313/60)/60)/24)+DATE(1970,1,1)</f>
        <v>40602.25</v>
      </c>
      <c r="P313" t="b">
        <v>0</v>
      </c>
      <c r="Q313" t="b">
        <v>0</v>
      </c>
      <c r="R313" t="s">
        <v>33</v>
      </c>
      <c r="S313" s="6" t="str">
        <f>TRIM(MID(SUBSTITUTE($R313,"/",REPT(" ",LEN($R313))),(COLUMNS($R313:R313)-1)*LEN($R313)+1,LEN($R313)))</f>
        <v>theater</v>
      </c>
      <c r="T313" s="6" t="str">
        <f>TRIM(MID(SUBSTITUTE($R313,"/",REPT(" ",LEN($R313))),(COLUMNS($R313:S313)-1)*LEN($R313)+1,LEN($R313)))</f>
        <v>plays</v>
      </c>
    </row>
    <row r="314" spans="1:20" hidden="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69"/>
        <v>310.2284263959391</v>
      </c>
      <c r="G314" t="s">
        <v>20</v>
      </c>
      <c r="H314">
        <v>3742</v>
      </c>
      <c r="I314" s="5">
        <f t="shared" si="270"/>
        <v>48.996525921966864</v>
      </c>
      <c r="J314" t="s">
        <v>21</v>
      </c>
      <c r="K314" t="s">
        <v>22</v>
      </c>
      <c r="L314">
        <v>1382677200</v>
      </c>
      <c r="M314" s="10">
        <f t="shared" si="271"/>
        <v>41572.208333333336</v>
      </c>
      <c r="N314">
        <v>1383282000</v>
      </c>
      <c r="O314" s="10">
        <f t="shared" ref="O314" si="327">(((N314/60)/60)/24)+DATE(1970,1,1)</f>
        <v>41579.208333333336</v>
      </c>
      <c r="P314" t="b">
        <v>0</v>
      </c>
      <c r="Q314" t="b">
        <v>0</v>
      </c>
      <c r="R314" t="s">
        <v>33</v>
      </c>
      <c r="S314" s="6" t="str">
        <f>TRIM(MID(SUBSTITUTE($R314,"/",REPT(" ",LEN($R314))),(COLUMNS($R314:R314)-1)*LEN($R314)+1,LEN($R314)))</f>
        <v>theater</v>
      </c>
      <c r="T314" s="6" t="str">
        <f>TRIM(MID(SUBSTITUTE($R314,"/",REPT(" ",LEN($R314))),(COLUMNS($R314:S314)-1)*LEN($R314)+1,LEN($R314)))</f>
        <v>plays</v>
      </c>
    </row>
    <row r="315" spans="1:20" hidden="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69"/>
        <v>395.31818181818181</v>
      </c>
      <c r="G315" t="s">
        <v>20</v>
      </c>
      <c r="H315">
        <v>223</v>
      </c>
      <c r="I315" s="5">
        <f t="shared" si="270"/>
        <v>39</v>
      </c>
      <c r="J315" t="s">
        <v>21</v>
      </c>
      <c r="K315" t="s">
        <v>22</v>
      </c>
      <c r="L315">
        <v>1330322400</v>
      </c>
      <c r="M315" s="10">
        <f t="shared" si="271"/>
        <v>40966.25</v>
      </c>
      <c r="N315">
        <v>1330495200</v>
      </c>
      <c r="O315" s="10">
        <f t="shared" ref="O315" si="328">(((N315/60)/60)/24)+DATE(1970,1,1)</f>
        <v>40968.25</v>
      </c>
      <c r="P315" t="b">
        <v>0</v>
      </c>
      <c r="Q315" t="b">
        <v>0</v>
      </c>
      <c r="R315" t="s">
        <v>23</v>
      </c>
      <c r="S315" s="6" t="str">
        <f>TRIM(MID(SUBSTITUTE($R315,"/",REPT(" ",LEN($R315))),(COLUMNS($R315:R315)-1)*LEN($R315)+1,LEN($R315)))</f>
        <v>music</v>
      </c>
      <c r="T315" s="6" t="str">
        <f>TRIM(MID(SUBSTITUTE($R315,"/",REPT(" ",LEN($R315))),(COLUMNS($R315:S315)-1)*LEN($R315)+1,LEN($R315)))</f>
        <v>rock</v>
      </c>
    </row>
    <row r="316" spans="1:20" hidden="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69"/>
        <v>294.71428571428572</v>
      </c>
      <c r="G316" t="s">
        <v>20</v>
      </c>
      <c r="H316">
        <v>133</v>
      </c>
      <c r="I316" s="5">
        <f t="shared" si="270"/>
        <v>31.022556390977442</v>
      </c>
      <c r="J316" t="s">
        <v>21</v>
      </c>
      <c r="K316" t="s">
        <v>22</v>
      </c>
      <c r="L316">
        <v>1552366800</v>
      </c>
      <c r="M316" s="10">
        <f t="shared" si="271"/>
        <v>43536.208333333328</v>
      </c>
      <c r="N316">
        <v>1552798800</v>
      </c>
      <c r="O316" s="10">
        <f t="shared" ref="O316" si="329">(((N316/60)/60)/24)+DATE(1970,1,1)</f>
        <v>43541.208333333328</v>
      </c>
      <c r="P316" t="b">
        <v>0</v>
      </c>
      <c r="Q316" t="b">
        <v>1</v>
      </c>
      <c r="R316" t="s">
        <v>42</v>
      </c>
      <c r="S316" s="6" t="str">
        <f>TRIM(MID(SUBSTITUTE($R316,"/",REPT(" ",LEN($R316))),(COLUMNS($R316:R316)-1)*LEN($R316)+1,LEN($R316)))</f>
        <v>film &amp; video</v>
      </c>
      <c r="T316" s="6" t="str">
        <f>TRIM(MID(SUBSTITUTE($R316,"/",REPT(" ",LEN($R316))),(COLUMNS($R316:S316)-1)*LEN($R316)+1,LEN($R316)))</f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69"/>
        <v>33.89473684210526</v>
      </c>
      <c r="G317" t="s">
        <v>14</v>
      </c>
      <c r="H317">
        <v>31</v>
      </c>
      <c r="I317" s="5">
        <f t="shared" si="270"/>
        <v>103.87096774193549</v>
      </c>
      <c r="J317" t="s">
        <v>21</v>
      </c>
      <c r="K317" t="s">
        <v>22</v>
      </c>
      <c r="L317">
        <v>1400907600</v>
      </c>
      <c r="M317" s="10">
        <f t="shared" si="271"/>
        <v>41783.208333333336</v>
      </c>
      <c r="N317">
        <v>1403413200</v>
      </c>
      <c r="O317" s="10">
        <f t="shared" ref="O317" si="330">(((N317/60)/60)/24)+DATE(1970,1,1)</f>
        <v>41812.208333333336</v>
      </c>
      <c r="P317" t="b">
        <v>0</v>
      </c>
      <c r="Q317" t="b">
        <v>0</v>
      </c>
      <c r="R317" t="s">
        <v>33</v>
      </c>
      <c r="S317" s="6" t="str">
        <f>TRIM(MID(SUBSTITUTE($R317,"/",REPT(" ",LEN($R317))),(COLUMNS($R317:R317)-1)*LEN($R317)+1,LEN($R317)))</f>
        <v>theater</v>
      </c>
      <c r="T317" s="6" t="str">
        <f>TRIM(MID(SUBSTITUTE($R317,"/",REPT(" ",LEN($R317))),(COLUMNS($R317:S317)-1)*LEN($R317)+1,LEN($R317)))</f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69"/>
        <v>66.677083333333329</v>
      </c>
      <c r="G318" t="s">
        <v>14</v>
      </c>
      <c r="H318">
        <v>108</v>
      </c>
      <c r="I318" s="5">
        <f t="shared" si="270"/>
        <v>59.268518518518519</v>
      </c>
      <c r="J318" t="s">
        <v>107</v>
      </c>
      <c r="K318" t="s">
        <v>108</v>
      </c>
      <c r="L318">
        <v>1574143200</v>
      </c>
      <c r="M318" s="10">
        <f t="shared" si="271"/>
        <v>43788.25</v>
      </c>
      <c r="N318">
        <v>1574229600</v>
      </c>
      <c r="O318" s="10">
        <f t="shared" ref="O318" si="331">(((N318/60)/60)/24)+DATE(1970,1,1)</f>
        <v>43789.25</v>
      </c>
      <c r="P318" t="b">
        <v>0</v>
      </c>
      <c r="Q318" t="b">
        <v>1</v>
      </c>
      <c r="R318" t="s">
        <v>17</v>
      </c>
      <c r="S318" s="6" t="str">
        <f>TRIM(MID(SUBSTITUTE($R318,"/",REPT(" ",LEN($R318))),(COLUMNS($R318:R318)-1)*LEN($R318)+1,LEN($R318)))</f>
        <v>food</v>
      </c>
      <c r="T318" s="6" t="str">
        <f>TRIM(MID(SUBSTITUTE($R318,"/",REPT(" ",LEN($R318))),(COLUMNS($R318:S318)-1)*LEN($R318)+1,LEN($R318)))</f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69"/>
        <v>19.227272727272727</v>
      </c>
      <c r="G319" t="s">
        <v>14</v>
      </c>
      <c r="H319">
        <v>30</v>
      </c>
      <c r="I319" s="5">
        <f t="shared" si="270"/>
        <v>42.3</v>
      </c>
      <c r="J319" t="s">
        <v>21</v>
      </c>
      <c r="K319" t="s">
        <v>22</v>
      </c>
      <c r="L319">
        <v>1494738000</v>
      </c>
      <c r="M319" s="10">
        <f t="shared" si="271"/>
        <v>42869.208333333328</v>
      </c>
      <c r="N319">
        <v>1495861200</v>
      </c>
      <c r="O319" s="10">
        <f t="shared" ref="O319" si="332">(((N319/60)/60)/24)+DATE(1970,1,1)</f>
        <v>42882.208333333328</v>
      </c>
      <c r="P319" t="b">
        <v>0</v>
      </c>
      <c r="Q319" t="b">
        <v>0</v>
      </c>
      <c r="R319" t="s">
        <v>33</v>
      </c>
      <c r="S319" s="6" t="str">
        <f>TRIM(MID(SUBSTITUTE($R319,"/",REPT(" ",LEN($R319))),(COLUMNS($R319:R319)-1)*LEN($R319)+1,LEN($R319)))</f>
        <v>theater</v>
      </c>
      <c r="T319" s="6" t="str">
        <f>TRIM(MID(SUBSTITUTE($R319,"/",REPT(" ",LEN($R319))),(COLUMNS($R319:S319)-1)*LEN($R319)+1,LEN($R319)))</f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69"/>
        <v>15.842105263157894</v>
      </c>
      <c r="G320" t="s">
        <v>14</v>
      </c>
      <c r="H320">
        <v>17</v>
      </c>
      <c r="I320" s="5">
        <f t="shared" si="270"/>
        <v>53.117647058823529</v>
      </c>
      <c r="J320" t="s">
        <v>21</v>
      </c>
      <c r="K320" t="s">
        <v>22</v>
      </c>
      <c r="L320">
        <v>1392357600</v>
      </c>
      <c r="M320" s="10">
        <f t="shared" si="271"/>
        <v>41684.25</v>
      </c>
      <c r="N320">
        <v>1392530400</v>
      </c>
      <c r="O320" s="10">
        <f t="shared" ref="O320" si="333">(((N320/60)/60)/24)+DATE(1970,1,1)</f>
        <v>41686.25</v>
      </c>
      <c r="P320" t="b">
        <v>0</v>
      </c>
      <c r="Q320" t="b">
        <v>0</v>
      </c>
      <c r="R320" t="s">
        <v>23</v>
      </c>
      <c r="S320" s="6" t="str">
        <f>TRIM(MID(SUBSTITUTE($R320,"/",REPT(" ",LEN($R320))),(COLUMNS($R320:R320)-1)*LEN($R320)+1,LEN($R320)))</f>
        <v>music</v>
      </c>
      <c r="T320" s="6" t="str">
        <f>TRIM(MID(SUBSTITUTE($R320,"/",REPT(" ",LEN($R320))),(COLUMNS($R320:S320)-1)*LEN($R320)+1,LEN($R320)))</f>
        <v>rock</v>
      </c>
    </row>
    <row r="321" spans="1:20" hidden="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69"/>
        <v>38.702380952380956</v>
      </c>
      <c r="G321" t="s">
        <v>74</v>
      </c>
      <c r="H321">
        <v>64</v>
      </c>
      <c r="I321" s="5">
        <f t="shared" si="270"/>
        <v>50.796875</v>
      </c>
      <c r="J321" t="s">
        <v>21</v>
      </c>
      <c r="K321" t="s">
        <v>22</v>
      </c>
      <c r="L321">
        <v>1281589200</v>
      </c>
      <c r="M321" s="10">
        <f t="shared" si="271"/>
        <v>40402.208333333336</v>
      </c>
      <c r="N321">
        <v>1283662800</v>
      </c>
      <c r="O321" s="10">
        <f t="shared" ref="O321" si="334">(((N321/60)/60)/24)+DATE(1970,1,1)</f>
        <v>40426.208333333336</v>
      </c>
      <c r="P321" t="b">
        <v>0</v>
      </c>
      <c r="Q321" t="b">
        <v>0</v>
      </c>
      <c r="R321" t="s">
        <v>28</v>
      </c>
      <c r="S321" s="6" t="str">
        <f>TRIM(MID(SUBSTITUTE($R321,"/",REPT(" ",LEN($R321))),(COLUMNS($R321:R321)-1)*LEN($R321)+1,LEN($R321)))</f>
        <v>technology</v>
      </c>
      <c r="T321" s="6" t="str">
        <f>TRIM(MID(SUBSTITUTE($R321,"/",REPT(" ",LEN($R321))),(COLUMNS($R321:S321)-1)*LEN($R321)+1,LEN($R321)))</f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69"/>
        <v>9.5876777251184837</v>
      </c>
      <c r="G322" t="s">
        <v>14</v>
      </c>
      <c r="H322">
        <v>80</v>
      </c>
      <c r="I322" s="5">
        <f t="shared" si="270"/>
        <v>101.15</v>
      </c>
      <c r="J322" t="s">
        <v>21</v>
      </c>
      <c r="K322" t="s">
        <v>22</v>
      </c>
      <c r="L322">
        <v>1305003600</v>
      </c>
      <c r="M322" s="10">
        <f t="shared" si="271"/>
        <v>40673.208333333336</v>
      </c>
      <c r="N322">
        <v>1305781200</v>
      </c>
      <c r="O322" s="10">
        <f t="shared" ref="O322" si="335">(((N322/60)/60)/24)+DATE(1970,1,1)</f>
        <v>40682.208333333336</v>
      </c>
      <c r="P322" t="b">
        <v>0</v>
      </c>
      <c r="Q322" t="b">
        <v>0</v>
      </c>
      <c r="R322" t="s">
        <v>119</v>
      </c>
      <c r="S322" s="6" t="str">
        <f>TRIM(MID(SUBSTITUTE($R322,"/",REPT(" ",LEN($R322))),(COLUMNS($R322:R322)-1)*LEN($R322)+1,LEN($R322)))</f>
        <v>publishing</v>
      </c>
      <c r="T322" s="6" t="str">
        <f>TRIM(MID(SUBSTITUTE($R322,"/",REPT(" ",LEN($R322))),(COLUMNS($R322:S322)-1)*LEN($R322)+1,LEN($R322)))</f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36">E323/D323*100</f>
        <v>94.144366197183089</v>
      </c>
      <c r="G323" t="s">
        <v>14</v>
      </c>
      <c r="H323">
        <v>2468</v>
      </c>
      <c r="I323" s="5">
        <f t="shared" ref="I323:I386" si="337">IFERROR(E323/H323,0)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38">(((L323/60)/60)/24)+DATE(1970,1,1)</f>
        <v>40634.208333333336</v>
      </c>
      <c r="N323">
        <v>1302325200</v>
      </c>
      <c r="O323" s="10">
        <f t="shared" ref="O323" si="339">(((N323/60)/60)/24)+DATE(1970,1,1)</f>
        <v>40642.208333333336</v>
      </c>
      <c r="P323" t="b">
        <v>0</v>
      </c>
      <c r="Q323" t="b">
        <v>0</v>
      </c>
      <c r="R323" t="s">
        <v>100</v>
      </c>
      <c r="S323" s="6" t="str">
        <f>TRIM(MID(SUBSTITUTE($R323,"/",REPT(" ",LEN($R323))),(COLUMNS($R323:R323)-1)*LEN($R323)+1,LEN($R323)))</f>
        <v>film &amp; video</v>
      </c>
      <c r="T323" s="6" t="str">
        <f>TRIM(MID(SUBSTITUTE($R323,"/",REPT(" ",LEN($R323))),(COLUMNS($R323:S323)-1)*LEN($R323)+1,LEN($R323)))</f>
        <v>shorts</v>
      </c>
    </row>
    <row r="324" spans="1:20" ht="31.5" hidden="1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36"/>
        <v>166.56234096692114</v>
      </c>
      <c r="G324" t="s">
        <v>20</v>
      </c>
      <c r="H324">
        <v>5168</v>
      </c>
      <c r="I324" s="5">
        <f t="shared" si="337"/>
        <v>37.998645510835914</v>
      </c>
      <c r="J324" t="s">
        <v>21</v>
      </c>
      <c r="K324" t="s">
        <v>22</v>
      </c>
      <c r="L324">
        <v>1290664800</v>
      </c>
      <c r="M324" s="10">
        <f t="shared" si="338"/>
        <v>40507.25</v>
      </c>
      <c r="N324">
        <v>1291788000</v>
      </c>
      <c r="O324" s="10">
        <f t="shared" ref="O324" si="340">(((N324/60)/60)/24)+DATE(1970,1,1)</f>
        <v>40520.25</v>
      </c>
      <c r="P324" t="b">
        <v>0</v>
      </c>
      <c r="Q324" t="b">
        <v>0</v>
      </c>
      <c r="R324" t="s">
        <v>33</v>
      </c>
      <c r="S324" s="6" t="str">
        <f>TRIM(MID(SUBSTITUTE($R324,"/",REPT(" ",LEN($R324))),(COLUMNS($R324:R324)-1)*LEN($R324)+1,LEN($R324)))</f>
        <v>theater</v>
      </c>
      <c r="T324" s="6" t="str">
        <f>TRIM(MID(SUBSTITUTE($R324,"/",REPT(" ",LEN($R324))),(COLUMNS($R324:S324)-1)*LEN($R324)+1,LEN($R324)))</f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36"/>
        <v>24.134831460674157</v>
      </c>
      <c r="G325" t="s">
        <v>14</v>
      </c>
      <c r="H325">
        <v>26</v>
      </c>
      <c r="I325" s="5">
        <f t="shared" si="337"/>
        <v>82.615384615384613</v>
      </c>
      <c r="J325" t="s">
        <v>40</v>
      </c>
      <c r="K325" t="s">
        <v>41</v>
      </c>
      <c r="L325">
        <v>1395896400</v>
      </c>
      <c r="M325" s="10">
        <f t="shared" si="338"/>
        <v>41725.208333333336</v>
      </c>
      <c r="N325">
        <v>1396069200</v>
      </c>
      <c r="O325" s="10">
        <f t="shared" ref="O325" si="341">(((N325/60)/60)/24)+DATE(1970,1,1)</f>
        <v>41727.208333333336</v>
      </c>
      <c r="P325" t="b">
        <v>0</v>
      </c>
      <c r="Q325" t="b">
        <v>0</v>
      </c>
      <c r="R325" t="s">
        <v>42</v>
      </c>
      <c r="S325" s="6" t="str">
        <f>TRIM(MID(SUBSTITUTE($R325,"/",REPT(" ",LEN($R325))),(COLUMNS($R325:R325)-1)*LEN($R325)+1,LEN($R325)))</f>
        <v>film &amp; video</v>
      </c>
      <c r="T325" s="6" t="str">
        <f>TRIM(MID(SUBSTITUTE($R325,"/",REPT(" ",LEN($R325))),(COLUMNS($R325:S325)-1)*LEN($R325)+1,LEN($R325)))</f>
        <v>documentary</v>
      </c>
    </row>
    <row r="326" spans="1:20" hidden="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36"/>
        <v>164.05633802816902</v>
      </c>
      <c r="G326" t="s">
        <v>20</v>
      </c>
      <c r="H326">
        <v>307</v>
      </c>
      <c r="I326" s="5">
        <f t="shared" si="337"/>
        <v>37.941368078175898</v>
      </c>
      <c r="J326" t="s">
        <v>21</v>
      </c>
      <c r="K326" t="s">
        <v>22</v>
      </c>
      <c r="L326">
        <v>1434862800</v>
      </c>
      <c r="M326" s="10">
        <f t="shared" si="338"/>
        <v>42176.208333333328</v>
      </c>
      <c r="N326">
        <v>1435899600</v>
      </c>
      <c r="O326" s="10">
        <f t="shared" ref="O326" si="342">(((N326/60)/60)/24)+DATE(1970,1,1)</f>
        <v>42188.208333333328</v>
      </c>
      <c r="P326" t="b">
        <v>0</v>
      </c>
      <c r="Q326" t="b">
        <v>1</v>
      </c>
      <c r="R326" t="s">
        <v>33</v>
      </c>
      <c r="S326" s="6" t="str">
        <f>TRIM(MID(SUBSTITUTE($R326,"/",REPT(" ",LEN($R326))),(COLUMNS($R326:R326)-1)*LEN($R326)+1,LEN($R326)))</f>
        <v>theater</v>
      </c>
      <c r="T326" s="6" t="str">
        <f>TRIM(MID(SUBSTITUTE($R326,"/",REPT(" ",LEN($R326))),(COLUMNS($R326:S326)-1)*LEN($R326)+1,LEN($R326)))</f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36"/>
        <v>90.723076923076931</v>
      </c>
      <c r="G327" t="s">
        <v>14</v>
      </c>
      <c r="H327">
        <v>73</v>
      </c>
      <c r="I327" s="5">
        <f t="shared" si="337"/>
        <v>80.780821917808225</v>
      </c>
      <c r="J327" t="s">
        <v>21</v>
      </c>
      <c r="K327" t="s">
        <v>22</v>
      </c>
      <c r="L327">
        <v>1529125200</v>
      </c>
      <c r="M327" s="10">
        <f t="shared" si="338"/>
        <v>43267.208333333328</v>
      </c>
      <c r="N327">
        <v>1531112400</v>
      </c>
      <c r="O327" s="10">
        <f t="shared" ref="O327" si="343">(((N327/60)/60)/24)+DATE(1970,1,1)</f>
        <v>43290.208333333328</v>
      </c>
      <c r="P327" t="b">
        <v>0</v>
      </c>
      <c r="Q327" t="b">
        <v>1</v>
      </c>
      <c r="R327" t="s">
        <v>33</v>
      </c>
      <c r="S327" s="6" t="str">
        <f>TRIM(MID(SUBSTITUTE($R327,"/",REPT(" ",LEN($R327))),(COLUMNS($R327:R327)-1)*LEN($R327)+1,LEN($R327)))</f>
        <v>theater</v>
      </c>
      <c r="T327" s="6" t="str">
        <f>TRIM(MID(SUBSTITUTE($R327,"/",REPT(" ",LEN($R327))),(COLUMNS($R327:S327)-1)*LEN($R327)+1,LEN($R327)))</f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36"/>
        <v>46.194444444444443</v>
      </c>
      <c r="G328" t="s">
        <v>14</v>
      </c>
      <c r="H328">
        <v>128</v>
      </c>
      <c r="I328" s="5">
        <f t="shared" si="337"/>
        <v>25.984375</v>
      </c>
      <c r="J328" t="s">
        <v>21</v>
      </c>
      <c r="K328" t="s">
        <v>22</v>
      </c>
      <c r="L328">
        <v>1451109600</v>
      </c>
      <c r="M328" s="10">
        <f t="shared" si="338"/>
        <v>42364.25</v>
      </c>
      <c r="N328">
        <v>1451628000</v>
      </c>
      <c r="O328" s="10">
        <f t="shared" ref="O328" si="344">(((N328/60)/60)/24)+DATE(1970,1,1)</f>
        <v>42370.25</v>
      </c>
      <c r="P328" t="b">
        <v>0</v>
      </c>
      <c r="Q328" t="b">
        <v>0</v>
      </c>
      <c r="R328" t="s">
        <v>71</v>
      </c>
      <c r="S328" s="6" t="str">
        <f>TRIM(MID(SUBSTITUTE($R328,"/",REPT(" ",LEN($R328))),(COLUMNS($R328:R328)-1)*LEN($R328)+1,LEN($R328)))</f>
        <v>film &amp; video</v>
      </c>
      <c r="T328" s="6" t="str">
        <f>TRIM(MID(SUBSTITUTE($R328,"/",REPT(" ",LEN($R328))),(COLUMNS($R328:S328)-1)*LEN($R328)+1,LEN($R328)))</f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36"/>
        <v>38.53846153846154</v>
      </c>
      <c r="G329" t="s">
        <v>14</v>
      </c>
      <c r="H329">
        <v>33</v>
      </c>
      <c r="I329" s="5">
        <f t="shared" si="337"/>
        <v>30.363636363636363</v>
      </c>
      <c r="J329" t="s">
        <v>21</v>
      </c>
      <c r="K329" t="s">
        <v>22</v>
      </c>
      <c r="L329">
        <v>1566968400</v>
      </c>
      <c r="M329" s="10">
        <f t="shared" si="338"/>
        <v>43705.208333333328</v>
      </c>
      <c r="N329">
        <v>1567314000</v>
      </c>
      <c r="O329" s="10">
        <f t="shared" ref="O329" si="345">(((N329/60)/60)/24)+DATE(1970,1,1)</f>
        <v>43709.208333333328</v>
      </c>
      <c r="P329" t="b">
        <v>0</v>
      </c>
      <c r="Q329" t="b">
        <v>1</v>
      </c>
      <c r="R329" t="s">
        <v>33</v>
      </c>
      <c r="S329" s="6" t="str">
        <f>TRIM(MID(SUBSTITUTE($R329,"/",REPT(" ",LEN($R329))),(COLUMNS($R329:R329)-1)*LEN($R329)+1,LEN($R329)))</f>
        <v>theater</v>
      </c>
      <c r="T329" s="6" t="str">
        <f>TRIM(MID(SUBSTITUTE($R329,"/",REPT(" ",LEN($R329))),(COLUMNS($R329:S329)-1)*LEN($R329)+1,LEN($R329)))</f>
        <v>plays</v>
      </c>
    </row>
    <row r="330" spans="1:20" ht="31.5" hidden="1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36"/>
        <v>133.56231003039514</v>
      </c>
      <c r="G330" t="s">
        <v>20</v>
      </c>
      <c r="H330">
        <v>2441</v>
      </c>
      <c r="I330" s="5">
        <f t="shared" si="337"/>
        <v>54.004916018025398</v>
      </c>
      <c r="J330" t="s">
        <v>21</v>
      </c>
      <c r="K330" t="s">
        <v>22</v>
      </c>
      <c r="L330">
        <v>1543557600</v>
      </c>
      <c r="M330" s="10">
        <f t="shared" si="338"/>
        <v>43434.25</v>
      </c>
      <c r="N330">
        <v>1544508000</v>
      </c>
      <c r="O330" s="10">
        <f t="shared" ref="O330" si="346">(((N330/60)/60)/24)+DATE(1970,1,1)</f>
        <v>43445.25</v>
      </c>
      <c r="P330" t="b">
        <v>0</v>
      </c>
      <c r="Q330" t="b">
        <v>0</v>
      </c>
      <c r="R330" t="s">
        <v>23</v>
      </c>
      <c r="S330" s="6" t="str">
        <f>TRIM(MID(SUBSTITUTE($R330,"/",REPT(" ",LEN($R330))),(COLUMNS($R330:R330)-1)*LEN($R330)+1,LEN($R330)))</f>
        <v>music</v>
      </c>
      <c r="T330" s="6" t="str">
        <f>TRIM(MID(SUBSTITUTE($R330,"/",REPT(" ",LEN($R330))),(COLUMNS($R330:S330)-1)*LEN($R330)+1,LEN($R330)))</f>
        <v>rock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36"/>
        <v>22.896588486140725</v>
      </c>
      <c r="G331" t="s">
        <v>47</v>
      </c>
      <c r="H331">
        <v>211</v>
      </c>
      <c r="I331" s="5">
        <f t="shared" si="337"/>
        <v>101.78672985781991</v>
      </c>
      <c r="J331" t="s">
        <v>21</v>
      </c>
      <c r="K331" t="s">
        <v>22</v>
      </c>
      <c r="L331">
        <v>1481522400</v>
      </c>
      <c r="M331" s="10">
        <f t="shared" si="338"/>
        <v>42716.25</v>
      </c>
      <c r="N331">
        <v>1482472800</v>
      </c>
      <c r="O331" s="10">
        <f t="shared" ref="O331" si="347">(((N331/60)/60)/24)+DATE(1970,1,1)</f>
        <v>42727.25</v>
      </c>
      <c r="P331" t="b">
        <v>0</v>
      </c>
      <c r="Q331" t="b">
        <v>0</v>
      </c>
      <c r="R331" t="s">
        <v>89</v>
      </c>
      <c r="S331" s="6" t="str">
        <f>TRIM(MID(SUBSTITUTE($R331,"/",REPT(" ",LEN($R331))),(COLUMNS($R331:R331)-1)*LEN($R331)+1,LEN($R331)))</f>
        <v>games</v>
      </c>
      <c r="T331" s="6" t="str">
        <f>TRIM(MID(SUBSTITUTE($R331,"/",REPT(" ",LEN($R331))),(COLUMNS($R331:S331)-1)*LEN($R331)+1,LEN($R331)))</f>
        <v>video games</v>
      </c>
    </row>
    <row r="332" spans="1:20" ht="31.5" hidden="1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36"/>
        <v>184.95548961424333</v>
      </c>
      <c r="G332" t="s">
        <v>20</v>
      </c>
      <c r="H332">
        <v>1385</v>
      </c>
      <c r="I332" s="5">
        <f t="shared" si="337"/>
        <v>45.003610108303249</v>
      </c>
      <c r="J332" t="s">
        <v>40</v>
      </c>
      <c r="K332" t="s">
        <v>41</v>
      </c>
      <c r="L332">
        <v>1512712800</v>
      </c>
      <c r="M332" s="10">
        <f t="shared" si="338"/>
        <v>43077.25</v>
      </c>
      <c r="N332">
        <v>1512799200</v>
      </c>
      <c r="O332" s="10">
        <f t="shared" ref="O332" si="348">(((N332/60)/60)/24)+DATE(1970,1,1)</f>
        <v>43078.25</v>
      </c>
      <c r="P332" t="b">
        <v>0</v>
      </c>
      <c r="Q332" t="b">
        <v>0</v>
      </c>
      <c r="R332" t="s">
        <v>42</v>
      </c>
      <c r="S332" s="6" t="str">
        <f>TRIM(MID(SUBSTITUTE($R332,"/",REPT(" ",LEN($R332))),(COLUMNS($R332:R332)-1)*LEN($R332)+1,LEN($R332)))</f>
        <v>film &amp; video</v>
      </c>
      <c r="T332" s="6" t="str">
        <f>TRIM(MID(SUBSTITUTE($R332,"/",REPT(" ",LEN($R332))),(COLUMNS($R332:S332)-1)*LEN($R332)+1,LEN($R332)))</f>
        <v>documentary</v>
      </c>
    </row>
    <row r="333" spans="1:20" hidden="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36"/>
        <v>443.72727272727275</v>
      </c>
      <c r="G333" t="s">
        <v>20</v>
      </c>
      <c r="H333">
        <v>190</v>
      </c>
      <c r="I333" s="5">
        <f t="shared" si="337"/>
        <v>77.068421052631578</v>
      </c>
      <c r="J333" t="s">
        <v>21</v>
      </c>
      <c r="K333" t="s">
        <v>22</v>
      </c>
      <c r="L333">
        <v>1324274400</v>
      </c>
      <c r="M333" s="10">
        <f t="shared" si="338"/>
        <v>40896.25</v>
      </c>
      <c r="N333">
        <v>1324360800</v>
      </c>
      <c r="O333" s="10">
        <f t="shared" ref="O333" si="349">(((N333/60)/60)/24)+DATE(1970,1,1)</f>
        <v>40897.25</v>
      </c>
      <c r="P333" t="b">
        <v>0</v>
      </c>
      <c r="Q333" t="b">
        <v>0</v>
      </c>
      <c r="R333" t="s">
        <v>17</v>
      </c>
      <c r="S333" s="6" t="str">
        <f>TRIM(MID(SUBSTITUTE($R333,"/",REPT(" ",LEN($R333))),(COLUMNS($R333:R333)-1)*LEN($R333)+1,LEN($R333)))</f>
        <v>food</v>
      </c>
      <c r="T333" s="6" t="str">
        <f>TRIM(MID(SUBSTITUTE($R333,"/",REPT(" ",LEN($R333))),(COLUMNS($R333:S333)-1)*LEN($R333)+1,LEN($R333)))</f>
        <v>food trucks</v>
      </c>
    </row>
    <row r="334" spans="1:20" ht="31.5" hidden="1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36"/>
        <v>199.9806763285024</v>
      </c>
      <c r="G334" t="s">
        <v>20</v>
      </c>
      <c r="H334">
        <v>470</v>
      </c>
      <c r="I334" s="5">
        <f t="shared" si="337"/>
        <v>88.076595744680844</v>
      </c>
      <c r="J334" t="s">
        <v>21</v>
      </c>
      <c r="K334" t="s">
        <v>22</v>
      </c>
      <c r="L334">
        <v>1364446800</v>
      </c>
      <c r="M334" s="10">
        <f t="shared" si="338"/>
        <v>41361.208333333336</v>
      </c>
      <c r="N334">
        <v>1364533200</v>
      </c>
      <c r="O334" s="10">
        <f t="shared" ref="O334" si="350">(((N334/60)/60)/24)+DATE(1970,1,1)</f>
        <v>41362.208333333336</v>
      </c>
      <c r="P334" t="b">
        <v>0</v>
      </c>
      <c r="Q334" t="b">
        <v>0</v>
      </c>
      <c r="R334" t="s">
        <v>65</v>
      </c>
      <c r="S334" s="6" t="str">
        <f>TRIM(MID(SUBSTITUTE($R334,"/",REPT(" ",LEN($R334))),(COLUMNS($R334:R334)-1)*LEN($R334)+1,LEN($R334)))</f>
        <v>technology</v>
      </c>
      <c r="T334" s="6" t="str">
        <f>TRIM(MID(SUBSTITUTE($R334,"/",REPT(" ",LEN($R334))),(COLUMNS($R334:S334)-1)*LEN($R334)+1,LEN($R334)))</f>
        <v>wearables</v>
      </c>
    </row>
    <row r="335" spans="1:20" hidden="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36"/>
        <v>123.95833333333333</v>
      </c>
      <c r="G335" t="s">
        <v>20</v>
      </c>
      <c r="H335">
        <v>253</v>
      </c>
      <c r="I335" s="5">
        <f t="shared" si="337"/>
        <v>47.035573122529641</v>
      </c>
      <c r="J335" t="s">
        <v>21</v>
      </c>
      <c r="K335" t="s">
        <v>22</v>
      </c>
      <c r="L335">
        <v>1542693600</v>
      </c>
      <c r="M335" s="10">
        <f t="shared" si="338"/>
        <v>43424.25</v>
      </c>
      <c r="N335">
        <v>1545112800</v>
      </c>
      <c r="O335" s="10">
        <f t="shared" ref="O335" si="351">(((N335/60)/60)/24)+DATE(1970,1,1)</f>
        <v>43452.25</v>
      </c>
      <c r="P335" t="b">
        <v>0</v>
      </c>
      <c r="Q335" t="b">
        <v>0</v>
      </c>
      <c r="R335" t="s">
        <v>33</v>
      </c>
      <c r="S335" s="6" t="str">
        <f>TRIM(MID(SUBSTITUTE($R335,"/",REPT(" ",LEN($R335))),(COLUMNS($R335:R335)-1)*LEN($R335)+1,LEN($R335)))</f>
        <v>theater</v>
      </c>
      <c r="T335" s="6" t="str">
        <f>TRIM(MID(SUBSTITUTE($R335,"/",REPT(" ",LEN($R335))),(COLUMNS($R335:S335)-1)*LEN($R335)+1,LEN($R335)))</f>
        <v>plays</v>
      </c>
    </row>
    <row r="336" spans="1:20" hidden="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36"/>
        <v>186.61329305135951</v>
      </c>
      <c r="G336" t="s">
        <v>20</v>
      </c>
      <c r="H336">
        <v>1113</v>
      </c>
      <c r="I336" s="5">
        <f t="shared" si="337"/>
        <v>110.99550763701707</v>
      </c>
      <c r="J336" t="s">
        <v>21</v>
      </c>
      <c r="K336" t="s">
        <v>22</v>
      </c>
      <c r="L336">
        <v>1515564000</v>
      </c>
      <c r="M336" s="10">
        <f t="shared" si="338"/>
        <v>43110.25</v>
      </c>
      <c r="N336">
        <v>1516168800</v>
      </c>
      <c r="O336" s="10">
        <f t="shared" ref="O336" si="352">(((N336/60)/60)/24)+DATE(1970,1,1)</f>
        <v>43117.25</v>
      </c>
      <c r="P336" t="b">
        <v>0</v>
      </c>
      <c r="Q336" t="b">
        <v>0</v>
      </c>
      <c r="R336" t="s">
        <v>23</v>
      </c>
      <c r="S336" s="6" t="str">
        <f>TRIM(MID(SUBSTITUTE($R336,"/",REPT(" ",LEN($R336))),(COLUMNS($R336:R336)-1)*LEN($R336)+1,LEN($R336)))</f>
        <v>music</v>
      </c>
      <c r="T336" s="6" t="str">
        <f>TRIM(MID(SUBSTITUTE($R336,"/",REPT(" ",LEN($R336))),(COLUMNS($R336:S336)-1)*LEN($R336)+1,LEN($R336)))</f>
        <v>rock</v>
      </c>
    </row>
    <row r="337" spans="1:20" hidden="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36"/>
        <v>114.28538550057536</v>
      </c>
      <c r="G337" t="s">
        <v>20</v>
      </c>
      <c r="H337">
        <v>2283</v>
      </c>
      <c r="I337" s="5">
        <f t="shared" si="337"/>
        <v>87.003066141042481</v>
      </c>
      <c r="J337" t="s">
        <v>21</v>
      </c>
      <c r="K337" t="s">
        <v>22</v>
      </c>
      <c r="L337">
        <v>1573797600</v>
      </c>
      <c r="M337" s="10">
        <f t="shared" si="338"/>
        <v>43784.25</v>
      </c>
      <c r="N337">
        <v>1574920800</v>
      </c>
      <c r="O337" s="10">
        <f t="shared" ref="O337" si="353">(((N337/60)/60)/24)+DATE(1970,1,1)</f>
        <v>43797.25</v>
      </c>
      <c r="P337" t="b">
        <v>0</v>
      </c>
      <c r="Q337" t="b">
        <v>0</v>
      </c>
      <c r="R337" t="s">
        <v>23</v>
      </c>
      <c r="S337" s="6" t="str">
        <f>TRIM(MID(SUBSTITUTE($R337,"/",REPT(" ",LEN($R337))),(COLUMNS($R337:R337)-1)*LEN($R337)+1,LEN($R337)))</f>
        <v>music</v>
      </c>
      <c r="T337" s="6" t="str">
        <f>TRIM(MID(SUBSTITUTE($R337,"/",REPT(" ",LEN($R337))),(COLUMNS($R337:S337)-1)*LEN($R337)+1,LEN($R337)))</f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36"/>
        <v>97.032531824611041</v>
      </c>
      <c r="G338" t="s">
        <v>14</v>
      </c>
      <c r="H338">
        <v>1072</v>
      </c>
      <c r="I338" s="5">
        <f t="shared" si="337"/>
        <v>63.994402985074629</v>
      </c>
      <c r="J338" t="s">
        <v>21</v>
      </c>
      <c r="K338" t="s">
        <v>22</v>
      </c>
      <c r="L338">
        <v>1292392800</v>
      </c>
      <c r="M338" s="10">
        <f t="shared" si="338"/>
        <v>40527.25</v>
      </c>
      <c r="N338">
        <v>1292479200</v>
      </c>
      <c r="O338" s="10">
        <f t="shared" ref="O338" si="354">(((N338/60)/60)/24)+DATE(1970,1,1)</f>
        <v>40528.25</v>
      </c>
      <c r="P338" t="b">
        <v>0</v>
      </c>
      <c r="Q338" t="b">
        <v>1</v>
      </c>
      <c r="R338" t="s">
        <v>23</v>
      </c>
      <c r="S338" s="6" t="str">
        <f>TRIM(MID(SUBSTITUTE($R338,"/",REPT(" ",LEN($R338))),(COLUMNS($R338:R338)-1)*LEN($R338)+1,LEN($R338)))</f>
        <v>music</v>
      </c>
      <c r="T338" s="6" t="str">
        <f>TRIM(MID(SUBSTITUTE($R338,"/",REPT(" ",LEN($R338))),(COLUMNS($R338:S338)-1)*LEN($R338)+1,LEN($R338)))</f>
        <v>rock</v>
      </c>
    </row>
    <row r="339" spans="1:20" hidden="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36"/>
        <v>122.81904761904762</v>
      </c>
      <c r="G339" t="s">
        <v>20</v>
      </c>
      <c r="H339">
        <v>1095</v>
      </c>
      <c r="I339" s="5">
        <f t="shared" si="337"/>
        <v>105.9945205479452</v>
      </c>
      <c r="J339" t="s">
        <v>21</v>
      </c>
      <c r="K339" t="s">
        <v>22</v>
      </c>
      <c r="L339">
        <v>1573452000</v>
      </c>
      <c r="M339" s="10">
        <f t="shared" si="338"/>
        <v>43780.25</v>
      </c>
      <c r="N339">
        <v>1573538400</v>
      </c>
      <c r="O339" s="10">
        <f t="shared" ref="O339" si="355">(((N339/60)/60)/24)+DATE(1970,1,1)</f>
        <v>43781.25</v>
      </c>
      <c r="P339" t="b">
        <v>0</v>
      </c>
      <c r="Q339" t="b">
        <v>0</v>
      </c>
      <c r="R339" t="s">
        <v>33</v>
      </c>
      <c r="S339" s="6" t="str">
        <f>TRIM(MID(SUBSTITUTE($R339,"/",REPT(" ",LEN($R339))),(COLUMNS($R339:R339)-1)*LEN($R339)+1,LEN($R339)))</f>
        <v>theater</v>
      </c>
      <c r="T339" s="6" t="str">
        <f>TRIM(MID(SUBSTITUTE($R339,"/",REPT(" ",LEN($R339))),(COLUMNS($R339:S339)-1)*LEN($R339)+1,LEN($R339)))</f>
        <v>plays</v>
      </c>
    </row>
    <row r="340" spans="1:20" hidden="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36"/>
        <v>179.14326647564468</v>
      </c>
      <c r="G340" t="s">
        <v>20</v>
      </c>
      <c r="H340">
        <v>1690</v>
      </c>
      <c r="I340" s="5">
        <f t="shared" si="337"/>
        <v>73.989349112426041</v>
      </c>
      <c r="J340" t="s">
        <v>21</v>
      </c>
      <c r="K340" t="s">
        <v>22</v>
      </c>
      <c r="L340">
        <v>1317790800</v>
      </c>
      <c r="M340" s="10">
        <f t="shared" si="338"/>
        <v>40821.208333333336</v>
      </c>
      <c r="N340">
        <v>1320382800</v>
      </c>
      <c r="O340" s="10">
        <f t="shared" ref="O340" si="356">(((N340/60)/60)/24)+DATE(1970,1,1)</f>
        <v>40851.208333333336</v>
      </c>
      <c r="P340" t="b">
        <v>0</v>
      </c>
      <c r="Q340" t="b">
        <v>0</v>
      </c>
      <c r="R340" t="s">
        <v>33</v>
      </c>
      <c r="S340" s="6" t="str">
        <f>TRIM(MID(SUBSTITUTE($R340,"/",REPT(" ",LEN($R340))),(COLUMNS($R340:R340)-1)*LEN($R340)+1,LEN($R340)))</f>
        <v>theater</v>
      </c>
      <c r="T340" s="6" t="str">
        <f>TRIM(MID(SUBSTITUTE($R340,"/",REPT(" ",LEN($R340))),(COLUMNS($R340:S340)-1)*LEN($R340)+1,LEN($R340)))</f>
        <v>plays</v>
      </c>
    </row>
    <row r="341" spans="1:20" hidden="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36"/>
        <v>79.951577402787962</v>
      </c>
      <c r="G341" t="s">
        <v>74</v>
      </c>
      <c r="H341">
        <v>1297</v>
      </c>
      <c r="I341" s="5">
        <f t="shared" si="337"/>
        <v>84.02004626060139</v>
      </c>
      <c r="J341" t="s">
        <v>15</v>
      </c>
      <c r="K341" t="s">
        <v>16</v>
      </c>
      <c r="L341">
        <v>1501650000</v>
      </c>
      <c r="M341" s="10">
        <f t="shared" si="338"/>
        <v>42949.208333333328</v>
      </c>
      <c r="N341">
        <v>1502859600</v>
      </c>
      <c r="O341" s="10">
        <f t="shared" ref="O341" si="357">(((N341/60)/60)/24)+DATE(1970,1,1)</f>
        <v>42963.208333333328</v>
      </c>
      <c r="P341" t="b">
        <v>0</v>
      </c>
      <c r="Q341" t="b">
        <v>0</v>
      </c>
      <c r="R341" t="s">
        <v>33</v>
      </c>
      <c r="S341" s="6" t="str">
        <f>TRIM(MID(SUBSTITUTE($R341,"/",REPT(" ",LEN($R341))),(COLUMNS($R341:R341)-1)*LEN($R341)+1,LEN($R341)))</f>
        <v>theater</v>
      </c>
      <c r="T341" s="6" t="str">
        <f>TRIM(MID(SUBSTITUTE($R341,"/",REPT(" ",LEN($R341))),(COLUMNS($R341:S341)-1)*LEN($R341)+1,LEN($R341)))</f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36"/>
        <v>94.242587601078171</v>
      </c>
      <c r="G342" t="s">
        <v>14</v>
      </c>
      <c r="H342">
        <v>393</v>
      </c>
      <c r="I342" s="5">
        <f t="shared" si="337"/>
        <v>88.966921119592882</v>
      </c>
      <c r="J342" t="s">
        <v>21</v>
      </c>
      <c r="K342" t="s">
        <v>22</v>
      </c>
      <c r="L342">
        <v>1323669600</v>
      </c>
      <c r="M342" s="10">
        <f t="shared" si="338"/>
        <v>40889.25</v>
      </c>
      <c r="N342">
        <v>1323756000</v>
      </c>
      <c r="O342" s="10">
        <f t="shared" ref="O342" si="358">(((N342/60)/60)/24)+DATE(1970,1,1)</f>
        <v>40890.25</v>
      </c>
      <c r="P342" t="b">
        <v>0</v>
      </c>
      <c r="Q342" t="b">
        <v>0</v>
      </c>
      <c r="R342" t="s">
        <v>122</v>
      </c>
      <c r="S342" s="6" t="str">
        <f>TRIM(MID(SUBSTITUTE($R342,"/",REPT(" ",LEN($R342))),(COLUMNS($R342:R342)-1)*LEN($R342)+1,LEN($R342)))</f>
        <v>photography</v>
      </c>
      <c r="T342" s="6" t="str">
        <f>TRIM(MID(SUBSTITUTE($R342,"/",REPT(" ",LEN($R342))),(COLUMNS($R342:S342)-1)*LEN($R342)+1,LEN($R342)))</f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36"/>
        <v>84.669291338582681</v>
      </c>
      <c r="G343" t="s">
        <v>14</v>
      </c>
      <c r="H343">
        <v>1257</v>
      </c>
      <c r="I343" s="5">
        <f t="shared" si="337"/>
        <v>76.990453460620529</v>
      </c>
      <c r="J343" t="s">
        <v>21</v>
      </c>
      <c r="K343" t="s">
        <v>22</v>
      </c>
      <c r="L343">
        <v>1440738000</v>
      </c>
      <c r="M343" s="10">
        <f t="shared" si="338"/>
        <v>42244.208333333328</v>
      </c>
      <c r="N343">
        <v>1441342800</v>
      </c>
      <c r="O343" s="10">
        <f t="shared" ref="O343" si="359">(((N343/60)/60)/24)+DATE(1970,1,1)</f>
        <v>42251.208333333328</v>
      </c>
      <c r="P343" t="b">
        <v>0</v>
      </c>
      <c r="Q343" t="b">
        <v>0</v>
      </c>
      <c r="R343" t="s">
        <v>60</v>
      </c>
      <c r="S343" s="6" t="str">
        <f>TRIM(MID(SUBSTITUTE($R343,"/",REPT(" ",LEN($R343))),(COLUMNS($R343:R343)-1)*LEN($R343)+1,LEN($R343)))</f>
        <v>music</v>
      </c>
      <c r="T343" s="6" t="str">
        <f>TRIM(MID(SUBSTITUTE($R343,"/",REPT(" ",LEN($R343))),(COLUMNS($R343:S343)-1)*LEN($R343)+1,LEN($R343)))</f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36"/>
        <v>66.521920668058456</v>
      </c>
      <c r="G344" t="s">
        <v>14</v>
      </c>
      <c r="H344">
        <v>328</v>
      </c>
      <c r="I344" s="5">
        <f t="shared" si="337"/>
        <v>97.146341463414629</v>
      </c>
      <c r="J344" t="s">
        <v>21</v>
      </c>
      <c r="K344" t="s">
        <v>22</v>
      </c>
      <c r="L344">
        <v>1374296400</v>
      </c>
      <c r="M344" s="10">
        <f t="shared" si="338"/>
        <v>41475.208333333336</v>
      </c>
      <c r="N344">
        <v>1375333200</v>
      </c>
      <c r="O344" s="10">
        <f t="shared" ref="O344" si="360">(((N344/60)/60)/24)+DATE(1970,1,1)</f>
        <v>41487.208333333336</v>
      </c>
      <c r="P344" t="b">
        <v>0</v>
      </c>
      <c r="Q344" t="b">
        <v>0</v>
      </c>
      <c r="R344" t="s">
        <v>33</v>
      </c>
      <c r="S344" s="6" t="str">
        <f>TRIM(MID(SUBSTITUTE($R344,"/",REPT(" ",LEN($R344))),(COLUMNS($R344:R344)-1)*LEN($R344)+1,LEN($R344)))</f>
        <v>theater</v>
      </c>
      <c r="T344" s="6" t="str">
        <f>TRIM(MID(SUBSTITUTE($R344,"/",REPT(" ",LEN($R344))),(COLUMNS($R344:S344)-1)*LEN($R344)+1,LEN($R344)))</f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36"/>
        <v>53.922222222222224</v>
      </c>
      <c r="G345" t="s">
        <v>14</v>
      </c>
      <c r="H345">
        <v>147</v>
      </c>
      <c r="I345" s="5">
        <f t="shared" si="337"/>
        <v>33.013605442176868</v>
      </c>
      <c r="J345" t="s">
        <v>21</v>
      </c>
      <c r="K345" t="s">
        <v>22</v>
      </c>
      <c r="L345">
        <v>1384840800</v>
      </c>
      <c r="M345" s="10">
        <f t="shared" si="338"/>
        <v>41597.25</v>
      </c>
      <c r="N345">
        <v>1389420000</v>
      </c>
      <c r="O345" s="10">
        <f t="shared" ref="O345" si="361">(((N345/60)/60)/24)+DATE(1970,1,1)</f>
        <v>41650.25</v>
      </c>
      <c r="P345" t="b">
        <v>0</v>
      </c>
      <c r="Q345" t="b">
        <v>0</v>
      </c>
      <c r="R345" t="s">
        <v>33</v>
      </c>
      <c r="S345" s="6" t="str">
        <f>TRIM(MID(SUBSTITUTE($R345,"/",REPT(" ",LEN($R345))),(COLUMNS($R345:R345)-1)*LEN($R345)+1,LEN($R345)))</f>
        <v>theater</v>
      </c>
      <c r="T345" s="6" t="str">
        <f>TRIM(MID(SUBSTITUTE($R345,"/",REPT(" ",LEN($R345))),(COLUMNS($R345:S345)-1)*LEN($R345)+1,LEN($R345)))</f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36"/>
        <v>41.983299595141702</v>
      </c>
      <c r="G346" t="s">
        <v>14</v>
      </c>
      <c r="H346">
        <v>830</v>
      </c>
      <c r="I346" s="5">
        <f t="shared" si="337"/>
        <v>99.950602409638549</v>
      </c>
      <c r="J346" t="s">
        <v>21</v>
      </c>
      <c r="K346" t="s">
        <v>22</v>
      </c>
      <c r="L346">
        <v>1516600800</v>
      </c>
      <c r="M346" s="10">
        <f t="shared" si="338"/>
        <v>43122.25</v>
      </c>
      <c r="N346">
        <v>1520056800</v>
      </c>
      <c r="O346" s="10">
        <f t="shared" ref="O346" si="362">(((N346/60)/60)/24)+DATE(1970,1,1)</f>
        <v>43162.25</v>
      </c>
      <c r="P346" t="b">
        <v>0</v>
      </c>
      <c r="Q346" t="b">
        <v>0</v>
      </c>
      <c r="R346" t="s">
        <v>89</v>
      </c>
      <c r="S346" s="6" t="str">
        <f>TRIM(MID(SUBSTITUTE($R346,"/",REPT(" ",LEN($R346))),(COLUMNS($R346:R346)-1)*LEN($R346)+1,LEN($R346)))</f>
        <v>games</v>
      </c>
      <c r="T346" s="6" t="str">
        <f>TRIM(MID(SUBSTITUTE($R346,"/",REPT(" ",LEN($R346))),(COLUMNS($R346:S346)-1)*LEN($R346)+1,LEN($R346)))</f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36"/>
        <v>14.69479695431472</v>
      </c>
      <c r="G347" t="s">
        <v>14</v>
      </c>
      <c r="H347">
        <v>331</v>
      </c>
      <c r="I347" s="5">
        <f t="shared" si="337"/>
        <v>69.966767371601208</v>
      </c>
      <c r="J347" t="s">
        <v>40</v>
      </c>
      <c r="K347" t="s">
        <v>41</v>
      </c>
      <c r="L347">
        <v>1436418000</v>
      </c>
      <c r="M347" s="10">
        <f t="shared" si="338"/>
        <v>42194.208333333328</v>
      </c>
      <c r="N347">
        <v>1436504400</v>
      </c>
      <c r="O347" s="10">
        <f t="shared" ref="O347" si="363">(((N347/60)/60)/24)+DATE(1970,1,1)</f>
        <v>42195.208333333328</v>
      </c>
      <c r="P347" t="b">
        <v>0</v>
      </c>
      <c r="Q347" t="b">
        <v>0</v>
      </c>
      <c r="R347" t="s">
        <v>53</v>
      </c>
      <c r="S347" s="6" t="str">
        <f>TRIM(MID(SUBSTITUTE($R347,"/",REPT(" ",LEN($R347))),(COLUMNS($R347:R347)-1)*LEN($R347)+1,LEN($R347)))</f>
        <v>film &amp; video</v>
      </c>
      <c r="T347" s="6" t="str">
        <f>TRIM(MID(SUBSTITUTE($R347,"/",REPT(" ",LEN($R347))),(COLUMNS($R347:S347)-1)*LEN($R347)+1,LEN($R347)))</f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36"/>
        <v>34.475000000000001</v>
      </c>
      <c r="G348" t="s">
        <v>14</v>
      </c>
      <c r="H348">
        <v>25</v>
      </c>
      <c r="I348" s="5">
        <f t="shared" si="337"/>
        <v>110.32</v>
      </c>
      <c r="J348" t="s">
        <v>21</v>
      </c>
      <c r="K348" t="s">
        <v>22</v>
      </c>
      <c r="L348">
        <v>1503550800</v>
      </c>
      <c r="M348" s="10">
        <f t="shared" si="338"/>
        <v>42971.208333333328</v>
      </c>
      <c r="N348">
        <v>1508302800</v>
      </c>
      <c r="O348" s="10">
        <f t="shared" ref="O348" si="364">(((N348/60)/60)/24)+DATE(1970,1,1)</f>
        <v>43026.208333333328</v>
      </c>
      <c r="P348" t="b">
        <v>0</v>
      </c>
      <c r="Q348" t="b">
        <v>1</v>
      </c>
      <c r="R348" t="s">
        <v>60</v>
      </c>
      <c r="S348" s="6" t="str">
        <f>TRIM(MID(SUBSTITUTE($R348,"/",REPT(" ",LEN($R348))),(COLUMNS($R348:R348)-1)*LEN($R348)+1,LEN($R348)))</f>
        <v>music</v>
      </c>
      <c r="T348" s="6" t="str">
        <f>TRIM(MID(SUBSTITUTE($R348,"/",REPT(" ",LEN($R348))),(COLUMNS($R348:S348)-1)*LEN($R348)+1,LEN($R348)))</f>
        <v>indie rock</v>
      </c>
    </row>
    <row r="349" spans="1:20" hidden="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36"/>
        <v>1400.7777777777778</v>
      </c>
      <c r="G349" t="s">
        <v>20</v>
      </c>
      <c r="H349">
        <v>191</v>
      </c>
      <c r="I349" s="5">
        <f t="shared" si="337"/>
        <v>66.005235602094245</v>
      </c>
      <c r="J349" t="s">
        <v>21</v>
      </c>
      <c r="K349" t="s">
        <v>22</v>
      </c>
      <c r="L349">
        <v>1423634400</v>
      </c>
      <c r="M349" s="10">
        <f t="shared" si="338"/>
        <v>42046.25</v>
      </c>
      <c r="N349">
        <v>1425708000</v>
      </c>
      <c r="O349" s="10">
        <f t="shared" ref="O349" si="365">(((N349/60)/60)/24)+DATE(1970,1,1)</f>
        <v>42070.25</v>
      </c>
      <c r="P349" t="b">
        <v>0</v>
      </c>
      <c r="Q349" t="b">
        <v>0</v>
      </c>
      <c r="R349" t="s">
        <v>28</v>
      </c>
      <c r="S349" s="6" t="str">
        <f>TRIM(MID(SUBSTITUTE($R349,"/",REPT(" ",LEN($R349))),(COLUMNS($R349:R349)-1)*LEN($R349)+1,LEN($R349)))</f>
        <v>technology</v>
      </c>
      <c r="T349" s="6" t="str">
        <f>TRIM(MID(SUBSTITUTE($R349,"/",REPT(" ",LEN($R349))),(COLUMNS($R349:S349)-1)*LEN($R349)+1,LEN($R349)))</f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36"/>
        <v>71.770351758793964</v>
      </c>
      <c r="G350" t="s">
        <v>14</v>
      </c>
      <c r="H350">
        <v>3483</v>
      </c>
      <c r="I350" s="5">
        <f t="shared" si="337"/>
        <v>41.005742176284812</v>
      </c>
      <c r="J350" t="s">
        <v>21</v>
      </c>
      <c r="K350" t="s">
        <v>22</v>
      </c>
      <c r="L350">
        <v>1487224800</v>
      </c>
      <c r="M350" s="10">
        <f t="shared" si="338"/>
        <v>42782.25</v>
      </c>
      <c r="N350">
        <v>1488348000</v>
      </c>
      <c r="O350" s="10">
        <f t="shared" ref="O350" si="366">(((N350/60)/60)/24)+DATE(1970,1,1)</f>
        <v>42795.25</v>
      </c>
      <c r="P350" t="b">
        <v>0</v>
      </c>
      <c r="Q350" t="b">
        <v>0</v>
      </c>
      <c r="R350" t="s">
        <v>17</v>
      </c>
      <c r="S350" s="6" t="str">
        <f>TRIM(MID(SUBSTITUTE($R350,"/",REPT(" ",LEN($R350))),(COLUMNS($R350:R350)-1)*LEN($R350)+1,LEN($R350)))</f>
        <v>food</v>
      </c>
      <c r="T350" s="6" t="str">
        <f>TRIM(MID(SUBSTITUTE($R350,"/",REPT(" ",LEN($R350))),(COLUMNS($R350:S350)-1)*LEN($R350)+1,LEN($R350)))</f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36"/>
        <v>53.074115044247783</v>
      </c>
      <c r="G351" t="s">
        <v>14</v>
      </c>
      <c r="H351">
        <v>923</v>
      </c>
      <c r="I351" s="5">
        <f t="shared" si="337"/>
        <v>103.96316359696641</v>
      </c>
      <c r="J351" t="s">
        <v>21</v>
      </c>
      <c r="K351" t="s">
        <v>22</v>
      </c>
      <c r="L351">
        <v>1500008400</v>
      </c>
      <c r="M351" s="10">
        <f t="shared" si="338"/>
        <v>42930.208333333328</v>
      </c>
      <c r="N351">
        <v>1502600400</v>
      </c>
      <c r="O351" s="10">
        <f t="shared" ref="O351" si="367">(((N351/60)/60)/24)+DATE(1970,1,1)</f>
        <v>42960.208333333328</v>
      </c>
      <c r="P351" t="b">
        <v>0</v>
      </c>
      <c r="Q351" t="b">
        <v>0</v>
      </c>
      <c r="R351" t="s">
        <v>33</v>
      </c>
      <c r="S351" s="6" t="str">
        <f>TRIM(MID(SUBSTITUTE($R351,"/",REPT(" ",LEN($R351))),(COLUMNS($R351:R351)-1)*LEN($R351)+1,LEN($R351)))</f>
        <v>theater</v>
      </c>
      <c r="T351" s="6" t="str">
        <f>TRIM(MID(SUBSTITUTE($R351,"/",REPT(" ",LEN($R351))),(COLUMNS($R351:S351)-1)*LEN($R351)+1,LEN($R351)))</f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36"/>
        <v>5</v>
      </c>
      <c r="G352" t="s">
        <v>14</v>
      </c>
      <c r="H352">
        <v>1</v>
      </c>
      <c r="I352" s="5">
        <f t="shared" si="337"/>
        <v>5</v>
      </c>
      <c r="J352" t="s">
        <v>21</v>
      </c>
      <c r="K352" t="s">
        <v>22</v>
      </c>
      <c r="L352">
        <v>1432098000</v>
      </c>
      <c r="M352" s="10">
        <f t="shared" si="338"/>
        <v>42144.208333333328</v>
      </c>
      <c r="N352">
        <v>1433653200</v>
      </c>
      <c r="O352" s="10">
        <f t="shared" ref="O352" si="368">(((N352/60)/60)/24)+DATE(1970,1,1)</f>
        <v>42162.208333333328</v>
      </c>
      <c r="P352" t="b">
        <v>0</v>
      </c>
      <c r="Q352" t="b">
        <v>1</v>
      </c>
      <c r="R352" t="s">
        <v>159</v>
      </c>
      <c r="S352" s="6" t="str">
        <f>TRIM(MID(SUBSTITUTE($R352,"/",REPT(" ",LEN($R352))),(COLUMNS($R352:R352)-1)*LEN($R352)+1,LEN($R352)))</f>
        <v>music</v>
      </c>
      <c r="T352" s="6" t="str">
        <f>TRIM(MID(SUBSTITUTE($R352,"/",REPT(" ",LEN($R352))),(COLUMNS($R352:S352)-1)*LEN($R352)+1,LEN($R352)))</f>
        <v>jazz</v>
      </c>
    </row>
    <row r="353" spans="1:20" hidden="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36"/>
        <v>127.70715249662618</v>
      </c>
      <c r="G353" t="s">
        <v>20</v>
      </c>
      <c r="H353">
        <v>2013</v>
      </c>
      <c r="I353" s="5">
        <f t="shared" si="337"/>
        <v>47.009935419771487</v>
      </c>
      <c r="J353" t="s">
        <v>21</v>
      </c>
      <c r="K353" t="s">
        <v>22</v>
      </c>
      <c r="L353">
        <v>1440392400</v>
      </c>
      <c r="M353" s="10">
        <f t="shared" si="338"/>
        <v>42240.208333333328</v>
      </c>
      <c r="N353">
        <v>1441602000</v>
      </c>
      <c r="O353" s="10">
        <f t="shared" ref="O353" si="369">(((N353/60)/60)/24)+DATE(1970,1,1)</f>
        <v>42254.208333333328</v>
      </c>
      <c r="P353" t="b">
        <v>0</v>
      </c>
      <c r="Q353" t="b">
        <v>0</v>
      </c>
      <c r="R353" t="s">
        <v>23</v>
      </c>
      <c r="S353" s="6" t="str">
        <f>TRIM(MID(SUBSTITUTE($R353,"/",REPT(" ",LEN($R353))),(COLUMNS($R353:R353)-1)*LEN($R353)+1,LEN($R353)))</f>
        <v>music</v>
      </c>
      <c r="T353" s="6" t="str">
        <f>TRIM(MID(SUBSTITUTE($R353,"/",REPT(" ",LEN($R353))),(COLUMNS($R353:S353)-1)*LEN($R353)+1,LEN($R353)))</f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36"/>
        <v>34.892857142857139</v>
      </c>
      <c r="G354" t="s">
        <v>14</v>
      </c>
      <c r="H354">
        <v>33</v>
      </c>
      <c r="I354" s="5">
        <f t="shared" si="337"/>
        <v>29.606060606060606</v>
      </c>
      <c r="J354" t="s">
        <v>15</v>
      </c>
      <c r="K354" t="s">
        <v>16</v>
      </c>
      <c r="L354">
        <v>1446876000</v>
      </c>
      <c r="M354" s="10">
        <f t="shared" si="338"/>
        <v>42315.25</v>
      </c>
      <c r="N354">
        <v>1447567200</v>
      </c>
      <c r="O354" s="10">
        <f t="shared" ref="O354" si="370">(((N354/60)/60)/24)+DATE(1970,1,1)</f>
        <v>42323.25</v>
      </c>
      <c r="P354" t="b">
        <v>0</v>
      </c>
      <c r="Q354" t="b">
        <v>0</v>
      </c>
      <c r="R354" t="s">
        <v>33</v>
      </c>
      <c r="S354" s="6" t="str">
        <f>TRIM(MID(SUBSTITUTE($R354,"/",REPT(" ",LEN($R354))),(COLUMNS($R354:R354)-1)*LEN($R354)+1,LEN($R354)))</f>
        <v>theater</v>
      </c>
      <c r="T354" s="6" t="str">
        <f>TRIM(MID(SUBSTITUTE($R354,"/",REPT(" ",LEN($R354))),(COLUMNS($R354:S354)-1)*LEN($R354)+1,LEN($R354)))</f>
        <v>plays</v>
      </c>
    </row>
    <row r="355" spans="1:20" hidden="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36"/>
        <v>410.59821428571428</v>
      </c>
      <c r="G355" t="s">
        <v>20</v>
      </c>
      <c r="H355">
        <v>1703</v>
      </c>
      <c r="I355" s="5">
        <f t="shared" si="337"/>
        <v>81.010569583088667</v>
      </c>
      <c r="J355" t="s">
        <v>21</v>
      </c>
      <c r="K355" t="s">
        <v>22</v>
      </c>
      <c r="L355">
        <v>1562302800</v>
      </c>
      <c r="M355" s="10">
        <f t="shared" si="338"/>
        <v>43651.208333333328</v>
      </c>
      <c r="N355">
        <v>1562389200</v>
      </c>
      <c r="O355" s="10">
        <f t="shared" ref="O355" si="371">(((N355/60)/60)/24)+DATE(1970,1,1)</f>
        <v>43652.208333333328</v>
      </c>
      <c r="P355" t="b">
        <v>0</v>
      </c>
      <c r="Q355" t="b">
        <v>0</v>
      </c>
      <c r="R355" t="s">
        <v>33</v>
      </c>
      <c r="S355" s="6" t="str">
        <f>TRIM(MID(SUBSTITUTE($R355,"/",REPT(" ",LEN($R355))),(COLUMNS($R355:R355)-1)*LEN($R355)+1,LEN($R355)))</f>
        <v>theater</v>
      </c>
      <c r="T355" s="6" t="str">
        <f>TRIM(MID(SUBSTITUTE($R355,"/",REPT(" ",LEN($R355))),(COLUMNS($R355:S355)-1)*LEN($R355)+1,LEN($R355)))</f>
        <v>plays</v>
      </c>
    </row>
    <row r="356" spans="1:20" hidden="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36"/>
        <v>123.73770491803278</v>
      </c>
      <c r="G356" t="s">
        <v>20</v>
      </c>
      <c r="H356">
        <v>80</v>
      </c>
      <c r="I356" s="5">
        <f t="shared" si="337"/>
        <v>94.35</v>
      </c>
      <c r="J356" t="s">
        <v>36</v>
      </c>
      <c r="K356" t="s">
        <v>37</v>
      </c>
      <c r="L356">
        <v>1378184400</v>
      </c>
      <c r="M356" s="10">
        <f t="shared" si="338"/>
        <v>41520.208333333336</v>
      </c>
      <c r="N356">
        <v>1378789200</v>
      </c>
      <c r="O356" s="10">
        <f t="shared" ref="O356" si="372">(((N356/60)/60)/24)+DATE(1970,1,1)</f>
        <v>41527.208333333336</v>
      </c>
      <c r="P356" t="b">
        <v>0</v>
      </c>
      <c r="Q356" t="b">
        <v>0</v>
      </c>
      <c r="R356" t="s">
        <v>42</v>
      </c>
      <c r="S356" s="6" t="str">
        <f>TRIM(MID(SUBSTITUTE($R356,"/",REPT(" ",LEN($R356))),(COLUMNS($R356:R356)-1)*LEN($R356)+1,LEN($R356)))</f>
        <v>film &amp; video</v>
      </c>
      <c r="T356" s="6" t="str">
        <f>TRIM(MID(SUBSTITUTE($R356,"/",REPT(" ",LEN($R356))),(COLUMNS($R356:S356)-1)*LEN($R356)+1,LEN($R356)))</f>
        <v>documentary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36"/>
        <v>58.973684210526315</v>
      </c>
      <c r="G357" t="s">
        <v>47</v>
      </c>
      <c r="H357">
        <v>86</v>
      </c>
      <c r="I357" s="5">
        <f t="shared" si="337"/>
        <v>26.058139534883722</v>
      </c>
      <c r="J357" t="s">
        <v>21</v>
      </c>
      <c r="K357" t="s">
        <v>22</v>
      </c>
      <c r="L357">
        <v>1485064800</v>
      </c>
      <c r="M357" s="10">
        <f t="shared" si="338"/>
        <v>42757.25</v>
      </c>
      <c r="N357">
        <v>1488520800</v>
      </c>
      <c r="O357" s="10">
        <f t="shared" ref="O357" si="373">(((N357/60)/60)/24)+DATE(1970,1,1)</f>
        <v>42797.25</v>
      </c>
      <c r="P357" t="b">
        <v>0</v>
      </c>
      <c r="Q357" t="b">
        <v>0</v>
      </c>
      <c r="R357" t="s">
        <v>65</v>
      </c>
      <c r="S357" s="6" t="str">
        <f>TRIM(MID(SUBSTITUTE($R357,"/",REPT(" ",LEN($R357))),(COLUMNS($R357:R357)-1)*LEN($R357)+1,LEN($R357)))</f>
        <v>technology</v>
      </c>
      <c r="T357" s="6" t="str">
        <f>TRIM(MID(SUBSTITUTE($R357,"/",REPT(" ",LEN($R357))),(COLUMNS($R357:S357)-1)*LEN($R357)+1,LEN($R357)))</f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36"/>
        <v>36.892473118279568</v>
      </c>
      <c r="G358" t="s">
        <v>14</v>
      </c>
      <c r="H358">
        <v>40</v>
      </c>
      <c r="I358" s="5">
        <f t="shared" si="337"/>
        <v>85.775000000000006</v>
      </c>
      <c r="J358" t="s">
        <v>107</v>
      </c>
      <c r="K358" t="s">
        <v>108</v>
      </c>
      <c r="L358">
        <v>1326520800</v>
      </c>
      <c r="M358" s="10">
        <f t="shared" si="338"/>
        <v>40922.25</v>
      </c>
      <c r="N358">
        <v>1327298400</v>
      </c>
      <c r="O358" s="10">
        <f t="shared" ref="O358" si="374">(((N358/60)/60)/24)+DATE(1970,1,1)</f>
        <v>40931.25</v>
      </c>
      <c r="P358" t="b">
        <v>0</v>
      </c>
      <c r="Q358" t="b">
        <v>0</v>
      </c>
      <c r="R358" t="s">
        <v>33</v>
      </c>
      <c r="S358" s="6" t="str">
        <f>TRIM(MID(SUBSTITUTE($R358,"/",REPT(" ",LEN($R358))),(COLUMNS($R358:R358)-1)*LEN($R358)+1,LEN($R358)))</f>
        <v>theater</v>
      </c>
      <c r="T358" s="6" t="str">
        <f>TRIM(MID(SUBSTITUTE($R358,"/",REPT(" ",LEN($R358))),(COLUMNS($R358:S358)-1)*LEN($R358)+1,LEN($R358)))</f>
        <v>plays</v>
      </c>
    </row>
    <row r="359" spans="1:20" hidden="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36"/>
        <v>184.91304347826087</v>
      </c>
      <c r="G359" t="s">
        <v>20</v>
      </c>
      <c r="H359">
        <v>41</v>
      </c>
      <c r="I359" s="5">
        <f t="shared" si="337"/>
        <v>103.73170731707317</v>
      </c>
      <c r="J359" t="s">
        <v>21</v>
      </c>
      <c r="K359" t="s">
        <v>22</v>
      </c>
      <c r="L359">
        <v>1441256400</v>
      </c>
      <c r="M359" s="10">
        <f t="shared" si="338"/>
        <v>42250.208333333328</v>
      </c>
      <c r="N359">
        <v>1443416400</v>
      </c>
      <c r="O359" s="10">
        <f t="shared" ref="O359" si="375">(((N359/60)/60)/24)+DATE(1970,1,1)</f>
        <v>42275.208333333328</v>
      </c>
      <c r="P359" t="b">
        <v>0</v>
      </c>
      <c r="Q359" t="b">
        <v>0</v>
      </c>
      <c r="R359" t="s">
        <v>89</v>
      </c>
      <c r="S359" s="6" t="str">
        <f>TRIM(MID(SUBSTITUTE($R359,"/",REPT(" ",LEN($R359))),(COLUMNS($R359:R359)-1)*LEN($R359)+1,LEN($R359)))</f>
        <v>games</v>
      </c>
      <c r="T359" s="6" t="str">
        <f>TRIM(MID(SUBSTITUTE($R359,"/",REPT(" ",LEN($R359))),(COLUMNS($R359:S359)-1)*LEN($R359)+1,LEN($R359)))</f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36"/>
        <v>11.814432989690722</v>
      </c>
      <c r="G360" t="s">
        <v>14</v>
      </c>
      <c r="H360">
        <v>23</v>
      </c>
      <c r="I360" s="5">
        <f t="shared" si="337"/>
        <v>49.826086956521742</v>
      </c>
      <c r="J360" t="s">
        <v>15</v>
      </c>
      <c r="K360" t="s">
        <v>16</v>
      </c>
      <c r="L360">
        <v>1533877200</v>
      </c>
      <c r="M360" s="10">
        <f t="shared" si="338"/>
        <v>43322.208333333328</v>
      </c>
      <c r="N360">
        <v>1534136400</v>
      </c>
      <c r="O360" s="10">
        <f t="shared" ref="O360" si="376">(((N360/60)/60)/24)+DATE(1970,1,1)</f>
        <v>43325.208333333328</v>
      </c>
      <c r="P360" t="b">
        <v>1</v>
      </c>
      <c r="Q360" t="b">
        <v>0</v>
      </c>
      <c r="R360" t="s">
        <v>122</v>
      </c>
      <c r="S360" s="6" t="str">
        <f>TRIM(MID(SUBSTITUTE($R360,"/",REPT(" ",LEN($R360))),(COLUMNS($R360:R360)-1)*LEN($R360)+1,LEN($R360)))</f>
        <v>photography</v>
      </c>
      <c r="T360" s="6" t="str">
        <f>TRIM(MID(SUBSTITUTE($R360,"/",REPT(" ",LEN($R360))),(COLUMNS($R360:S360)-1)*LEN($R360)+1,LEN($R360)))</f>
        <v>photography books</v>
      </c>
    </row>
    <row r="361" spans="1:20" hidden="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36"/>
        <v>298.7</v>
      </c>
      <c r="G361" t="s">
        <v>20</v>
      </c>
      <c r="H361">
        <v>187</v>
      </c>
      <c r="I361" s="5">
        <f t="shared" si="337"/>
        <v>63.893048128342244</v>
      </c>
      <c r="J361" t="s">
        <v>21</v>
      </c>
      <c r="K361" t="s">
        <v>22</v>
      </c>
      <c r="L361">
        <v>1314421200</v>
      </c>
      <c r="M361" s="10">
        <f t="shared" si="338"/>
        <v>40782.208333333336</v>
      </c>
      <c r="N361">
        <v>1315026000</v>
      </c>
      <c r="O361" s="10">
        <f t="shared" ref="O361" si="377">(((N361/60)/60)/24)+DATE(1970,1,1)</f>
        <v>40789.208333333336</v>
      </c>
      <c r="P361" t="b">
        <v>0</v>
      </c>
      <c r="Q361" t="b">
        <v>0</v>
      </c>
      <c r="R361" t="s">
        <v>71</v>
      </c>
      <c r="S361" s="6" t="str">
        <f>TRIM(MID(SUBSTITUTE($R361,"/",REPT(" ",LEN($R361))),(COLUMNS($R361:R361)-1)*LEN($R361)+1,LEN($R361)))</f>
        <v>film &amp; video</v>
      </c>
      <c r="T361" s="6" t="str">
        <f>TRIM(MID(SUBSTITUTE($R361,"/",REPT(" ",LEN($R361))),(COLUMNS($R361:S361)-1)*LEN($R361)+1,LEN($R361)))</f>
        <v>animation</v>
      </c>
    </row>
    <row r="362" spans="1:20" hidden="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36"/>
        <v>226.35175879396985</v>
      </c>
      <c r="G362" t="s">
        <v>20</v>
      </c>
      <c r="H362">
        <v>2875</v>
      </c>
      <c r="I362" s="5">
        <f t="shared" si="337"/>
        <v>47.002434782608695</v>
      </c>
      <c r="J362" t="s">
        <v>40</v>
      </c>
      <c r="K362" t="s">
        <v>41</v>
      </c>
      <c r="L362">
        <v>1293861600</v>
      </c>
      <c r="M362" s="10">
        <f t="shared" si="338"/>
        <v>40544.25</v>
      </c>
      <c r="N362">
        <v>1295071200</v>
      </c>
      <c r="O362" s="10">
        <f t="shared" ref="O362" si="378">(((N362/60)/60)/24)+DATE(1970,1,1)</f>
        <v>40558.25</v>
      </c>
      <c r="P362" t="b">
        <v>0</v>
      </c>
      <c r="Q362" t="b">
        <v>1</v>
      </c>
      <c r="R362" t="s">
        <v>33</v>
      </c>
      <c r="S362" s="6" t="str">
        <f>TRIM(MID(SUBSTITUTE($R362,"/",REPT(" ",LEN($R362))),(COLUMNS($R362:R362)-1)*LEN($R362)+1,LEN($R362)))</f>
        <v>theater</v>
      </c>
      <c r="T362" s="6" t="str">
        <f>TRIM(MID(SUBSTITUTE($R362,"/",REPT(" ",LEN($R362))),(COLUMNS($R362:S362)-1)*LEN($R362)+1,LEN($R362)))</f>
        <v>plays</v>
      </c>
    </row>
    <row r="363" spans="1:20" hidden="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36"/>
        <v>173.56363636363636</v>
      </c>
      <c r="G363" t="s">
        <v>20</v>
      </c>
      <c r="H363">
        <v>88</v>
      </c>
      <c r="I363" s="5">
        <f t="shared" si="337"/>
        <v>108.47727272727273</v>
      </c>
      <c r="J363" t="s">
        <v>21</v>
      </c>
      <c r="K363" t="s">
        <v>22</v>
      </c>
      <c r="L363">
        <v>1507352400</v>
      </c>
      <c r="M363" s="10">
        <f t="shared" si="338"/>
        <v>43015.208333333328</v>
      </c>
      <c r="N363">
        <v>1509426000</v>
      </c>
      <c r="O363" s="10">
        <f t="shared" ref="O363" si="379">(((N363/60)/60)/24)+DATE(1970,1,1)</f>
        <v>43039.208333333328</v>
      </c>
      <c r="P363" t="b">
        <v>0</v>
      </c>
      <c r="Q363" t="b">
        <v>0</v>
      </c>
      <c r="R363" t="s">
        <v>33</v>
      </c>
      <c r="S363" s="6" t="str">
        <f>TRIM(MID(SUBSTITUTE($R363,"/",REPT(" ",LEN($R363))),(COLUMNS($R363:R363)-1)*LEN($R363)+1,LEN($R363)))</f>
        <v>theater</v>
      </c>
      <c r="T363" s="6" t="str">
        <f>TRIM(MID(SUBSTITUTE($R363,"/",REPT(" ",LEN($R363))),(COLUMNS($R363:S363)-1)*LEN($R363)+1,LEN($R363)))</f>
        <v>plays</v>
      </c>
    </row>
    <row r="364" spans="1:20" hidden="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36"/>
        <v>371.75675675675677</v>
      </c>
      <c r="G364" t="s">
        <v>20</v>
      </c>
      <c r="H364">
        <v>191</v>
      </c>
      <c r="I364" s="5">
        <f t="shared" si="337"/>
        <v>72.015706806282722</v>
      </c>
      <c r="J364" t="s">
        <v>21</v>
      </c>
      <c r="K364" t="s">
        <v>22</v>
      </c>
      <c r="L364">
        <v>1296108000</v>
      </c>
      <c r="M364" s="10">
        <f t="shared" si="338"/>
        <v>40570.25</v>
      </c>
      <c r="N364">
        <v>1299391200</v>
      </c>
      <c r="O364" s="10">
        <f t="shared" ref="O364" si="380">(((N364/60)/60)/24)+DATE(1970,1,1)</f>
        <v>40608.25</v>
      </c>
      <c r="P364" t="b">
        <v>0</v>
      </c>
      <c r="Q364" t="b">
        <v>0</v>
      </c>
      <c r="R364" t="s">
        <v>23</v>
      </c>
      <c r="S364" s="6" t="str">
        <f>TRIM(MID(SUBSTITUTE($R364,"/",REPT(" ",LEN($R364))),(COLUMNS($R364:R364)-1)*LEN($R364)+1,LEN($R364)))</f>
        <v>music</v>
      </c>
      <c r="T364" s="6" t="str">
        <f>TRIM(MID(SUBSTITUTE($R364,"/",REPT(" ",LEN($R364))),(COLUMNS($R364:S364)-1)*LEN($R364)+1,LEN($R364)))</f>
        <v>rock</v>
      </c>
    </row>
    <row r="365" spans="1:20" hidden="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36"/>
        <v>160.19230769230771</v>
      </c>
      <c r="G365" t="s">
        <v>20</v>
      </c>
      <c r="H365">
        <v>139</v>
      </c>
      <c r="I365" s="5">
        <f t="shared" si="337"/>
        <v>59.928057553956833</v>
      </c>
      <c r="J365" t="s">
        <v>21</v>
      </c>
      <c r="K365" t="s">
        <v>22</v>
      </c>
      <c r="L365">
        <v>1324965600</v>
      </c>
      <c r="M365" s="10">
        <f t="shared" si="338"/>
        <v>40904.25</v>
      </c>
      <c r="N365">
        <v>1325052000</v>
      </c>
      <c r="O365" s="10">
        <f t="shared" ref="O365" si="381">(((N365/60)/60)/24)+DATE(1970,1,1)</f>
        <v>40905.25</v>
      </c>
      <c r="P365" t="b">
        <v>0</v>
      </c>
      <c r="Q365" t="b">
        <v>0</v>
      </c>
      <c r="R365" t="s">
        <v>23</v>
      </c>
      <c r="S365" s="6" t="str">
        <f>TRIM(MID(SUBSTITUTE($R365,"/",REPT(" ",LEN($R365))),(COLUMNS($R365:R365)-1)*LEN($R365)+1,LEN($R365)))</f>
        <v>music</v>
      </c>
      <c r="T365" s="6" t="str">
        <f>TRIM(MID(SUBSTITUTE($R365,"/",REPT(" ",LEN($R365))),(COLUMNS($R365:S365)-1)*LEN($R365)+1,LEN($R365)))</f>
        <v>rock</v>
      </c>
    </row>
    <row r="366" spans="1:20" hidden="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36"/>
        <v>1616.3333333333335</v>
      </c>
      <c r="G366" t="s">
        <v>20</v>
      </c>
      <c r="H366">
        <v>186</v>
      </c>
      <c r="I366" s="5">
        <f t="shared" si="337"/>
        <v>78.209677419354833</v>
      </c>
      <c r="J366" t="s">
        <v>21</v>
      </c>
      <c r="K366" t="s">
        <v>22</v>
      </c>
      <c r="L366">
        <v>1520229600</v>
      </c>
      <c r="M366" s="10">
        <f t="shared" si="338"/>
        <v>43164.25</v>
      </c>
      <c r="N366">
        <v>1522818000</v>
      </c>
      <c r="O366" s="10">
        <f t="shared" ref="O366" si="382">(((N366/60)/60)/24)+DATE(1970,1,1)</f>
        <v>43194.208333333328</v>
      </c>
      <c r="P366" t="b">
        <v>0</v>
      </c>
      <c r="Q366" t="b">
        <v>0</v>
      </c>
      <c r="R366" t="s">
        <v>60</v>
      </c>
      <c r="S366" s="6" t="str">
        <f>TRIM(MID(SUBSTITUTE($R366,"/",REPT(" ",LEN($R366))),(COLUMNS($R366:R366)-1)*LEN($R366)+1,LEN($R366)))</f>
        <v>music</v>
      </c>
      <c r="T366" s="6" t="str">
        <f>TRIM(MID(SUBSTITUTE($R366,"/",REPT(" ",LEN($R366))),(COLUMNS($R366:S366)-1)*LEN($R366)+1,LEN($R366)))</f>
        <v>indie rock</v>
      </c>
    </row>
    <row r="367" spans="1:20" hidden="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36"/>
        <v>733.4375</v>
      </c>
      <c r="G367" t="s">
        <v>20</v>
      </c>
      <c r="H367">
        <v>112</v>
      </c>
      <c r="I367" s="5">
        <f t="shared" si="337"/>
        <v>104.77678571428571</v>
      </c>
      <c r="J367" t="s">
        <v>26</v>
      </c>
      <c r="K367" t="s">
        <v>27</v>
      </c>
      <c r="L367">
        <v>1482991200</v>
      </c>
      <c r="M367" s="10">
        <f t="shared" si="338"/>
        <v>42733.25</v>
      </c>
      <c r="N367">
        <v>1485324000</v>
      </c>
      <c r="O367" s="10">
        <f t="shared" ref="O367" si="383">(((N367/60)/60)/24)+DATE(1970,1,1)</f>
        <v>42760.25</v>
      </c>
      <c r="P367" t="b">
        <v>0</v>
      </c>
      <c r="Q367" t="b">
        <v>0</v>
      </c>
      <c r="R367" t="s">
        <v>33</v>
      </c>
      <c r="S367" s="6" t="str">
        <f>TRIM(MID(SUBSTITUTE($R367,"/",REPT(" ",LEN($R367))),(COLUMNS($R367:R367)-1)*LEN($R367)+1,LEN($R367)))</f>
        <v>theater</v>
      </c>
      <c r="T367" s="6" t="str">
        <f>TRIM(MID(SUBSTITUTE($R367,"/",REPT(" ",LEN($R367))),(COLUMNS($R367:S367)-1)*LEN($R367)+1,LEN($R367)))</f>
        <v>plays</v>
      </c>
    </row>
    <row r="368" spans="1:20" hidden="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36"/>
        <v>592.11111111111109</v>
      </c>
      <c r="G368" t="s">
        <v>20</v>
      </c>
      <c r="H368">
        <v>101</v>
      </c>
      <c r="I368" s="5">
        <f t="shared" si="337"/>
        <v>105.52475247524752</v>
      </c>
      <c r="J368" t="s">
        <v>21</v>
      </c>
      <c r="K368" t="s">
        <v>22</v>
      </c>
      <c r="L368">
        <v>1294034400</v>
      </c>
      <c r="M368" s="10">
        <f t="shared" si="338"/>
        <v>40546.25</v>
      </c>
      <c r="N368">
        <v>1294120800</v>
      </c>
      <c r="O368" s="10">
        <f t="shared" ref="O368" si="384">(((N368/60)/60)/24)+DATE(1970,1,1)</f>
        <v>40547.25</v>
      </c>
      <c r="P368" t="b">
        <v>0</v>
      </c>
      <c r="Q368" t="b">
        <v>1</v>
      </c>
      <c r="R368" t="s">
        <v>33</v>
      </c>
      <c r="S368" s="6" t="str">
        <f>TRIM(MID(SUBSTITUTE($R368,"/",REPT(" ",LEN($R368))),(COLUMNS($R368:R368)-1)*LEN($R368)+1,LEN($R368)))</f>
        <v>theater</v>
      </c>
      <c r="T368" s="6" t="str">
        <f>TRIM(MID(SUBSTITUTE($R368,"/",REPT(" ",LEN($R368))),(COLUMNS($R368:S368)-1)*LEN($R368)+1,LEN($R368)))</f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36"/>
        <v>18.888888888888889</v>
      </c>
      <c r="G369" t="s">
        <v>14</v>
      </c>
      <c r="H369">
        <v>75</v>
      </c>
      <c r="I369" s="5">
        <f t="shared" si="337"/>
        <v>24.933333333333334</v>
      </c>
      <c r="J369" t="s">
        <v>21</v>
      </c>
      <c r="K369" t="s">
        <v>22</v>
      </c>
      <c r="L369">
        <v>1413608400</v>
      </c>
      <c r="M369" s="10">
        <f t="shared" si="338"/>
        <v>41930.208333333336</v>
      </c>
      <c r="N369">
        <v>1415685600</v>
      </c>
      <c r="O369" s="10">
        <f t="shared" ref="O369" si="385">(((N369/60)/60)/24)+DATE(1970,1,1)</f>
        <v>41954.25</v>
      </c>
      <c r="P369" t="b">
        <v>0</v>
      </c>
      <c r="Q369" t="b">
        <v>1</v>
      </c>
      <c r="R369" t="s">
        <v>33</v>
      </c>
      <c r="S369" s="6" t="str">
        <f>TRIM(MID(SUBSTITUTE($R369,"/",REPT(" ",LEN($R369))),(COLUMNS($R369:R369)-1)*LEN($R369)+1,LEN($R369)))</f>
        <v>theater</v>
      </c>
      <c r="T369" s="6" t="str">
        <f>TRIM(MID(SUBSTITUTE($R369,"/",REPT(" ",LEN($R369))),(COLUMNS($R369:S369)-1)*LEN($R369)+1,LEN($R369)))</f>
        <v>plays</v>
      </c>
    </row>
    <row r="370" spans="1:20" hidden="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36"/>
        <v>276.80769230769232</v>
      </c>
      <c r="G370" t="s">
        <v>20</v>
      </c>
      <c r="H370">
        <v>206</v>
      </c>
      <c r="I370" s="5">
        <f t="shared" si="337"/>
        <v>69.873786407766985</v>
      </c>
      <c r="J370" t="s">
        <v>40</v>
      </c>
      <c r="K370" t="s">
        <v>41</v>
      </c>
      <c r="L370">
        <v>1286946000</v>
      </c>
      <c r="M370" s="10">
        <f t="shared" si="338"/>
        <v>40464.208333333336</v>
      </c>
      <c r="N370">
        <v>1288933200</v>
      </c>
      <c r="O370" s="10">
        <f t="shared" ref="O370" si="386">(((N370/60)/60)/24)+DATE(1970,1,1)</f>
        <v>40487.208333333336</v>
      </c>
      <c r="P370" t="b">
        <v>0</v>
      </c>
      <c r="Q370" t="b">
        <v>1</v>
      </c>
      <c r="R370" t="s">
        <v>42</v>
      </c>
      <c r="S370" s="6" t="str">
        <f>TRIM(MID(SUBSTITUTE($R370,"/",REPT(" ",LEN($R370))),(COLUMNS($R370:R370)-1)*LEN($R370)+1,LEN($R370)))</f>
        <v>film &amp; video</v>
      </c>
      <c r="T370" s="6" t="str">
        <f>TRIM(MID(SUBSTITUTE($R370,"/",REPT(" ",LEN($R370))),(COLUMNS($R370:S370)-1)*LEN($R370)+1,LEN($R370)))</f>
        <v>documentary</v>
      </c>
    </row>
    <row r="371" spans="1:20" hidden="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36"/>
        <v>273.01851851851848</v>
      </c>
      <c r="G371" t="s">
        <v>20</v>
      </c>
      <c r="H371">
        <v>154</v>
      </c>
      <c r="I371" s="5">
        <f t="shared" si="337"/>
        <v>95.733766233766232</v>
      </c>
      <c r="J371" t="s">
        <v>21</v>
      </c>
      <c r="K371" t="s">
        <v>22</v>
      </c>
      <c r="L371">
        <v>1359871200</v>
      </c>
      <c r="M371" s="10">
        <f t="shared" si="338"/>
        <v>41308.25</v>
      </c>
      <c r="N371">
        <v>1363237200</v>
      </c>
      <c r="O371" s="10">
        <f t="shared" ref="O371" si="387">(((N371/60)/60)/24)+DATE(1970,1,1)</f>
        <v>41347.208333333336</v>
      </c>
      <c r="P371" t="b">
        <v>0</v>
      </c>
      <c r="Q371" t="b">
        <v>1</v>
      </c>
      <c r="R371" t="s">
        <v>269</v>
      </c>
      <c r="S371" s="6" t="str">
        <f>TRIM(MID(SUBSTITUTE($R371,"/",REPT(" ",LEN($R371))),(COLUMNS($R371:R371)-1)*LEN($R371)+1,LEN($R371)))</f>
        <v>film &amp; video</v>
      </c>
      <c r="T371" s="6" t="str">
        <f>TRIM(MID(SUBSTITUTE($R371,"/",REPT(" ",LEN($R371))),(COLUMNS($R371:S371)-1)*LEN($R371)+1,LEN($R371)))</f>
        <v>television</v>
      </c>
    </row>
    <row r="372" spans="1:20" hidden="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36"/>
        <v>159.36331255565449</v>
      </c>
      <c r="G372" t="s">
        <v>20</v>
      </c>
      <c r="H372">
        <v>5966</v>
      </c>
      <c r="I372" s="5">
        <f t="shared" si="337"/>
        <v>29.997485752598056</v>
      </c>
      <c r="J372" t="s">
        <v>21</v>
      </c>
      <c r="K372" t="s">
        <v>22</v>
      </c>
      <c r="L372">
        <v>1555304400</v>
      </c>
      <c r="M372" s="10">
        <f t="shared" si="338"/>
        <v>43570.208333333328</v>
      </c>
      <c r="N372">
        <v>1555822800</v>
      </c>
      <c r="O372" s="10">
        <f t="shared" ref="O372" si="388">(((N372/60)/60)/24)+DATE(1970,1,1)</f>
        <v>43576.208333333328</v>
      </c>
      <c r="P372" t="b">
        <v>0</v>
      </c>
      <c r="Q372" t="b">
        <v>0</v>
      </c>
      <c r="R372" t="s">
        <v>33</v>
      </c>
      <c r="S372" s="6" t="str">
        <f>TRIM(MID(SUBSTITUTE($R372,"/",REPT(" ",LEN($R372))),(COLUMNS($R372:R372)-1)*LEN($R372)+1,LEN($R372)))</f>
        <v>theater</v>
      </c>
      <c r="T372" s="6" t="str">
        <f>TRIM(MID(SUBSTITUTE($R372,"/",REPT(" ",LEN($R372))),(COLUMNS($R372:S372)-1)*LEN($R372)+1,LEN($R372)))</f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36"/>
        <v>67.869978858350947</v>
      </c>
      <c r="G373" t="s">
        <v>14</v>
      </c>
      <c r="H373">
        <v>2176</v>
      </c>
      <c r="I373" s="5">
        <f t="shared" si="337"/>
        <v>59.011948529411768</v>
      </c>
      <c r="J373" t="s">
        <v>21</v>
      </c>
      <c r="K373" t="s">
        <v>22</v>
      </c>
      <c r="L373">
        <v>1423375200</v>
      </c>
      <c r="M373" s="10">
        <f t="shared" si="338"/>
        <v>42043.25</v>
      </c>
      <c r="N373">
        <v>1427778000</v>
      </c>
      <c r="O373" s="10">
        <f t="shared" ref="O373" si="389">(((N373/60)/60)/24)+DATE(1970,1,1)</f>
        <v>42094.208333333328</v>
      </c>
      <c r="P373" t="b">
        <v>0</v>
      </c>
      <c r="Q373" t="b">
        <v>0</v>
      </c>
      <c r="R373" t="s">
        <v>33</v>
      </c>
      <c r="S373" s="6" t="str">
        <f>TRIM(MID(SUBSTITUTE($R373,"/",REPT(" ",LEN($R373))),(COLUMNS($R373:R373)-1)*LEN($R373)+1,LEN($R373)))</f>
        <v>theater</v>
      </c>
      <c r="T373" s="6" t="str">
        <f>TRIM(MID(SUBSTITUTE($R373,"/",REPT(" ",LEN($R373))),(COLUMNS($R373:S373)-1)*LEN($R373)+1,LEN($R373)))</f>
        <v>plays</v>
      </c>
    </row>
    <row r="374" spans="1:20" ht="31.5" hidden="1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36"/>
        <v>1591.5555555555554</v>
      </c>
      <c r="G374" t="s">
        <v>20</v>
      </c>
      <c r="H374">
        <v>169</v>
      </c>
      <c r="I374" s="5">
        <f t="shared" si="337"/>
        <v>84.757396449704146</v>
      </c>
      <c r="J374" t="s">
        <v>21</v>
      </c>
      <c r="K374" t="s">
        <v>22</v>
      </c>
      <c r="L374">
        <v>1420696800</v>
      </c>
      <c r="M374" s="10">
        <f t="shared" si="338"/>
        <v>42012.25</v>
      </c>
      <c r="N374">
        <v>1422424800</v>
      </c>
      <c r="O374" s="10">
        <f t="shared" ref="O374" si="390">(((N374/60)/60)/24)+DATE(1970,1,1)</f>
        <v>42032.25</v>
      </c>
      <c r="P374" t="b">
        <v>0</v>
      </c>
      <c r="Q374" t="b">
        <v>1</v>
      </c>
      <c r="R374" t="s">
        <v>42</v>
      </c>
      <c r="S374" s="6" t="str">
        <f>TRIM(MID(SUBSTITUTE($R374,"/",REPT(" ",LEN($R374))),(COLUMNS($R374:R374)-1)*LEN($R374)+1,LEN($R374)))</f>
        <v>film &amp; video</v>
      </c>
      <c r="T374" s="6" t="str">
        <f>TRIM(MID(SUBSTITUTE($R374,"/",REPT(" ",LEN($R374))),(COLUMNS($R374:S374)-1)*LEN($R374)+1,LEN($R374)))</f>
        <v>documentary</v>
      </c>
    </row>
    <row r="375" spans="1:20" hidden="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36"/>
        <v>730.18222222222221</v>
      </c>
      <c r="G375" t="s">
        <v>20</v>
      </c>
      <c r="H375">
        <v>2106</v>
      </c>
      <c r="I375" s="5">
        <f t="shared" si="337"/>
        <v>78.010921177587846</v>
      </c>
      <c r="J375" t="s">
        <v>21</v>
      </c>
      <c r="K375" t="s">
        <v>22</v>
      </c>
      <c r="L375">
        <v>1502946000</v>
      </c>
      <c r="M375" s="10">
        <f t="shared" si="338"/>
        <v>42964.208333333328</v>
      </c>
      <c r="N375">
        <v>1503637200</v>
      </c>
      <c r="O375" s="10">
        <f t="shared" ref="O375" si="391">(((N375/60)/60)/24)+DATE(1970,1,1)</f>
        <v>42972.208333333328</v>
      </c>
      <c r="P375" t="b">
        <v>0</v>
      </c>
      <c r="Q375" t="b">
        <v>0</v>
      </c>
      <c r="R375" t="s">
        <v>33</v>
      </c>
      <c r="S375" s="6" t="str">
        <f>TRIM(MID(SUBSTITUTE($R375,"/",REPT(" ",LEN($R375))),(COLUMNS($R375:R375)-1)*LEN($R375)+1,LEN($R375)))</f>
        <v>theater</v>
      </c>
      <c r="T375" s="6" t="str">
        <f>TRIM(MID(SUBSTITUTE($R375,"/",REPT(" ",LEN($R375))),(COLUMNS($R375:S375)-1)*LEN($R375)+1,LEN($R375)))</f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36"/>
        <v>13.185782556750297</v>
      </c>
      <c r="G376" t="s">
        <v>14</v>
      </c>
      <c r="H376">
        <v>441</v>
      </c>
      <c r="I376" s="5">
        <f t="shared" si="337"/>
        <v>50.05215419501134</v>
      </c>
      <c r="J376" t="s">
        <v>21</v>
      </c>
      <c r="K376" t="s">
        <v>22</v>
      </c>
      <c r="L376">
        <v>1547186400</v>
      </c>
      <c r="M376" s="10">
        <f t="shared" si="338"/>
        <v>43476.25</v>
      </c>
      <c r="N376">
        <v>1547618400</v>
      </c>
      <c r="O376" s="10">
        <f t="shared" ref="O376" si="392">(((N376/60)/60)/24)+DATE(1970,1,1)</f>
        <v>43481.25</v>
      </c>
      <c r="P376" t="b">
        <v>0</v>
      </c>
      <c r="Q376" t="b">
        <v>1</v>
      </c>
      <c r="R376" t="s">
        <v>42</v>
      </c>
      <c r="S376" s="6" t="str">
        <f>TRIM(MID(SUBSTITUTE($R376,"/",REPT(" ",LEN($R376))),(COLUMNS($R376:R376)-1)*LEN($R376)+1,LEN($R376)))</f>
        <v>film &amp; video</v>
      </c>
      <c r="T376" s="6" t="str">
        <f>TRIM(MID(SUBSTITUTE($R376,"/",REPT(" ",LEN($R376))),(COLUMNS($R376:S376)-1)*LEN($R376)+1,LEN($R376)))</f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36"/>
        <v>54.777777777777779</v>
      </c>
      <c r="G377" t="s">
        <v>14</v>
      </c>
      <c r="H377">
        <v>25</v>
      </c>
      <c r="I377" s="5">
        <f t="shared" si="337"/>
        <v>59.16</v>
      </c>
      <c r="J377" t="s">
        <v>21</v>
      </c>
      <c r="K377" t="s">
        <v>22</v>
      </c>
      <c r="L377">
        <v>1444971600</v>
      </c>
      <c r="M377" s="10">
        <f t="shared" si="338"/>
        <v>42293.208333333328</v>
      </c>
      <c r="N377">
        <v>1449900000</v>
      </c>
      <c r="O377" s="10">
        <f t="shared" ref="O377" si="393">(((N377/60)/60)/24)+DATE(1970,1,1)</f>
        <v>42350.25</v>
      </c>
      <c r="P377" t="b">
        <v>0</v>
      </c>
      <c r="Q377" t="b">
        <v>0</v>
      </c>
      <c r="R377" t="s">
        <v>60</v>
      </c>
      <c r="S377" s="6" t="str">
        <f>TRIM(MID(SUBSTITUTE($R377,"/",REPT(" ",LEN($R377))),(COLUMNS($R377:R377)-1)*LEN($R377)+1,LEN($R377)))</f>
        <v>music</v>
      </c>
      <c r="T377" s="6" t="str">
        <f>TRIM(MID(SUBSTITUTE($R377,"/",REPT(" ",LEN($R377))),(COLUMNS($R377:S377)-1)*LEN($R377)+1,LEN($R377)))</f>
        <v>indie rock</v>
      </c>
    </row>
    <row r="378" spans="1:20" hidden="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36"/>
        <v>361.02941176470591</v>
      </c>
      <c r="G378" t="s">
        <v>20</v>
      </c>
      <c r="H378">
        <v>131</v>
      </c>
      <c r="I378" s="5">
        <f t="shared" si="337"/>
        <v>93.702290076335885</v>
      </c>
      <c r="J378" t="s">
        <v>21</v>
      </c>
      <c r="K378" t="s">
        <v>22</v>
      </c>
      <c r="L378">
        <v>1404622800</v>
      </c>
      <c r="M378" s="10">
        <f t="shared" si="338"/>
        <v>41826.208333333336</v>
      </c>
      <c r="N378">
        <v>1405141200</v>
      </c>
      <c r="O378" s="10">
        <f t="shared" ref="O378" si="394">(((N378/60)/60)/24)+DATE(1970,1,1)</f>
        <v>41832.208333333336</v>
      </c>
      <c r="P378" t="b">
        <v>0</v>
      </c>
      <c r="Q378" t="b">
        <v>0</v>
      </c>
      <c r="R378" t="s">
        <v>23</v>
      </c>
      <c r="S378" s="6" t="str">
        <f>TRIM(MID(SUBSTITUTE($R378,"/",REPT(" ",LEN($R378))),(COLUMNS($R378:R378)-1)*LEN($R378)+1,LEN($R378)))</f>
        <v>music</v>
      </c>
      <c r="T378" s="6" t="str">
        <f>TRIM(MID(SUBSTITUTE($R378,"/",REPT(" ",LEN($R378))),(COLUMNS($R378:S378)-1)*LEN($R378)+1,LEN($R378)))</f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36"/>
        <v>10.257545271629779</v>
      </c>
      <c r="G379" t="s">
        <v>14</v>
      </c>
      <c r="H379">
        <v>127</v>
      </c>
      <c r="I379" s="5">
        <f t="shared" si="337"/>
        <v>40.14173228346457</v>
      </c>
      <c r="J379" t="s">
        <v>21</v>
      </c>
      <c r="K379" t="s">
        <v>22</v>
      </c>
      <c r="L379">
        <v>1571720400</v>
      </c>
      <c r="M379" s="10">
        <f t="shared" si="338"/>
        <v>43760.208333333328</v>
      </c>
      <c r="N379">
        <v>1572933600</v>
      </c>
      <c r="O379" s="10">
        <f t="shared" ref="O379" si="395">(((N379/60)/60)/24)+DATE(1970,1,1)</f>
        <v>43774.25</v>
      </c>
      <c r="P379" t="b">
        <v>0</v>
      </c>
      <c r="Q379" t="b">
        <v>0</v>
      </c>
      <c r="R379" t="s">
        <v>33</v>
      </c>
      <c r="S379" s="6" t="str">
        <f>TRIM(MID(SUBSTITUTE($R379,"/",REPT(" ",LEN($R379))),(COLUMNS($R379:R379)-1)*LEN($R379)+1,LEN($R379)))</f>
        <v>theater</v>
      </c>
      <c r="T379" s="6" t="str">
        <f>TRIM(MID(SUBSTITUTE($R379,"/",REPT(" ",LEN($R379))),(COLUMNS($R379:S379)-1)*LEN($R379)+1,LEN($R379)))</f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36"/>
        <v>13.962962962962964</v>
      </c>
      <c r="G380" t="s">
        <v>14</v>
      </c>
      <c r="H380">
        <v>355</v>
      </c>
      <c r="I380" s="5">
        <f t="shared" si="337"/>
        <v>70.090140845070422</v>
      </c>
      <c r="J380" t="s">
        <v>21</v>
      </c>
      <c r="K380" t="s">
        <v>22</v>
      </c>
      <c r="L380">
        <v>1526878800</v>
      </c>
      <c r="M380" s="10">
        <f t="shared" si="338"/>
        <v>43241.208333333328</v>
      </c>
      <c r="N380">
        <v>1530162000</v>
      </c>
      <c r="O380" s="10">
        <f t="shared" ref="O380" si="396">(((N380/60)/60)/24)+DATE(1970,1,1)</f>
        <v>43279.208333333328</v>
      </c>
      <c r="P380" t="b">
        <v>0</v>
      </c>
      <c r="Q380" t="b">
        <v>0</v>
      </c>
      <c r="R380" t="s">
        <v>42</v>
      </c>
      <c r="S380" s="6" t="str">
        <f>TRIM(MID(SUBSTITUTE($R380,"/",REPT(" ",LEN($R380))),(COLUMNS($R380:R380)-1)*LEN($R380)+1,LEN($R380)))</f>
        <v>film &amp; video</v>
      </c>
      <c r="T380" s="6" t="str">
        <f>TRIM(MID(SUBSTITUTE($R380,"/",REPT(" ",LEN($R380))),(COLUMNS($R380:S380)-1)*LEN($R380)+1,LEN($R380)))</f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36"/>
        <v>40.444444444444443</v>
      </c>
      <c r="G381" t="s">
        <v>14</v>
      </c>
      <c r="H381">
        <v>44</v>
      </c>
      <c r="I381" s="5">
        <f t="shared" si="337"/>
        <v>66.181818181818187</v>
      </c>
      <c r="J381" t="s">
        <v>40</v>
      </c>
      <c r="K381" t="s">
        <v>41</v>
      </c>
      <c r="L381">
        <v>1319691600</v>
      </c>
      <c r="M381" s="10">
        <f t="shared" si="338"/>
        <v>40843.208333333336</v>
      </c>
      <c r="N381">
        <v>1320904800</v>
      </c>
      <c r="O381" s="10">
        <f t="shared" ref="O381" si="397">(((N381/60)/60)/24)+DATE(1970,1,1)</f>
        <v>40857.25</v>
      </c>
      <c r="P381" t="b">
        <v>0</v>
      </c>
      <c r="Q381" t="b">
        <v>0</v>
      </c>
      <c r="R381" t="s">
        <v>33</v>
      </c>
      <c r="S381" s="6" t="str">
        <f>TRIM(MID(SUBSTITUTE($R381,"/",REPT(" ",LEN($R381))),(COLUMNS($R381:R381)-1)*LEN($R381)+1,LEN($R381)))</f>
        <v>theater</v>
      </c>
      <c r="T381" s="6" t="str">
        <f>TRIM(MID(SUBSTITUTE($R381,"/",REPT(" ",LEN($R381))),(COLUMNS($R381:S381)-1)*LEN($R381)+1,LEN($R381)))</f>
        <v>plays</v>
      </c>
    </row>
    <row r="382" spans="1:20" ht="31.5" hidden="1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36"/>
        <v>160.32</v>
      </c>
      <c r="G382" t="s">
        <v>20</v>
      </c>
      <c r="H382">
        <v>84</v>
      </c>
      <c r="I382" s="5">
        <f t="shared" si="337"/>
        <v>47.714285714285715</v>
      </c>
      <c r="J382" t="s">
        <v>21</v>
      </c>
      <c r="K382" t="s">
        <v>22</v>
      </c>
      <c r="L382">
        <v>1371963600</v>
      </c>
      <c r="M382" s="10">
        <f t="shared" si="338"/>
        <v>41448.208333333336</v>
      </c>
      <c r="N382">
        <v>1372395600</v>
      </c>
      <c r="O382" s="10">
        <f t="shared" ref="O382" si="398">(((N382/60)/60)/24)+DATE(1970,1,1)</f>
        <v>41453.208333333336</v>
      </c>
      <c r="P382" t="b">
        <v>0</v>
      </c>
      <c r="Q382" t="b">
        <v>0</v>
      </c>
      <c r="R382" t="s">
        <v>33</v>
      </c>
      <c r="S382" s="6" t="str">
        <f>TRIM(MID(SUBSTITUTE($R382,"/",REPT(" ",LEN($R382))),(COLUMNS($R382:R382)-1)*LEN($R382)+1,LEN($R382)))</f>
        <v>theater</v>
      </c>
      <c r="T382" s="6" t="str">
        <f>TRIM(MID(SUBSTITUTE($R382,"/",REPT(" ",LEN($R382))),(COLUMNS($R382:S382)-1)*LEN($R382)+1,LEN($R382)))</f>
        <v>plays</v>
      </c>
    </row>
    <row r="383" spans="1:20" hidden="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36"/>
        <v>183.9433962264151</v>
      </c>
      <c r="G383" t="s">
        <v>20</v>
      </c>
      <c r="H383">
        <v>155</v>
      </c>
      <c r="I383" s="5">
        <f t="shared" si="337"/>
        <v>62.896774193548389</v>
      </c>
      <c r="J383" t="s">
        <v>21</v>
      </c>
      <c r="K383" t="s">
        <v>22</v>
      </c>
      <c r="L383">
        <v>1433739600</v>
      </c>
      <c r="M383" s="10">
        <f t="shared" si="338"/>
        <v>42163.208333333328</v>
      </c>
      <c r="N383">
        <v>1437714000</v>
      </c>
      <c r="O383" s="10">
        <f t="shared" ref="O383" si="399">(((N383/60)/60)/24)+DATE(1970,1,1)</f>
        <v>42209.208333333328</v>
      </c>
      <c r="P383" t="b">
        <v>0</v>
      </c>
      <c r="Q383" t="b">
        <v>0</v>
      </c>
      <c r="R383" t="s">
        <v>33</v>
      </c>
      <c r="S383" s="6" t="str">
        <f>TRIM(MID(SUBSTITUTE($R383,"/",REPT(" ",LEN($R383))),(COLUMNS($R383:R383)-1)*LEN($R383)+1,LEN($R383)))</f>
        <v>theater</v>
      </c>
      <c r="T383" s="6" t="str">
        <f>TRIM(MID(SUBSTITUTE($R383,"/",REPT(" ",LEN($R383))),(COLUMNS($R383:S383)-1)*LEN($R383)+1,LEN($R383)))</f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36"/>
        <v>63.769230769230766</v>
      </c>
      <c r="G384" t="s">
        <v>14</v>
      </c>
      <c r="H384">
        <v>67</v>
      </c>
      <c r="I384" s="5">
        <f t="shared" si="337"/>
        <v>86.611940298507463</v>
      </c>
      <c r="J384" t="s">
        <v>21</v>
      </c>
      <c r="K384" t="s">
        <v>22</v>
      </c>
      <c r="L384">
        <v>1508130000</v>
      </c>
      <c r="M384" s="10">
        <f t="shared" si="338"/>
        <v>43024.208333333328</v>
      </c>
      <c r="N384">
        <v>1509771600</v>
      </c>
      <c r="O384" s="10">
        <f t="shared" ref="O384" si="400">(((N384/60)/60)/24)+DATE(1970,1,1)</f>
        <v>43043.208333333328</v>
      </c>
      <c r="P384" t="b">
        <v>0</v>
      </c>
      <c r="Q384" t="b">
        <v>0</v>
      </c>
      <c r="R384" t="s">
        <v>122</v>
      </c>
      <c r="S384" s="6" t="str">
        <f>TRIM(MID(SUBSTITUTE($R384,"/",REPT(" ",LEN($R384))),(COLUMNS($R384:R384)-1)*LEN($R384)+1,LEN($R384)))</f>
        <v>photography</v>
      </c>
      <c r="T384" s="6" t="str">
        <f>TRIM(MID(SUBSTITUTE($R384,"/",REPT(" ",LEN($R384))),(COLUMNS($R384:S384)-1)*LEN($R384)+1,LEN($R384)))</f>
        <v>photography books</v>
      </c>
    </row>
    <row r="385" spans="1:20" hidden="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36"/>
        <v>225.38095238095238</v>
      </c>
      <c r="G385" t="s">
        <v>20</v>
      </c>
      <c r="H385">
        <v>189</v>
      </c>
      <c r="I385" s="5">
        <f t="shared" si="337"/>
        <v>75.126984126984127</v>
      </c>
      <c r="J385" t="s">
        <v>21</v>
      </c>
      <c r="K385" t="s">
        <v>22</v>
      </c>
      <c r="L385">
        <v>1550037600</v>
      </c>
      <c r="M385" s="10">
        <f t="shared" si="338"/>
        <v>43509.25</v>
      </c>
      <c r="N385">
        <v>1550556000</v>
      </c>
      <c r="O385" s="10">
        <f t="shared" ref="O385" si="401">(((N385/60)/60)/24)+DATE(1970,1,1)</f>
        <v>43515.25</v>
      </c>
      <c r="P385" t="b">
        <v>0</v>
      </c>
      <c r="Q385" t="b">
        <v>1</v>
      </c>
      <c r="R385" t="s">
        <v>17</v>
      </c>
      <c r="S385" s="6" t="str">
        <f>TRIM(MID(SUBSTITUTE($R385,"/",REPT(" ",LEN($R385))),(COLUMNS($R385:R385)-1)*LEN($R385)+1,LEN($R385)))</f>
        <v>food</v>
      </c>
      <c r="T385" s="6" t="str">
        <f>TRIM(MID(SUBSTITUTE($R385,"/",REPT(" ",LEN($R385))),(COLUMNS($R385:S385)-1)*LEN($R385)+1,LEN($R385)))</f>
        <v>food trucks</v>
      </c>
    </row>
    <row r="386" spans="1:20" hidden="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36"/>
        <v>172.00961538461539</v>
      </c>
      <c r="G386" t="s">
        <v>20</v>
      </c>
      <c r="H386">
        <v>4799</v>
      </c>
      <c r="I386" s="5">
        <f t="shared" si="337"/>
        <v>41.004167534903104</v>
      </c>
      <c r="J386" t="s">
        <v>21</v>
      </c>
      <c r="K386" t="s">
        <v>22</v>
      </c>
      <c r="L386">
        <v>1486706400</v>
      </c>
      <c r="M386" s="10">
        <f t="shared" si="338"/>
        <v>42776.25</v>
      </c>
      <c r="N386">
        <v>1489039200</v>
      </c>
      <c r="O386" s="10">
        <f t="shared" ref="O386" si="402">(((N386/60)/60)/24)+DATE(1970,1,1)</f>
        <v>42803.25</v>
      </c>
      <c r="P386" t="b">
        <v>1</v>
      </c>
      <c r="Q386" t="b">
        <v>1</v>
      </c>
      <c r="R386" t="s">
        <v>42</v>
      </c>
      <c r="S386" s="6" t="str">
        <f>TRIM(MID(SUBSTITUTE($R386,"/",REPT(" ",LEN($R386))),(COLUMNS($R386:R386)-1)*LEN($R386)+1,LEN($R386)))</f>
        <v>film &amp; video</v>
      </c>
      <c r="T386" s="6" t="str">
        <f>TRIM(MID(SUBSTITUTE($R386,"/",REPT(" ",LEN($R386))),(COLUMNS($R386:S386)-1)*LEN($R386)+1,LEN($R386)))</f>
        <v>documentary</v>
      </c>
    </row>
    <row r="387" spans="1:20" ht="31.5" hidden="1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403">E387/D387*100</f>
        <v>146.16709511568124</v>
      </c>
      <c r="G387" t="s">
        <v>20</v>
      </c>
      <c r="H387">
        <v>1137</v>
      </c>
      <c r="I387" s="5">
        <f t="shared" ref="I387:I450" si="404">IFERROR(E387/H387,0)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405">(((L387/60)/60)/24)+DATE(1970,1,1)</f>
        <v>43553.208333333328</v>
      </c>
      <c r="N387">
        <v>1556600400</v>
      </c>
      <c r="O387" s="10">
        <f t="shared" ref="O387" si="406">(((N387/60)/60)/24)+DATE(1970,1,1)</f>
        <v>43585.208333333328</v>
      </c>
      <c r="P387" t="b">
        <v>0</v>
      </c>
      <c r="Q387" t="b">
        <v>0</v>
      </c>
      <c r="R387" t="s">
        <v>68</v>
      </c>
      <c r="S387" s="6" t="str">
        <f>TRIM(MID(SUBSTITUTE($R387,"/",REPT(" ",LEN($R387))),(COLUMNS($R387:R387)-1)*LEN($R387)+1,LEN($R387)))</f>
        <v>publishing</v>
      </c>
      <c r="T387" s="6" t="str">
        <f>TRIM(MID(SUBSTITUTE($R387,"/",REPT(" ",LEN($R387))),(COLUMNS($R387:S387)-1)*LEN($R387)+1,LEN($R387)))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403"/>
        <v>76.42361623616236</v>
      </c>
      <c r="G388" t="s">
        <v>14</v>
      </c>
      <c r="H388">
        <v>1068</v>
      </c>
      <c r="I388" s="5">
        <f t="shared" si="404"/>
        <v>96.960674157303373</v>
      </c>
      <c r="J388" t="s">
        <v>21</v>
      </c>
      <c r="K388" t="s">
        <v>22</v>
      </c>
      <c r="L388">
        <v>1277528400</v>
      </c>
      <c r="M388" s="10">
        <f t="shared" si="405"/>
        <v>40355.208333333336</v>
      </c>
      <c r="N388">
        <v>1278565200</v>
      </c>
      <c r="O388" s="10">
        <f t="shared" ref="O388" si="407">(((N388/60)/60)/24)+DATE(1970,1,1)</f>
        <v>40367.208333333336</v>
      </c>
      <c r="P388" t="b">
        <v>0</v>
      </c>
      <c r="Q388" t="b">
        <v>0</v>
      </c>
      <c r="R388" t="s">
        <v>33</v>
      </c>
      <c r="S388" s="6" t="str">
        <f>TRIM(MID(SUBSTITUTE($R388,"/",REPT(" ",LEN($R388))),(COLUMNS($R388:R388)-1)*LEN($R388)+1,LEN($R388)))</f>
        <v>theater</v>
      </c>
      <c r="T388" s="6" t="str">
        <f>TRIM(MID(SUBSTITUTE($R388,"/",REPT(" ",LEN($R388))),(COLUMNS($R388:S388)-1)*LEN($R388)+1,LEN($R388)))</f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403"/>
        <v>39.261467889908261</v>
      </c>
      <c r="G389" t="s">
        <v>14</v>
      </c>
      <c r="H389">
        <v>424</v>
      </c>
      <c r="I389" s="5">
        <f t="shared" si="404"/>
        <v>100.93160377358491</v>
      </c>
      <c r="J389" t="s">
        <v>21</v>
      </c>
      <c r="K389" t="s">
        <v>22</v>
      </c>
      <c r="L389">
        <v>1339477200</v>
      </c>
      <c r="M389" s="10">
        <f t="shared" si="405"/>
        <v>41072.208333333336</v>
      </c>
      <c r="N389">
        <v>1339909200</v>
      </c>
      <c r="O389" s="10">
        <f t="shared" ref="O389" si="408">(((N389/60)/60)/24)+DATE(1970,1,1)</f>
        <v>41077.208333333336</v>
      </c>
      <c r="P389" t="b">
        <v>0</v>
      </c>
      <c r="Q389" t="b">
        <v>0</v>
      </c>
      <c r="R389" t="s">
        <v>65</v>
      </c>
      <c r="S389" s="6" t="str">
        <f>TRIM(MID(SUBSTITUTE($R389,"/",REPT(" ",LEN($R389))),(COLUMNS($R389:R389)-1)*LEN($R389)+1,LEN($R389)))</f>
        <v>technology</v>
      </c>
      <c r="T389" s="6" t="str">
        <f>TRIM(MID(SUBSTITUTE($R389,"/",REPT(" ",LEN($R389))),(COLUMNS($R389:S389)-1)*LEN($R389)+1,LEN($R389)))</f>
        <v>wearables</v>
      </c>
    </row>
    <row r="390" spans="1:20" hidden="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403"/>
        <v>11.270034843205574</v>
      </c>
      <c r="G390" t="s">
        <v>74</v>
      </c>
      <c r="H390">
        <v>145</v>
      </c>
      <c r="I390" s="5">
        <f t="shared" si="404"/>
        <v>89.227586206896547</v>
      </c>
      <c r="J390" t="s">
        <v>98</v>
      </c>
      <c r="K390" t="s">
        <v>99</v>
      </c>
      <c r="L390">
        <v>1325656800</v>
      </c>
      <c r="M390" s="10">
        <f t="shared" si="405"/>
        <v>40912.25</v>
      </c>
      <c r="N390">
        <v>1325829600</v>
      </c>
      <c r="O390" s="10">
        <f t="shared" ref="O390" si="409">(((N390/60)/60)/24)+DATE(1970,1,1)</f>
        <v>40914.25</v>
      </c>
      <c r="P390" t="b">
        <v>0</v>
      </c>
      <c r="Q390" t="b">
        <v>0</v>
      </c>
      <c r="R390" t="s">
        <v>60</v>
      </c>
      <c r="S390" s="6" t="str">
        <f>TRIM(MID(SUBSTITUTE($R390,"/",REPT(" ",LEN($R390))),(COLUMNS($R390:R390)-1)*LEN($R390)+1,LEN($R390)))</f>
        <v>music</v>
      </c>
      <c r="T390" s="6" t="str">
        <f>TRIM(MID(SUBSTITUTE($R390,"/",REPT(" ",LEN($R390))),(COLUMNS($R390:S390)-1)*LEN($R390)+1,LEN($R390)))</f>
        <v>indie rock</v>
      </c>
    </row>
    <row r="391" spans="1:20" hidden="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403"/>
        <v>122.11084337349398</v>
      </c>
      <c r="G391" t="s">
        <v>20</v>
      </c>
      <c r="H391">
        <v>1152</v>
      </c>
      <c r="I391" s="5">
        <f t="shared" si="404"/>
        <v>87.979166666666671</v>
      </c>
      <c r="J391" t="s">
        <v>21</v>
      </c>
      <c r="K391" t="s">
        <v>22</v>
      </c>
      <c r="L391">
        <v>1288242000</v>
      </c>
      <c r="M391" s="10">
        <f t="shared" si="405"/>
        <v>40479.208333333336</v>
      </c>
      <c r="N391">
        <v>1290578400</v>
      </c>
      <c r="O391" s="10">
        <f t="shared" ref="O391" si="410">(((N391/60)/60)/24)+DATE(1970,1,1)</f>
        <v>40506.25</v>
      </c>
      <c r="P391" t="b">
        <v>0</v>
      </c>
      <c r="Q391" t="b">
        <v>0</v>
      </c>
      <c r="R391" t="s">
        <v>33</v>
      </c>
      <c r="S391" s="6" t="str">
        <f>TRIM(MID(SUBSTITUTE($R391,"/",REPT(" ",LEN($R391))),(COLUMNS($R391:R391)-1)*LEN($R391)+1,LEN($R391)))</f>
        <v>theater</v>
      </c>
      <c r="T391" s="6" t="str">
        <f>TRIM(MID(SUBSTITUTE($R391,"/",REPT(" ",LEN($R391))),(COLUMNS($R391:S391)-1)*LEN($R391)+1,LEN($R391)))</f>
        <v>plays</v>
      </c>
    </row>
    <row r="392" spans="1:20" hidden="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403"/>
        <v>186.54166666666669</v>
      </c>
      <c r="G392" t="s">
        <v>20</v>
      </c>
      <c r="H392">
        <v>50</v>
      </c>
      <c r="I392" s="5">
        <f t="shared" si="404"/>
        <v>89.54</v>
      </c>
      <c r="J392" t="s">
        <v>21</v>
      </c>
      <c r="K392" t="s">
        <v>22</v>
      </c>
      <c r="L392">
        <v>1379048400</v>
      </c>
      <c r="M392" s="10">
        <f t="shared" si="405"/>
        <v>41530.208333333336</v>
      </c>
      <c r="N392">
        <v>1380344400</v>
      </c>
      <c r="O392" s="10">
        <f t="shared" ref="O392" si="411">(((N392/60)/60)/24)+DATE(1970,1,1)</f>
        <v>41545.208333333336</v>
      </c>
      <c r="P392" t="b">
        <v>0</v>
      </c>
      <c r="Q392" t="b">
        <v>0</v>
      </c>
      <c r="R392" t="s">
        <v>122</v>
      </c>
      <c r="S392" s="6" t="str">
        <f>TRIM(MID(SUBSTITUTE($R392,"/",REPT(" ",LEN($R392))),(COLUMNS($R392:R392)-1)*LEN($R392)+1,LEN($R392)))</f>
        <v>photography</v>
      </c>
      <c r="T392" s="6" t="str">
        <f>TRIM(MID(SUBSTITUTE($R392,"/",REPT(" ",LEN($R392))),(COLUMNS($R392:S392)-1)*LEN($R392)+1,LEN($R392)))</f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403"/>
        <v>7.2731788079470201</v>
      </c>
      <c r="G393" t="s">
        <v>14</v>
      </c>
      <c r="H393">
        <v>151</v>
      </c>
      <c r="I393" s="5">
        <f t="shared" si="404"/>
        <v>29.09271523178808</v>
      </c>
      <c r="J393" t="s">
        <v>21</v>
      </c>
      <c r="K393" t="s">
        <v>22</v>
      </c>
      <c r="L393">
        <v>1389679200</v>
      </c>
      <c r="M393" s="10">
        <f t="shared" si="405"/>
        <v>41653.25</v>
      </c>
      <c r="N393">
        <v>1389852000</v>
      </c>
      <c r="O393" s="10">
        <f t="shared" ref="O393" si="412">(((N393/60)/60)/24)+DATE(1970,1,1)</f>
        <v>41655.25</v>
      </c>
      <c r="P393" t="b">
        <v>0</v>
      </c>
      <c r="Q393" t="b">
        <v>0</v>
      </c>
      <c r="R393" t="s">
        <v>68</v>
      </c>
      <c r="S393" s="6" t="str">
        <f>TRIM(MID(SUBSTITUTE($R393,"/",REPT(" ",LEN($R393))),(COLUMNS($R393:R393)-1)*LEN($R393)+1,LEN($R393)))</f>
        <v>publishing</v>
      </c>
      <c r="T393" s="6" t="str">
        <f>TRIM(MID(SUBSTITUTE($R393,"/",REPT(" ",LEN($R393))),(COLUMNS($R393:S393)-1)*LEN($R393)+1,LEN($R393)))</f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403"/>
        <v>65.642371234207957</v>
      </c>
      <c r="G394" t="s">
        <v>14</v>
      </c>
      <c r="H394">
        <v>1608</v>
      </c>
      <c r="I394" s="5">
        <f t="shared" si="404"/>
        <v>42.006218905472636</v>
      </c>
      <c r="J394" t="s">
        <v>21</v>
      </c>
      <c r="K394" t="s">
        <v>22</v>
      </c>
      <c r="L394">
        <v>1294293600</v>
      </c>
      <c r="M394" s="10">
        <f t="shared" si="405"/>
        <v>40549.25</v>
      </c>
      <c r="N394">
        <v>1294466400</v>
      </c>
      <c r="O394" s="10">
        <f t="shared" ref="O394" si="413">(((N394/60)/60)/24)+DATE(1970,1,1)</f>
        <v>40551.25</v>
      </c>
      <c r="P394" t="b">
        <v>0</v>
      </c>
      <c r="Q394" t="b">
        <v>0</v>
      </c>
      <c r="R394" t="s">
        <v>65</v>
      </c>
      <c r="S394" s="6" t="str">
        <f>TRIM(MID(SUBSTITUTE($R394,"/",REPT(" ",LEN($R394))),(COLUMNS($R394:R394)-1)*LEN($R394)+1,LEN($R394)))</f>
        <v>technology</v>
      </c>
      <c r="T394" s="6" t="str">
        <f>TRIM(MID(SUBSTITUTE($R394,"/",REPT(" ",LEN($R394))),(COLUMNS($R394:S394)-1)*LEN($R394)+1,LEN($R394)))</f>
        <v>wearables</v>
      </c>
    </row>
    <row r="395" spans="1:20" hidden="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403"/>
        <v>228.96178343949046</v>
      </c>
      <c r="G395" t="s">
        <v>20</v>
      </c>
      <c r="H395">
        <v>3059</v>
      </c>
      <c r="I395" s="5">
        <f t="shared" si="404"/>
        <v>47.004903563255965</v>
      </c>
      <c r="J395" t="s">
        <v>15</v>
      </c>
      <c r="K395" t="s">
        <v>16</v>
      </c>
      <c r="L395">
        <v>1500267600</v>
      </c>
      <c r="M395" s="10">
        <f t="shared" si="405"/>
        <v>42933.208333333328</v>
      </c>
      <c r="N395">
        <v>1500354000</v>
      </c>
      <c r="O395" s="10">
        <f t="shared" ref="O395" si="414">(((N395/60)/60)/24)+DATE(1970,1,1)</f>
        <v>42934.208333333328</v>
      </c>
      <c r="P395" t="b">
        <v>0</v>
      </c>
      <c r="Q395" t="b">
        <v>0</v>
      </c>
      <c r="R395" t="s">
        <v>159</v>
      </c>
      <c r="S395" s="6" t="str">
        <f>TRIM(MID(SUBSTITUTE($R395,"/",REPT(" ",LEN($R395))),(COLUMNS($R395:R395)-1)*LEN($R395)+1,LEN($R395)))</f>
        <v>music</v>
      </c>
      <c r="T395" s="6" t="str">
        <f>TRIM(MID(SUBSTITUTE($R395,"/",REPT(" ",LEN($R395))),(COLUMNS($R395:S395)-1)*LEN($R395)+1,LEN($R395)))</f>
        <v>jazz</v>
      </c>
    </row>
    <row r="396" spans="1:20" hidden="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403"/>
        <v>469.37499999999994</v>
      </c>
      <c r="G396" t="s">
        <v>20</v>
      </c>
      <c r="H396">
        <v>34</v>
      </c>
      <c r="I396" s="5">
        <f t="shared" si="404"/>
        <v>110.44117647058823</v>
      </c>
      <c r="J396" t="s">
        <v>21</v>
      </c>
      <c r="K396" t="s">
        <v>22</v>
      </c>
      <c r="L396">
        <v>1375074000</v>
      </c>
      <c r="M396" s="10">
        <f t="shared" si="405"/>
        <v>41484.208333333336</v>
      </c>
      <c r="N396">
        <v>1375938000</v>
      </c>
      <c r="O396" s="10">
        <f t="shared" ref="O396" si="415">(((N396/60)/60)/24)+DATE(1970,1,1)</f>
        <v>41494.208333333336</v>
      </c>
      <c r="P396" t="b">
        <v>0</v>
      </c>
      <c r="Q396" t="b">
        <v>1</v>
      </c>
      <c r="R396" t="s">
        <v>42</v>
      </c>
      <c r="S396" s="6" t="str">
        <f>TRIM(MID(SUBSTITUTE($R396,"/",REPT(" ",LEN($R396))),(COLUMNS($R396:R396)-1)*LEN($R396)+1,LEN($R396)))</f>
        <v>film &amp; video</v>
      </c>
      <c r="T396" s="6" t="str">
        <f>TRIM(MID(SUBSTITUTE($R396,"/",REPT(" ",LEN($R396))),(COLUMNS($R396:S396)-1)*LEN($R396)+1,LEN($R396)))</f>
        <v>documentary</v>
      </c>
    </row>
    <row r="397" spans="1:20" ht="31.5" hidden="1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403"/>
        <v>130.11267605633802</v>
      </c>
      <c r="G397" t="s">
        <v>20</v>
      </c>
      <c r="H397">
        <v>220</v>
      </c>
      <c r="I397" s="5">
        <f t="shared" si="404"/>
        <v>41.990909090909092</v>
      </c>
      <c r="J397" t="s">
        <v>21</v>
      </c>
      <c r="K397" t="s">
        <v>22</v>
      </c>
      <c r="L397">
        <v>1323324000</v>
      </c>
      <c r="M397" s="10">
        <f t="shared" si="405"/>
        <v>40885.25</v>
      </c>
      <c r="N397">
        <v>1323410400</v>
      </c>
      <c r="O397" s="10">
        <f t="shared" ref="O397" si="416">(((N397/60)/60)/24)+DATE(1970,1,1)</f>
        <v>40886.25</v>
      </c>
      <c r="P397" t="b">
        <v>1</v>
      </c>
      <c r="Q397" t="b">
        <v>0</v>
      </c>
      <c r="R397" t="s">
        <v>33</v>
      </c>
      <c r="S397" s="6" t="str">
        <f>TRIM(MID(SUBSTITUTE($R397,"/",REPT(" ",LEN($R397))),(COLUMNS($R397:R397)-1)*LEN($R397)+1,LEN($R397)))</f>
        <v>theater</v>
      </c>
      <c r="T397" s="6" t="str">
        <f>TRIM(MID(SUBSTITUTE($R397,"/",REPT(" ",LEN($R397))),(COLUMNS($R397:S397)-1)*LEN($R397)+1,LEN($R397)))</f>
        <v>plays</v>
      </c>
    </row>
    <row r="398" spans="1:20" hidden="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403"/>
        <v>167.05422993492408</v>
      </c>
      <c r="G398" t="s">
        <v>20</v>
      </c>
      <c r="H398">
        <v>1604</v>
      </c>
      <c r="I398" s="5">
        <f t="shared" si="404"/>
        <v>48.012468827930178</v>
      </c>
      <c r="J398" t="s">
        <v>26</v>
      </c>
      <c r="K398" t="s">
        <v>27</v>
      </c>
      <c r="L398">
        <v>1538715600</v>
      </c>
      <c r="M398" s="10">
        <f t="shared" si="405"/>
        <v>43378.208333333328</v>
      </c>
      <c r="N398">
        <v>1539406800</v>
      </c>
      <c r="O398" s="10">
        <f t="shared" ref="O398" si="417">(((N398/60)/60)/24)+DATE(1970,1,1)</f>
        <v>43386.208333333328</v>
      </c>
      <c r="P398" t="b">
        <v>0</v>
      </c>
      <c r="Q398" t="b">
        <v>0</v>
      </c>
      <c r="R398" t="s">
        <v>53</v>
      </c>
      <c r="S398" s="6" t="str">
        <f>TRIM(MID(SUBSTITUTE($R398,"/",REPT(" ",LEN($R398))),(COLUMNS($R398:R398)-1)*LEN($R398)+1,LEN($R398)))</f>
        <v>film &amp; video</v>
      </c>
      <c r="T398" s="6" t="str">
        <f>TRIM(MID(SUBSTITUTE($R398,"/",REPT(" ",LEN($R398))),(COLUMNS($R398:S398)-1)*LEN($R398)+1,LEN($R398)))</f>
        <v>drama</v>
      </c>
    </row>
    <row r="399" spans="1:20" hidden="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403"/>
        <v>173.8641975308642</v>
      </c>
      <c r="G399" t="s">
        <v>20</v>
      </c>
      <c r="H399">
        <v>454</v>
      </c>
      <c r="I399" s="5">
        <f t="shared" si="404"/>
        <v>31.019823788546255</v>
      </c>
      <c r="J399" t="s">
        <v>21</v>
      </c>
      <c r="K399" t="s">
        <v>22</v>
      </c>
      <c r="L399">
        <v>1369285200</v>
      </c>
      <c r="M399" s="10">
        <f t="shared" si="405"/>
        <v>41417.208333333336</v>
      </c>
      <c r="N399">
        <v>1369803600</v>
      </c>
      <c r="O399" s="10">
        <f t="shared" ref="O399" si="418">(((N399/60)/60)/24)+DATE(1970,1,1)</f>
        <v>41423.208333333336</v>
      </c>
      <c r="P399" t="b">
        <v>0</v>
      </c>
      <c r="Q399" t="b">
        <v>0</v>
      </c>
      <c r="R399" t="s">
        <v>23</v>
      </c>
      <c r="S399" s="6" t="str">
        <f>TRIM(MID(SUBSTITUTE($R399,"/",REPT(" ",LEN($R399))),(COLUMNS($R399:R399)-1)*LEN($R399)+1,LEN($R399)))</f>
        <v>music</v>
      </c>
      <c r="T399" s="6" t="str">
        <f>TRIM(MID(SUBSTITUTE($R399,"/",REPT(" ",LEN($R399))),(COLUMNS($R399:S399)-1)*LEN($R399)+1,LEN($R399)))</f>
        <v>rock</v>
      </c>
    </row>
    <row r="400" spans="1:20" hidden="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403"/>
        <v>717.76470588235293</v>
      </c>
      <c r="G400" t="s">
        <v>20</v>
      </c>
      <c r="H400">
        <v>123</v>
      </c>
      <c r="I400" s="5">
        <f t="shared" si="404"/>
        <v>99.203252032520325</v>
      </c>
      <c r="J400" t="s">
        <v>107</v>
      </c>
      <c r="K400" t="s">
        <v>108</v>
      </c>
      <c r="L400">
        <v>1525755600</v>
      </c>
      <c r="M400" s="10">
        <f t="shared" si="405"/>
        <v>43228.208333333328</v>
      </c>
      <c r="N400">
        <v>1525928400</v>
      </c>
      <c r="O400" s="10">
        <f t="shared" ref="O400" si="419">(((N400/60)/60)/24)+DATE(1970,1,1)</f>
        <v>43230.208333333328</v>
      </c>
      <c r="P400" t="b">
        <v>0</v>
      </c>
      <c r="Q400" t="b">
        <v>1</v>
      </c>
      <c r="R400" t="s">
        <v>71</v>
      </c>
      <c r="S400" s="6" t="str">
        <f>TRIM(MID(SUBSTITUTE($R400,"/",REPT(" ",LEN($R400))),(COLUMNS($R400:R400)-1)*LEN($R400)+1,LEN($R400)))</f>
        <v>film &amp; video</v>
      </c>
      <c r="T400" s="6" t="str">
        <f>TRIM(MID(SUBSTITUTE($R400,"/",REPT(" ",LEN($R400))),(COLUMNS($R400:S400)-1)*LEN($R400)+1,LEN($R400)))</f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403"/>
        <v>63.850976361767728</v>
      </c>
      <c r="G401" t="s">
        <v>14</v>
      </c>
      <c r="H401">
        <v>941</v>
      </c>
      <c r="I401" s="5">
        <f t="shared" si="404"/>
        <v>66.022316684378325</v>
      </c>
      <c r="J401" t="s">
        <v>21</v>
      </c>
      <c r="K401" t="s">
        <v>22</v>
      </c>
      <c r="L401">
        <v>1296626400</v>
      </c>
      <c r="M401" s="10">
        <f t="shared" si="405"/>
        <v>40576.25</v>
      </c>
      <c r="N401">
        <v>1297231200</v>
      </c>
      <c r="O401" s="10">
        <f t="shared" ref="O401" si="420">(((N401/60)/60)/24)+DATE(1970,1,1)</f>
        <v>40583.25</v>
      </c>
      <c r="P401" t="b">
        <v>0</v>
      </c>
      <c r="Q401" t="b">
        <v>0</v>
      </c>
      <c r="R401" t="s">
        <v>60</v>
      </c>
      <c r="S401" s="6" t="str">
        <f>TRIM(MID(SUBSTITUTE($R401,"/",REPT(" ",LEN($R401))),(COLUMNS($R401:R401)-1)*LEN($R401)+1,LEN($R401)))</f>
        <v>music</v>
      </c>
      <c r="T401" s="6" t="str">
        <f>TRIM(MID(SUBSTITUTE($R401,"/",REPT(" ",LEN($R401))),(COLUMNS($R401:S401)-1)*LEN($R401)+1,LEN($R401)))</f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403"/>
        <v>2</v>
      </c>
      <c r="G402" t="s">
        <v>14</v>
      </c>
      <c r="H402">
        <v>1</v>
      </c>
      <c r="I402" s="5">
        <f t="shared" si="404"/>
        <v>2</v>
      </c>
      <c r="J402" t="s">
        <v>21</v>
      </c>
      <c r="K402" t="s">
        <v>22</v>
      </c>
      <c r="L402">
        <v>1376629200</v>
      </c>
      <c r="M402" s="10">
        <f t="shared" si="405"/>
        <v>41502.208333333336</v>
      </c>
      <c r="N402">
        <v>1378530000</v>
      </c>
      <c r="O402" s="10">
        <f t="shared" ref="O402" si="421">(((N402/60)/60)/24)+DATE(1970,1,1)</f>
        <v>41524.208333333336</v>
      </c>
      <c r="P402" t="b">
        <v>0</v>
      </c>
      <c r="Q402" t="b">
        <v>1</v>
      </c>
      <c r="R402" t="s">
        <v>122</v>
      </c>
      <c r="S402" s="6" t="str">
        <f>TRIM(MID(SUBSTITUTE($R402,"/",REPT(" ",LEN($R402))),(COLUMNS($R402:R402)-1)*LEN($R402)+1,LEN($R402)))</f>
        <v>photography</v>
      </c>
      <c r="T402" s="6" t="str">
        <f>TRIM(MID(SUBSTITUTE($R402,"/",REPT(" ",LEN($R402))),(COLUMNS($R402:S402)-1)*LEN($R402)+1,LEN($R402)))</f>
        <v>photography books</v>
      </c>
    </row>
    <row r="403" spans="1:20" hidden="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403"/>
        <v>1530.2222222222222</v>
      </c>
      <c r="G403" t="s">
        <v>20</v>
      </c>
      <c r="H403">
        <v>299</v>
      </c>
      <c r="I403" s="5">
        <f t="shared" si="404"/>
        <v>46.060200668896321</v>
      </c>
      <c r="J403" t="s">
        <v>21</v>
      </c>
      <c r="K403" t="s">
        <v>22</v>
      </c>
      <c r="L403">
        <v>1572152400</v>
      </c>
      <c r="M403" s="10">
        <f t="shared" si="405"/>
        <v>43765.208333333328</v>
      </c>
      <c r="N403">
        <v>1572152400</v>
      </c>
      <c r="O403" s="10">
        <f t="shared" ref="O403" si="422">(((N403/60)/60)/24)+DATE(1970,1,1)</f>
        <v>43765.208333333328</v>
      </c>
      <c r="P403" t="b">
        <v>0</v>
      </c>
      <c r="Q403" t="b">
        <v>0</v>
      </c>
      <c r="R403" t="s">
        <v>33</v>
      </c>
      <c r="S403" s="6" t="str">
        <f>TRIM(MID(SUBSTITUTE($R403,"/",REPT(" ",LEN($R403))),(COLUMNS($R403:R403)-1)*LEN($R403)+1,LEN($R403)))</f>
        <v>theater</v>
      </c>
      <c r="T403" s="6" t="str">
        <f>TRIM(MID(SUBSTITUTE($R403,"/",REPT(" ",LEN($R403))),(COLUMNS($R403:S403)-1)*LEN($R403)+1,LEN($R403)))</f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403"/>
        <v>40.356164383561641</v>
      </c>
      <c r="G404" t="s">
        <v>14</v>
      </c>
      <c r="H404">
        <v>40</v>
      </c>
      <c r="I404" s="5">
        <f t="shared" si="404"/>
        <v>73.650000000000006</v>
      </c>
      <c r="J404" t="s">
        <v>21</v>
      </c>
      <c r="K404" t="s">
        <v>22</v>
      </c>
      <c r="L404">
        <v>1325829600</v>
      </c>
      <c r="M404" s="10">
        <f t="shared" si="405"/>
        <v>40914.25</v>
      </c>
      <c r="N404">
        <v>1329890400</v>
      </c>
      <c r="O404" s="10">
        <f t="shared" ref="O404" si="423">(((N404/60)/60)/24)+DATE(1970,1,1)</f>
        <v>40961.25</v>
      </c>
      <c r="P404" t="b">
        <v>0</v>
      </c>
      <c r="Q404" t="b">
        <v>1</v>
      </c>
      <c r="R404" t="s">
        <v>100</v>
      </c>
      <c r="S404" s="6" t="str">
        <f>TRIM(MID(SUBSTITUTE($R404,"/",REPT(" ",LEN($R404))),(COLUMNS($R404:R404)-1)*LEN($R404)+1,LEN($R404)))</f>
        <v>film &amp; video</v>
      </c>
      <c r="T404" s="6" t="str">
        <f>TRIM(MID(SUBSTITUTE($R404,"/",REPT(" ",LEN($R404))),(COLUMNS($R404:S404)-1)*LEN($R404)+1,LEN($R404)))</f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403"/>
        <v>86.220633299284984</v>
      </c>
      <c r="G405" t="s">
        <v>14</v>
      </c>
      <c r="H405">
        <v>3015</v>
      </c>
      <c r="I405" s="5">
        <f t="shared" si="404"/>
        <v>55.99336650082919</v>
      </c>
      <c r="J405" t="s">
        <v>15</v>
      </c>
      <c r="K405" t="s">
        <v>16</v>
      </c>
      <c r="L405">
        <v>1273640400</v>
      </c>
      <c r="M405" s="10">
        <f t="shared" si="405"/>
        <v>40310.208333333336</v>
      </c>
      <c r="N405">
        <v>1276750800</v>
      </c>
      <c r="O405" s="10">
        <f t="shared" ref="O405" si="424">(((N405/60)/60)/24)+DATE(1970,1,1)</f>
        <v>40346.208333333336</v>
      </c>
      <c r="P405" t="b">
        <v>0</v>
      </c>
      <c r="Q405" t="b">
        <v>1</v>
      </c>
      <c r="R405" t="s">
        <v>33</v>
      </c>
      <c r="S405" s="6" t="str">
        <f>TRIM(MID(SUBSTITUTE($R405,"/",REPT(" ",LEN($R405))),(COLUMNS($R405:R405)-1)*LEN($R405)+1,LEN($R405)))</f>
        <v>theater</v>
      </c>
      <c r="T405" s="6" t="str">
        <f>TRIM(MID(SUBSTITUTE($R405,"/",REPT(" ",LEN($R405))),(COLUMNS($R405:S405)-1)*LEN($R405)+1,LEN($R405)))</f>
        <v>plays</v>
      </c>
    </row>
    <row r="406" spans="1:20" hidden="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403"/>
        <v>315.58486707566465</v>
      </c>
      <c r="G406" t="s">
        <v>20</v>
      </c>
      <c r="H406">
        <v>2237</v>
      </c>
      <c r="I406" s="5">
        <f t="shared" si="404"/>
        <v>68.985695127402778</v>
      </c>
      <c r="J406" t="s">
        <v>21</v>
      </c>
      <c r="K406" t="s">
        <v>22</v>
      </c>
      <c r="L406">
        <v>1510639200</v>
      </c>
      <c r="M406" s="10">
        <f t="shared" si="405"/>
        <v>43053.25</v>
      </c>
      <c r="N406">
        <v>1510898400</v>
      </c>
      <c r="O406" s="10">
        <f t="shared" ref="O406" si="425">(((N406/60)/60)/24)+DATE(1970,1,1)</f>
        <v>43056.25</v>
      </c>
      <c r="P406" t="b">
        <v>0</v>
      </c>
      <c r="Q406" t="b">
        <v>0</v>
      </c>
      <c r="R406" t="s">
        <v>33</v>
      </c>
      <c r="S406" s="6" t="str">
        <f>TRIM(MID(SUBSTITUTE($R406,"/",REPT(" ",LEN($R406))),(COLUMNS($R406:R406)-1)*LEN($R406)+1,LEN($R406)))</f>
        <v>theater</v>
      </c>
      <c r="T406" s="6" t="str">
        <f>TRIM(MID(SUBSTITUTE($R406,"/",REPT(" ",LEN($R406))),(COLUMNS($R406:S406)-1)*LEN($R406)+1,LEN($R406)))</f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403"/>
        <v>89.618243243243242</v>
      </c>
      <c r="G407" t="s">
        <v>14</v>
      </c>
      <c r="H407">
        <v>435</v>
      </c>
      <c r="I407" s="5">
        <f t="shared" si="404"/>
        <v>60.981609195402299</v>
      </c>
      <c r="J407" t="s">
        <v>21</v>
      </c>
      <c r="K407" t="s">
        <v>22</v>
      </c>
      <c r="L407">
        <v>1528088400</v>
      </c>
      <c r="M407" s="10">
        <f t="shared" si="405"/>
        <v>43255.208333333328</v>
      </c>
      <c r="N407">
        <v>1532408400</v>
      </c>
      <c r="O407" s="10">
        <f t="shared" ref="O407" si="426">(((N407/60)/60)/24)+DATE(1970,1,1)</f>
        <v>43305.208333333328</v>
      </c>
      <c r="P407" t="b">
        <v>0</v>
      </c>
      <c r="Q407" t="b">
        <v>0</v>
      </c>
      <c r="R407" t="s">
        <v>33</v>
      </c>
      <c r="S407" s="6" t="str">
        <f>TRIM(MID(SUBSTITUTE($R407,"/",REPT(" ",LEN($R407))),(COLUMNS($R407:R407)-1)*LEN($R407)+1,LEN($R407)))</f>
        <v>theater</v>
      </c>
      <c r="T407" s="6" t="str">
        <f>TRIM(MID(SUBSTITUTE($R407,"/",REPT(" ",LEN($R407))),(COLUMNS($R407:S407)-1)*LEN($R407)+1,LEN($R407)))</f>
        <v>plays</v>
      </c>
    </row>
    <row r="408" spans="1:20" hidden="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403"/>
        <v>182.14503816793894</v>
      </c>
      <c r="G408" t="s">
        <v>20</v>
      </c>
      <c r="H408">
        <v>645</v>
      </c>
      <c r="I408" s="5">
        <f t="shared" si="404"/>
        <v>110.98139534883721</v>
      </c>
      <c r="J408" t="s">
        <v>21</v>
      </c>
      <c r="K408" t="s">
        <v>22</v>
      </c>
      <c r="L408">
        <v>1359525600</v>
      </c>
      <c r="M408" s="10">
        <f t="shared" si="405"/>
        <v>41304.25</v>
      </c>
      <c r="N408">
        <v>1360562400</v>
      </c>
      <c r="O408" s="10">
        <f t="shared" ref="O408" si="427">(((N408/60)/60)/24)+DATE(1970,1,1)</f>
        <v>41316.25</v>
      </c>
      <c r="P408" t="b">
        <v>1</v>
      </c>
      <c r="Q408" t="b">
        <v>0</v>
      </c>
      <c r="R408" t="s">
        <v>42</v>
      </c>
      <c r="S408" s="6" t="str">
        <f>TRIM(MID(SUBSTITUTE($R408,"/",REPT(" ",LEN($R408))),(COLUMNS($R408:R408)-1)*LEN($R408)+1,LEN($R408)))</f>
        <v>film &amp; video</v>
      </c>
      <c r="T408" s="6" t="str">
        <f>TRIM(MID(SUBSTITUTE($R408,"/",REPT(" ",LEN($R408))),(COLUMNS($R408:S408)-1)*LEN($R408)+1,LEN($R408)))</f>
        <v>documentary</v>
      </c>
    </row>
    <row r="409" spans="1:20" hidden="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403"/>
        <v>355.88235294117646</v>
      </c>
      <c r="G409" t="s">
        <v>20</v>
      </c>
      <c r="H409">
        <v>484</v>
      </c>
      <c r="I409" s="5">
        <f t="shared" si="404"/>
        <v>25</v>
      </c>
      <c r="J409" t="s">
        <v>36</v>
      </c>
      <c r="K409" t="s">
        <v>37</v>
      </c>
      <c r="L409">
        <v>1570942800</v>
      </c>
      <c r="M409" s="10">
        <f t="shared" si="405"/>
        <v>43751.208333333328</v>
      </c>
      <c r="N409">
        <v>1571547600</v>
      </c>
      <c r="O409" s="10">
        <f t="shared" ref="O409" si="428">(((N409/60)/60)/24)+DATE(1970,1,1)</f>
        <v>43758.208333333328</v>
      </c>
      <c r="P409" t="b">
        <v>0</v>
      </c>
      <c r="Q409" t="b">
        <v>0</v>
      </c>
      <c r="R409" t="s">
        <v>33</v>
      </c>
      <c r="S409" s="6" t="str">
        <f>TRIM(MID(SUBSTITUTE($R409,"/",REPT(" ",LEN($R409))),(COLUMNS($R409:R409)-1)*LEN($R409)+1,LEN($R409)))</f>
        <v>theater</v>
      </c>
      <c r="T409" s="6" t="str">
        <f>TRIM(MID(SUBSTITUTE($R409,"/",REPT(" ",LEN($R409))),(COLUMNS($R409:S409)-1)*LEN($R409)+1,LEN($R409)))</f>
        <v>plays</v>
      </c>
    </row>
    <row r="410" spans="1:20" hidden="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403"/>
        <v>131.83695652173913</v>
      </c>
      <c r="G410" t="s">
        <v>20</v>
      </c>
      <c r="H410">
        <v>154</v>
      </c>
      <c r="I410" s="5">
        <f t="shared" si="404"/>
        <v>78.759740259740255</v>
      </c>
      <c r="J410" t="s">
        <v>15</v>
      </c>
      <c r="K410" t="s">
        <v>16</v>
      </c>
      <c r="L410">
        <v>1466398800</v>
      </c>
      <c r="M410" s="10">
        <f t="shared" si="405"/>
        <v>42541.208333333328</v>
      </c>
      <c r="N410">
        <v>1468126800</v>
      </c>
      <c r="O410" s="10">
        <f t="shared" ref="O410" si="429">(((N410/60)/60)/24)+DATE(1970,1,1)</f>
        <v>42561.208333333328</v>
      </c>
      <c r="P410" t="b">
        <v>0</v>
      </c>
      <c r="Q410" t="b">
        <v>0</v>
      </c>
      <c r="R410" t="s">
        <v>42</v>
      </c>
      <c r="S410" s="6" t="str">
        <f>TRIM(MID(SUBSTITUTE($R410,"/",REPT(" ",LEN($R410))),(COLUMNS($R410:R410)-1)*LEN($R410)+1,LEN($R410)))</f>
        <v>film &amp; video</v>
      </c>
      <c r="T410" s="6" t="str">
        <f>TRIM(MID(SUBSTITUTE($R410,"/",REPT(" ",LEN($R410))),(COLUMNS($R410:S410)-1)*LEN($R410)+1,LEN($R410)))</f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403"/>
        <v>46.315634218289084</v>
      </c>
      <c r="G411" t="s">
        <v>14</v>
      </c>
      <c r="H411">
        <v>714</v>
      </c>
      <c r="I411" s="5">
        <f t="shared" si="404"/>
        <v>87.960784313725483</v>
      </c>
      <c r="J411" t="s">
        <v>21</v>
      </c>
      <c r="K411" t="s">
        <v>22</v>
      </c>
      <c r="L411">
        <v>1492491600</v>
      </c>
      <c r="M411" s="10">
        <f t="shared" si="405"/>
        <v>42843.208333333328</v>
      </c>
      <c r="N411">
        <v>1492837200</v>
      </c>
      <c r="O411" s="10">
        <f t="shared" ref="O411" si="430">(((N411/60)/60)/24)+DATE(1970,1,1)</f>
        <v>42847.208333333328</v>
      </c>
      <c r="P411" t="b">
        <v>0</v>
      </c>
      <c r="Q411" t="b">
        <v>0</v>
      </c>
      <c r="R411" t="s">
        <v>23</v>
      </c>
      <c r="S411" s="6" t="str">
        <f>TRIM(MID(SUBSTITUTE($R411,"/",REPT(" ",LEN($R411))),(COLUMNS($R411:R411)-1)*LEN($R411)+1,LEN($R411)))</f>
        <v>music</v>
      </c>
      <c r="T411" s="6" t="str">
        <f>TRIM(MID(SUBSTITUTE($R411,"/",REPT(" ",LEN($R411))),(COLUMNS($R411:S411)-1)*LEN($R411)+1,LEN($R411)))</f>
        <v>rock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403"/>
        <v>36.132726089785294</v>
      </c>
      <c r="G412" t="s">
        <v>47</v>
      </c>
      <c r="H412">
        <v>1111</v>
      </c>
      <c r="I412" s="5">
        <f t="shared" si="404"/>
        <v>49.987398739873989</v>
      </c>
      <c r="J412" t="s">
        <v>21</v>
      </c>
      <c r="K412" t="s">
        <v>22</v>
      </c>
      <c r="L412">
        <v>1430197200</v>
      </c>
      <c r="M412" s="10">
        <f t="shared" si="405"/>
        <v>42122.208333333328</v>
      </c>
      <c r="N412">
        <v>1430197200</v>
      </c>
      <c r="O412" s="10">
        <f t="shared" ref="O412" si="431">(((N412/60)/60)/24)+DATE(1970,1,1)</f>
        <v>42122.208333333328</v>
      </c>
      <c r="P412" t="b">
        <v>0</v>
      </c>
      <c r="Q412" t="b">
        <v>0</v>
      </c>
      <c r="R412" t="s">
        <v>292</v>
      </c>
      <c r="S412" s="6" t="str">
        <f>TRIM(MID(SUBSTITUTE($R412,"/",REPT(" ",LEN($R412))),(COLUMNS($R412:R412)-1)*LEN($R412)+1,LEN($R412)))</f>
        <v>games</v>
      </c>
      <c r="T412" s="6" t="str">
        <f>TRIM(MID(SUBSTITUTE($R412,"/",REPT(" ",LEN($R412))),(COLUMNS($R412:S412)-1)*LEN($R412)+1,LEN($R412)))</f>
        <v>mobile games</v>
      </c>
    </row>
    <row r="413" spans="1:20" hidden="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403"/>
        <v>104.62820512820512</v>
      </c>
      <c r="G413" t="s">
        <v>20</v>
      </c>
      <c r="H413">
        <v>82</v>
      </c>
      <c r="I413" s="5">
        <f t="shared" si="404"/>
        <v>99.524390243902445</v>
      </c>
      <c r="J413" t="s">
        <v>21</v>
      </c>
      <c r="K413" t="s">
        <v>22</v>
      </c>
      <c r="L413">
        <v>1496034000</v>
      </c>
      <c r="M413" s="10">
        <f t="shared" si="405"/>
        <v>42884.208333333328</v>
      </c>
      <c r="N413">
        <v>1496206800</v>
      </c>
      <c r="O413" s="10">
        <f t="shared" ref="O413" si="432">(((N413/60)/60)/24)+DATE(1970,1,1)</f>
        <v>42886.208333333328</v>
      </c>
      <c r="P413" t="b">
        <v>0</v>
      </c>
      <c r="Q413" t="b">
        <v>0</v>
      </c>
      <c r="R413" t="s">
        <v>33</v>
      </c>
      <c r="S413" s="6" t="str">
        <f>TRIM(MID(SUBSTITUTE($R413,"/",REPT(" ",LEN($R413))),(COLUMNS($R413:R413)-1)*LEN($R413)+1,LEN($R413)))</f>
        <v>theater</v>
      </c>
      <c r="T413" s="6" t="str">
        <f>TRIM(MID(SUBSTITUTE($R413,"/",REPT(" ",LEN($R413))),(COLUMNS($R413:S413)-1)*LEN($R413)+1,LEN($R413)))</f>
        <v>plays</v>
      </c>
    </row>
    <row r="414" spans="1:20" hidden="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403"/>
        <v>668.85714285714289</v>
      </c>
      <c r="G414" t="s">
        <v>20</v>
      </c>
      <c r="H414">
        <v>134</v>
      </c>
      <c r="I414" s="5">
        <f t="shared" si="404"/>
        <v>104.82089552238806</v>
      </c>
      <c r="J414" t="s">
        <v>21</v>
      </c>
      <c r="K414" t="s">
        <v>22</v>
      </c>
      <c r="L414">
        <v>1388728800</v>
      </c>
      <c r="M414" s="10">
        <f t="shared" si="405"/>
        <v>41642.25</v>
      </c>
      <c r="N414">
        <v>1389592800</v>
      </c>
      <c r="O414" s="10">
        <f t="shared" ref="O414" si="433">(((N414/60)/60)/24)+DATE(1970,1,1)</f>
        <v>41652.25</v>
      </c>
      <c r="P414" t="b">
        <v>0</v>
      </c>
      <c r="Q414" t="b">
        <v>0</v>
      </c>
      <c r="R414" t="s">
        <v>119</v>
      </c>
      <c r="S414" s="6" t="str">
        <f>TRIM(MID(SUBSTITUTE($R414,"/",REPT(" ",LEN($R414))),(COLUMNS($R414:R414)-1)*LEN($R414)+1,LEN($R414)))</f>
        <v>publishing</v>
      </c>
      <c r="T414" s="6" t="str">
        <f>TRIM(MID(SUBSTITUTE($R414,"/",REPT(" ",LEN($R414))),(COLUMNS($R414:S414)-1)*LEN($R414)+1,LEN($R414)))</f>
        <v>fiction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403"/>
        <v>62.072823218997364</v>
      </c>
      <c r="G415" t="s">
        <v>47</v>
      </c>
      <c r="H415">
        <v>1089</v>
      </c>
      <c r="I415" s="5">
        <f t="shared" si="404"/>
        <v>108.01469237832875</v>
      </c>
      <c r="J415" t="s">
        <v>21</v>
      </c>
      <c r="K415" t="s">
        <v>22</v>
      </c>
      <c r="L415">
        <v>1543298400</v>
      </c>
      <c r="M415" s="10">
        <f t="shared" si="405"/>
        <v>43431.25</v>
      </c>
      <c r="N415">
        <v>1545631200</v>
      </c>
      <c r="O415" s="10">
        <f t="shared" ref="O415" si="434">(((N415/60)/60)/24)+DATE(1970,1,1)</f>
        <v>43458.25</v>
      </c>
      <c r="P415" t="b">
        <v>0</v>
      </c>
      <c r="Q415" t="b">
        <v>0</v>
      </c>
      <c r="R415" t="s">
        <v>71</v>
      </c>
      <c r="S415" s="6" t="str">
        <f>TRIM(MID(SUBSTITUTE($R415,"/",REPT(" ",LEN($R415))),(COLUMNS($R415:R415)-1)*LEN($R415)+1,LEN($R415)))</f>
        <v>film &amp; video</v>
      </c>
      <c r="T415" s="6" t="str">
        <f>TRIM(MID(SUBSTITUTE($R415,"/",REPT(" ",LEN($R415))),(COLUMNS($R415:S415)-1)*LEN($R415)+1,LEN($R415)))</f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403"/>
        <v>84.699787460148784</v>
      </c>
      <c r="G416" t="s">
        <v>14</v>
      </c>
      <c r="H416">
        <v>5497</v>
      </c>
      <c r="I416" s="5">
        <f t="shared" si="404"/>
        <v>28.998544660724033</v>
      </c>
      <c r="J416" t="s">
        <v>21</v>
      </c>
      <c r="K416" t="s">
        <v>22</v>
      </c>
      <c r="L416">
        <v>1271739600</v>
      </c>
      <c r="M416" s="10">
        <f t="shared" si="405"/>
        <v>40288.208333333336</v>
      </c>
      <c r="N416">
        <v>1272430800</v>
      </c>
      <c r="O416" s="10">
        <f t="shared" ref="O416" si="435">(((N416/60)/60)/24)+DATE(1970,1,1)</f>
        <v>40296.208333333336</v>
      </c>
      <c r="P416" t="b">
        <v>0</v>
      </c>
      <c r="Q416" t="b">
        <v>1</v>
      </c>
      <c r="R416" t="s">
        <v>17</v>
      </c>
      <c r="S416" s="6" t="str">
        <f>TRIM(MID(SUBSTITUTE($R416,"/",REPT(" ",LEN($R416))),(COLUMNS($R416:R416)-1)*LEN($R416)+1,LEN($R416)))</f>
        <v>food</v>
      </c>
      <c r="T416" s="6" t="str">
        <f>TRIM(MID(SUBSTITUTE($R416,"/",REPT(" ",LEN($R416))),(COLUMNS($R416:S416)-1)*LEN($R416)+1,LEN($R416)))</f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403"/>
        <v>11.059030837004405</v>
      </c>
      <c r="G417" t="s">
        <v>14</v>
      </c>
      <c r="H417">
        <v>418</v>
      </c>
      <c r="I417" s="5">
        <f t="shared" si="404"/>
        <v>30.028708133971293</v>
      </c>
      <c r="J417" t="s">
        <v>21</v>
      </c>
      <c r="K417" t="s">
        <v>22</v>
      </c>
      <c r="L417">
        <v>1326434400</v>
      </c>
      <c r="M417" s="10">
        <f t="shared" si="405"/>
        <v>40921.25</v>
      </c>
      <c r="N417">
        <v>1327903200</v>
      </c>
      <c r="O417" s="10">
        <f t="shared" ref="O417" si="436">(((N417/60)/60)/24)+DATE(1970,1,1)</f>
        <v>40938.25</v>
      </c>
      <c r="P417" t="b">
        <v>0</v>
      </c>
      <c r="Q417" t="b">
        <v>0</v>
      </c>
      <c r="R417" t="s">
        <v>33</v>
      </c>
      <c r="S417" s="6" t="str">
        <f>TRIM(MID(SUBSTITUTE($R417,"/",REPT(" ",LEN($R417))),(COLUMNS($R417:R417)-1)*LEN($R417)+1,LEN($R417)))</f>
        <v>theater</v>
      </c>
      <c r="T417" s="6" t="str">
        <f>TRIM(MID(SUBSTITUTE($R417,"/",REPT(" ",LEN($R417))),(COLUMNS($R417:S417)-1)*LEN($R417)+1,LEN($R417)))</f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403"/>
        <v>43.838781575037146</v>
      </c>
      <c r="G418" t="s">
        <v>14</v>
      </c>
      <c r="H418">
        <v>1439</v>
      </c>
      <c r="I418" s="5">
        <f t="shared" si="404"/>
        <v>41.005559416261292</v>
      </c>
      <c r="J418" t="s">
        <v>21</v>
      </c>
      <c r="K418" t="s">
        <v>22</v>
      </c>
      <c r="L418">
        <v>1295244000</v>
      </c>
      <c r="M418" s="10">
        <f t="shared" si="405"/>
        <v>40560.25</v>
      </c>
      <c r="N418">
        <v>1296021600</v>
      </c>
      <c r="O418" s="10">
        <f t="shared" ref="O418" si="437">(((N418/60)/60)/24)+DATE(1970,1,1)</f>
        <v>40569.25</v>
      </c>
      <c r="P418" t="b">
        <v>0</v>
      </c>
      <c r="Q418" t="b">
        <v>1</v>
      </c>
      <c r="R418" t="s">
        <v>42</v>
      </c>
      <c r="S418" s="6" t="str">
        <f>TRIM(MID(SUBSTITUTE($R418,"/",REPT(" ",LEN($R418))),(COLUMNS($R418:R418)-1)*LEN($R418)+1,LEN($R418)))</f>
        <v>film &amp; video</v>
      </c>
      <c r="T418" s="6" t="str">
        <f>TRIM(MID(SUBSTITUTE($R418,"/",REPT(" ",LEN($R418))),(COLUMNS($R418:S418)-1)*LEN($R418)+1,LEN($R418)))</f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403"/>
        <v>55.470588235294116</v>
      </c>
      <c r="G419" t="s">
        <v>14</v>
      </c>
      <c r="H419">
        <v>15</v>
      </c>
      <c r="I419" s="5">
        <f t="shared" si="404"/>
        <v>62.866666666666667</v>
      </c>
      <c r="J419" t="s">
        <v>21</v>
      </c>
      <c r="K419" t="s">
        <v>22</v>
      </c>
      <c r="L419">
        <v>1541221200</v>
      </c>
      <c r="M419" s="10">
        <f t="shared" si="405"/>
        <v>43407.208333333328</v>
      </c>
      <c r="N419">
        <v>1543298400</v>
      </c>
      <c r="O419" s="10">
        <f t="shared" ref="O419" si="438">(((N419/60)/60)/24)+DATE(1970,1,1)</f>
        <v>43431.25</v>
      </c>
      <c r="P419" t="b">
        <v>0</v>
      </c>
      <c r="Q419" t="b">
        <v>0</v>
      </c>
      <c r="R419" t="s">
        <v>33</v>
      </c>
      <c r="S419" s="6" t="str">
        <f>TRIM(MID(SUBSTITUTE($R419,"/",REPT(" ",LEN($R419))),(COLUMNS($R419:R419)-1)*LEN($R419)+1,LEN($R419)))</f>
        <v>theater</v>
      </c>
      <c r="T419" s="6" t="str">
        <f>TRIM(MID(SUBSTITUTE($R419,"/",REPT(" ",LEN($R419))),(COLUMNS($R419:S419)-1)*LEN($R419)+1,LEN($R419)))</f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403"/>
        <v>57.399511301160658</v>
      </c>
      <c r="G420" t="s">
        <v>14</v>
      </c>
      <c r="H420">
        <v>1999</v>
      </c>
      <c r="I420" s="5">
        <f t="shared" si="404"/>
        <v>47.005002501250623</v>
      </c>
      <c r="J420" t="s">
        <v>15</v>
      </c>
      <c r="K420" t="s">
        <v>16</v>
      </c>
      <c r="L420">
        <v>1336280400</v>
      </c>
      <c r="M420" s="10">
        <f t="shared" si="405"/>
        <v>41035.208333333336</v>
      </c>
      <c r="N420">
        <v>1336366800</v>
      </c>
      <c r="O420" s="10">
        <f t="shared" ref="O420" si="439">(((N420/60)/60)/24)+DATE(1970,1,1)</f>
        <v>41036.208333333336</v>
      </c>
      <c r="P420" t="b">
        <v>0</v>
      </c>
      <c r="Q420" t="b">
        <v>0</v>
      </c>
      <c r="R420" t="s">
        <v>42</v>
      </c>
      <c r="S420" s="6" t="str">
        <f>TRIM(MID(SUBSTITUTE($R420,"/",REPT(" ",LEN($R420))),(COLUMNS($R420:R420)-1)*LEN($R420)+1,LEN($R420)))</f>
        <v>film &amp; video</v>
      </c>
      <c r="T420" s="6" t="str">
        <f>TRIM(MID(SUBSTITUTE($R420,"/",REPT(" ",LEN($R420))),(COLUMNS($R420:S420)-1)*LEN($R420)+1,LEN($R420)))</f>
        <v>documentary</v>
      </c>
    </row>
    <row r="421" spans="1:20" hidden="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403"/>
        <v>123.43497363796135</v>
      </c>
      <c r="G421" t="s">
        <v>20</v>
      </c>
      <c r="H421">
        <v>5203</v>
      </c>
      <c r="I421" s="5">
        <f t="shared" si="404"/>
        <v>26.997693638285604</v>
      </c>
      <c r="J421" t="s">
        <v>21</v>
      </c>
      <c r="K421" t="s">
        <v>22</v>
      </c>
      <c r="L421">
        <v>1324533600</v>
      </c>
      <c r="M421" s="10">
        <f t="shared" si="405"/>
        <v>40899.25</v>
      </c>
      <c r="N421">
        <v>1325052000</v>
      </c>
      <c r="O421" s="10">
        <f t="shared" ref="O421" si="440">(((N421/60)/60)/24)+DATE(1970,1,1)</f>
        <v>40905.25</v>
      </c>
      <c r="P421" t="b">
        <v>0</v>
      </c>
      <c r="Q421" t="b">
        <v>0</v>
      </c>
      <c r="R421" t="s">
        <v>28</v>
      </c>
      <c r="S421" s="6" t="str">
        <f>TRIM(MID(SUBSTITUTE($R421,"/",REPT(" ",LEN($R421))),(COLUMNS($R421:R421)-1)*LEN($R421)+1,LEN($R421)))</f>
        <v>technology</v>
      </c>
      <c r="T421" s="6" t="str">
        <f>TRIM(MID(SUBSTITUTE($R421,"/",REPT(" ",LEN($R421))),(COLUMNS($R421:S421)-1)*LEN($R421)+1,LEN($R421)))</f>
        <v>web</v>
      </c>
    </row>
    <row r="422" spans="1:20" hidden="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403"/>
        <v>128.46</v>
      </c>
      <c r="G422" t="s">
        <v>20</v>
      </c>
      <c r="H422">
        <v>94</v>
      </c>
      <c r="I422" s="5">
        <f t="shared" si="404"/>
        <v>68.329787234042556</v>
      </c>
      <c r="J422" t="s">
        <v>21</v>
      </c>
      <c r="K422" t="s">
        <v>22</v>
      </c>
      <c r="L422">
        <v>1498366800</v>
      </c>
      <c r="M422" s="10">
        <f t="shared" si="405"/>
        <v>42911.208333333328</v>
      </c>
      <c r="N422">
        <v>1499576400</v>
      </c>
      <c r="O422" s="10">
        <f t="shared" ref="O422" si="441">(((N422/60)/60)/24)+DATE(1970,1,1)</f>
        <v>42925.208333333328</v>
      </c>
      <c r="P422" t="b">
        <v>0</v>
      </c>
      <c r="Q422" t="b">
        <v>0</v>
      </c>
      <c r="R422" t="s">
        <v>33</v>
      </c>
      <c r="S422" s="6" t="str">
        <f>TRIM(MID(SUBSTITUTE($R422,"/",REPT(" ",LEN($R422))),(COLUMNS($R422:R422)-1)*LEN($R422)+1,LEN($R422)))</f>
        <v>theater</v>
      </c>
      <c r="T422" s="6" t="str">
        <f>TRIM(MID(SUBSTITUTE($R422,"/",REPT(" ",LEN($R422))),(COLUMNS($R422:S422)-1)*LEN($R422)+1,LEN($R422)))</f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403"/>
        <v>63.989361702127653</v>
      </c>
      <c r="G423" t="s">
        <v>14</v>
      </c>
      <c r="H423">
        <v>118</v>
      </c>
      <c r="I423" s="5">
        <f t="shared" si="404"/>
        <v>50.974576271186443</v>
      </c>
      <c r="J423" t="s">
        <v>21</v>
      </c>
      <c r="K423" t="s">
        <v>22</v>
      </c>
      <c r="L423">
        <v>1498712400</v>
      </c>
      <c r="M423" s="10">
        <f t="shared" si="405"/>
        <v>42915.208333333328</v>
      </c>
      <c r="N423">
        <v>1501304400</v>
      </c>
      <c r="O423" s="10">
        <f t="shared" ref="O423" si="442">(((N423/60)/60)/24)+DATE(1970,1,1)</f>
        <v>42945.208333333328</v>
      </c>
      <c r="P423" t="b">
        <v>0</v>
      </c>
      <c r="Q423" t="b">
        <v>1</v>
      </c>
      <c r="R423" t="s">
        <v>65</v>
      </c>
      <c r="S423" s="6" t="str">
        <f>TRIM(MID(SUBSTITUTE($R423,"/",REPT(" ",LEN($R423))),(COLUMNS($R423:R423)-1)*LEN($R423)+1,LEN($R423)))</f>
        <v>technology</v>
      </c>
      <c r="T423" s="6" t="str">
        <f>TRIM(MID(SUBSTITUTE($R423,"/",REPT(" ",LEN($R423))),(COLUMNS($R423:S423)-1)*LEN($R423)+1,LEN($R423)))</f>
        <v>wearables</v>
      </c>
    </row>
    <row r="424" spans="1:20" ht="31.5" hidden="1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403"/>
        <v>127.29885057471265</v>
      </c>
      <c r="G424" t="s">
        <v>20</v>
      </c>
      <c r="H424">
        <v>205</v>
      </c>
      <c r="I424" s="5">
        <f t="shared" si="404"/>
        <v>54.024390243902438</v>
      </c>
      <c r="J424" t="s">
        <v>21</v>
      </c>
      <c r="K424" t="s">
        <v>22</v>
      </c>
      <c r="L424">
        <v>1271480400</v>
      </c>
      <c r="M424" s="10">
        <f t="shared" si="405"/>
        <v>40285.208333333336</v>
      </c>
      <c r="N424">
        <v>1273208400</v>
      </c>
      <c r="O424" s="10">
        <f t="shared" ref="O424" si="443">(((N424/60)/60)/24)+DATE(1970,1,1)</f>
        <v>40305.208333333336</v>
      </c>
      <c r="P424" t="b">
        <v>0</v>
      </c>
      <c r="Q424" t="b">
        <v>1</v>
      </c>
      <c r="R424" t="s">
        <v>33</v>
      </c>
      <c r="S424" s="6" t="str">
        <f>TRIM(MID(SUBSTITUTE($R424,"/",REPT(" ",LEN($R424))),(COLUMNS($R424:R424)-1)*LEN($R424)+1,LEN($R424)))</f>
        <v>theater</v>
      </c>
      <c r="T424" s="6" t="str">
        <f>TRIM(MID(SUBSTITUTE($R424,"/",REPT(" ",LEN($R424))),(COLUMNS($R424:S424)-1)*LEN($R424)+1,LEN($R424)))</f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403"/>
        <v>10.638024357239512</v>
      </c>
      <c r="G425" t="s">
        <v>14</v>
      </c>
      <c r="H425">
        <v>162</v>
      </c>
      <c r="I425" s="5">
        <f t="shared" si="404"/>
        <v>97.055555555555557</v>
      </c>
      <c r="J425" t="s">
        <v>21</v>
      </c>
      <c r="K425" t="s">
        <v>22</v>
      </c>
      <c r="L425">
        <v>1316667600</v>
      </c>
      <c r="M425" s="10">
        <f t="shared" si="405"/>
        <v>40808.208333333336</v>
      </c>
      <c r="N425">
        <v>1316840400</v>
      </c>
      <c r="O425" s="10">
        <f t="shared" ref="O425" si="444">(((N425/60)/60)/24)+DATE(1970,1,1)</f>
        <v>40810.208333333336</v>
      </c>
      <c r="P425" t="b">
        <v>0</v>
      </c>
      <c r="Q425" t="b">
        <v>1</v>
      </c>
      <c r="R425" t="s">
        <v>17</v>
      </c>
      <c r="S425" s="6" t="str">
        <f>TRIM(MID(SUBSTITUTE($R425,"/",REPT(" ",LEN($R425))),(COLUMNS($R425:R425)-1)*LEN($R425)+1,LEN($R425)))</f>
        <v>food</v>
      </c>
      <c r="T425" s="6" t="str">
        <f>TRIM(MID(SUBSTITUTE($R425,"/",REPT(" ",LEN($R425))),(COLUMNS($R425:S425)-1)*LEN($R425)+1,LEN($R425)))</f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403"/>
        <v>40.470588235294116</v>
      </c>
      <c r="G426" t="s">
        <v>14</v>
      </c>
      <c r="H426">
        <v>83</v>
      </c>
      <c r="I426" s="5">
        <f t="shared" si="404"/>
        <v>24.867469879518072</v>
      </c>
      <c r="J426" t="s">
        <v>21</v>
      </c>
      <c r="K426" t="s">
        <v>22</v>
      </c>
      <c r="L426">
        <v>1524027600</v>
      </c>
      <c r="M426" s="10">
        <f t="shared" si="405"/>
        <v>43208.208333333328</v>
      </c>
      <c r="N426">
        <v>1524546000</v>
      </c>
      <c r="O426" s="10">
        <f t="shared" ref="O426" si="445">(((N426/60)/60)/24)+DATE(1970,1,1)</f>
        <v>43214.208333333328</v>
      </c>
      <c r="P426" t="b">
        <v>0</v>
      </c>
      <c r="Q426" t="b">
        <v>0</v>
      </c>
      <c r="R426" t="s">
        <v>60</v>
      </c>
      <c r="S426" s="6" t="str">
        <f>TRIM(MID(SUBSTITUTE($R426,"/",REPT(" ",LEN($R426))),(COLUMNS($R426:R426)-1)*LEN($R426)+1,LEN($R426)))</f>
        <v>music</v>
      </c>
      <c r="T426" s="6" t="str">
        <f>TRIM(MID(SUBSTITUTE($R426,"/",REPT(" ",LEN($R426))),(COLUMNS($R426:S426)-1)*LEN($R426)+1,LEN($R426)))</f>
        <v>indie rock</v>
      </c>
    </row>
    <row r="427" spans="1:20" hidden="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403"/>
        <v>287.66666666666663</v>
      </c>
      <c r="G427" t="s">
        <v>20</v>
      </c>
      <c r="H427">
        <v>92</v>
      </c>
      <c r="I427" s="5">
        <f t="shared" si="404"/>
        <v>84.423913043478265</v>
      </c>
      <c r="J427" t="s">
        <v>21</v>
      </c>
      <c r="K427" t="s">
        <v>22</v>
      </c>
      <c r="L427">
        <v>1438059600</v>
      </c>
      <c r="M427" s="10">
        <f t="shared" si="405"/>
        <v>42213.208333333328</v>
      </c>
      <c r="N427">
        <v>1438578000</v>
      </c>
      <c r="O427" s="10">
        <f t="shared" ref="O427" si="446">(((N427/60)/60)/24)+DATE(1970,1,1)</f>
        <v>42219.208333333328</v>
      </c>
      <c r="P427" t="b">
        <v>0</v>
      </c>
      <c r="Q427" t="b">
        <v>0</v>
      </c>
      <c r="R427" t="s">
        <v>122</v>
      </c>
      <c r="S427" s="6" t="str">
        <f>TRIM(MID(SUBSTITUTE($R427,"/",REPT(" ",LEN($R427))),(COLUMNS($R427:R427)-1)*LEN($R427)+1,LEN($R427)))</f>
        <v>photography</v>
      </c>
      <c r="T427" s="6" t="str">
        <f>TRIM(MID(SUBSTITUTE($R427,"/",REPT(" ",LEN($R427))),(COLUMNS($R427:S427)-1)*LEN($R427)+1,LEN($R427)))</f>
        <v>photography books</v>
      </c>
    </row>
    <row r="428" spans="1:20" hidden="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403"/>
        <v>572.94444444444446</v>
      </c>
      <c r="G428" t="s">
        <v>20</v>
      </c>
      <c r="H428">
        <v>219</v>
      </c>
      <c r="I428" s="5">
        <f t="shared" si="404"/>
        <v>47.091324200913242</v>
      </c>
      <c r="J428" t="s">
        <v>21</v>
      </c>
      <c r="K428" t="s">
        <v>22</v>
      </c>
      <c r="L428">
        <v>1361944800</v>
      </c>
      <c r="M428" s="10">
        <f t="shared" si="405"/>
        <v>41332.25</v>
      </c>
      <c r="N428">
        <v>1362549600</v>
      </c>
      <c r="O428" s="10">
        <f t="shared" ref="O428" si="447">(((N428/60)/60)/24)+DATE(1970,1,1)</f>
        <v>41339.25</v>
      </c>
      <c r="P428" t="b">
        <v>0</v>
      </c>
      <c r="Q428" t="b">
        <v>0</v>
      </c>
      <c r="R428" t="s">
        <v>33</v>
      </c>
      <c r="S428" s="6" t="str">
        <f>TRIM(MID(SUBSTITUTE($R428,"/",REPT(" ",LEN($R428))),(COLUMNS($R428:R428)-1)*LEN($R428)+1,LEN($R428)))</f>
        <v>theater</v>
      </c>
      <c r="T428" s="6" t="str">
        <f>TRIM(MID(SUBSTITUTE($R428,"/",REPT(" ",LEN($R428))),(COLUMNS($R428:S428)-1)*LEN($R428)+1,LEN($R428)))</f>
        <v>plays</v>
      </c>
    </row>
    <row r="429" spans="1:20" hidden="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403"/>
        <v>112.90429799426933</v>
      </c>
      <c r="G429" t="s">
        <v>20</v>
      </c>
      <c r="H429">
        <v>2526</v>
      </c>
      <c r="I429" s="5">
        <f t="shared" si="404"/>
        <v>77.996041171813147</v>
      </c>
      <c r="J429" t="s">
        <v>21</v>
      </c>
      <c r="K429" t="s">
        <v>22</v>
      </c>
      <c r="L429">
        <v>1410584400</v>
      </c>
      <c r="M429" s="10">
        <f t="shared" si="405"/>
        <v>41895.208333333336</v>
      </c>
      <c r="N429">
        <v>1413349200</v>
      </c>
      <c r="O429" s="10">
        <f t="shared" ref="O429" si="448">(((N429/60)/60)/24)+DATE(1970,1,1)</f>
        <v>41927.208333333336</v>
      </c>
      <c r="P429" t="b">
        <v>0</v>
      </c>
      <c r="Q429" t="b">
        <v>1</v>
      </c>
      <c r="R429" t="s">
        <v>33</v>
      </c>
      <c r="S429" s="6" t="str">
        <f>TRIM(MID(SUBSTITUTE($R429,"/",REPT(" ",LEN($R429))),(COLUMNS($R429:R429)-1)*LEN($R429)+1,LEN($R429)))</f>
        <v>theater</v>
      </c>
      <c r="T429" s="6" t="str">
        <f>TRIM(MID(SUBSTITUTE($R429,"/",REPT(" ",LEN($R429))),(COLUMNS($R429:S429)-1)*LEN($R429)+1,LEN($R429)))</f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403"/>
        <v>46.387573964497044</v>
      </c>
      <c r="G430" t="s">
        <v>14</v>
      </c>
      <c r="H430">
        <v>747</v>
      </c>
      <c r="I430" s="5">
        <f t="shared" si="404"/>
        <v>62.967871485943775</v>
      </c>
      <c r="J430" t="s">
        <v>21</v>
      </c>
      <c r="K430" t="s">
        <v>22</v>
      </c>
      <c r="L430">
        <v>1297404000</v>
      </c>
      <c r="M430" s="10">
        <f t="shared" si="405"/>
        <v>40585.25</v>
      </c>
      <c r="N430">
        <v>1298008800</v>
      </c>
      <c r="O430" s="10">
        <f t="shared" ref="O430" si="449">(((N430/60)/60)/24)+DATE(1970,1,1)</f>
        <v>40592.25</v>
      </c>
      <c r="P430" t="b">
        <v>0</v>
      </c>
      <c r="Q430" t="b">
        <v>0</v>
      </c>
      <c r="R430" t="s">
        <v>71</v>
      </c>
      <c r="S430" s="6" t="str">
        <f>TRIM(MID(SUBSTITUTE($R430,"/",REPT(" ",LEN($R430))),(COLUMNS($R430:R430)-1)*LEN($R430)+1,LEN($R430)))</f>
        <v>film &amp; video</v>
      </c>
      <c r="T430" s="6" t="str">
        <f>TRIM(MID(SUBSTITUTE($R430,"/",REPT(" ",LEN($R430))),(COLUMNS($R430:S430)-1)*LEN($R430)+1,LEN($R430)))</f>
        <v>animation</v>
      </c>
    </row>
    <row r="431" spans="1:20" hidden="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403"/>
        <v>90.675916230366497</v>
      </c>
      <c r="G431" t="s">
        <v>74</v>
      </c>
      <c r="H431">
        <v>2138</v>
      </c>
      <c r="I431" s="5">
        <f t="shared" si="404"/>
        <v>81.006080449017773</v>
      </c>
      <c r="J431" t="s">
        <v>21</v>
      </c>
      <c r="K431" t="s">
        <v>22</v>
      </c>
      <c r="L431">
        <v>1392012000</v>
      </c>
      <c r="M431" s="10">
        <f t="shared" si="405"/>
        <v>41680.25</v>
      </c>
      <c r="N431">
        <v>1394427600</v>
      </c>
      <c r="O431" s="10">
        <f t="shared" ref="O431" si="450">(((N431/60)/60)/24)+DATE(1970,1,1)</f>
        <v>41708.208333333336</v>
      </c>
      <c r="P431" t="b">
        <v>0</v>
      </c>
      <c r="Q431" t="b">
        <v>1</v>
      </c>
      <c r="R431" t="s">
        <v>122</v>
      </c>
      <c r="S431" s="6" t="str">
        <f>TRIM(MID(SUBSTITUTE($R431,"/",REPT(" ",LEN($R431))),(COLUMNS($R431:R431)-1)*LEN($R431)+1,LEN($R431)))</f>
        <v>photography</v>
      </c>
      <c r="T431" s="6" t="str">
        <f>TRIM(MID(SUBSTITUTE($R431,"/",REPT(" ",LEN($R431))),(COLUMNS($R431:S431)-1)*LEN($R431)+1,LEN($R431)))</f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403"/>
        <v>67.740740740740748</v>
      </c>
      <c r="G432" t="s">
        <v>14</v>
      </c>
      <c r="H432">
        <v>84</v>
      </c>
      <c r="I432" s="5">
        <f t="shared" si="404"/>
        <v>65.321428571428569</v>
      </c>
      <c r="J432" t="s">
        <v>21</v>
      </c>
      <c r="K432" t="s">
        <v>22</v>
      </c>
      <c r="L432">
        <v>1569733200</v>
      </c>
      <c r="M432" s="10">
        <f t="shared" si="405"/>
        <v>43737.208333333328</v>
      </c>
      <c r="N432">
        <v>1572670800</v>
      </c>
      <c r="O432" s="10">
        <f t="shared" ref="O432" si="451">(((N432/60)/60)/24)+DATE(1970,1,1)</f>
        <v>43771.208333333328</v>
      </c>
      <c r="P432" t="b">
        <v>0</v>
      </c>
      <c r="Q432" t="b">
        <v>0</v>
      </c>
      <c r="R432" t="s">
        <v>33</v>
      </c>
      <c r="S432" s="6" t="str">
        <f>TRIM(MID(SUBSTITUTE($R432,"/",REPT(" ",LEN($R432))),(COLUMNS($R432:R432)-1)*LEN($R432)+1,LEN($R432)))</f>
        <v>theater</v>
      </c>
      <c r="T432" s="6" t="str">
        <f>TRIM(MID(SUBSTITUTE($R432,"/",REPT(" ",LEN($R432))),(COLUMNS($R432:S432)-1)*LEN($R432)+1,LEN($R432)))</f>
        <v>plays</v>
      </c>
    </row>
    <row r="433" spans="1:20" hidden="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403"/>
        <v>192.49019607843135</v>
      </c>
      <c r="G433" t="s">
        <v>20</v>
      </c>
      <c r="H433">
        <v>94</v>
      </c>
      <c r="I433" s="5">
        <f t="shared" si="404"/>
        <v>104.43617021276596</v>
      </c>
      <c r="J433" t="s">
        <v>21</v>
      </c>
      <c r="K433" t="s">
        <v>22</v>
      </c>
      <c r="L433">
        <v>1529643600</v>
      </c>
      <c r="M433" s="10">
        <f t="shared" si="405"/>
        <v>43273.208333333328</v>
      </c>
      <c r="N433">
        <v>1531112400</v>
      </c>
      <c r="O433" s="10">
        <f t="shared" ref="O433" si="452">(((N433/60)/60)/24)+DATE(1970,1,1)</f>
        <v>43290.208333333328</v>
      </c>
      <c r="P433" t="b">
        <v>1</v>
      </c>
      <c r="Q433" t="b">
        <v>0</v>
      </c>
      <c r="R433" t="s">
        <v>33</v>
      </c>
      <c r="S433" s="6" t="str">
        <f>TRIM(MID(SUBSTITUTE($R433,"/",REPT(" ",LEN($R433))),(COLUMNS($R433:R433)-1)*LEN($R433)+1,LEN($R433)))</f>
        <v>theater</v>
      </c>
      <c r="T433" s="6" t="str">
        <f>TRIM(MID(SUBSTITUTE($R433,"/",REPT(" ",LEN($R433))),(COLUMNS($R433:S433)-1)*LEN($R433)+1,LEN($R433)))</f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403"/>
        <v>82.714285714285722</v>
      </c>
      <c r="G434" t="s">
        <v>14</v>
      </c>
      <c r="H434">
        <v>91</v>
      </c>
      <c r="I434" s="5">
        <f t="shared" si="404"/>
        <v>69.989010989010993</v>
      </c>
      <c r="J434" t="s">
        <v>21</v>
      </c>
      <c r="K434" t="s">
        <v>22</v>
      </c>
      <c r="L434">
        <v>1399006800</v>
      </c>
      <c r="M434" s="10">
        <f t="shared" si="405"/>
        <v>41761.208333333336</v>
      </c>
      <c r="N434">
        <v>1400734800</v>
      </c>
      <c r="O434" s="10">
        <f t="shared" ref="O434" si="453">(((N434/60)/60)/24)+DATE(1970,1,1)</f>
        <v>41781.208333333336</v>
      </c>
      <c r="P434" t="b">
        <v>0</v>
      </c>
      <c r="Q434" t="b">
        <v>0</v>
      </c>
      <c r="R434" t="s">
        <v>33</v>
      </c>
      <c r="S434" s="6" t="str">
        <f>TRIM(MID(SUBSTITUTE($R434,"/",REPT(" ",LEN($R434))),(COLUMNS($R434:R434)-1)*LEN($R434)+1,LEN($R434)))</f>
        <v>theater</v>
      </c>
      <c r="T434" s="6" t="str">
        <f>TRIM(MID(SUBSTITUTE($R434,"/",REPT(" ",LEN($R434))),(COLUMNS($R434:S434)-1)*LEN($R434)+1,LEN($R434)))</f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403"/>
        <v>54.163920922570021</v>
      </c>
      <c r="G435" t="s">
        <v>14</v>
      </c>
      <c r="H435">
        <v>792</v>
      </c>
      <c r="I435" s="5">
        <f t="shared" si="404"/>
        <v>83.023989898989896</v>
      </c>
      <c r="J435" t="s">
        <v>21</v>
      </c>
      <c r="K435" t="s">
        <v>22</v>
      </c>
      <c r="L435">
        <v>1385359200</v>
      </c>
      <c r="M435" s="10">
        <f t="shared" si="405"/>
        <v>41603.25</v>
      </c>
      <c r="N435">
        <v>1386741600</v>
      </c>
      <c r="O435" s="10">
        <f t="shared" ref="O435" si="454">(((N435/60)/60)/24)+DATE(1970,1,1)</f>
        <v>41619.25</v>
      </c>
      <c r="P435" t="b">
        <v>0</v>
      </c>
      <c r="Q435" t="b">
        <v>1</v>
      </c>
      <c r="R435" t="s">
        <v>42</v>
      </c>
      <c r="S435" s="6" t="str">
        <f>TRIM(MID(SUBSTITUTE($R435,"/",REPT(" ",LEN($R435))),(COLUMNS($R435:R435)-1)*LEN($R435)+1,LEN($R435)))</f>
        <v>film &amp; video</v>
      </c>
      <c r="T435" s="6" t="str">
        <f>TRIM(MID(SUBSTITUTE($R435,"/",REPT(" ",LEN($R435))),(COLUMNS($R435:S435)-1)*LEN($R435)+1,LEN($R435)))</f>
        <v>documentary</v>
      </c>
    </row>
    <row r="436" spans="1:20" hidden="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403"/>
        <v>16.722222222222221</v>
      </c>
      <c r="G436" t="s">
        <v>74</v>
      </c>
      <c r="H436">
        <v>10</v>
      </c>
      <c r="I436" s="5">
        <f t="shared" si="404"/>
        <v>90.3</v>
      </c>
      <c r="J436" t="s">
        <v>15</v>
      </c>
      <c r="K436" t="s">
        <v>16</v>
      </c>
      <c r="L436">
        <v>1480572000</v>
      </c>
      <c r="M436" s="10">
        <f t="shared" si="405"/>
        <v>42705.25</v>
      </c>
      <c r="N436">
        <v>1481781600</v>
      </c>
      <c r="O436" s="10">
        <f t="shared" ref="O436" si="455">(((N436/60)/60)/24)+DATE(1970,1,1)</f>
        <v>42719.25</v>
      </c>
      <c r="P436" t="b">
        <v>1</v>
      </c>
      <c r="Q436" t="b">
        <v>0</v>
      </c>
      <c r="R436" t="s">
        <v>33</v>
      </c>
      <c r="S436" s="6" t="str">
        <f>TRIM(MID(SUBSTITUTE($R436,"/",REPT(" ",LEN($R436))),(COLUMNS($R436:R436)-1)*LEN($R436)+1,LEN($R436)))</f>
        <v>theater</v>
      </c>
      <c r="T436" s="6" t="str">
        <f>TRIM(MID(SUBSTITUTE($R436,"/",REPT(" ",LEN($R436))),(COLUMNS($R436:S436)-1)*LEN($R436)+1,LEN($R436)))</f>
        <v>plays</v>
      </c>
    </row>
    <row r="437" spans="1:20" hidden="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403"/>
        <v>116.87664041994749</v>
      </c>
      <c r="G437" t="s">
        <v>20</v>
      </c>
      <c r="H437">
        <v>1713</v>
      </c>
      <c r="I437" s="5">
        <f t="shared" si="404"/>
        <v>103.98131932282546</v>
      </c>
      <c r="J437" t="s">
        <v>107</v>
      </c>
      <c r="K437" t="s">
        <v>108</v>
      </c>
      <c r="L437">
        <v>1418623200</v>
      </c>
      <c r="M437" s="10">
        <f t="shared" si="405"/>
        <v>41988.25</v>
      </c>
      <c r="N437">
        <v>1419660000</v>
      </c>
      <c r="O437" s="10">
        <f t="shared" ref="O437" si="456">(((N437/60)/60)/24)+DATE(1970,1,1)</f>
        <v>42000.25</v>
      </c>
      <c r="P437" t="b">
        <v>0</v>
      </c>
      <c r="Q437" t="b">
        <v>1</v>
      </c>
      <c r="R437" t="s">
        <v>33</v>
      </c>
      <c r="S437" s="6" t="str">
        <f>TRIM(MID(SUBSTITUTE($R437,"/",REPT(" ",LEN($R437))),(COLUMNS($R437:R437)-1)*LEN($R437)+1,LEN($R437)))</f>
        <v>theater</v>
      </c>
      <c r="T437" s="6" t="str">
        <f>TRIM(MID(SUBSTITUTE($R437,"/",REPT(" ",LEN($R437))),(COLUMNS($R437:S437)-1)*LEN($R437)+1,LEN($R437)))</f>
        <v>plays</v>
      </c>
    </row>
    <row r="438" spans="1:20" hidden="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403"/>
        <v>1052.1538461538462</v>
      </c>
      <c r="G438" t="s">
        <v>20</v>
      </c>
      <c r="H438">
        <v>249</v>
      </c>
      <c r="I438" s="5">
        <f t="shared" si="404"/>
        <v>54.931726907630519</v>
      </c>
      <c r="J438" t="s">
        <v>21</v>
      </c>
      <c r="K438" t="s">
        <v>22</v>
      </c>
      <c r="L438">
        <v>1555736400</v>
      </c>
      <c r="M438" s="10">
        <f t="shared" si="405"/>
        <v>43575.208333333328</v>
      </c>
      <c r="N438">
        <v>1555822800</v>
      </c>
      <c r="O438" s="10">
        <f t="shared" ref="O438" si="457">(((N438/60)/60)/24)+DATE(1970,1,1)</f>
        <v>43576.208333333328</v>
      </c>
      <c r="P438" t="b">
        <v>0</v>
      </c>
      <c r="Q438" t="b">
        <v>0</v>
      </c>
      <c r="R438" t="s">
        <v>159</v>
      </c>
      <c r="S438" s="6" t="str">
        <f>TRIM(MID(SUBSTITUTE($R438,"/",REPT(" ",LEN($R438))),(COLUMNS($R438:R438)-1)*LEN($R438)+1,LEN($R438)))</f>
        <v>music</v>
      </c>
      <c r="T438" s="6" t="str">
        <f>TRIM(MID(SUBSTITUTE($R438,"/",REPT(" ",LEN($R438))),(COLUMNS($R438:S438)-1)*LEN($R438)+1,LEN($R438)))</f>
        <v>jazz</v>
      </c>
    </row>
    <row r="439" spans="1:20" hidden="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403"/>
        <v>123.07407407407408</v>
      </c>
      <c r="G439" t="s">
        <v>20</v>
      </c>
      <c r="H439">
        <v>192</v>
      </c>
      <c r="I439" s="5">
        <f t="shared" si="404"/>
        <v>51.921875</v>
      </c>
      <c r="J439" t="s">
        <v>21</v>
      </c>
      <c r="K439" t="s">
        <v>22</v>
      </c>
      <c r="L439">
        <v>1442120400</v>
      </c>
      <c r="M439" s="10">
        <f t="shared" si="405"/>
        <v>42260.208333333328</v>
      </c>
      <c r="N439">
        <v>1442379600</v>
      </c>
      <c r="O439" s="10">
        <f t="shared" ref="O439" si="458">(((N439/60)/60)/24)+DATE(1970,1,1)</f>
        <v>42263.208333333328</v>
      </c>
      <c r="P439" t="b">
        <v>0</v>
      </c>
      <c r="Q439" t="b">
        <v>1</v>
      </c>
      <c r="R439" t="s">
        <v>71</v>
      </c>
      <c r="S439" s="6" t="str">
        <f>TRIM(MID(SUBSTITUTE($R439,"/",REPT(" ",LEN($R439))),(COLUMNS($R439:R439)-1)*LEN($R439)+1,LEN($R439)))</f>
        <v>film &amp; video</v>
      </c>
      <c r="T439" s="6" t="str">
        <f>TRIM(MID(SUBSTITUTE($R439,"/",REPT(" ",LEN($R439))),(COLUMNS($R439:S439)-1)*LEN($R439)+1,LEN($R439)))</f>
        <v>animation</v>
      </c>
    </row>
    <row r="440" spans="1:20" ht="31.5" hidden="1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403"/>
        <v>178.63855421686748</v>
      </c>
      <c r="G440" t="s">
        <v>20</v>
      </c>
      <c r="H440">
        <v>247</v>
      </c>
      <c r="I440" s="5">
        <f t="shared" si="404"/>
        <v>60.02834008097166</v>
      </c>
      <c r="J440" t="s">
        <v>21</v>
      </c>
      <c r="K440" t="s">
        <v>22</v>
      </c>
      <c r="L440">
        <v>1362376800</v>
      </c>
      <c r="M440" s="10">
        <f t="shared" si="405"/>
        <v>41337.25</v>
      </c>
      <c r="N440">
        <v>1364965200</v>
      </c>
      <c r="O440" s="10">
        <f t="shared" ref="O440" si="459">(((N440/60)/60)/24)+DATE(1970,1,1)</f>
        <v>41367.208333333336</v>
      </c>
      <c r="P440" t="b">
        <v>0</v>
      </c>
      <c r="Q440" t="b">
        <v>0</v>
      </c>
      <c r="R440" t="s">
        <v>33</v>
      </c>
      <c r="S440" s="6" t="str">
        <f>TRIM(MID(SUBSTITUTE($R440,"/",REPT(" ",LEN($R440))),(COLUMNS($R440:R440)-1)*LEN($R440)+1,LEN($R440)))</f>
        <v>theater</v>
      </c>
      <c r="T440" s="6" t="str">
        <f>TRIM(MID(SUBSTITUTE($R440,"/",REPT(" ",LEN($R440))),(COLUMNS($R440:S440)-1)*LEN($R440)+1,LEN($R440)))</f>
        <v>plays</v>
      </c>
    </row>
    <row r="441" spans="1:20" hidden="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403"/>
        <v>355.28169014084506</v>
      </c>
      <c r="G441" t="s">
        <v>20</v>
      </c>
      <c r="H441">
        <v>2293</v>
      </c>
      <c r="I441" s="5">
        <f t="shared" si="404"/>
        <v>44.003488879197555</v>
      </c>
      <c r="J441" t="s">
        <v>21</v>
      </c>
      <c r="K441" t="s">
        <v>22</v>
      </c>
      <c r="L441">
        <v>1478408400</v>
      </c>
      <c r="M441" s="10">
        <f t="shared" si="405"/>
        <v>42680.208333333328</v>
      </c>
      <c r="N441">
        <v>1479016800</v>
      </c>
      <c r="O441" s="10">
        <f t="shared" ref="O441" si="460">(((N441/60)/60)/24)+DATE(1970,1,1)</f>
        <v>42687.25</v>
      </c>
      <c r="P441" t="b">
        <v>0</v>
      </c>
      <c r="Q441" t="b">
        <v>0</v>
      </c>
      <c r="R441" t="s">
        <v>474</v>
      </c>
      <c r="S441" s="6" t="str">
        <f>TRIM(MID(SUBSTITUTE($R441,"/",REPT(" ",LEN($R441))),(COLUMNS($R441:R441)-1)*LEN($R441)+1,LEN($R441)))</f>
        <v>film &amp; video</v>
      </c>
      <c r="T441" s="6" t="str">
        <f>TRIM(MID(SUBSTITUTE($R441,"/",REPT(" ",LEN($R441))),(COLUMNS($R441:S441)-1)*LEN($R441)+1,LEN($R441)))</f>
        <v>science fiction</v>
      </c>
    </row>
    <row r="442" spans="1:20" hidden="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403"/>
        <v>161.90634146341463</v>
      </c>
      <c r="G442" t="s">
        <v>20</v>
      </c>
      <c r="H442">
        <v>3131</v>
      </c>
      <c r="I442" s="5">
        <f t="shared" si="404"/>
        <v>53.003513254551258</v>
      </c>
      <c r="J442" t="s">
        <v>21</v>
      </c>
      <c r="K442" t="s">
        <v>22</v>
      </c>
      <c r="L442">
        <v>1498798800</v>
      </c>
      <c r="M442" s="10">
        <f t="shared" si="405"/>
        <v>42916.208333333328</v>
      </c>
      <c r="N442">
        <v>1499662800</v>
      </c>
      <c r="O442" s="10">
        <f t="shared" ref="O442" si="461">(((N442/60)/60)/24)+DATE(1970,1,1)</f>
        <v>42926.208333333328</v>
      </c>
      <c r="P442" t="b">
        <v>0</v>
      </c>
      <c r="Q442" t="b">
        <v>0</v>
      </c>
      <c r="R442" t="s">
        <v>269</v>
      </c>
      <c r="S442" s="6" t="str">
        <f>TRIM(MID(SUBSTITUTE($R442,"/",REPT(" ",LEN($R442))),(COLUMNS($R442:R442)-1)*LEN($R442)+1,LEN($R442)))</f>
        <v>film &amp; video</v>
      </c>
      <c r="T442" s="6" t="str">
        <f>TRIM(MID(SUBSTITUTE($R442,"/",REPT(" ",LEN($R442))),(COLUMNS($R442:S442)-1)*LEN($R442)+1,LEN($R442)))</f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403"/>
        <v>24.914285714285715</v>
      </c>
      <c r="G443" t="s">
        <v>14</v>
      </c>
      <c r="H443">
        <v>32</v>
      </c>
      <c r="I443" s="5">
        <f t="shared" si="404"/>
        <v>54.5</v>
      </c>
      <c r="J443" t="s">
        <v>21</v>
      </c>
      <c r="K443" t="s">
        <v>22</v>
      </c>
      <c r="L443">
        <v>1335416400</v>
      </c>
      <c r="M443" s="10">
        <f t="shared" si="405"/>
        <v>41025.208333333336</v>
      </c>
      <c r="N443">
        <v>1337835600</v>
      </c>
      <c r="O443" s="10">
        <f t="shared" ref="O443" si="462">(((N443/60)/60)/24)+DATE(1970,1,1)</f>
        <v>41053.208333333336</v>
      </c>
      <c r="P443" t="b">
        <v>0</v>
      </c>
      <c r="Q443" t="b">
        <v>0</v>
      </c>
      <c r="R443" t="s">
        <v>65</v>
      </c>
      <c r="S443" s="6" t="str">
        <f>TRIM(MID(SUBSTITUTE($R443,"/",REPT(" ",LEN($R443))),(COLUMNS($R443:R443)-1)*LEN($R443)+1,LEN($R443)))</f>
        <v>technology</v>
      </c>
      <c r="T443" s="6" t="str">
        <f>TRIM(MID(SUBSTITUTE($R443,"/",REPT(" ",LEN($R443))),(COLUMNS($R443:S443)-1)*LEN($R443)+1,LEN($R443)))</f>
        <v>wearables</v>
      </c>
    </row>
    <row r="444" spans="1:20" hidden="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403"/>
        <v>198.72222222222223</v>
      </c>
      <c r="G444" t="s">
        <v>20</v>
      </c>
      <c r="H444">
        <v>143</v>
      </c>
      <c r="I444" s="5">
        <f t="shared" si="404"/>
        <v>75.04195804195804</v>
      </c>
      <c r="J444" t="s">
        <v>107</v>
      </c>
      <c r="K444" t="s">
        <v>108</v>
      </c>
      <c r="L444">
        <v>1504328400</v>
      </c>
      <c r="M444" s="10">
        <f t="shared" si="405"/>
        <v>42980.208333333328</v>
      </c>
      <c r="N444">
        <v>1505710800</v>
      </c>
      <c r="O444" s="10">
        <f t="shared" ref="O444" si="463">(((N444/60)/60)/24)+DATE(1970,1,1)</f>
        <v>42996.208333333328</v>
      </c>
      <c r="P444" t="b">
        <v>0</v>
      </c>
      <c r="Q444" t="b">
        <v>0</v>
      </c>
      <c r="R444" t="s">
        <v>33</v>
      </c>
      <c r="S444" s="6" t="str">
        <f>TRIM(MID(SUBSTITUTE($R444,"/",REPT(" ",LEN($R444))),(COLUMNS($R444:R444)-1)*LEN($R444)+1,LEN($R444)))</f>
        <v>theater</v>
      </c>
      <c r="T444" s="6" t="str">
        <f>TRIM(MID(SUBSTITUTE($R444,"/",REPT(" ",LEN($R444))),(COLUMNS($R444:S444)-1)*LEN($R444)+1,LEN($R444)))</f>
        <v>plays</v>
      </c>
    </row>
    <row r="445" spans="1:20" hidden="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403"/>
        <v>34.752688172043008</v>
      </c>
      <c r="G445" t="s">
        <v>74</v>
      </c>
      <c r="H445">
        <v>90</v>
      </c>
      <c r="I445" s="5">
        <f t="shared" si="404"/>
        <v>35.911111111111111</v>
      </c>
      <c r="J445" t="s">
        <v>21</v>
      </c>
      <c r="K445" t="s">
        <v>22</v>
      </c>
      <c r="L445">
        <v>1285822800</v>
      </c>
      <c r="M445" s="10">
        <f t="shared" si="405"/>
        <v>40451.208333333336</v>
      </c>
      <c r="N445">
        <v>1287464400</v>
      </c>
      <c r="O445" s="10">
        <f t="shared" ref="O445" si="464">(((N445/60)/60)/24)+DATE(1970,1,1)</f>
        <v>40470.208333333336</v>
      </c>
      <c r="P445" t="b">
        <v>0</v>
      </c>
      <c r="Q445" t="b">
        <v>0</v>
      </c>
      <c r="R445" t="s">
        <v>33</v>
      </c>
      <c r="S445" s="6" t="str">
        <f>TRIM(MID(SUBSTITUTE($R445,"/",REPT(" ",LEN($R445))),(COLUMNS($R445:R445)-1)*LEN($R445)+1,LEN($R445)))</f>
        <v>theater</v>
      </c>
      <c r="T445" s="6" t="str">
        <f>TRIM(MID(SUBSTITUTE($R445,"/",REPT(" ",LEN($R445))),(COLUMNS($R445:S445)-1)*LEN($R445)+1,LEN($R445)))</f>
        <v>plays</v>
      </c>
    </row>
    <row r="446" spans="1:20" hidden="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403"/>
        <v>176.41935483870967</v>
      </c>
      <c r="G446" t="s">
        <v>20</v>
      </c>
      <c r="H446">
        <v>296</v>
      </c>
      <c r="I446" s="5">
        <f t="shared" si="404"/>
        <v>36.952702702702702</v>
      </c>
      <c r="J446" t="s">
        <v>21</v>
      </c>
      <c r="K446" t="s">
        <v>22</v>
      </c>
      <c r="L446">
        <v>1311483600</v>
      </c>
      <c r="M446" s="10">
        <f t="shared" si="405"/>
        <v>40748.208333333336</v>
      </c>
      <c r="N446">
        <v>1311656400</v>
      </c>
      <c r="O446" s="10">
        <f t="shared" ref="O446" si="465">(((N446/60)/60)/24)+DATE(1970,1,1)</f>
        <v>40750.208333333336</v>
      </c>
      <c r="P446" t="b">
        <v>0</v>
      </c>
      <c r="Q446" t="b">
        <v>1</v>
      </c>
      <c r="R446" t="s">
        <v>60</v>
      </c>
      <c r="S446" s="6" t="str">
        <f>TRIM(MID(SUBSTITUTE($R446,"/",REPT(" ",LEN($R446))),(COLUMNS($R446:R446)-1)*LEN($R446)+1,LEN($R446)))</f>
        <v>music</v>
      </c>
      <c r="T446" s="6" t="str">
        <f>TRIM(MID(SUBSTITUTE($R446,"/",REPT(" ",LEN($R446))),(COLUMNS($R446:S446)-1)*LEN($R446)+1,LEN($R446)))</f>
        <v>indie rock</v>
      </c>
    </row>
    <row r="447" spans="1:20" ht="31.5" hidden="1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403"/>
        <v>511.38095238095235</v>
      </c>
      <c r="G447" t="s">
        <v>20</v>
      </c>
      <c r="H447">
        <v>170</v>
      </c>
      <c r="I447" s="5">
        <f t="shared" si="404"/>
        <v>63.170588235294119</v>
      </c>
      <c r="J447" t="s">
        <v>21</v>
      </c>
      <c r="K447" t="s">
        <v>22</v>
      </c>
      <c r="L447">
        <v>1291356000</v>
      </c>
      <c r="M447" s="10">
        <f t="shared" si="405"/>
        <v>40515.25</v>
      </c>
      <c r="N447">
        <v>1293170400</v>
      </c>
      <c r="O447" s="10">
        <f t="shared" ref="O447" si="466">(((N447/60)/60)/24)+DATE(1970,1,1)</f>
        <v>40536.25</v>
      </c>
      <c r="P447" t="b">
        <v>0</v>
      </c>
      <c r="Q447" t="b">
        <v>1</v>
      </c>
      <c r="R447" t="s">
        <v>33</v>
      </c>
      <c r="S447" s="6" t="str">
        <f>TRIM(MID(SUBSTITUTE($R447,"/",REPT(" ",LEN($R447))),(COLUMNS($R447:R447)-1)*LEN($R447)+1,LEN($R447)))</f>
        <v>theater</v>
      </c>
      <c r="T447" s="6" t="str">
        <f>TRIM(MID(SUBSTITUTE($R447,"/",REPT(" ",LEN($R447))),(COLUMNS($R447:S447)-1)*LEN($R447)+1,LEN($R447)))</f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403"/>
        <v>82.044117647058826</v>
      </c>
      <c r="G448" t="s">
        <v>14</v>
      </c>
      <c r="H448">
        <v>186</v>
      </c>
      <c r="I448" s="5">
        <f t="shared" si="404"/>
        <v>29.99462365591398</v>
      </c>
      <c r="J448" t="s">
        <v>21</v>
      </c>
      <c r="K448" t="s">
        <v>22</v>
      </c>
      <c r="L448">
        <v>1355810400</v>
      </c>
      <c r="M448" s="10">
        <f t="shared" si="405"/>
        <v>41261.25</v>
      </c>
      <c r="N448">
        <v>1355983200</v>
      </c>
      <c r="O448" s="10">
        <f t="shared" ref="O448" si="467">(((N448/60)/60)/24)+DATE(1970,1,1)</f>
        <v>41263.25</v>
      </c>
      <c r="P448" t="b">
        <v>0</v>
      </c>
      <c r="Q448" t="b">
        <v>0</v>
      </c>
      <c r="R448" t="s">
        <v>65</v>
      </c>
      <c r="S448" s="6" t="str">
        <f>TRIM(MID(SUBSTITUTE($R448,"/",REPT(" ",LEN($R448))),(COLUMNS($R448:R448)-1)*LEN($R448)+1,LEN($R448)))</f>
        <v>technology</v>
      </c>
      <c r="T448" s="6" t="str">
        <f>TRIM(MID(SUBSTITUTE($R448,"/",REPT(" ",LEN($R448))),(COLUMNS($R448:S448)-1)*LEN($R448)+1,LEN($R448)))</f>
        <v>wearables</v>
      </c>
    </row>
    <row r="449" spans="1:20" ht="31.5" hidden="1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403"/>
        <v>24.326030927835053</v>
      </c>
      <c r="G449" t="s">
        <v>74</v>
      </c>
      <c r="H449">
        <v>439</v>
      </c>
      <c r="I449" s="5">
        <f t="shared" si="404"/>
        <v>86</v>
      </c>
      <c r="J449" t="s">
        <v>40</v>
      </c>
      <c r="K449" t="s">
        <v>41</v>
      </c>
      <c r="L449">
        <v>1513663200</v>
      </c>
      <c r="M449" s="10">
        <f t="shared" si="405"/>
        <v>43088.25</v>
      </c>
      <c r="N449">
        <v>1515045600</v>
      </c>
      <c r="O449" s="10">
        <f t="shared" ref="O449" si="468">(((N449/60)/60)/24)+DATE(1970,1,1)</f>
        <v>43104.25</v>
      </c>
      <c r="P449" t="b">
        <v>0</v>
      </c>
      <c r="Q449" t="b">
        <v>0</v>
      </c>
      <c r="R449" t="s">
        <v>269</v>
      </c>
      <c r="S449" s="6" t="str">
        <f>TRIM(MID(SUBSTITUTE($R449,"/",REPT(" ",LEN($R449))),(COLUMNS($R449:R449)-1)*LEN($R449)+1,LEN($R449)))</f>
        <v>film &amp; video</v>
      </c>
      <c r="T449" s="6" t="str">
        <f>TRIM(MID(SUBSTITUTE($R449,"/",REPT(" ",LEN($R449))),(COLUMNS($R449:S449)-1)*LEN($R449)+1,LEN($R449)))</f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403"/>
        <v>50.482758620689658</v>
      </c>
      <c r="G450" t="s">
        <v>14</v>
      </c>
      <c r="H450">
        <v>605</v>
      </c>
      <c r="I450" s="5">
        <f t="shared" si="404"/>
        <v>75.014876033057845</v>
      </c>
      <c r="J450" t="s">
        <v>21</v>
      </c>
      <c r="K450" t="s">
        <v>22</v>
      </c>
      <c r="L450">
        <v>1365915600</v>
      </c>
      <c r="M450" s="10">
        <f t="shared" si="405"/>
        <v>41378.208333333336</v>
      </c>
      <c r="N450">
        <v>1366088400</v>
      </c>
      <c r="O450" s="10">
        <f t="shared" ref="O450" si="469">(((N450/60)/60)/24)+DATE(1970,1,1)</f>
        <v>41380.208333333336</v>
      </c>
      <c r="P450" t="b">
        <v>0</v>
      </c>
      <c r="Q450" t="b">
        <v>1</v>
      </c>
      <c r="R450" t="s">
        <v>89</v>
      </c>
      <c r="S450" s="6" t="str">
        <f>TRIM(MID(SUBSTITUTE($R450,"/",REPT(" ",LEN($R450))),(COLUMNS($R450:R450)-1)*LEN($R450)+1,LEN($R450)))</f>
        <v>games</v>
      </c>
      <c r="T450" s="6" t="str">
        <f>TRIM(MID(SUBSTITUTE($R450,"/",REPT(" ",LEN($R450))),(COLUMNS($R450:S450)-1)*LEN($R450)+1,LEN($R450)))</f>
        <v>video games</v>
      </c>
    </row>
    <row r="451" spans="1:20" hidden="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70">E451/D451*100</f>
        <v>967</v>
      </c>
      <c r="G451" t="s">
        <v>20</v>
      </c>
      <c r="H451">
        <v>86</v>
      </c>
      <c r="I451" s="5">
        <f t="shared" ref="I451:I514" si="471">IFERROR(E451/H451,0)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472">(((L451/60)/60)/24)+DATE(1970,1,1)</f>
        <v>43530.25</v>
      </c>
      <c r="N451">
        <v>1553317200</v>
      </c>
      <c r="O451" s="10">
        <f t="shared" ref="O451" si="473">(((N451/60)/60)/24)+DATE(1970,1,1)</f>
        <v>43547.208333333328</v>
      </c>
      <c r="P451" t="b">
        <v>0</v>
      </c>
      <c r="Q451" t="b">
        <v>0</v>
      </c>
      <c r="R451" t="s">
        <v>89</v>
      </c>
      <c r="S451" s="6" t="str">
        <f>TRIM(MID(SUBSTITUTE($R451,"/",REPT(" ",LEN($R451))),(COLUMNS($R451:R451)-1)*LEN($R451)+1,LEN($R451)))</f>
        <v>games</v>
      </c>
      <c r="T451" s="6" t="str">
        <f>TRIM(MID(SUBSTITUTE($R451,"/",REPT(" ",LEN($R451))),(COLUMNS($R451:S451)-1)*LEN($R451)+1,LEN($R451)))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70"/>
        <v>4</v>
      </c>
      <c r="G452" t="s">
        <v>14</v>
      </c>
      <c r="H452">
        <v>1</v>
      </c>
      <c r="I452" s="5">
        <f t="shared" si="471"/>
        <v>4</v>
      </c>
      <c r="J452" t="s">
        <v>15</v>
      </c>
      <c r="K452" t="s">
        <v>16</v>
      </c>
      <c r="L452">
        <v>1540098000</v>
      </c>
      <c r="M452" s="10">
        <f t="shared" si="472"/>
        <v>43394.208333333328</v>
      </c>
      <c r="N452">
        <v>1542088800</v>
      </c>
      <c r="O452" s="10">
        <f t="shared" ref="O452" si="474">(((N452/60)/60)/24)+DATE(1970,1,1)</f>
        <v>43417.25</v>
      </c>
      <c r="P452" t="b">
        <v>0</v>
      </c>
      <c r="Q452" t="b">
        <v>0</v>
      </c>
      <c r="R452" t="s">
        <v>71</v>
      </c>
      <c r="S452" s="6" t="str">
        <f>TRIM(MID(SUBSTITUTE($R452,"/",REPT(" ",LEN($R452))),(COLUMNS($R452:R452)-1)*LEN($R452)+1,LEN($R452)))</f>
        <v>film &amp; video</v>
      </c>
      <c r="T452" s="6" t="str">
        <f>TRIM(MID(SUBSTITUTE($R452,"/",REPT(" ",LEN($R452))),(COLUMNS($R452:S452)-1)*LEN($R452)+1,LEN($R452)))</f>
        <v>animation</v>
      </c>
    </row>
    <row r="453" spans="1:20" hidden="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70"/>
        <v>122.84501347708894</v>
      </c>
      <c r="G453" t="s">
        <v>20</v>
      </c>
      <c r="H453">
        <v>6286</v>
      </c>
      <c r="I453" s="5">
        <f t="shared" si="471"/>
        <v>29.001272669424118</v>
      </c>
      <c r="J453" t="s">
        <v>21</v>
      </c>
      <c r="K453" t="s">
        <v>22</v>
      </c>
      <c r="L453">
        <v>1500440400</v>
      </c>
      <c r="M453" s="10">
        <f t="shared" si="472"/>
        <v>42935.208333333328</v>
      </c>
      <c r="N453">
        <v>1503118800</v>
      </c>
      <c r="O453" s="10">
        <f t="shared" ref="O453" si="475">(((N453/60)/60)/24)+DATE(1970,1,1)</f>
        <v>42966.208333333328</v>
      </c>
      <c r="P453" t="b">
        <v>0</v>
      </c>
      <c r="Q453" t="b">
        <v>0</v>
      </c>
      <c r="R453" t="s">
        <v>23</v>
      </c>
      <c r="S453" s="6" t="str">
        <f>TRIM(MID(SUBSTITUTE($R453,"/",REPT(" ",LEN($R453))),(COLUMNS($R453:R453)-1)*LEN($R453)+1,LEN($R453)))</f>
        <v>music</v>
      </c>
      <c r="T453" s="6" t="str">
        <f>TRIM(MID(SUBSTITUTE($R453,"/",REPT(" ",LEN($R453))),(COLUMNS($R453:S453)-1)*LEN($R453)+1,LEN($R453)))</f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70"/>
        <v>63.4375</v>
      </c>
      <c r="G454" t="s">
        <v>14</v>
      </c>
      <c r="H454">
        <v>31</v>
      </c>
      <c r="I454" s="5">
        <f t="shared" si="471"/>
        <v>98.225806451612897</v>
      </c>
      <c r="J454" t="s">
        <v>21</v>
      </c>
      <c r="K454" t="s">
        <v>22</v>
      </c>
      <c r="L454">
        <v>1278392400</v>
      </c>
      <c r="M454" s="10">
        <f t="shared" si="472"/>
        <v>40365.208333333336</v>
      </c>
      <c r="N454">
        <v>1278478800</v>
      </c>
      <c r="O454" s="10">
        <f t="shared" ref="O454" si="476">(((N454/60)/60)/24)+DATE(1970,1,1)</f>
        <v>40366.208333333336</v>
      </c>
      <c r="P454" t="b">
        <v>0</v>
      </c>
      <c r="Q454" t="b">
        <v>0</v>
      </c>
      <c r="R454" t="s">
        <v>53</v>
      </c>
      <c r="S454" s="6" t="str">
        <f>TRIM(MID(SUBSTITUTE($R454,"/",REPT(" ",LEN($R454))),(COLUMNS($R454:R454)-1)*LEN($R454)+1,LEN($R454)))</f>
        <v>film &amp; video</v>
      </c>
      <c r="T454" s="6" t="str">
        <f>TRIM(MID(SUBSTITUTE($R454,"/",REPT(" ",LEN($R454))),(COLUMNS($R454:S454)-1)*LEN($R454)+1,LEN($R454)))</f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70"/>
        <v>56.331688596491226</v>
      </c>
      <c r="G455" t="s">
        <v>14</v>
      </c>
      <c r="H455">
        <v>1181</v>
      </c>
      <c r="I455" s="5">
        <f t="shared" si="471"/>
        <v>87.001693480101608</v>
      </c>
      <c r="J455" t="s">
        <v>21</v>
      </c>
      <c r="K455" t="s">
        <v>22</v>
      </c>
      <c r="L455">
        <v>1480572000</v>
      </c>
      <c r="M455" s="10">
        <f t="shared" si="472"/>
        <v>42705.25</v>
      </c>
      <c r="N455">
        <v>1484114400</v>
      </c>
      <c r="O455" s="10">
        <f t="shared" ref="O455" si="477">(((N455/60)/60)/24)+DATE(1970,1,1)</f>
        <v>42746.25</v>
      </c>
      <c r="P455" t="b">
        <v>0</v>
      </c>
      <c r="Q455" t="b">
        <v>0</v>
      </c>
      <c r="R455" t="s">
        <v>474</v>
      </c>
      <c r="S455" s="6" t="str">
        <f>TRIM(MID(SUBSTITUTE($R455,"/",REPT(" ",LEN($R455))),(COLUMNS($R455:R455)-1)*LEN($R455)+1,LEN($R455)))</f>
        <v>film &amp; video</v>
      </c>
      <c r="T455" s="6" t="str">
        <f>TRIM(MID(SUBSTITUTE($R455,"/",REPT(" ",LEN($R455))),(COLUMNS($R455:S455)-1)*LEN($R455)+1,LEN($R455)))</f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70"/>
        <v>44.074999999999996</v>
      </c>
      <c r="G456" t="s">
        <v>14</v>
      </c>
      <c r="H456">
        <v>39</v>
      </c>
      <c r="I456" s="5">
        <f t="shared" si="471"/>
        <v>45.205128205128204</v>
      </c>
      <c r="J456" t="s">
        <v>21</v>
      </c>
      <c r="K456" t="s">
        <v>22</v>
      </c>
      <c r="L456">
        <v>1382331600</v>
      </c>
      <c r="M456" s="10">
        <f t="shared" si="472"/>
        <v>41568.208333333336</v>
      </c>
      <c r="N456">
        <v>1385445600</v>
      </c>
      <c r="O456" s="10">
        <f t="shared" ref="O456" si="478">(((N456/60)/60)/24)+DATE(1970,1,1)</f>
        <v>41604.25</v>
      </c>
      <c r="P456" t="b">
        <v>0</v>
      </c>
      <c r="Q456" t="b">
        <v>1</v>
      </c>
      <c r="R456" t="s">
        <v>53</v>
      </c>
      <c r="S456" s="6" t="str">
        <f>TRIM(MID(SUBSTITUTE($R456,"/",REPT(" ",LEN($R456))),(COLUMNS($R456:R456)-1)*LEN($R456)+1,LEN($R456)))</f>
        <v>film &amp; video</v>
      </c>
      <c r="T456" s="6" t="str">
        <f>TRIM(MID(SUBSTITUTE($R456,"/",REPT(" ",LEN($R456))),(COLUMNS($R456:S456)-1)*LEN($R456)+1,LEN($R456)))</f>
        <v>drama</v>
      </c>
    </row>
    <row r="457" spans="1:20" hidden="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70"/>
        <v>118.37253218884121</v>
      </c>
      <c r="G457" t="s">
        <v>20</v>
      </c>
      <c r="H457">
        <v>3727</v>
      </c>
      <c r="I457" s="5">
        <f t="shared" si="471"/>
        <v>37.001341561577675</v>
      </c>
      <c r="J457" t="s">
        <v>21</v>
      </c>
      <c r="K457" t="s">
        <v>22</v>
      </c>
      <c r="L457">
        <v>1316754000</v>
      </c>
      <c r="M457" s="10">
        <f t="shared" si="472"/>
        <v>40809.208333333336</v>
      </c>
      <c r="N457">
        <v>1318741200</v>
      </c>
      <c r="O457" s="10">
        <f t="shared" ref="O457" si="479">(((N457/60)/60)/24)+DATE(1970,1,1)</f>
        <v>40832.208333333336</v>
      </c>
      <c r="P457" t="b">
        <v>0</v>
      </c>
      <c r="Q457" t="b">
        <v>0</v>
      </c>
      <c r="R457" t="s">
        <v>33</v>
      </c>
      <c r="S457" s="6" t="str">
        <f>TRIM(MID(SUBSTITUTE($R457,"/",REPT(" ",LEN($R457))),(COLUMNS($R457:R457)-1)*LEN($R457)+1,LEN($R457)))</f>
        <v>theater</v>
      </c>
      <c r="T457" s="6" t="str">
        <f>TRIM(MID(SUBSTITUTE($R457,"/",REPT(" ",LEN($R457))),(COLUMNS($R457:S457)-1)*LEN($R457)+1,LEN($R457)))</f>
        <v>plays</v>
      </c>
    </row>
    <row r="458" spans="1:20" ht="31.5" hidden="1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70"/>
        <v>104.1243169398907</v>
      </c>
      <c r="G458" t="s">
        <v>20</v>
      </c>
      <c r="H458">
        <v>1605</v>
      </c>
      <c r="I458" s="5">
        <f t="shared" si="471"/>
        <v>94.976947040498445</v>
      </c>
      <c r="J458" t="s">
        <v>21</v>
      </c>
      <c r="K458" t="s">
        <v>22</v>
      </c>
      <c r="L458">
        <v>1518242400</v>
      </c>
      <c r="M458" s="10">
        <f t="shared" si="472"/>
        <v>43141.25</v>
      </c>
      <c r="N458">
        <v>1518242400</v>
      </c>
      <c r="O458" s="10">
        <f t="shared" ref="O458" si="480">(((N458/60)/60)/24)+DATE(1970,1,1)</f>
        <v>43141.25</v>
      </c>
      <c r="P458" t="b">
        <v>0</v>
      </c>
      <c r="Q458" t="b">
        <v>1</v>
      </c>
      <c r="R458" t="s">
        <v>60</v>
      </c>
      <c r="S458" s="6" t="str">
        <f>TRIM(MID(SUBSTITUTE($R458,"/",REPT(" ",LEN($R458))),(COLUMNS($R458:R458)-1)*LEN($R458)+1,LEN($R458)))</f>
        <v>music</v>
      </c>
      <c r="T458" s="6" t="str">
        <f>TRIM(MID(SUBSTITUTE($R458,"/",REPT(" ",LEN($R458))),(COLUMNS($R458:S458)-1)*LEN($R458)+1,LEN($R458)))</f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70"/>
        <v>26.640000000000004</v>
      </c>
      <c r="G459" t="s">
        <v>14</v>
      </c>
      <c r="H459">
        <v>46</v>
      </c>
      <c r="I459" s="5">
        <f t="shared" si="471"/>
        <v>28.956521739130434</v>
      </c>
      <c r="J459" t="s">
        <v>21</v>
      </c>
      <c r="K459" t="s">
        <v>22</v>
      </c>
      <c r="L459">
        <v>1476421200</v>
      </c>
      <c r="M459" s="10">
        <f t="shared" si="472"/>
        <v>42657.208333333328</v>
      </c>
      <c r="N459">
        <v>1476594000</v>
      </c>
      <c r="O459" s="10">
        <f t="shared" ref="O459" si="481">(((N459/60)/60)/24)+DATE(1970,1,1)</f>
        <v>42659.208333333328</v>
      </c>
      <c r="P459" t="b">
        <v>0</v>
      </c>
      <c r="Q459" t="b">
        <v>0</v>
      </c>
      <c r="R459" t="s">
        <v>33</v>
      </c>
      <c r="S459" s="6" t="str">
        <f>TRIM(MID(SUBSTITUTE($R459,"/",REPT(" ",LEN($R459))),(COLUMNS($R459:R459)-1)*LEN($R459)+1,LEN($R459)))</f>
        <v>theater</v>
      </c>
      <c r="T459" s="6" t="str">
        <f>TRIM(MID(SUBSTITUTE($R459,"/",REPT(" ",LEN($R459))),(COLUMNS($R459:S459)-1)*LEN($R459)+1,LEN($R459)))</f>
        <v>plays</v>
      </c>
    </row>
    <row r="460" spans="1:20" hidden="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70"/>
        <v>351.20118343195264</v>
      </c>
      <c r="G460" t="s">
        <v>20</v>
      </c>
      <c r="H460">
        <v>2120</v>
      </c>
      <c r="I460" s="5">
        <f t="shared" si="471"/>
        <v>55.993396226415094</v>
      </c>
      <c r="J460" t="s">
        <v>21</v>
      </c>
      <c r="K460" t="s">
        <v>22</v>
      </c>
      <c r="L460">
        <v>1269752400</v>
      </c>
      <c r="M460" s="10">
        <f t="shared" si="472"/>
        <v>40265.208333333336</v>
      </c>
      <c r="N460">
        <v>1273554000</v>
      </c>
      <c r="O460" s="10">
        <f t="shared" ref="O460" si="482">(((N460/60)/60)/24)+DATE(1970,1,1)</f>
        <v>40309.208333333336</v>
      </c>
      <c r="P460" t="b">
        <v>0</v>
      </c>
      <c r="Q460" t="b">
        <v>0</v>
      </c>
      <c r="R460" t="s">
        <v>33</v>
      </c>
      <c r="S460" s="6" t="str">
        <f>TRIM(MID(SUBSTITUTE($R460,"/",REPT(" ",LEN($R460))),(COLUMNS($R460:R460)-1)*LEN($R460)+1,LEN($R460)))</f>
        <v>theater</v>
      </c>
      <c r="T460" s="6" t="str">
        <f>TRIM(MID(SUBSTITUTE($R460,"/",REPT(" ",LEN($R460))),(COLUMNS($R460:S460)-1)*LEN($R460)+1,LEN($R460)))</f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70"/>
        <v>90.063492063492063</v>
      </c>
      <c r="G461" t="s">
        <v>14</v>
      </c>
      <c r="H461">
        <v>105</v>
      </c>
      <c r="I461" s="5">
        <f t="shared" si="471"/>
        <v>54.038095238095238</v>
      </c>
      <c r="J461" t="s">
        <v>21</v>
      </c>
      <c r="K461" t="s">
        <v>22</v>
      </c>
      <c r="L461">
        <v>1419746400</v>
      </c>
      <c r="M461" s="10">
        <f t="shared" si="472"/>
        <v>42001.25</v>
      </c>
      <c r="N461">
        <v>1421906400</v>
      </c>
      <c r="O461" s="10">
        <f t="shared" ref="O461" si="483">(((N461/60)/60)/24)+DATE(1970,1,1)</f>
        <v>42026.25</v>
      </c>
      <c r="P461" t="b">
        <v>0</v>
      </c>
      <c r="Q461" t="b">
        <v>0</v>
      </c>
      <c r="R461" t="s">
        <v>42</v>
      </c>
      <c r="S461" s="6" t="str">
        <f>TRIM(MID(SUBSTITUTE($R461,"/",REPT(" ",LEN($R461))),(COLUMNS($R461:R461)-1)*LEN($R461)+1,LEN($R461)))</f>
        <v>film &amp; video</v>
      </c>
      <c r="T461" s="6" t="str">
        <f>TRIM(MID(SUBSTITUTE($R461,"/",REPT(" ",LEN($R461))),(COLUMNS($R461:S461)-1)*LEN($R461)+1,LEN($R461)))</f>
        <v>documentary</v>
      </c>
    </row>
    <row r="462" spans="1:20" hidden="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70"/>
        <v>171.625</v>
      </c>
      <c r="G462" t="s">
        <v>20</v>
      </c>
      <c r="H462">
        <v>50</v>
      </c>
      <c r="I462" s="5">
        <f t="shared" si="471"/>
        <v>82.38</v>
      </c>
      <c r="J462" t="s">
        <v>21</v>
      </c>
      <c r="K462" t="s">
        <v>22</v>
      </c>
      <c r="L462">
        <v>1281330000</v>
      </c>
      <c r="M462" s="10">
        <f t="shared" si="472"/>
        <v>40399.208333333336</v>
      </c>
      <c r="N462">
        <v>1281589200</v>
      </c>
      <c r="O462" s="10">
        <f t="shared" ref="O462" si="484">(((N462/60)/60)/24)+DATE(1970,1,1)</f>
        <v>40402.208333333336</v>
      </c>
      <c r="P462" t="b">
        <v>0</v>
      </c>
      <c r="Q462" t="b">
        <v>0</v>
      </c>
      <c r="R462" t="s">
        <v>33</v>
      </c>
      <c r="S462" s="6" t="str">
        <f>TRIM(MID(SUBSTITUTE($R462,"/",REPT(" ",LEN($R462))),(COLUMNS($R462:R462)-1)*LEN($R462)+1,LEN($R462)))</f>
        <v>theater</v>
      </c>
      <c r="T462" s="6" t="str">
        <f>TRIM(MID(SUBSTITUTE($R462,"/",REPT(" ",LEN($R462))),(COLUMNS($R462:S462)-1)*LEN($R462)+1,LEN($R462)))</f>
        <v>plays</v>
      </c>
    </row>
    <row r="463" spans="1:20" hidden="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70"/>
        <v>141.04655870445345</v>
      </c>
      <c r="G463" t="s">
        <v>20</v>
      </c>
      <c r="H463">
        <v>2080</v>
      </c>
      <c r="I463" s="5">
        <f t="shared" si="471"/>
        <v>66.997115384615384</v>
      </c>
      <c r="J463" t="s">
        <v>21</v>
      </c>
      <c r="K463" t="s">
        <v>22</v>
      </c>
      <c r="L463">
        <v>1398661200</v>
      </c>
      <c r="M463" s="10">
        <f t="shared" si="472"/>
        <v>41757.208333333336</v>
      </c>
      <c r="N463">
        <v>1400389200</v>
      </c>
      <c r="O463" s="10">
        <f t="shared" ref="O463" si="485">(((N463/60)/60)/24)+DATE(1970,1,1)</f>
        <v>41777.208333333336</v>
      </c>
      <c r="P463" t="b">
        <v>0</v>
      </c>
      <c r="Q463" t="b">
        <v>0</v>
      </c>
      <c r="R463" t="s">
        <v>53</v>
      </c>
      <c r="S463" s="6" t="str">
        <f>TRIM(MID(SUBSTITUTE($R463,"/",REPT(" ",LEN($R463))),(COLUMNS($R463:R463)-1)*LEN($R463)+1,LEN($R463)))</f>
        <v>film &amp; video</v>
      </c>
      <c r="T463" s="6" t="str">
        <f>TRIM(MID(SUBSTITUTE($R463,"/",REPT(" ",LEN($R463))),(COLUMNS($R463:S463)-1)*LEN($R463)+1,LEN($R463)))</f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70"/>
        <v>30.57944915254237</v>
      </c>
      <c r="G464" t="s">
        <v>14</v>
      </c>
      <c r="H464">
        <v>535</v>
      </c>
      <c r="I464" s="5">
        <f t="shared" si="471"/>
        <v>107.91401869158878</v>
      </c>
      <c r="J464" t="s">
        <v>21</v>
      </c>
      <c r="K464" t="s">
        <v>22</v>
      </c>
      <c r="L464">
        <v>1359525600</v>
      </c>
      <c r="M464" s="10">
        <f t="shared" si="472"/>
        <v>41304.25</v>
      </c>
      <c r="N464">
        <v>1362808800</v>
      </c>
      <c r="O464" s="10">
        <f t="shared" ref="O464" si="486">(((N464/60)/60)/24)+DATE(1970,1,1)</f>
        <v>41342.25</v>
      </c>
      <c r="P464" t="b">
        <v>0</v>
      </c>
      <c r="Q464" t="b">
        <v>0</v>
      </c>
      <c r="R464" t="s">
        <v>292</v>
      </c>
      <c r="S464" s="6" t="str">
        <f>TRIM(MID(SUBSTITUTE($R464,"/",REPT(" ",LEN($R464))),(COLUMNS($R464:R464)-1)*LEN($R464)+1,LEN($R464)))</f>
        <v>games</v>
      </c>
      <c r="T464" s="6" t="str">
        <f>TRIM(MID(SUBSTITUTE($R464,"/",REPT(" ",LEN($R464))),(COLUMNS($R464:S464)-1)*LEN($R464)+1,LEN($R464)))</f>
        <v>mobile games</v>
      </c>
    </row>
    <row r="465" spans="1:20" ht="31.5" hidden="1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70"/>
        <v>108.16455696202532</v>
      </c>
      <c r="G465" t="s">
        <v>20</v>
      </c>
      <c r="H465">
        <v>2105</v>
      </c>
      <c r="I465" s="5">
        <f t="shared" si="471"/>
        <v>69.009501187648453</v>
      </c>
      <c r="J465" t="s">
        <v>21</v>
      </c>
      <c r="K465" t="s">
        <v>22</v>
      </c>
      <c r="L465">
        <v>1388469600</v>
      </c>
      <c r="M465" s="10">
        <f t="shared" si="472"/>
        <v>41639.25</v>
      </c>
      <c r="N465">
        <v>1388815200</v>
      </c>
      <c r="O465" s="10">
        <f t="shared" ref="O465" si="487">(((N465/60)/60)/24)+DATE(1970,1,1)</f>
        <v>41643.25</v>
      </c>
      <c r="P465" t="b">
        <v>0</v>
      </c>
      <c r="Q465" t="b">
        <v>0</v>
      </c>
      <c r="R465" t="s">
        <v>71</v>
      </c>
      <c r="S465" s="6" t="str">
        <f>TRIM(MID(SUBSTITUTE($R465,"/",REPT(" ",LEN($R465))),(COLUMNS($R465:R465)-1)*LEN($R465)+1,LEN($R465)))</f>
        <v>film &amp; video</v>
      </c>
      <c r="T465" s="6" t="str">
        <f>TRIM(MID(SUBSTITUTE($R465,"/",REPT(" ",LEN($R465))),(COLUMNS($R465:S465)-1)*LEN($R465)+1,LEN($R465)))</f>
        <v>animation</v>
      </c>
    </row>
    <row r="466" spans="1:20" hidden="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70"/>
        <v>133.45505617977528</v>
      </c>
      <c r="G466" t="s">
        <v>20</v>
      </c>
      <c r="H466">
        <v>2436</v>
      </c>
      <c r="I466" s="5">
        <f t="shared" si="471"/>
        <v>39.006568144499177</v>
      </c>
      <c r="J466" t="s">
        <v>21</v>
      </c>
      <c r="K466" t="s">
        <v>22</v>
      </c>
      <c r="L466">
        <v>1518328800</v>
      </c>
      <c r="M466" s="10">
        <f t="shared" si="472"/>
        <v>43142.25</v>
      </c>
      <c r="N466">
        <v>1519538400</v>
      </c>
      <c r="O466" s="10">
        <f t="shared" ref="O466" si="488">(((N466/60)/60)/24)+DATE(1970,1,1)</f>
        <v>43156.25</v>
      </c>
      <c r="P466" t="b">
        <v>0</v>
      </c>
      <c r="Q466" t="b">
        <v>0</v>
      </c>
      <c r="R466" t="s">
        <v>33</v>
      </c>
      <c r="S466" s="6" t="str">
        <f>TRIM(MID(SUBSTITUTE($R466,"/",REPT(" ",LEN($R466))),(COLUMNS($R466:R466)-1)*LEN($R466)+1,LEN($R466)))</f>
        <v>theater</v>
      </c>
      <c r="T466" s="6" t="str">
        <f>TRIM(MID(SUBSTITUTE($R466,"/",REPT(" ",LEN($R466))),(COLUMNS($R466:S466)-1)*LEN($R466)+1,LEN($R466)))</f>
        <v>plays</v>
      </c>
    </row>
    <row r="467" spans="1:20" hidden="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70"/>
        <v>187.85106382978722</v>
      </c>
      <c r="G467" t="s">
        <v>20</v>
      </c>
      <c r="H467">
        <v>80</v>
      </c>
      <c r="I467" s="5">
        <f t="shared" si="471"/>
        <v>110.3625</v>
      </c>
      <c r="J467" t="s">
        <v>21</v>
      </c>
      <c r="K467" t="s">
        <v>22</v>
      </c>
      <c r="L467">
        <v>1517032800</v>
      </c>
      <c r="M467" s="10">
        <f t="shared" si="472"/>
        <v>43127.25</v>
      </c>
      <c r="N467">
        <v>1517810400</v>
      </c>
      <c r="O467" s="10">
        <f t="shared" ref="O467" si="489">(((N467/60)/60)/24)+DATE(1970,1,1)</f>
        <v>43136.25</v>
      </c>
      <c r="P467" t="b">
        <v>0</v>
      </c>
      <c r="Q467" t="b">
        <v>0</v>
      </c>
      <c r="R467" t="s">
        <v>206</v>
      </c>
      <c r="S467" s="6" t="str">
        <f>TRIM(MID(SUBSTITUTE($R467,"/",REPT(" ",LEN($R467))),(COLUMNS($R467:R467)-1)*LEN($R467)+1,LEN($R467)))</f>
        <v>publishing</v>
      </c>
      <c r="T467" s="6" t="str">
        <f>TRIM(MID(SUBSTITUTE($R467,"/",REPT(" ",LEN($R467))),(COLUMNS($R467:S467)-1)*LEN($R467)+1,LEN($R467)))</f>
        <v>translations</v>
      </c>
    </row>
    <row r="468" spans="1:20" hidden="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70"/>
        <v>332</v>
      </c>
      <c r="G468" t="s">
        <v>20</v>
      </c>
      <c r="H468">
        <v>42</v>
      </c>
      <c r="I468" s="5">
        <f t="shared" si="471"/>
        <v>94.857142857142861</v>
      </c>
      <c r="J468" t="s">
        <v>21</v>
      </c>
      <c r="K468" t="s">
        <v>22</v>
      </c>
      <c r="L468">
        <v>1368594000</v>
      </c>
      <c r="M468" s="10">
        <f t="shared" si="472"/>
        <v>41409.208333333336</v>
      </c>
      <c r="N468">
        <v>1370581200</v>
      </c>
      <c r="O468" s="10">
        <f t="shared" ref="O468" si="490">(((N468/60)/60)/24)+DATE(1970,1,1)</f>
        <v>41432.208333333336</v>
      </c>
      <c r="P468" t="b">
        <v>0</v>
      </c>
      <c r="Q468" t="b">
        <v>1</v>
      </c>
      <c r="R468" t="s">
        <v>65</v>
      </c>
      <c r="S468" s="6" t="str">
        <f>TRIM(MID(SUBSTITUTE($R468,"/",REPT(" ",LEN($R468))),(COLUMNS($R468:R468)-1)*LEN($R468)+1,LEN($R468)))</f>
        <v>technology</v>
      </c>
      <c r="T468" s="6" t="str">
        <f>TRIM(MID(SUBSTITUTE($R468,"/",REPT(" ",LEN($R468))),(COLUMNS($R468:S468)-1)*LEN($R468)+1,LEN($R468)))</f>
        <v>wearables</v>
      </c>
    </row>
    <row r="469" spans="1:20" ht="31.5" hidden="1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70"/>
        <v>575.21428571428578</v>
      </c>
      <c r="G469" t="s">
        <v>20</v>
      </c>
      <c r="H469">
        <v>139</v>
      </c>
      <c r="I469" s="5">
        <f t="shared" si="471"/>
        <v>57.935251798561154</v>
      </c>
      <c r="J469" t="s">
        <v>15</v>
      </c>
      <c r="K469" t="s">
        <v>16</v>
      </c>
      <c r="L469">
        <v>1448258400</v>
      </c>
      <c r="M469" s="10">
        <f t="shared" si="472"/>
        <v>42331.25</v>
      </c>
      <c r="N469">
        <v>1448863200</v>
      </c>
      <c r="O469" s="10">
        <f t="shared" ref="O469" si="491">(((N469/60)/60)/24)+DATE(1970,1,1)</f>
        <v>42338.25</v>
      </c>
      <c r="P469" t="b">
        <v>0</v>
      </c>
      <c r="Q469" t="b">
        <v>1</v>
      </c>
      <c r="R469" t="s">
        <v>28</v>
      </c>
      <c r="S469" s="6" t="str">
        <f>TRIM(MID(SUBSTITUTE($R469,"/",REPT(" ",LEN($R469))),(COLUMNS($R469:R469)-1)*LEN($R469)+1,LEN($R469)))</f>
        <v>technology</v>
      </c>
      <c r="T469" s="6" t="str">
        <f>TRIM(MID(SUBSTITUTE($R469,"/",REPT(" ",LEN($R469))),(COLUMNS($R469:S469)-1)*LEN($R469)+1,LEN($R469)))</f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70"/>
        <v>40.5</v>
      </c>
      <c r="G470" t="s">
        <v>14</v>
      </c>
      <c r="H470">
        <v>16</v>
      </c>
      <c r="I470" s="5">
        <f t="shared" si="471"/>
        <v>101.25</v>
      </c>
      <c r="J470" t="s">
        <v>21</v>
      </c>
      <c r="K470" t="s">
        <v>22</v>
      </c>
      <c r="L470">
        <v>1555218000</v>
      </c>
      <c r="M470" s="10">
        <f t="shared" si="472"/>
        <v>43569.208333333328</v>
      </c>
      <c r="N470">
        <v>1556600400</v>
      </c>
      <c r="O470" s="10">
        <f t="shared" ref="O470" si="492">(((N470/60)/60)/24)+DATE(1970,1,1)</f>
        <v>43585.208333333328</v>
      </c>
      <c r="P470" t="b">
        <v>0</v>
      </c>
      <c r="Q470" t="b">
        <v>0</v>
      </c>
      <c r="R470" t="s">
        <v>33</v>
      </c>
      <c r="S470" s="6" t="str">
        <f>TRIM(MID(SUBSTITUTE($R470,"/",REPT(" ",LEN($R470))),(COLUMNS($R470:R470)-1)*LEN($R470)+1,LEN($R470)))</f>
        <v>theater</v>
      </c>
      <c r="T470" s="6" t="str">
        <f>TRIM(MID(SUBSTITUTE($R470,"/",REPT(" ",LEN($R470))),(COLUMNS($R470:S470)-1)*LEN($R470)+1,LEN($R470)))</f>
        <v>plays</v>
      </c>
    </row>
    <row r="471" spans="1:20" hidden="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70"/>
        <v>184.42857142857144</v>
      </c>
      <c r="G471" t="s">
        <v>20</v>
      </c>
      <c r="H471">
        <v>159</v>
      </c>
      <c r="I471" s="5">
        <f t="shared" si="471"/>
        <v>64.95597484276729</v>
      </c>
      <c r="J471" t="s">
        <v>21</v>
      </c>
      <c r="K471" t="s">
        <v>22</v>
      </c>
      <c r="L471">
        <v>1431925200</v>
      </c>
      <c r="M471" s="10">
        <f t="shared" si="472"/>
        <v>42142.208333333328</v>
      </c>
      <c r="N471">
        <v>1432098000</v>
      </c>
      <c r="O471" s="10">
        <f t="shared" ref="O471" si="493">(((N471/60)/60)/24)+DATE(1970,1,1)</f>
        <v>42144.208333333328</v>
      </c>
      <c r="P471" t="b">
        <v>0</v>
      </c>
      <c r="Q471" t="b">
        <v>0</v>
      </c>
      <c r="R471" t="s">
        <v>53</v>
      </c>
      <c r="S471" s="6" t="str">
        <f>TRIM(MID(SUBSTITUTE($R471,"/",REPT(" ",LEN($R471))),(COLUMNS($R471:R471)-1)*LEN($R471)+1,LEN($R471)))</f>
        <v>film &amp; video</v>
      </c>
      <c r="T471" s="6" t="str">
        <f>TRIM(MID(SUBSTITUTE($R471,"/",REPT(" ",LEN($R471))),(COLUMNS($R471:S471)-1)*LEN($R471)+1,LEN($R471)))</f>
        <v>drama</v>
      </c>
    </row>
    <row r="472" spans="1:20" hidden="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70"/>
        <v>285.80555555555554</v>
      </c>
      <c r="G472" t="s">
        <v>20</v>
      </c>
      <c r="H472">
        <v>381</v>
      </c>
      <c r="I472" s="5">
        <f t="shared" si="471"/>
        <v>27.00524934383202</v>
      </c>
      <c r="J472" t="s">
        <v>21</v>
      </c>
      <c r="K472" t="s">
        <v>22</v>
      </c>
      <c r="L472">
        <v>1481522400</v>
      </c>
      <c r="M472" s="10">
        <f t="shared" si="472"/>
        <v>42716.25</v>
      </c>
      <c r="N472">
        <v>1482127200</v>
      </c>
      <c r="O472" s="10">
        <f t="shared" ref="O472" si="494">(((N472/60)/60)/24)+DATE(1970,1,1)</f>
        <v>42723.25</v>
      </c>
      <c r="P472" t="b">
        <v>0</v>
      </c>
      <c r="Q472" t="b">
        <v>0</v>
      </c>
      <c r="R472" t="s">
        <v>65</v>
      </c>
      <c r="S472" s="6" t="str">
        <f>TRIM(MID(SUBSTITUTE($R472,"/",REPT(" ",LEN($R472))),(COLUMNS($R472:R472)-1)*LEN($R472)+1,LEN($R472)))</f>
        <v>technology</v>
      </c>
      <c r="T472" s="6" t="str">
        <f>TRIM(MID(SUBSTITUTE($R472,"/",REPT(" ",LEN($R472))),(COLUMNS($R472:S472)-1)*LEN($R472)+1,LEN($R472)))</f>
        <v>wearables</v>
      </c>
    </row>
    <row r="473" spans="1:20" hidden="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70"/>
        <v>319</v>
      </c>
      <c r="G473" t="s">
        <v>20</v>
      </c>
      <c r="H473">
        <v>194</v>
      </c>
      <c r="I473" s="5">
        <f t="shared" si="471"/>
        <v>50.97422680412371</v>
      </c>
      <c r="J473" t="s">
        <v>40</v>
      </c>
      <c r="K473" t="s">
        <v>41</v>
      </c>
      <c r="L473">
        <v>1335934800</v>
      </c>
      <c r="M473" s="10">
        <f t="shared" si="472"/>
        <v>41031.208333333336</v>
      </c>
      <c r="N473">
        <v>1335934800</v>
      </c>
      <c r="O473" s="10">
        <f t="shared" ref="O473" si="495">(((N473/60)/60)/24)+DATE(1970,1,1)</f>
        <v>41031.208333333336</v>
      </c>
      <c r="P473" t="b">
        <v>0</v>
      </c>
      <c r="Q473" t="b">
        <v>1</v>
      </c>
      <c r="R473" t="s">
        <v>17</v>
      </c>
      <c r="S473" s="6" t="str">
        <f>TRIM(MID(SUBSTITUTE($R473,"/",REPT(" ",LEN($R473))),(COLUMNS($R473:R473)-1)*LEN($R473)+1,LEN($R473)))</f>
        <v>food</v>
      </c>
      <c r="T473" s="6" t="str">
        <f>TRIM(MID(SUBSTITUTE($R473,"/",REPT(" ",LEN($R473))),(COLUMNS($R473:S473)-1)*LEN($R473)+1,LEN($R473)))</f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70"/>
        <v>39.234070221066318</v>
      </c>
      <c r="G474" t="s">
        <v>14</v>
      </c>
      <c r="H474">
        <v>575</v>
      </c>
      <c r="I474" s="5">
        <f t="shared" si="471"/>
        <v>104.94260869565217</v>
      </c>
      <c r="J474" t="s">
        <v>21</v>
      </c>
      <c r="K474" t="s">
        <v>22</v>
      </c>
      <c r="L474">
        <v>1552280400</v>
      </c>
      <c r="M474" s="10">
        <f t="shared" si="472"/>
        <v>43535.208333333328</v>
      </c>
      <c r="N474">
        <v>1556946000</v>
      </c>
      <c r="O474" s="10">
        <f t="shared" ref="O474" si="496">(((N474/60)/60)/24)+DATE(1970,1,1)</f>
        <v>43589.208333333328</v>
      </c>
      <c r="P474" t="b">
        <v>0</v>
      </c>
      <c r="Q474" t="b">
        <v>0</v>
      </c>
      <c r="R474" t="s">
        <v>23</v>
      </c>
      <c r="S474" s="6" t="str">
        <f>TRIM(MID(SUBSTITUTE($R474,"/",REPT(" ",LEN($R474))),(COLUMNS($R474:R474)-1)*LEN($R474)+1,LEN($R474)))</f>
        <v>music</v>
      </c>
      <c r="T474" s="6" t="str">
        <f>TRIM(MID(SUBSTITUTE($R474,"/",REPT(" ",LEN($R474))),(COLUMNS($R474:S474)-1)*LEN($R474)+1,LEN($R474)))</f>
        <v>rock</v>
      </c>
    </row>
    <row r="475" spans="1:20" hidden="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70"/>
        <v>178.14000000000001</v>
      </c>
      <c r="G475" t="s">
        <v>20</v>
      </c>
      <c r="H475">
        <v>106</v>
      </c>
      <c r="I475" s="5">
        <f t="shared" si="471"/>
        <v>84.028301886792448</v>
      </c>
      <c r="J475" t="s">
        <v>21</v>
      </c>
      <c r="K475" t="s">
        <v>22</v>
      </c>
      <c r="L475">
        <v>1529989200</v>
      </c>
      <c r="M475" s="10">
        <f t="shared" si="472"/>
        <v>43277.208333333328</v>
      </c>
      <c r="N475">
        <v>1530075600</v>
      </c>
      <c r="O475" s="10">
        <f t="shared" ref="O475" si="497">(((N475/60)/60)/24)+DATE(1970,1,1)</f>
        <v>43278.208333333328</v>
      </c>
      <c r="P475" t="b">
        <v>0</v>
      </c>
      <c r="Q475" t="b">
        <v>0</v>
      </c>
      <c r="R475" t="s">
        <v>50</v>
      </c>
      <c r="S475" s="6" t="str">
        <f>TRIM(MID(SUBSTITUTE($R475,"/",REPT(" ",LEN($R475))),(COLUMNS($R475:R475)-1)*LEN($R475)+1,LEN($R475)))</f>
        <v>music</v>
      </c>
      <c r="T475" s="6" t="str">
        <f>TRIM(MID(SUBSTITUTE($R475,"/",REPT(" ",LEN($R475))),(COLUMNS($R475:S475)-1)*LEN($R475)+1,LEN($R475)))</f>
        <v>electric music</v>
      </c>
    </row>
    <row r="476" spans="1:20" hidden="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70"/>
        <v>365.15</v>
      </c>
      <c r="G476" t="s">
        <v>20</v>
      </c>
      <c r="H476">
        <v>142</v>
      </c>
      <c r="I476" s="5">
        <f t="shared" si="471"/>
        <v>102.85915492957747</v>
      </c>
      <c r="J476" t="s">
        <v>21</v>
      </c>
      <c r="K476" t="s">
        <v>22</v>
      </c>
      <c r="L476">
        <v>1418709600</v>
      </c>
      <c r="M476" s="10">
        <f t="shared" si="472"/>
        <v>41989.25</v>
      </c>
      <c r="N476">
        <v>1418796000</v>
      </c>
      <c r="O476" s="10">
        <f t="shared" ref="O476" si="498">(((N476/60)/60)/24)+DATE(1970,1,1)</f>
        <v>41990.25</v>
      </c>
      <c r="P476" t="b">
        <v>0</v>
      </c>
      <c r="Q476" t="b">
        <v>0</v>
      </c>
      <c r="R476" t="s">
        <v>269</v>
      </c>
      <c r="S476" s="6" t="str">
        <f>TRIM(MID(SUBSTITUTE($R476,"/",REPT(" ",LEN($R476))),(COLUMNS($R476:R476)-1)*LEN($R476)+1,LEN($R476)))</f>
        <v>film &amp; video</v>
      </c>
      <c r="T476" s="6" t="str">
        <f>TRIM(MID(SUBSTITUTE($R476,"/",REPT(" ",LEN($R476))),(COLUMNS($R476:S476)-1)*LEN($R476)+1,LEN($R476)))</f>
        <v>television</v>
      </c>
    </row>
    <row r="477" spans="1:20" ht="31.5" hidden="1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70"/>
        <v>113.94594594594594</v>
      </c>
      <c r="G477" t="s">
        <v>20</v>
      </c>
      <c r="H477">
        <v>211</v>
      </c>
      <c r="I477" s="5">
        <f t="shared" si="471"/>
        <v>39.962085308056871</v>
      </c>
      <c r="J477" t="s">
        <v>21</v>
      </c>
      <c r="K477" t="s">
        <v>22</v>
      </c>
      <c r="L477">
        <v>1372136400</v>
      </c>
      <c r="M477" s="10">
        <f t="shared" si="472"/>
        <v>41450.208333333336</v>
      </c>
      <c r="N477">
        <v>1372482000</v>
      </c>
      <c r="O477" s="10">
        <f t="shared" ref="O477" si="499">(((N477/60)/60)/24)+DATE(1970,1,1)</f>
        <v>41454.208333333336</v>
      </c>
      <c r="P477" t="b">
        <v>0</v>
      </c>
      <c r="Q477" t="b">
        <v>1</v>
      </c>
      <c r="R477" t="s">
        <v>206</v>
      </c>
      <c r="S477" s="6" t="str">
        <f>TRIM(MID(SUBSTITUTE($R477,"/",REPT(" ",LEN($R477))),(COLUMNS($R477:R477)-1)*LEN($R477)+1,LEN($R477)))</f>
        <v>publishing</v>
      </c>
      <c r="T477" s="6" t="str">
        <f>TRIM(MID(SUBSTITUTE($R477,"/",REPT(" ",LEN($R477))),(COLUMNS($R477:S477)-1)*LEN($R477)+1,LEN($R477)))</f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70"/>
        <v>29.828720626631856</v>
      </c>
      <c r="G478" t="s">
        <v>14</v>
      </c>
      <c r="H478">
        <v>1120</v>
      </c>
      <c r="I478" s="5">
        <f t="shared" si="471"/>
        <v>51.001785714285717</v>
      </c>
      <c r="J478" t="s">
        <v>21</v>
      </c>
      <c r="K478" t="s">
        <v>22</v>
      </c>
      <c r="L478">
        <v>1533877200</v>
      </c>
      <c r="M478" s="10">
        <f t="shared" si="472"/>
        <v>43322.208333333328</v>
      </c>
      <c r="N478">
        <v>1534395600</v>
      </c>
      <c r="O478" s="10">
        <f t="shared" ref="O478" si="500">(((N478/60)/60)/24)+DATE(1970,1,1)</f>
        <v>43328.208333333328</v>
      </c>
      <c r="P478" t="b">
        <v>0</v>
      </c>
      <c r="Q478" t="b">
        <v>0</v>
      </c>
      <c r="R478" t="s">
        <v>119</v>
      </c>
      <c r="S478" s="6" t="str">
        <f>TRIM(MID(SUBSTITUTE($R478,"/",REPT(" ",LEN($R478))),(COLUMNS($R478:R478)-1)*LEN($R478)+1,LEN($R478)))</f>
        <v>publishing</v>
      </c>
      <c r="T478" s="6" t="str">
        <f>TRIM(MID(SUBSTITUTE($R478,"/",REPT(" ",LEN($R478))),(COLUMNS($R478:S478)-1)*LEN($R478)+1,LEN($R478)))</f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70"/>
        <v>54.270588235294113</v>
      </c>
      <c r="G479" t="s">
        <v>14</v>
      </c>
      <c r="H479">
        <v>113</v>
      </c>
      <c r="I479" s="5">
        <f t="shared" si="471"/>
        <v>40.823008849557525</v>
      </c>
      <c r="J479" t="s">
        <v>21</v>
      </c>
      <c r="K479" t="s">
        <v>22</v>
      </c>
      <c r="L479">
        <v>1309064400</v>
      </c>
      <c r="M479" s="10">
        <f t="shared" si="472"/>
        <v>40720.208333333336</v>
      </c>
      <c r="N479">
        <v>1311397200</v>
      </c>
      <c r="O479" s="10">
        <f t="shared" ref="O479" si="501">(((N479/60)/60)/24)+DATE(1970,1,1)</f>
        <v>40747.208333333336</v>
      </c>
      <c r="P479" t="b">
        <v>0</v>
      </c>
      <c r="Q479" t="b">
        <v>0</v>
      </c>
      <c r="R479" t="s">
        <v>474</v>
      </c>
      <c r="S479" s="6" t="str">
        <f>TRIM(MID(SUBSTITUTE($R479,"/",REPT(" ",LEN($R479))),(COLUMNS($R479:R479)-1)*LEN($R479)+1,LEN($R479)))</f>
        <v>film &amp; video</v>
      </c>
      <c r="T479" s="6" t="str">
        <f>TRIM(MID(SUBSTITUTE($R479,"/",REPT(" ",LEN($R479))),(COLUMNS($R479:S479)-1)*LEN($R479)+1,LEN($R479)))</f>
        <v>science fiction</v>
      </c>
    </row>
    <row r="480" spans="1:20" hidden="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70"/>
        <v>236.34156976744185</v>
      </c>
      <c r="G480" t="s">
        <v>20</v>
      </c>
      <c r="H480">
        <v>2756</v>
      </c>
      <c r="I480" s="5">
        <f t="shared" si="471"/>
        <v>58.999637155297535</v>
      </c>
      <c r="J480" t="s">
        <v>21</v>
      </c>
      <c r="K480" t="s">
        <v>22</v>
      </c>
      <c r="L480">
        <v>1425877200</v>
      </c>
      <c r="M480" s="10">
        <f t="shared" si="472"/>
        <v>42072.208333333328</v>
      </c>
      <c r="N480">
        <v>1426914000</v>
      </c>
      <c r="O480" s="10">
        <f t="shared" ref="O480" si="502">(((N480/60)/60)/24)+DATE(1970,1,1)</f>
        <v>42084.208333333328</v>
      </c>
      <c r="P480" t="b">
        <v>0</v>
      </c>
      <c r="Q480" t="b">
        <v>0</v>
      </c>
      <c r="R480" t="s">
        <v>65</v>
      </c>
      <c r="S480" s="6" t="str">
        <f>TRIM(MID(SUBSTITUTE($R480,"/",REPT(" ",LEN($R480))),(COLUMNS($R480:R480)-1)*LEN($R480)+1,LEN($R480)))</f>
        <v>technology</v>
      </c>
      <c r="T480" s="6" t="str">
        <f>TRIM(MID(SUBSTITUTE($R480,"/",REPT(" ",LEN($R480))),(COLUMNS($R480:S480)-1)*LEN($R480)+1,LEN($R480)))</f>
        <v>wearables</v>
      </c>
    </row>
    <row r="481" spans="1:20" hidden="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70"/>
        <v>512.91666666666663</v>
      </c>
      <c r="G481" t="s">
        <v>20</v>
      </c>
      <c r="H481">
        <v>173</v>
      </c>
      <c r="I481" s="5">
        <f t="shared" si="471"/>
        <v>71.156069364161851</v>
      </c>
      <c r="J481" t="s">
        <v>40</v>
      </c>
      <c r="K481" t="s">
        <v>41</v>
      </c>
      <c r="L481">
        <v>1501304400</v>
      </c>
      <c r="M481" s="10">
        <f t="shared" si="472"/>
        <v>42945.208333333328</v>
      </c>
      <c r="N481">
        <v>1501477200</v>
      </c>
      <c r="O481" s="10">
        <f t="shared" ref="O481" si="503">(((N481/60)/60)/24)+DATE(1970,1,1)</f>
        <v>42947.208333333328</v>
      </c>
      <c r="P481" t="b">
        <v>0</v>
      </c>
      <c r="Q481" t="b">
        <v>0</v>
      </c>
      <c r="R481" t="s">
        <v>17</v>
      </c>
      <c r="S481" s="6" t="str">
        <f>TRIM(MID(SUBSTITUTE($R481,"/",REPT(" ",LEN($R481))),(COLUMNS($R481:R481)-1)*LEN($R481)+1,LEN($R481)))</f>
        <v>food</v>
      </c>
      <c r="T481" s="6" t="str">
        <f>TRIM(MID(SUBSTITUTE($R481,"/",REPT(" ",LEN($R481))),(COLUMNS($R481:S481)-1)*LEN($R481)+1,LEN($R481)))</f>
        <v>food trucks</v>
      </c>
    </row>
    <row r="482" spans="1:20" hidden="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70"/>
        <v>100.65116279069768</v>
      </c>
      <c r="G482" t="s">
        <v>20</v>
      </c>
      <c r="H482">
        <v>87</v>
      </c>
      <c r="I482" s="5">
        <f t="shared" si="471"/>
        <v>99.494252873563212</v>
      </c>
      <c r="J482" t="s">
        <v>21</v>
      </c>
      <c r="K482" t="s">
        <v>22</v>
      </c>
      <c r="L482">
        <v>1268287200</v>
      </c>
      <c r="M482" s="10">
        <f t="shared" si="472"/>
        <v>40248.25</v>
      </c>
      <c r="N482">
        <v>1269061200</v>
      </c>
      <c r="O482" s="10">
        <f t="shared" ref="O482" si="504">(((N482/60)/60)/24)+DATE(1970,1,1)</f>
        <v>40257.208333333336</v>
      </c>
      <c r="P482" t="b">
        <v>0</v>
      </c>
      <c r="Q482" t="b">
        <v>1</v>
      </c>
      <c r="R482" t="s">
        <v>122</v>
      </c>
      <c r="S482" s="6" t="str">
        <f>TRIM(MID(SUBSTITUTE($R482,"/",REPT(" ",LEN($R482))),(COLUMNS($R482:R482)-1)*LEN($R482)+1,LEN($R482)))</f>
        <v>photography</v>
      </c>
      <c r="T482" s="6" t="str">
        <f>TRIM(MID(SUBSTITUTE($R482,"/",REPT(" ",LEN($R482))),(COLUMNS($R482:S482)-1)*LEN($R482)+1,LEN($R482)))</f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70"/>
        <v>81.348423194303152</v>
      </c>
      <c r="G483" t="s">
        <v>14</v>
      </c>
      <c r="H483">
        <v>1538</v>
      </c>
      <c r="I483" s="5">
        <f t="shared" si="471"/>
        <v>103.98634590377114</v>
      </c>
      <c r="J483" t="s">
        <v>21</v>
      </c>
      <c r="K483" t="s">
        <v>22</v>
      </c>
      <c r="L483">
        <v>1412139600</v>
      </c>
      <c r="M483" s="10">
        <f t="shared" si="472"/>
        <v>41913.208333333336</v>
      </c>
      <c r="N483">
        <v>1415772000</v>
      </c>
      <c r="O483" s="10">
        <f t="shared" ref="O483" si="505">(((N483/60)/60)/24)+DATE(1970,1,1)</f>
        <v>41955.25</v>
      </c>
      <c r="P483" t="b">
        <v>0</v>
      </c>
      <c r="Q483" t="b">
        <v>1</v>
      </c>
      <c r="R483" t="s">
        <v>33</v>
      </c>
      <c r="S483" s="6" t="str">
        <f>TRIM(MID(SUBSTITUTE($R483,"/",REPT(" ",LEN($R483))),(COLUMNS($R483:R483)-1)*LEN($R483)+1,LEN($R483)))</f>
        <v>theater</v>
      </c>
      <c r="T483" s="6" t="str">
        <f>TRIM(MID(SUBSTITUTE($R483,"/",REPT(" ",LEN($R483))),(COLUMNS($R483:S483)-1)*LEN($R483)+1,LEN($R483)))</f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70"/>
        <v>16.404761904761905</v>
      </c>
      <c r="G484" t="s">
        <v>14</v>
      </c>
      <c r="H484">
        <v>9</v>
      </c>
      <c r="I484" s="5">
        <f t="shared" si="471"/>
        <v>76.555555555555557</v>
      </c>
      <c r="J484" t="s">
        <v>21</v>
      </c>
      <c r="K484" t="s">
        <v>22</v>
      </c>
      <c r="L484">
        <v>1330063200</v>
      </c>
      <c r="M484" s="10">
        <f t="shared" si="472"/>
        <v>40963.25</v>
      </c>
      <c r="N484">
        <v>1331013600</v>
      </c>
      <c r="O484" s="10">
        <f t="shared" ref="O484" si="506">(((N484/60)/60)/24)+DATE(1970,1,1)</f>
        <v>40974.25</v>
      </c>
      <c r="P484" t="b">
        <v>0</v>
      </c>
      <c r="Q484" t="b">
        <v>1</v>
      </c>
      <c r="R484" t="s">
        <v>119</v>
      </c>
      <c r="S484" s="6" t="str">
        <f>TRIM(MID(SUBSTITUTE($R484,"/",REPT(" ",LEN($R484))),(COLUMNS($R484:R484)-1)*LEN($R484)+1,LEN($R484)))</f>
        <v>publishing</v>
      </c>
      <c r="T484" s="6" t="str">
        <f>TRIM(MID(SUBSTITUTE($R484,"/",REPT(" ",LEN($R484))),(COLUMNS($R484:S484)-1)*LEN($R484)+1,LEN($R484)))</f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70"/>
        <v>52.774617067833695</v>
      </c>
      <c r="G485" t="s">
        <v>14</v>
      </c>
      <c r="H485">
        <v>554</v>
      </c>
      <c r="I485" s="5">
        <f t="shared" si="471"/>
        <v>87.068592057761734</v>
      </c>
      <c r="J485" t="s">
        <v>21</v>
      </c>
      <c r="K485" t="s">
        <v>22</v>
      </c>
      <c r="L485">
        <v>1576130400</v>
      </c>
      <c r="M485" s="10">
        <f t="shared" si="472"/>
        <v>43811.25</v>
      </c>
      <c r="N485">
        <v>1576735200</v>
      </c>
      <c r="O485" s="10">
        <f t="shared" ref="O485" si="507">(((N485/60)/60)/24)+DATE(1970,1,1)</f>
        <v>43818.25</v>
      </c>
      <c r="P485" t="b">
        <v>0</v>
      </c>
      <c r="Q485" t="b">
        <v>0</v>
      </c>
      <c r="R485" t="s">
        <v>33</v>
      </c>
      <c r="S485" s="6" t="str">
        <f>TRIM(MID(SUBSTITUTE($R485,"/",REPT(" ",LEN($R485))),(COLUMNS($R485:R485)-1)*LEN($R485)+1,LEN($R485)))</f>
        <v>theater</v>
      </c>
      <c r="T485" s="6" t="str">
        <f>TRIM(MID(SUBSTITUTE($R485,"/",REPT(" ",LEN($R485))),(COLUMNS($R485:S485)-1)*LEN($R485)+1,LEN($R485)))</f>
        <v>plays</v>
      </c>
    </row>
    <row r="486" spans="1:20" hidden="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70"/>
        <v>260.20608108108109</v>
      </c>
      <c r="G486" t="s">
        <v>20</v>
      </c>
      <c r="H486">
        <v>1572</v>
      </c>
      <c r="I486" s="5">
        <f t="shared" si="471"/>
        <v>48.99554707379135</v>
      </c>
      <c r="J486" t="s">
        <v>40</v>
      </c>
      <c r="K486" t="s">
        <v>41</v>
      </c>
      <c r="L486">
        <v>1407128400</v>
      </c>
      <c r="M486" s="10">
        <f t="shared" si="472"/>
        <v>41855.208333333336</v>
      </c>
      <c r="N486">
        <v>1411362000</v>
      </c>
      <c r="O486" s="10">
        <f t="shared" ref="O486" si="508">(((N486/60)/60)/24)+DATE(1970,1,1)</f>
        <v>41904.208333333336</v>
      </c>
      <c r="P486" t="b">
        <v>0</v>
      </c>
      <c r="Q486" t="b">
        <v>1</v>
      </c>
      <c r="R486" t="s">
        <v>17</v>
      </c>
      <c r="S486" s="6" t="str">
        <f>TRIM(MID(SUBSTITUTE($R486,"/",REPT(" ",LEN($R486))),(COLUMNS($R486:R486)-1)*LEN($R486)+1,LEN($R486)))</f>
        <v>food</v>
      </c>
      <c r="T486" s="6" t="str">
        <f>TRIM(MID(SUBSTITUTE($R486,"/",REPT(" ",LEN($R486))),(COLUMNS($R486:S486)-1)*LEN($R486)+1,LEN($R486)))</f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70"/>
        <v>30.73289183222958</v>
      </c>
      <c r="G487" t="s">
        <v>14</v>
      </c>
      <c r="H487">
        <v>648</v>
      </c>
      <c r="I487" s="5">
        <f t="shared" si="471"/>
        <v>42.969135802469133</v>
      </c>
      <c r="J487" t="s">
        <v>40</v>
      </c>
      <c r="K487" t="s">
        <v>41</v>
      </c>
      <c r="L487">
        <v>1560142800</v>
      </c>
      <c r="M487" s="10">
        <f t="shared" si="472"/>
        <v>43626.208333333328</v>
      </c>
      <c r="N487">
        <v>1563685200</v>
      </c>
      <c r="O487" s="10">
        <f t="shared" ref="O487" si="509">(((N487/60)/60)/24)+DATE(1970,1,1)</f>
        <v>43667.208333333328</v>
      </c>
      <c r="P487" t="b">
        <v>0</v>
      </c>
      <c r="Q487" t="b">
        <v>0</v>
      </c>
      <c r="R487" t="s">
        <v>33</v>
      </c>
      <c r="S487" s="6" t="str">
        <f>TRIM(MID(SUBSTITUTE($R487,"/",REPT(" ",LEN($R487))),(COLUMNS($R487:R487)-1)*LEN($R487)+1,LEN($R487)))</f>
        <v>theater</v>
      </c>
      <c r="T487" s="6" t="str">
        <f>TRIM(MID(SUBSTITUTE($R487,"/",REPT(" ",LEN($R487))),(COLUMNS($R487:S487)-1)*LEN($R487)+1,LEN($R487)))</f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70"/>
        <v>13.5</v>
      </c>
      <c r="G488" t="s">
        <v>14</v>
      </c>
      <c r="H488">
        <v>21</v>
      </c>
      <c r="I488" s="5">
        <f t="shared" si="471"/>
        <v>33.428571428571431</v>
      </c>
      <c r="J488" t="s">
        <v>40</v>
      </c>
      <c r="K488" t="s">
        <v>41</v>
      </c>
      <c r="L488">
        <v>1520575200</v>
      </c>
      <c r="M488" s="10">
        <f t="shared" si="472"/>
        <v>43168.25</v>
      </c>
      <c r="N488">
        <v>1521867600</v>
      </c>
      <c r="O488" s="10">
        <f t="shared" ref="O488" si="510">(((N488/60)/60)/24)+DATE(1970,1,1)</f>
        <v>43183.208333333328</v>
      </c>
      <c r="P488" t="b">
        <v>0</v>
      </c>
      <c r="Q488" t="b">
        <v>1</v>
      </c>
      <c r="R488" t="s">
        <v>206</v>
      </c>
      <c r="S488" s="6" t="str">
        <f>TRIM(MID(SUBSTITUTE($R488,"/",REPT(" ",LEN($R488))),(COLUMNS($R488:R488)-1)*LEN($R488)+1,LEN($R488)))</f>
        <v>publishing</v>
      </c>
      <c r="T488" s="6" t="str">
        <f>TRIM(MID(SUBSTITUTE($R488,"/",REPT(" ",LEN($R488))),(COLUMNS($R488:S488)-1)*LEN($R488)+1,LEN($R488)))</f>
        <v>translations</v>
      </c>
    </row>
    <row r="489" spans="1:20" hidden="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70"/>
        <v>178.62556663644605</v>
      </c>
      <c r="G489" t="s">
        <v>20</v>
      </c>
      <c r="H489">
        <v>2346</v>
      </c>
      <c r="I489" s="5">
        <f t="shared" si="471"/>
        <v>83.982949701619773</v>
      </c>
      <c r="J489" t="s">
        <v>21</v>
      </c>
      <c r="K489" t="s">
        <v>22</v>
      </c>
      <c r="L489">
        <v>1492664400</v>
      </c>
      <c r="M489" s="10">
        <f t="shared" si="472"/>
        <v>42845.208333333328</v>
      </c>
      <c r="N489">
        <v>1495515600</v>
      </c>
      <c r="O489" s="10">
        <f t="shared" ref="O489" si="511">(((N489/60)/60)/24)+DATE(1970,1,1)</f>
        <v>42878.208333333328</v>
      </c>
      <c r="P489" t="b">
        <v>0</v>
      </c>
      <c r="Q489" t="b">
        <v>0</v>
      </c>
      <c r="R489" t="s">
        <v>33</v>
      </c>
      <c r="S489" s="6" t="str">
        <f>TRIM(MID(SUBSTITUTE($R489,"/",REPT(" ",LEN($R489))),(COLUMNS($R489:R489)-1)*LEN($R489)+1,LEN($R489)))</f>
        <v>theater</v>
      </c>
      <c r="T489" s="6" t="str">
        <f>TRIM(MID(SUBSTITUTE($R489,"/",REPT(" ",LEN($R489))),(COLUMNS($R489:S489)-1)*LEN($R489)+1,LEN($R489)))</f>
        <v>plays</v>
      </c>
    </row>
    <row r="490" spans="1:20" hidden="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70"/>
        <v>220.0566037735849</v>
      </c>
      <c r="G490" t="s">
        <v>20</v>
      </c>
      <c r="H490">
        <v>115</v>
      </c>
      <c r="I490" s="5">
        <f t="shared" si="471"/>
        <v>101.41739130434783</v>
      </c>
      <c r="J490" t="s">
        <v>21</v>
      </c>
      <c r="K490" t="s">
        <v>22</v>
      </c>
      <c r="L490">
        <v>1454479200</v>
      </c>
      <c r="M490" s="10">
        <f t="shared" si="472"/>
        <v>42403.25</v>
      </c>
      <c r="N490">
        <v>1455948000</v>
      </c>
      <c r="O490" s="10">
        <f t="shared" ref="O490" si="512">(((N490/60)/60)/24)+DATE(1970,1,1)</f>
        <v>42420.25</v>
      </c>
      <c r="P490" t="b">
        <v>0</v>
      </c>
      <c r="Q490" t="b">
        <v>0</v>
      </c>
      <c r="R490" t="s">
        <v>33</v>
      </c>
      <c r="S490" s="6" t="str">
        <f>TRIM(MID(SUBSTITUTE($R490,"/",REPT(" ",LEN($R490))),(COLUMNS($R490:R490)-1)*LEN($R490)+1,LEN($R490)))</f>
        <v>theater</v>
      </c>
      <c r="T490" s="6" t="str">
        <f>TRIM(MID(SUBSTITUTE($R490,"/",REPT(" ",LEN($R490))),(COLUMNS($R490:S490)-1)*LEN($R490)+1,LEN($R490)))</f>
        <v>plays</v>
      </c>
    </row>
    <row r="491" spans="1:20" hidden="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70"/>
        <v>101.5108695652174</v>
      </c>
      <c r="G491" t="s">
        <v>20</v>
      </c>
      <c r="H491">
        <v>85</v>
      </c>
      <c r="I491" s="5">
        <f t="shared" si="471"/>
        <v>109.87058823529412</v>
      </c>
      <c r="J491" t="s">
        <v>107</v>
      </c>
      <c r="K491" t="s">
        <v>108</v>
      </c>
      <c r="L491">
        <v>1281934800</v>
      </c>
      <c r="M491" s="10">
        <f t="shared" si="472"/>
        <v>40406.208333333336</v>
      </c>
      <c r="N491">
        <v>1282366800</v>
      </c>
      <c r="O491" s="10">
        <f t="shared" ref="O491" si="513">(((N491/60)/60)/24)+DATE(1970,1,1)</f>
        <v>40411.208333333336</v>
      </c>
      <c r="P491" t="b">
        <v>0</v>
      </c>
      <c r="Q491" t="b">
        <v>0</v>
      </c>
      <c r="R491" t="s">
        <v>65</v>
      </c>
      <c r="S491" s="6" t="str">
        <f>TRIM(MID(SUBSTITUTE($R491,"/",REPT(" ",LEN($R491))),(COLUMNS($R491:R491)-1)*LEN($R491)+1,LEN($R491)))</f>
        <v>technology</v>
      </c>
      <c r="T491" s="6" t="str">
        <f>TRIM(MID(SUBSTITUTE($R491,"/",REPT(" ",LEN($R491))),(COLUMNS($R491:S491)-1)*LEN($R491)+1,LEN($R491)))</f>
        <v>wearables</v>
      </c>
    </row>
    <row r="492" spans="1:20" hidden="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70"/>
        <v>191.5</v>
      </c>
      <c r="G492" t="s">
        <v>20</v>
      </c>
      <c r="H492">
        <v>144</v>
      </c>
      <c r="I492" s="5">
        <f t="shared" si="471"/>
        <v>31.916666666666668</v>
      </c>
      <c r="J492" t="s">
        <v>21</v>
      </c>
      <c r="K492" t="s">
        <v>22</v>
      </c>
      <c r="L492">
        <v>1573970400</v>
      </c>
      <c r="M492" s="10">
        <f t="shared" si="472"/>
        <v>43786.25</v>
      </c>
      <c r="N492">
        <v>1574575200</v>
      </c>
      <c r="O492" s="10">
        <f t="shared" ref="O492" si="514">(((N492/60)/60)/24)+DATE(1970,1,1)</f>
        <v>43793.25</v>
      </c>
      <c r="P492" t="b">
        <v>0</v>
      </c>
      <c r="Q492" t="b">
        <v>0</v>
      </c>
      <c r="R492" t="s">
        <v>1029</v>
      </c>
      <c r="S492" s="6" t="str">
        <f>TRIM(MID(SUBSTITUTE($R492,"/",REPT(" ",LEN($R492))),(COLUMNS($R492:R492)-1)*LEN($R492)+1,LEN($R492)))</f>
        <v>journalism</v>
      </c>
      <c r="T492" s="6" t="str">
        <f>TRIM(MID(SUBSTITUTE($R492,"/",REPT(" ",LEN($R492))),(COLUMNS($R492:S492)-1)*LEN($R492)+1,LEN($R492)))</f>
        <v>audio</v>
      </c>
    </row>
    <row r="493" spans="1:20" ht="31.5" hidden="1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70"/>
        <v>305.34683098591546</v>
      </c>
      <c r="G493" t="s">
        <v>20</v>
      </c>
      <c r="H493">
        <v>2443</v>
      </c>
      <c r="I493" s="5">
        <f t="shared" si="471"/>
        <v>70.993450675399103</v>
      </c>
      <c r="J493" t="s">
        <v>21</v>
      </c>
      <c r="K493" t="s">
        <v>22</v>
      </c>
      <c r="L493">
        <v>1372654800</v>
      </c>
      <c r="M493" s="10">
        <f t="shared" si="472"/>
        <v>41456.208333333336</v>
      </c>
      <c r="N493">
        <v>1374901200</v>
      </c>
      <c r="O493" s="10">
        <f t="shared" ref="O493" si="515">(((N493/60)/60)/24)+DATE(1970,1,1)</f>
        <v>41482.208333333336</v>
      </c>
      <c r="P493" t="b">
        <v>0</v>
      </c>
      <c r="Q493" t="b">
        <v>1</v>
      </c>
      <c r="R493" t="s">
        <v>17</v>
      </c>
      <c r="S493" s="6" t="str">
        <f>TRIM(MID(SUBSTITUTE($R493,"/",REPT(" ",LEN($R493))),(COLUMNS($R493:R493)-1)*LEN($R493)+1,LEN($R493)))</f>
        <v>food</v>
      </c>
      <c r="T493" s="6" t="str">
        <f>TRIM(MID(SUBSTITUTE($R493,"/",REPT(" ",LEN($R493))),(COLUMNS($R493:S493)-1)*LEN($R493)+1,LEN($R493)))</f>
        <v>food trucks</v>
      </c>
    </row>
    <row r="494" spans="1:20" hidden="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70"/>
        <v>23.995287958115181</v>
      </c>
      <c r="G494" t="s">
        <v>74</v>
      </c>
      <c r="H494">
        <v>595</v>
      </c>
      <c r="I494" s="5">
        <f t="shared" si="471"/>
        <v>77.026890756302521</v>
      </c>
      <c r="J494" t="s">
        <v>21</v>
      </c>
      <c r="K494" t="s">
        <v>22</v>
      </c>
      <c r="L494">
        <v>1275886800</v>
      </c>
      <c r="M494" s="10">
        <f t="shared" si="472"/>
        <v>40336.208333333336</v>
      </c>
      <c r="N494">
        <v>1278910800</v>
      </c>
      <c r="O494" s="10">
        <f t="shared" ref="O494" si="516">(((N494/60)/60)/24)+DATE(1970,1,1)</f>
        <v>40371.208333333336</v>
      </c>
      <c r="P494" t="b">
        <v>1</v>
      </c>
      <c r="Q494" t="b">
        <v>1</v>
      </c>
      <c r="R494" t="s">
        <v>100</v>
      </c>
      <c r="S494" s="6" t="str">
        <f>TRIM(MID(SUBSTITUTE($R494,"/",REPT(" ",LEN($R494))),(COLUMNS($R494:R494)-1)*LEN($R494)+1,LEN($R494)))</f>
        <v>film &amp; video</v>
      </c>
      <c r="T494" s="6" t="str">
        <f>TRIM(MID(SUBSTITUTE($R494,"/",REPT(" ",LEN($R494))),(COLUMNS($R494:S494)-1)*LEN($R494)+1,LEN($R494)))</f>
        <v>shorts</v>
      </c>
    </row>
    <row r="495" spans="1:20" hidden="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70"/>
        <v>723.77777777777771</v>
      </c>
      <c r="G495" t="s">
        <v>20</v>
      </c>
      <c r="H495">
        <v>64</v>
      </c>
      <c r="I495" s="5">
        <f t="shared" si="471"/>
        <v>101.78125</v>
      </c>
      <c r="J495" t="s">
        <v>21</v>
      </c>
      <c r="K495" t="s">
        <v>22</v>
      </c>
      <c r="L495">
        <v>1561784400</v>
      </c>
      <c r="M495" s="10">
        <f t="shared" si="472"/>
        <v>43645.208333333328</v>
      </c>
      <c r="N495">
        <v>1562907600</v>
      </c>
      <c r="O495" s="10">
        <f t="shared" ref="O495" si="517">(((N495/60)/60)/24)+DATE(1970,1,1)</f>
        <v>43658.208333333328</v>
      </c>
      <c r="P495" t="b">
        <v>0</v>
      </c>
      <c r="Q495" t="b">
        <v>0</v>
      </c>
      <c r="R495" t="s">
        <v>122</v>
      </c>
      <c r="S495" s="6" t="str">
        <f>TRIM(MID(SUBSTITUTE($R495,"/",REPT(" ",LEN($R495))),(COLUMNS($R495:R495)-1)*LEN($R495)+1,LEN($R495)))</f>
        <v>photography</v>
      </c>
      <c r="T495" s="6" t="str">
        <f>TRIM(MID(SUBSTITUTE($R495,"/",REPT(" ",LEN($R495))),(COLUMNS($R495:S495)-1)*LEN($R495)+1,LEN($R495)))</f>
        <v>photography books</v>
      </c>
    </row>
    <row r="496" spans="1:20" hidden="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70"/>
        <v>547.36</v>
      </c>
      <c r="G496" t="s">
        <v>20</v>
      </c>
      <c r="H496">
        <v>268</v>
      </c>
      <c r="I496" s="5">
        <f t="shared" si="471"/>
        <v>51.059701492537314</v>
      </c>
      <c r="J496" t="s">
        <v>21</v>
      </c>
      <c r="K496" t="s">
        <v>22</v>
      </c>
      <c r="L496">
        <v>1332392400</v>
      </c>
      <c r="M496" s="10">
        <f t="shared" si="472"/>
        <v>40990.208333333336</v>
      </c>
      <c r="N496">
        <v>1332478800</v>
      </c>
      <c r="O496" s="10">
        <f t="shared" ref="O496" si="518">(((N496/60)/60)/24)+DATE(1970,1,1)</f>
        <v>40991.208333333336</v>
      </c>
      <c r="P496" t="b">
        <v>0</v>
      </c>
      <c r="Q496" t="b">
        <v>0</v>
      </c>
      <c r="R496" t="s">
        <v>65</v>
      </c>
      <c r="S496" s="6" t="str">
        <f>TRIM(MID(SUBSTITUTE($R496,"/",REPT(" ",LEN($R496))),(COLUMNS($R496:R496)-1)*LEN($R496)+1,LEN($R496)))</f>
        <v>technology</v>
      </c>
      <c r="T496" s="6" t="str">
        <f>TRIM(MID(SUBSTITUTE($R496,"/",REPT(" ",LEN($R496))),(COLUMNS($R496:S496)-1)*LEN($R496)+1,LEN($R496)))</f>
        <v>wearables</v>
      </c>
    </row>
    <row r="497" spans="1:20" hidden="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70"/>
        <v>414.49999999999994</v>
      </c>
      <c r="G497" t="s">
        <v>20</v>
      </c>
      <c r="H497">
        <v>195</v>
      </c>
      <c r="I497" s="5">
        <f t="shared" si="471"/>
        <v>68.02051282051282</v>
      </c>
      <c r="J497" t="s">
        <v>36</v>
      </c>
      <c r="K497" t="s">
        <v>37</v>
      </c>
      <c r="L497">
        <v>1402376400</v>
      </c>
      <c r="M497" s="10">
        <f t="shared" si="472"/>
        <v>41800.208333333336</v>
      </c>
      <c r="N497">
        <v>1402722000</v>
      </c>
      <c r="O497" s="10">
        <f t="shared" ref="O497" si="519">(((N497/60)/60)/24)+DATE(1970,1,1)</f>
        <v>41804.208333333336</v>
      </c>
      <c r="P497" t="b">
        <v>0</v>
      </c>
      <c r="Q497" t="b">
        <v>0</v>
      </c>
      <c r="R497" t="s">
        <v>33</v>
      </c>
      <c r="S497" s="6" t="str">
        <f>TRIM(MID(SUBSTITUTE($R497,"/",REPT(" ",LEN($R497))),(COLUMNS($R497:R497)-1)*LEN($R497)+1,LEN($R497)))</f>
        <v>theater</v>
      </c>
      <c r="T497" s="6" t="str">
        <f>TRIM(MID(SUBSTITUTE($R497,"/",REPT(" ",LEN($R497))),(COLUMNS($R497:S497)-1)*LEN($R497)+1,LEN($R497)))</f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70"/>
        <v>0.90696409140369971</v>
      </c>
      <c r="G498" t="s">
        <v>14</v>
      </c>
      <c r="H498">
        <v>54</v>
      </c>
      <c r="I498" s="5">
        <f t="shared" si="471"/>
        <v>30.87037037037037</v>
      </c>
      <c r="J498" t="s">
        <v>21</v>
      </c>
      <c r="K498" t="s">
        <v>22</v>
      </c>
      <c r="L498">
        <v>1495342800</v>
      </c>
      <c r="M498" s="10">
        <f t="shared" si="472"/>
        <v>42876.208333333328</v>
      </c>
      <c r="N498">
        <v>1496811600</v>
      </c>
      <c r="O498" s="10">
        <f t="shared" ref="O498" si="520">(((N498/60)/60)/24)+DATE(1970,1,1)</f>
        <v>42893.208333333328</v>
      </c>
      <c r="P498" t="b">
        <v>0</v>
      </c>
      <c r="Q498" t="b">
        <v>0</v>
      </c>
      <c r="R498" t="s">
        <v>71</v>
      </c>
      <c r="S498" s="6" t="str">
        <f>TRIM(MID(SUBSTITUTE($R498,"/",REPT(" ",LEN($R498))),(COLUMNS($R498:R498)-1)*LEN($R498)+1,LEN($R498)))</f>
        <v>film &amp; video</v>
      </c>
      <c r="T498" s="6" t="str">
        <f>TRIM(MID(SUBSTITUTE($R498,"/",REPT(" ",LEN($R498))),(COLUMNS($R498:S498)-1)*LEN($R498)+1,LEN($R498)))</f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70"/>
        <v>34.173469387755098</v>
      </c>
      <c r="G499" t="s">
        <v>14</v>
      </c>
      <c r="H499">
        <v>120</v>
      </c>
      <c r="I499" s="5">
        <f t="shared" si="471"/>
        <v>27.908333333333335</v>
      </c>
      <c r="J499" t="s">
        <v>21</v>
      </c>
      <c r="K499" t="s">
        <v>22</v>
      </c>
      <c r="L499">
        <v>1482213600</v>
      </c>
      <c r="M499" s="10">
        <f t="shared" si="472"/>
        <v>42724.25</v>
      </c>
      <c r="N499">
        <v>1482213600</v>
      </c>
      <c r="O499" s="10">
        <f t="shared" ref="O499" si="521">(((N499/60)/60)/24)+DATE(1970,1,1)</f>
        <v>42724.25</v>
      </c>
      <c r="P499" t="b">
        <v>0</v>
      </c>
      <c r="Q499" t="b">
        <v>1</v>
      </c>
      <c r="R499" t="s">
        <v>65</v>
      </c>
      <c r="S499" s="6" t="str">
        <f>TRIM(MID(SUBSTITUTE($R499,"/",REPT(" ",LEN($R499))),(COLUMNS($R499:R499)-1)*LEN($R499)+1,LEN($R499)))</f>
        <v>technology</v>
      </c>
      <c r="T499" s="6" t="str">
        <f>TRIM(MID(SUBSTITUTE($R499,"/",REPT(" ",LEN($R499))),(COLUMNS($R499:S499)-1)*LEN($R499)+1,LEN($R499)))</f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70"/>
        <v>23.948810754912099</v>
      </c>
      <c r="G500" t="s">
        <v>14</v>
      </c>
      <c r="H500">
        <v>579</v>
      </c>
      <c r="I500" s="5">
        <f t="shared" si="471"/>
        <v>79.994818652849744</v>
      </c>
      <c r="J500" t="s">
        <v>36</v>
      </c>
      <c r="K500" t="s">
        <v>37</v>
      </c>
      <c r="L500">
        <v>1420092000</v>
      </c>
      <c r="M500" s="10">
        <f t="shared" si="472"/>
        <v>42005.25</v>
      </c>
      <c r="N500">
        <v>1420264800</v>
      </c>
      <c r="O500" s="10">
        <f t="shared" ref="O500" si="522">(((N500/60)/60)/24)+DATE(1970,1,1)</f>
        <v>42007.25</v>
      </c>
      <c r="P500" t="b">
        <v>0</v>
      </c>
      <c r="Q500" t="b">
        <v>0</v>
      </c>
      <c r="R500" t="s">
        <v>28</v>
      </c>
      <c r="S500" s="6" t="str">
        <f>TRIM(MID(SUBSTITUTE($R500,"/",REPT(" ",LEN($R500))),(COLUMNS($R500:R500)-1)*LEN($R500)+1,LEN($R500)))</f>
        <v>technology</v>
      </c>
      <c r="T500" s="6" t="str">
        <f>TRIM(MID(SUBSTITUTE($R500,"/",REPT(" ",LEN($R500))),(COLUMNS($R500:S500)-1)*LEN($R500)+1,LEN($R500)))</f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70"/>
        <v>48.072649572649574</v>
      </c>
      <c r="G501" t="s">
        <v>14</v>
      </c>
      <c r="H501">
        <v>2072</v>
      </c>
      <c r="I501" s="5">
        <f t="shared" si="471"/>
        <v>38.003378378378379</v>
      </c>
      <c r="J501" t="s">
        <v>21</v>
      </c>
      <c r="K501" t="s">
        <v>22</v>
      </c>
      <c r="L501">
        <v>1458018000</v>
      </c>
      <c r="M501" s="10">
        <f t="shared" si="472"/>
        <v>42444.208333333328</v>
      </c>
      <c r="N501">
        <v>1458450000</v>
      </c>
      <c r="O501" s="10">
        <f t="shared" ref="O501" si="523">(((N501/60)/60)/24)+DATE(1970,1,1)</f>
        <v>42449.208333333328</v>
      </c>
      <c r="P501" t="b">
        <v>0</v>
      </c>
      <c r="Q501" t="b">
        <v>1</v>
      </c>
      <c r="R501" t="s">
        <v>42</v>
      </c>
      <c r="S501" s="6" t="str">
        <f>TRIM(MID(SUBSTITUTE($R501,"/",REPT(" ",LEN($R501))),(COLUMNS($R501:R501)-1)*LEN($R501)+1,LEN($R501)))</f>
        <v>film &amp; video</v>
      </c>
      <c r="T501" s="6" t="str">
        <f>TRIM(MID(SUBSTITUTE($R501,"/",REPT(" ",LEN($R501))),(COLUMNS($R501:S501)-1)*LEN($R501)+1,LEN($R501)))</f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70"/>
        <v>0</v>
      </c>
      <c r="G502" t="s">
        <v>14</v>
      </c>
      <c r="H502">
        <v>0</v>
      </c>
      <c r="I502" s="5">
        <f t="shared" si="471"/>
        <v>0</v>
      </c>
      <c r="J502" t="s">
        <v>21</v>
      </c>
      <c r="K502" t="s">
        <v>22</v>
      </c>
      <c r="L502">
        <v>1367384400</v>
      </c>
      <c r="M502" s="10">
        <f t="shared" si="472"/>
        <v>41395.208333333336</v>
      </c>
      <c r="N502">
        <v>1369803600</v>
      </c>
      <c r="O502" s="10">
        <f t="shared" ref="O502" si="524">(((N502/60)/60)/24)+DATE(1970,1,1)</f>
        <v>41423.208333333336</v>
      </c>
      <c r="P502" t="b">
        <v>0</v>
      </c>
      <c r="Q502" t="b">
        <v>1</v>
      </c>
      <c r="R502" t="s">
        <v>33</v>
      </c>
      <c r="S502" s="6" t="str">
        <f>TRIM(MID(SUBSTITUTE($R502,"/",REPT(" ",LEN($R502))),(COLUMNS($R502:R502)-1)*LEN($R502)+1,LEN($R502)))</f>
        <v>theater</v>
      </c>
      <c r="T502" s="6" t="str">
        <f>TRIM(MID(SUBSTITUTE($R502,"/",REPT(" ",LEN($R502))),(COLUMNS($R502:S502)-1)*LEN($R502)+1,LEN($R502)))</f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70"/>
        <v>70.145182291666657</v>
      </c>
      <c r="G503" t="s">
        <v>14</v>
      </c>
      <c r="H503">
        <v>1796</v>
      </c>
      <c r="I503" s="5">
        <f t="shared" si="471"/>
        <v>59.990534521158132</v>
      </c>
      <c r="J503" t="s">
        <v>21</v>
      </c>
      <c r="K503" t="s">
        <v>22</v>
      </c>
      <c r="L503">
        <v>1363064400</v>
      </c>
      <c r="M503" s="10">
        <f t="shared" si="472"/>
        <v>41345.208333333336</v>
      </c>
      <c r="N503">
        <v>1363237200</v>
      </c>
      <c r="O503" s="10">
        <f t="shared" ref="O503" si="525">(((N503/60)/60)/24)+DATE(1970,1,1)</f>
        <v>41347.208333333336</v>
      </c>
      <c r="P503" t="b">
        <v>0</v>
      </c>
      <c r="Q503" t="b">
        <v>0</v>
      </c>
      <c r="R503" t="s">
        <v>42</v>
      </c>
      <c r="S503" s="6" t="str">
        <f>TRIM(MID(SUBSTITUTE($R503,"/",REPT(" ",LEN($R503))),(COLUMNS($R503:R503)-1)*LEN($R503)+1,LEN($R503)))</f>
        <v>film &amp; video</v>
      </c>
      <c r="T503" s="6" t="str">
        <f>TRIM(MID(SUBSTITUTE($R503,"/",REPT(" ",LEN($R503))),(COLUMNS($R503:S503)-1)*LEN($R503)+1,LEN($R503)))</f>
        <v>documentary</v>
      </c>
    </row>
    <row r="504" spans="1:20" hidden="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70"/>
        <v>529.92307692307691</v>
      </c>
      <c r="G504" t="s">
        <v>20</v>
      </c>
      <c r="H504">
        <v>186</v>
      </c>
      <c r="I504" s="5">
        <f t="shared" si="471"/>
        <v>37.037634408602152</v>
      </c>
      <c r="J504" t="s">
        <v>26</v>
      </c>
      <c r="K504" t="s">
        <v>27</v>
      </c>
      <c r="L504">
        <v>1343365200</v>
      </c>
      <c r="M504" s="10">
        <f t="shared" si="472"/>
        <v>41117.208333333336</v>
      </c>
      <c r="N504">
        <v>1345870800</v>
      </c>
      <c r="O504" s="10">
        <f t="shared" ref="O504" si="526">(((N504/60)/60)/24)+DATE(1970,1,1)</f>
        <v>41146.208333333336</v>
      </c>
      <c r="P504" t="b">
        <v>0</v>
      </c>
      <c r="Q504" t="b">
        <v>1</v>
      </c>
      <c r="R504" t="s">
        <v>89</v>
      </c>
      <c r="S504" s="6" t="str">
        <f>TRIM(MID(SUBSTITUTE($R504,"/",REPT(" ",LEN($R504))),(COLUMNS($R504:R504)-1)*LEN($R504)+1,LEN($R504)))</f>
        <v>games</v>
      </c>
      <c r="T504" s="6" t="str">
        <f>TRIM(MID(SUBSTITUTE($R504,"/",REPT(" ",LEN($R504))),(COLUMNS($R504:S504)-1)*LEN($R504)+1,LEN($R504)))</f>
        <v>video games</v>
      </c>
    </row>
    <row r="505" spans="1:20" ht="31.5" hidden="1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70"/>
        <v>180.32549019607845</v>
      </c>
      <c r="G505" t="s">
        <v>20</v>
      </c>
      <c r="H505">
        <v>460</v>
      </c>
      <c r="I505" s="5">
        <f t="shared" si="471"/>
        <v>99.963043478260872</v>
      </c>
      <c r="J505" t="s">
        <v>21</v>
      </c>
      <c r="K505" t="s">
        <v>22</v>
      </c>
      <c r="L505">
        <v>1435726800</v>
      </c>
      <c r="M505" s="10">
        <f t="shared" si="472"/>
        <v>42186.208333333328</v>
      </c>
      <c r="N505">
        <v>1437454800</v>
      </c>
      <c r="O505" s="10">
        <f t="shared" ref="O505" si="527">(((N505/60)/60)/24)+DATE(1970,1,1)</f>
        <v>42206.208333333328</v>
      </c>
      <c r="P505" t="b">
        <v>0</v>
      </c>
      <c r="Q505" t="b">
        <v>0</v>
      </c>
      <c r="R505" t="s">
        <v>53</v>
      </c>
      <c r="S505" s="6" t="str">
        <f>TRIM(MID(SUBSTITUTE($R505,"/",REPT(" ",LEN($R505))),(COLUMNS($R505:R505)-1)*LEN($R505)+1,LEN($R505)))</f>
        <v>film &amp; video</v>
      </c>
      <c r="T505" s="6" t="str">
        <f>TRIM(MID(SUBSTITUTE($R505,"/",REPT(" ",LEN($R505))),(COLUMNS($R505:S505)-1)*LEN($R505)+1,LEN($R505)))</f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70"/>
        <v>92.320000000000007</v>
      </c>
      <c r="G506" t="s">
        <v>14</v>
      </c>
      <c r="H506">
        <v>62</v>
      </c>
      <c r="I506" s="5">
        <f t="shared" si="471"/>
        <v>111.6774193548387</v>
      </c>
      <c r="J506" t="s">
        <v>107</v>
      </c>
      <c r="K506" t="s">
        <v>108</v>
      </c>
      <c r="L506">
        <v>1431925200</v>
      </c>
      <c r="M506" s="10">
        <f t="shared" si="472"/>
        <v>42142.208333333328</v>
      </c>
      <c r="N506">
        <v>1432011600</v>
      </c>
      <c r="O506" s="10">
        <f t="shared" ref="O506" si="528">(((N506/60)/60)/24)+DATE(1970,1,1)</f>
        <v>42143.208333333328</v>
      </c>
      <c r="P506" t="b">
        <v>0</v>
      </c>
      <c r="Q506" t="b">
        <v>0</v>
      </c>
      <c r="R506" t="s">
        <v>23</v>
      </c>
      <c r="S506" s="6" t="str">
        <f>TRIM(MID(SUBSTITUTE($R506,"/",REPT(" ",LEN($R506))),(COLUMNS($R506:R506)-1)*LEN($R506)+1,LEN($R506)))</f>
        <v>music</v>
      </c>
      <c r="T506" s="6" t="str">
        <f>TRIM(MID(SUBSTITUTE($R506,"/",REPT(" ",LEN($R506))),(COLUMNS($R506:S506)-1)*LEN($R506)+1,LEN($R506)))</f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70"/>
        <v>13.901001112347053</v>
      </c>
      <c r="G507" t="s">
        <v>14</v>
      </c>
      <c r="H507">
        <v>347</v>
      </c>
      <c r="I507" s="5">
        <f t="shared" si="471"/>
        <v>36.014409221902014</v>
      </c>
      <c r="J507" t="s">
        <v>21</v>
      </c>
      <c r="K507" t="s">
        <v>22</v>
      </c>
      <c r="L507">
        <v>1362722400</v>
      </c>
      <c r="M507" s="10">
        <f t="shared" si="472"/>
        <v>41341.25</v>
      </c>
      <c r="N507">
        <v>1366347600</v>
      </c>
      <c r="O507" s="10">
        <f t="shared" ref="O507" si="529">(((N507/60)/60)/24)+DATE(1970,1,1)</f>
        <v>41383.208333333336</v>
      </c>
      <c r="P507" t="b">
        <v>0</v>
      </c>
      <c r="Q507" t="b">
        <v>1</v>
      </c>
      <c r="R507" t="s">
        <v>133</v>
      </c>
      <c r="S507" s="6" t="str">
        <f>TRIM(MID(SUBSTITUTE($R507,"/",REPT(" ",LEN($R507))),(COLUMNS($R507:R507)-1)*LEN($R507)+1,LEN($R507)))</f>
        <v>publishing</v>
      </c>
      <c r="T507" s="6" t="str">
        <f>TRIM(MID(SUBSTITUTE($R507,"/",REPT(" ",LEN($R507))),(COLUMNS($R507:S507)-1)*LEN($R507)+1,LEN($R507)))</f>
        <v>radio &amp; podcasts</v>
      </c>
    </row>
    <row r="508" spans="1:20" hidden="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70"/>
        <v>927.07777777777767</v>
      </c>
      <c r="G508" t="s">
        <v>20</v>
      </c>
      <c r="H508">
        <v>2528</v>
      </c>
      <c r="I508" s="5">
        <f t="shared" si="471"/>
        <v>66.010284810126578</v>
      </c>
      <c r="J508" t="s">
        <v>21</v>
      </c>
      <c r="K508" t="s">
        <v>22</v>
      </c>
      <c r="L508">
        <v>1511416800</v>
      </c>
      <c r="M508" s="10">
        <f t="shared" si="472"/>
        <v>43062.25</v>
      </c>
      <c r="N508">
        <v>1512885600</v>
      </c>
      <c r="O508" s="10">
        <f t="shared" ref="O508" si="530">(((N508/60)/60)/24)+DATE(1970,1,1)</f>
        <v>43079.25</v>
      </c>
      <c r="P508" t="b">
        <v>0</v>
      </c>
      <c r="Q508" t="b">
        <v>1</v>
      </c>
      <c r="R508" t="s">
        <v>33</v>
      </c>
      <c r="S508" s="6" t="str">
        <f>TRIM(MID(SUBSTITUTE($R508,"/",REPT(" ",LEN($R508))),(COLUMNS($R508:R508)-1)*LEN($R508)+1,LEN($R508)))</f>
        <v>theater</v>
      </c>
      <c r="T508" s="6" t="str">
        <f>TRIM(MID(SUBSTITUTE($R508,"/",REPT(" ",LEN($R508))),(COLUMNS($R508:S508)-1)*LEN($R508)+1,LEN($R508)))</f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70"/>
        <v>39.857142857142861</v>
      </c>
      <c r="G509" t="s">
        <v>14</v>
      </c>
      <c r="H509">
        <v>19</v>
      </c>
      <c r="I509" s="5">
        <f t="shared" si="471"/>
        <v>44.05263157894737</v>
      </c>
      <c r="J509" t="s">
        <v>21</v>
      </c>
      <c r="K509" t="s">
        <v>22</v>
      </c>
      <c r="L509">
        <v>1365483600</v>
      </c>
      <c r="M509" s="10">
        <f t="shared" si="472"/>
        <v>41373.208333333336</v>
      </c>
      <c r="N509">
        <v>1369717200</v>
      </c>
      <c r="O509" s="10">
        <f t="shared" ref="O509" si="531">(((N509/60)/60)/24)+DATE(1970,1,1)</f>
        <v>41422.208333333336</v>
      </c>
      <c r="P509" t="b">
        <v>0</v>
      </c>
      <c r="Q509" t="b">
        <v>1</v>
      </c>
      <c r="R509" t="s">
        <v>28</v>
      </c>
      <c r="S509" s="6" t="str">
        <f>TRIM(MID(SUBSTITUTE($R509,"/",REPT(" ",LEN($R509))),(COLUMNS($R509:R509)-1)*LEN($R509)+1,LEN($R509)))</f>
        <v>technology</v>
      </c>
      <c r="T509" s="6" t="str">
        <f>TRIM(MID(SUBSTITUTE($R509,"/",REPT(" ",LEN($R509))),(COLUMNS($R509:S509)-1)*LEN($R509)+1,LEN($R509)))</f>
        <v>web</v>
      </c>
    </row>
    <row r="510" spans="1:20" hidden="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70"/>
        <v>112.22929936305732</v>
      </c>
      <c r="G510" t="s">
        <v>20</v>
      </c>
      <c r="H510">
        <v>3657</v>
      </c>
      <c r="I510" s="5">
        <f t="shared" si="471"/>
        <v>52.999726551818434</v>
      </c>
      <c r="J510" t="s">
        <v>21</v>
      </c>
      <c r="K510" t="s">
        <v>22</v>
      </c>
      <c r="L510">
        <v>1532840400</v>
      </c>
      <c r="M510" s="10">
        <f t="shared" si="472"/>
        <v>43310.208333333328</v>
      </c>
      <c r="N510">
        <v>1534654800</v>
      </c>
      <c r="O510" s="10">
        <f t="shared" ref="O510" si="532">(((N510/60)/60)/24)+DATE(1970,1,1)</f>
        <v>43331.208333333328</v>
      </c>
      <c r="P510" t="b">
        <v>0</v>
      </c>
      <c r="Q510" t="b">
        <v>0</v>
      </c>
      <c r="R510" t="s">
        <v>33</v>
      </c>
      <c r="S510" s="6" t="str">
        <f>TRIM(MID(SUBSTITUTE($R510,"/",REPT(" ",LEN($R510))),(COLUMNS($R510:R510)-1)*LEN($R510)+1,LEN($R510)))</f>
        <v>theater</v>
      </c>
      <c r="T510" s="6" t="str">
        <f>TRIM(MID(SUBSTITUTE($R510,"/",REPT(" ",LEN($R510))),(COLUMNS($R510:S510)-1)*LEN($R510)+1,LEN($R510)))</f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70"/>
        <v>70.925816023738875</v>
      </c>
      <c r="G511" t="s">
        <v>14</v>
      </c>
      <c r="H511">
        <v>1258</v>
      </c>
      <c r="I511" s="5">
        <f t="shared" si="471"/>
        <v>95</v>
      </c>
      <c r="J511" t="s">
        <v>21</v>
      </c>
      <c r="K511" t="s">
        <v>22</v>
      </c>
      <c r="L511">
        <v>1336194000</v>
      </c>
      <c r="M511" s="10">
        <f t="shared" si="472"/>
        <v>41034.208333333336</v>
      </c>
      <c r="N511">
        <v>1337058000</v>
      </c>
      <c r="O511" s="10">
        <f t="shared" ref="O511" si="533">(((N511/60)/60)/24)+DATE(1970,1,1)</f>
        <v>41044.208333333336</v>
      </c>
      <c r="P511" t="b">
        <v>0</v>
      </c>
      <c r="Q511" t="b">
        <v>0</v>
      </c>
      <c r="R511" t="s">
        <v>33</v>
      </c>
      <c r="S511" s="6" t="str">
        <f>TRIM(MID(SUBSTITUTE($R511,"/",REPT(" ",LEN($R511))),(COLUMNS($R511:R511)-1)*LEN($R511)+1,LEN($R511)))</f>
        <v>theater</v>
      </c>
      <c r="T511" s="6" t="str">
        <f>TRIM(MID(SUBSTITUTE($R511,"/",REPT(" ",LEN($R511))),(COLUMNS($R511:S511)-1)*LEN($R511)+1,LEN($R511)))</f>
        <v>plays</v>
      </c>
    </row>
    <row r="512" spans="1:20" hidden="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70"/>
        <v>119.08974358974358</v>
      </c>
      <c r="G512" t="s">
        <v>20</v>
      </c>
      <c r="H512">
        <v>131</v>
      </c>
      <c r="I512" s="5">
        <f t="shared" si="471"/>
        <v>70.908396946564892</v>
      </c>
      <c r="J512" t="s">
        <v>26</v>
      </c>
      <c r="K512" t="s">
        <v>27</v>
      </c>
      <c r="L512">
        <v>1527742800</v>
      </c>
      <c r="M512" s="10">
        <f t="shared" si="472"/>
        <v>43251.208333333328</v>
      </c>
      <c r="N512">
        <v>1529816400</v>
      </c>
      <c r="O512" s="10">
        <f t="shared" ref="O512" si="534">(((N512/60)/60)/24)+DATE(1970,1,1)</f>
        <v>43275.208333333328</v>
      </c>
      <c r="P512" t="b">
        <v>0</v>
      </c>
      <c r="Q512" t="b">
        <v>0</v>
      </c>
      <c r="R512" t="s">
        <v>53</v>
      </c>
      <c r="S512" s="6" t="str">
        <f>TRIM(MID(SUBSTITUTE($R512,"/",REPT(" ",LEN($R512))),(COLUMNS($R512:R512)-1)*LEN($R512)+1,LEN($R512)))</f>
        <v>film &amp; video</v>
      </c>
      <c r="T512" s="6" t="str">
        <f>TRIM(MID(SUBSTITUTE($R512,"/",REPT(" ",LEN($R512))),(COLUMNS($R512:S512)-1)*LEN($R512)+1,LEN($R512)))</f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70"/>
        <v>24.017591339648174</v>
      </c>
      <c r="G513" t="s">
        <v>14</v>
      </c>
      <c r="H513">
        <v>362</v>
      </c>
      <c r="I513" s="5">
        <f t="shared" si="471"/>
        <v>98.060773480662988</v>
      </c>
      <c r="J513" t="s">
        <v>21</v>
      </c>
      <c r="K513" t="s">
        <v>22</v>
      </c>
      <c r="L513">
        <v>1564030800</v>
      </c>
      <c r="M513" s="10">
        <f t="shared" si="472"/>
        <v>43671.208333333328</v>
      </c>
      <c r="N513">
        <v>1564894800</v>
      </c>
      <c r="O513" s="10">
        <f t="shared" ref="O513" si="535">(((N513/60)/60)/24)+DATE(1970,1,1)</f>
        <v>43681.208333333328</v>
      </c>
      <c r="P513" t="b">
        <v>0</v>
      </c>
      <c r="Q513" t="b">
        <v>0</v>
      </c>
      <c r="R513" t="s">
        <v>33</v>
      </c>
      <c r="S513" s="6" t="str">
        <f>TRIM(MID(SUBSTITUTE($R513,"/",REPT(" ",LEN($R513))),(COLUMNS($R513:R513)-1)*LEN($R513)+1,LEN($R513)))</f>
        <v>theater</v>
      </c>
      <c r="T513" s="6" t="str">
        <f>TRIM(MID(SUBSTITUTE($R513,"/",REPT(" ",LEN($R513))),(COLUMNS($R513:S513)-1)*LEN($R513)+1,LEN($R513)))</f>
        <v>plays</v>
      </c>
    </row>
    <row r="514" spans="1:20" hidden="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70"/>
        <v>139.31868131868131</v>
      </c>
      <c r="G514" t="s">
        <v>20</v>
      </c>
      <c r="H514">
        <v>239</v>
      </c>
      <c r="I514" s="5">
        <f t="shared" si="471"/>
        <v>53.046025104602514</v>
      </c>
      <c r="J514" t="s">
        <v>21</v>
      </c>
      <c r="K514" t="s">
        <v>22</v>
      </c>
      <c r="L514">
        <v>1404536400</v>
      </c>
      <c r="M514" s="10">
        <f t="shared" si="472"/>
        <v>41825.208333333336</v>
      </c>
      <c r="N514">
        <v>1404622800</v>
      </c>
      <c r="O514" s="10">
        <f t="shared" ref="O514" si="536">(((N514/60)/60)/24)+DATE(1970,1,1)</f>
        <v>41826.208333333336</v>
      </c>
      <c r="P514" t="b">
        <v>0</v>
      </c>
      <c r="Q514" t="b">
        <v>1</v>
      </c>
      <c r="R514" t="s">
        <v>89</v>
      </c>
      <c r="S514" s="6" t="str">
        <f>TRIM(MID(SUBSTITUTE($R514,"/",REPT(" ",LEN($R514))),(COLUMNS($R514:R514)-1)*LEN($R514)+1,LEN($R514)))</f>
        <v>games</v>
      </c>
      <c r="T514" s="6" t="str">
        <f>TRIM(MID(SUBSTITUTE($R514,"/",REPT(" ",LEN($R514))),(COLUMNS($R514:S514)-1)*LEN($R514)+1,LEN($R514)))</f>
        <v>video games</v>
      </c>
    </row>
    <row r="515" spans="1:20" hidden="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537">E515/D515*100</f>
        <v>39.277108433734945</v>
      </c>
      <c r="G515" t="s">
        <v>74</v>
      </c>
      <c r="H515">
        <v>35</v>
      </c>
      <c r="I515" s="5">
        <f t="shared" ref="I515:I578" si="538">IFERROR(E515/H515,0)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539">(((L515/60)/60)/24)+DATE(1970,1,1)</f>
        <v>40430.208333333336</v>
      </c>
      <c r="N515">
        <v>1284181200</v>
      </c>
      <c r="O515" s="10">
        <f t="shared" ref="O515" si="540">(((N515/60)/60)/24)+DATE(1970,1,1)</f>
        <v>40432.208333333336</v>
      </c>
      <c r="P515" t="b">
        <v>0</v>
      </c>
      <c r="Q515" t="b">
        <v>0</v>
      </c>
      <c r="R515" t="s">
        <v>269</v>
      </c>
      <c r="S515" s="6" t="str">
        <f>TRIM(MID(SUBSTITUTE($R515,"/",REPT(" ",LEN($R515))),(COLUMNS($R515:R515)-1)*LEN($R515)+1,LEN($R515)))</f>
        <v>film &amp; video</v>
      </c>
      <c r="T515" s="6" t="str">
        <f>TRIM(MID(SUBSTITUTE($R515,"/",REPT(" ",LEN($R515))),(COLUMNS($R515:S515)-1)*LEN($R515)+1,LEN($R515)))</f>
        <v>television</v>
      </c>
    </row>
    <row r="516" spans="1:20" hidden="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537"/>
        <v>22.439077144917089</v>
      </c>
      <c r="G516" t="s">
        <v>74</v>
      </c>
      <c r="H516">
        <v>528</v>
      </c>
      <c r="I516" s="5">
        <f t="shared" si="538"/>
        <v>58.945075757575758</v>
      </c>
      <c r="J516" t="s">
        <v>98</v>
      </c>
      <c r="K516" t="s">
        <v>99</v>
      </c>
      <c r="L516">
        <v>1386309600</v>
      </c>
      <c r="M516" s="10">
        <f t="shared" si="539"/>
        <v>41614.25</v>
      </c>
      <c r="N516">
        <v>1386741600</v>
      </c>
      <c r="O516" s="10">
        <f t="shared" ref="O516" si="541">(((N516/60)/60)/24)+DATE(1970,1,1)</f>
        <v>41619.25</v>
      </c>
      <c r="P516" t="b">
        <v>0</v>
      </c>
      <c r="Q516" t="b">
        <v>1</v>
      </c>
      <c r="R516" t="s">
        <v>23</v>
      </c>
      <c r="S516" s="6" t="str">
        <f>TRIM(MID(SUBSTITUTE($R516,"/",REPT(" ",LEN($R516))),(COLUMNS($R516:R516)-1)*LEN($R516)+1,LEN($R516)))</f>
        <v>music</v>
      </c>
      <c r="T516" s="6" t="str">
        <f>TRIM(MID(SUBSTITUTE($R516,"/",REPT(" ",LEN($R516))),(COLUMNS($R516:S516)-1)*LEN($R516)+1,LEN($R516)))</f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37"/>
        <v>55.779069767441861</v>
      </c>
      <c r="G517" t="s">
        <v>14</v>
      </c>
      <c r="H517">
        <v>133</v>
      </c>
      <c r="I517" s="5">
        <f t="shared" si="538"/>
        <v>36.067669172932334</v>
      </c>
      <c r="J517" t="s">
        <v>15</v>
      </c>
      <c r="K517" t="s">
        <v>16</v>
      </c>
      <c r="L517">
        <v>1324620000</v>
      </c>
      <c r="M517" s="10">
        <f t="shared" si="539"/>
        <v>40900.25</v>
      </c>
      <c r="N517">
        <v>1324792800</v>
      </c>
      <c r="O517" s="10">
        <f t="shared" ref="O517" si="542">(((N517/60)/60)/24)+DATE(1970,1,1)</f>
        <v>40902.25</v>
      </c>
      <c r="P517" t="b">
        <v>0</v>
      </c>
      <c r="Q517" t="b">
        <v>1</v>
      </c>
      <c r="R517" t="s">
        <v>33</v>
      </c>
      <c r="S517" s="6" t="str">
        <f>TRIM(MID(SUBSTITUTE($R517,"/",REPT(" ",LEN($R517))),(COLUMNS($R517:R517)-1)*LEN($R517)+1,LEN($R517)))</f>
        <v>theater</v>
      </c>
      <c r="T517" s="6" t="str">
        <f>TRIM(MID(SUBSTITUTE($R517,"/",REPT(" ",LEN($R517))),(COLUMNS($R517:S517)-1)*LEN($R517)+1,LEN($R517)))</f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37"/>
        <v>42.523125996810208</v>
      </c>
      <c r="G518" t="s">
        <v>14</v>
      </c>
      <c r="H518">
        <v>846</v>
      </c>
      <c r="I518" s="5">
        <f t="shared" si="538"/>
        <v>63.030732860520096</v>
      </c>
      <c r="J518" t="s">
        <v>21</v>
      </c>
      <c r="K518" t="s">
        <v>22</v>
      </c>
      <c r="L518">
        <v>1281070800</v>
      </c>
      <c r="M518" s="10">
        <f t="shared" si="539"/>
        <v>40396.208333333336</v>
      </c>
      <c r="N518">
        <v>1284354000</v>
      </c>
      <c r="O518" s="10">
        <f t="shared" ref="O518" si="543">(((N518/60)/60)/24)+DATE(1970,1,1)</f>
        <v>40434.208333333336</v>
      </c>
      <c r="P518" t="b">
        <v>0</v>
      </c>
      <c r="Q518" t="b">
        <v>0</v>
      </c>
      <c r="R518" t="s">
        <v>68</v>
      </c>
      <c r="S518" s="6" t="str">
        <f>TRIM(MID(SUBSTITUTE($R518,"/",REPT(" ",LEN($R518))),(COLUMNS($R518:R518)-1)*LEN($R518)+1,LEN($R518)))</f>
        <v>publishing</v>
      </c>
      <c r="T518" s="6" t="str">
        <f>TRIM(MID(SUBSTITUTE($R518,"/",REPT(" ",LEN($R518))),(COLUMNS($R518:S518)-1)*LEN($R518)+1,LEN($R518)))</f>
        <v>nonfiction</v>
      </c>
    </row>
    <row r="519" spans="1:20" hidden="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37"/>
        <v>112.00000000000001</v>
      </c>
      <c r="G519" t="s">
        <v>20</v>
      </c>
      <c r="H519">
        <v>78</v>
      </c>
      <c r="I519" s="5">
        <f t="shared" si="538"/>
        <v>84.717948717948715</v>
      </c>
      <c r="J519" t="s">
        <v>21</v>
      </c>
      <c r="K519" t="s">
        <v>22</v>
      </c>
      <c r="L519">
        <v>1493960400</v>
      </c>
      <c r="M519" s="10">
        <f t="shared" si="539"/>
        <v>42860.208333333328</v>
      </c>
      <c r="N519">
        <v>1494392400</v>
      </c>
      <c r="O519" s="10">
        <f t="shared" ref="O519" si="544">(((N519/60)/60)/24)+DATE(1970,1,1)</f>
        <v>42865.208333333328</v>
      </c>
      <c r="P519" t="b">
        <v>0</v>
      </c>
      <c r="Q519" t="b">
        <v>0</v>
      </c>
      <c r="R519" t="s">
        <v>17</v>
      </c>
      <c r="S519" s="6" t="str">
        <f>TRIM(MID(SUBSTITUTE($R519,"/",REPT(" ",LEN($R519))),(COLUMNS($R519:R519)-1)*LEN($R519)+1,LEN($R519)))</f>
        <v>food</v>
      </c>
      <c r="T519" s="6" t="str">
        <f>TRIM(MID(SUBSTITUTE($R519,"/",REPT(" ",LEN($R519))),(COLUMNS($R519:S519)-1)*LEN($R519)+1,LEN($R519)))</f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37"/>
        <v>7.0681818181818183</v>
      </c>
      <c r="G520" t="s">
        <v>14</v>
      </c>
      <c r="H520">
        <v>10</v>
      </c>
      <c r="I520" s="5">
        <f t="shared" si="538"/>
        <v>62.2</v>
      </c>
      <c r="J520" t="s">
        <v>21</v>
      </c>
      <c r="K520" t="s">
        <v>22</v>
      </c>
      <c r="L520">
        <v>1519365600</v>
      </c>
      <c r="M520" s="10">
        <f t="shared" si="539"/>
        <v>43154.25</v>
      </c>
      <c r="N520">
        <v>1519538400</v>
      </c>
      <c r="O520" s="10">
        <f t="shared" ref="O520" si="545">(((N520/60)/60)/24)+DATE(1970,1,1)</f>
        <v>43156.25</v>
      </c>
      <c r="P520" t="b">
        <v>0</v>
      </c>
      <c r="Q520" t="b">
        <v>1</v>
      </c>
      <c r="R520" t="s">
        <v>71</v>
      </c>
      <c r="S520" s="6" t="str">
        <f>TRIM(MID(SUBSTITUTE($R520,"/",REPT(" ",LEN($R520))),(COLUMNS($R520:R520)-1)*LEN($R520)+1,LEN($R520)))</f>
        <v>film &amp; video</v>
      </c>
      <c r="T520" s="6" t="str">
        <f>TRIM(MID(SUBSTITUTE($R520,"/",REPT(" ",LEN($R520))),(COLUMNS($R520:S520)-1)*LEN($R520)+1,LEN($R520)))</f>
        <v>animation</v>
      </c>
    </row>
    <row r="521" spans="1:20" hidden="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37"/>
        <v>101.74563871693867</v>
      </c>
      <c r="G521" t="s">
        <v>20</v>
      </c>
      <c r="H521">
        <v>1773</v>
      </c>
      <c r="I521" s="5">
        <f t="shared" si="538"/>
        <v>101.97518330513255</v>
      </c>
      <c r="J521" t="s">
        <v>21</v>
      </c>
      <c r="K521" t="s">
        <v>22</v>
      </c>
      <c r="L521">
        <v>1420696800</v>
      </c>
      <c r="M521" s="10">
        <f t="shared" si="539"/>
        <v>42012.25</v>
      </c>
      <c r="N521">
        <v>1421906400</v>
      </c>
      <c r="O521" s="10">
        <f t="shared" ref="O521" si="546">(((N521/60)/60)/24)+DATE(1970,1,1)</f>
        <v>42026.25</v>
      </c>
      <c r="P521" t="b">
        <v>0</v>
      </c>
      <c r="Q521" t="b">
        <v>1</v>
      </c>
      <c r="R521" t="s">
        <v>23</v>
      </c>
      <c r="S521" s="6" t="str">
        <f>TRIM(MID(SUBSTITUTE($R521,"/",REPT(" ",LEN($R521))),(COLUMNS($R521:R521)-1)*LEN($R521)+1,LEN($R521)))</f>
        <v>music</v>
      </c>
      <c r="T521" s="6" t="str">
        <f>TRIM(MID(SUBSTITUTE($R521,"/",REPT(" ",LEN($R521))),(COLUMNS($R521:S521)-1)*LEN($R521)+1,LEN($R521)))</f>
        <v>rock</v>
      </c>
    </row>
    <row r="522" spans="1:20" hidden="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37"/>
        <v>425.75</v>
      </c>
      <c r="G522" t="s">
        <v>20</v>
      </c>
      <c r="H522">
        <v>32</v>
      </c>
      <c r="I522" s="5">
        <f t="shared" si="538"/>
        <v>106.4375</v>
      </c>
      <c r="J522" t="s">
        <v>21</v>
      </c>
      <c r="K522" t="s">
        <v>22</v>
      </c>
      <c r="L522">
        <v>1555650000</v>
      </c>
      <c r="M522" s="10">
        <f t="shared" si="539"/>
        <v>43574.208333333328</v>
      </c>
      <c r="N522">
        <v>1555909200</v>
      </c>
      <c r="O522" s="10">
        <f t="shared" ref="O522" si="547">(((N522/60)/60)/24)+DATE(1970,1,1)</f>
        <v>43577.208333333328</v>
      </c>
      <c r="P522" t="b">
        <v>0</v>
      </c>
      <c r="Q522" t="b">
        <v>0</v>
      </c>
      <c r="R522" t="s">
        <v>33</v>
      </c>
      <c r="S522" s="6" t="str">
        <f>TRIM(MID(SUBSTITUTE($R522,"/",REPT(" ",LEN($R522))),(COLUMNS($R522:R522)-1)*LEN($R522)+1,LEN($R522)))</f>
        <v>theater</v>
      </c>
      <c r="T522" s="6" t="str">
        <f>TRIM(MID(SUBSTITUTE($R522,"/",REPT(" ",LEN($R522))),(COLUMNS($R522:S522)-1)*LEN($R522)+1,LEN($R522)))</f>
        <v>plays</v>
      </c>
    </row>
    <row r="523" spans="1:20" hidden="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37"/>
        <v>145.53947368421052</v>
      </c>
      <c r="G523" t="s">
        <v>20</v>
      </c>
      <c r="H523">
        <v>369</v>
      </c>
      <c r="I523" s="5">
        <f t="shared" si="538"/>
        <v>29.975609756097562</v>
      </c>
      <c r="J523" t="s">
        <v>21</v>
      </c>
      <c r="K523" t="s">
        <v>22</v>
      </c>
      <c r="L523">
        <v>1471928400</v>
      </c>
      <c r="M523" s="10">
        <f t="shared" si="539"/>
        <v>42605.208333333328</v>
      </c>
      <c r="N523">
        <v>1472446800</v>
      </c>
      <c r="O523" s="10">
        <f t="shared" ref="O523" si="548">(((N523/60)/60)/24)+DATE(1970,1,1)</f>
        <v>42611.208333333328</v>
      </c>
      <c r="P523" t="b">
        <v>0</v>
      </c>
      <c r="Q523" t="b">
        <v>1</v>
      </c>
      <c r="R523" t="s">
        <v>53</v>
      </c>
      <c r="S523" s="6" t="str">
        <f>TRIM(MID(SUBSTITUTE($R523,"/",REPT(" ",LEN($R523))),(COLUMNS($R523:R523)-1)*LEN($R523)+1,LEN($R523)))</f>
        <v>film &amp; video</v>
      </c>
      <c r="T523" s="6" t="str">
        <f>TRIM(MID(SUBSTITUTE($R523,"/",REPT(" ",LEN($R523))),(COLUMNS($R523:S523)-1)*LEN($R523)+1,LEN($R523)))</f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37"/>
        <v>32.453465346534657</v>
      </c>
      <c r="G524" t="s">
        <v>14</v>
      </c>
      <c r="H524">
        <v>191</v>
      </c>
      <c r="I524" s="5">
        <f t="shared" si="538"/>
        <v>85.806282722513089</v>
      </c>
      <c r="J524" t="s">
        <v>21</v>
      </c>
      <c r="K524" t="s">
        <v>22</v>
      </c>
      <c r="L524">
        <v>1341291600</v>
      </c>
      <c r="M524" s="10">
        <f t="shared" si="539"/>
        <v>41093.208333333336</v>
      </c>
      <c r="N524">
        <v>1342328400</v>
      </c>
      <c r="O524" s="10">
        <f t="shared" ref="O524" si="549">(((N524/60)/60)/24)+DATE(1970,1,1)</f>
        <v>41105.208333333336</v>
      </c>
      <c r="P524" t="b">
        <v>0</v>
      </c>
      <c r="Q524" t="b">
        <v>0</v>
      </c>
      <c r="R524" t="s">
        <v>100</v>
      </c>
      <c r="S524" s="6" t="str">
        <f>TRIM(MID(SUBSTITUTE($R524,"/",REPT(" ",LEN($R524))),(COLUMNS($R524:R524)-1)*LEN($R524)+1,LEN($R524)))</f>
        <v>film &amp; video</v>
      </c>
      <c r="T524" s="6" t="str">
        <f>TRIM(MID(SUBSTITUTE($R524,"/",REPT(" ",LEN($R524))),(COLUMNS($R524:S524)-1)*LEN($R524)+1,LEN($R524)))</f>
        <v>shorts</v>
      </c>
    </row>
    <row r="525" spans="1:20" hidden="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37"/>
        <v>700.33333333333326</v>
      </c>
      <c r="G525" t="s">
        <v>20</v>
      </c>
      <c r="H525">
        <v>89</v>
      </c>
      <c r="I525" s="5">
        <f t="shared" si="538"/>
        <v>70.82022471910112</v>
      </c>
      <c r="J525" t="s">
        <v>21</v>
      </c>
      <c r="K525" t="s">
        <v>22</v>
      </c>
      <c r="L525">
        <v>1267682400</v>
      </c>
      <c r="M525" s="10">
        <f t="shared" si="539"/>
        <v>40241.25</v>
      </c>
      <c r="N525">
        <v>1268114400</v>
      </c>
      <c r="O525" s="10">
        <f t="shared" ref="O525" si="550">(((N525/60)/60)/24)+DATE(1970,1,1)</f>
        <v>40246.25</v>
      </c>
      <c r="P525" t="b">
        <v>0</v>
      </c>
      <c r="Q525" t="b">
        <v>0</v>
      </c>
      <c r="R525" t="s">
        <v>100</v>
      </c>
      <c r="S525" s="6" t="str">
        <f>TRIM(MID(SUBSTITUTE($R525,"/",REPT(" ",LEN($R525))),(COLUMNS($R525:R525)-1)*LEN($R525)+1,LEN($R525)))</f>
        <v>film &amp; video</v>
      </c>
      <c r="T525" s="6" t="str">
        <f>TRIM(MID(SUBSTITUTE($R525,"/",REPT(" ",LEN($R525))),(COLUMNS($R525:S525)-1)*LEN($R525)+1,LEN($R525)))</f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37"/>
        <v>83.904860392967933</v>
      </c>
      <c r="G526" t="s">
        <v>14</v>
      </c>
      <c r="H526">
        <v>1979</v>
      </c>
      <c r="I526" s="5">
        <f t="shared" si="538"/>
        <v>40.998484082870135</v>
      </c>
      <c r="J526" t="s">
        <v>21</v>
      </c>
      <c r="K526" t="s">
        <v>22</v>
      </c>
      <c r="L526">
        <v>1272258000</v>
      </c>
      <c r="M526" s="10">
        <f t="shared" si="539"/>
        <v>40294.208333333336</v>
      </c>
      <c r="N526">
        <v>1273381200</v>
      </c>
      <c r="O526" s="10">
        <f t="shared" ref="O526" si="551">(((N526/60)/60)/24)+DATE(1970,1,1)</f>
        <v>40307.208333333336</v>
      </c>
      <c r="P526" t="b">
        <v>0</v>
      </c>
      <c r="Q526" t="b">
        <v>0</v>
      </c>
      <c r="R526" t="s">
        <v>33</v>
      </c>
      <c r="S526" s="6" t="str">
        <f>TRIM(MID(SUBSTITUTE($R526,"/",REPT(" ",LEN($R526))),(COLUMNS($R526:R526)-1)*LEN($R526)+1,LEN($R526)))</f>
        <v>theater</v>
      </c>
      <c r="T526" s="6" t="str">
        <f>TRIM(MID(SUBSTITUTE($R526,"/",REPT(" ",LEN($R526))),(COLUMNS($R526:S526)-1)*LEN($R526)+1,LEN($R526)))</f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37"/>
        <v>84.19047619047619</v>
      </c>
      <c r="G527" t="s">
        <v>14</v>
      </c>
      <c r="H527">
        <v>63</v>
      </c>
      <c r="I527" s="5">
        <f t="shared" si="538"/>
        <v>28.063492063492063</v>
      </c>
      <c r="J527" t="s">
        <v>21</v>
      </c>
      <c r="K527" t="s">
        <v>22</v>
      </c>
      <c r="L527">
        <v>1290492000</v>
      </c>
      <c r="M527" s="10">
        <f t="shared" si="539"/>
        <v>40505.25</v>
      </c>
      <c r="N527">
        <v>1290837600</v>
      </c>
      <c r="O527" s="10">
        <f t="shared" ref="O527" si="552">(((N527/60)/60)/24)+DATE(1970,1,1)</f>
        <v>40509.25</v>
      </c>
      <c r="P527" t="b">
        <v>0</v>
      </c>
      <c r="Q527" t="b">
        <v>0</v>
      </c>
      <c r="R527" t="s">
        <v>65</v>
      </c>
      <c r="S527" s="6" t="str">
        <f>TRIM(MID(SUBSTITUTE($R527,"/",REPT(" ",LEN($R527))),(COLUMNS($R527:R527)-1)*LEN($R527)+1,LEN($R527)))</f>
        <v>technology</v>
      </c>
      <c r="T527" s="6" t="str">
        <f>TRIM(MID(SUBSTITUTE($R527,"/",REPT(" ",LEN($R527))),(COLUMNS($R527:S527)-1)*LEN($R527)+1,LEN($R527)))</f>
        <v>wearables</v>
      </c>
    </row>
    <row r="528" spans="1:20" ht="31.5" hidden="1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37"/>
        <v>155.95180722891567</v>
      </c>
      <c r="G528" t="s">
        <v>20</v>
      </c>
      <c r="H528">
        <v>147</v>
      </c>
      <c r="I528" s="5">
        <f t="shared" si="538"/>
        <v>88.054421768707485</v>
      </c>
      <c r="J528" t="s">
        <v>21</v>
      </c>
      <c r="K528" t="s">
        <v>22</v>
      </c>
      <c r="L528">
        <v>1451109600</v>
      </c>
      <c r="M528" s="10">
        <f t="shared" si="539"/>
        <v>42364.25</v>
      </c>
      <c r="N528">
        <v>1454306400</v>
      </c>
      <c r="O528" s="10">
        <f t="shared" ref="O528" si="553">(((N528/60)/60)/24)+DATE(1970,1,1)</f>
        <v>42401.25</v>
      </c>
      <c r="P528" t="b">
        <v>0</v>
      </c>
      <c r="Q528" t="b">
        <v>1</v>
      </c>
      <c r="R528" t="s">
        <v>33</v>
      </c>
      <c r="S528" s="6" t="str">
        <f>TRIM(MID(SUBSTITUTE($R528,"/",REPT(" ",LEN($R528))),(COLUMNS($R528:R528)-1)*LEN($R528)+1,LEN($R528)))</f>
        <v>theater</v>
      </c>
      <c r="T528" s="6" t="str">
        <f>TRIM(MID(SUBSTITUTE($R528,"/",REPT(" ",LEN($R528))),(COLUMNS($R528:S528)-1)*LEN($R528)+1,LEN($R528)))</f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37"/>
        <v>99.619450317124731</v>
      </c>
      <c r="G529" t="s">
        <v>14</v>
      </c>
      <c r="H529">
        <v>6080</v>
      </c>
      <c r="I529" s="5">
        <f t="shared" si="538"/>
        <v>31</v>
      </c>
      <c r="J529" t="s">
        <v>15</v>
      </c>
      <c r="K529" t="s">
        <v>16</v>
      </c>
      <c r="L529">
        <v>1454652000</v>
      </c>
      <c r="M529" s="10">
        <f t="shared" si="539"/>
        <v>42405.25</v>
      </c>
      <c r="N529">
        <v>1457762400</v>
      </c>
      <c r="O529" s="10">
        <f t="shared" ref="O529" si="554">(((N529/60)/60)/24)+DATE(1970,1,1)</f>
        <v>42441.25</v>
      </c>
      <c r="P529" t="b">
        <v>0</v>
      </c>
      <c r="Q529" t="b">
        <v>0</v>
      </c>
      <c r="R529" t="s">
        <v>71</v>
      </c>
      <c r="S529" s="6" t="str">
        <f>TRIM(MID(SUBSTITUTE($R529,"/",REPT(" ",LEN($R529))),(COLUMNS($R529:R529)-1)*LEN($R529)+1,LEN($R529)))</f>
        <v>film &amp; video</v>
      </c>
      <c r="T529" s="6" t="str">
        <f>TRIM(MID(SUBSTITUTE($R529,"/",REPT(" ",LEN($R529))),(COLUMNS($R529:S529)-1)*LEN($R529)+1,LEN($R529)))</f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37"/>
        <v>80.300000000000011</v>
      </c>
      <c r="G530" t="s">
        <v>14</v>
      </c>
      <c r="H530">
        <v>80</v>
      </c>
      <c r="I530" s="5">
        <f t="shared" si="538"/>
        <v>90.337500000000006</v>
      </c>
      <c r="J530" t="s">
        <v>40</v>
      </c>
      <c r="K530" t="s">
        <v>41</v>
      </c>
      <c r="L530">
        <v>1385186400</v>
      </c>
      <c r="M530" s="10">
        <f t="shared" si="539"/>
        <v>41601.25</v>
      </c>
      <c r="N530">
        <v>1389074400</v>
      </c>
      <c r="O530" s="10">
        <f t="shared" ref="O530" si="555">(((N530/60)/60)/24)+DATE(1970,1,1)</f>
        <v>41646.25</v>
      </c>
      <c r="P530" t="b">
        <v>0</v>
      </c>
      <c r="Q530" t="b">
        <v>0</v>
      </c>
      <c r="R530" t="s">
        <v>60</v>
      </c>
      <c r="S530" s="6" t="str">
        <f>TRIM(MID(SUBSTITUTE($R530,"/",REPT(" ",LEN($R530))),(COLUMNS($R530:R530)-1)*LEN($R530)+1,LEN($R530)))</f>
        <v>music</v>
      </c>
      <c r="T530" s="6" t="str">
        <f>TRIM(MID(SUBSTITUTE($R530,"/",REPT(" ",LEN($R530))),(COLUMNS($R530:S530)-1)*LEN($R530)+1,LEN($R530)))</f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37"/>
        <v>11.254901960784313</v>
      </c>
      <c r="G531" t="s">
        <v>14</v>
      </c>
      <c r="H531">
        <v>9</v>
      </c>
      <c r="I531" s="5">
        <f t="shared" si="538"/>
        <v>63.777777777777779</v>
      </c>
      <c r="J531" t="s">
        <v>21</v>
      </c>
      <c r="K531" t="s">
        <v>22</v>
      </c>
      <c r="L531">
        <v>1399698000</v>
      </c>
      <c r="M531" s="10">
        <f t="shared" si="539"/>
        <v>41769.208333333336</v>
      </c>
      <c r="N531">
        <v>1402117200</v>
      </c>
      <c r="O531" s="10">
        <f t="shared" ref="O531" si="556">(((N531/60)/60)/24)+DATE(1970,1,1)</f>
        <v>41797.208333333336</v>
      </c>
      <c r="P531" t="b">
        <v>0</v>
      </c>
      <c r="Q531" t="b">
        <v>0</v>
      </c>
      <c r="R531" t="s">
        <v>89</v>
      </c>
      <c r="S531" s="6" t="str">
        <f>TRIM(MID(SUBSTITUTE($R531,"/",REPT(" ",LEN($R531))),(COLUMNS($R531:R531)-1)*LEN($R531)+1,LEN($R531)))</f>
        <v>games</v>
      </c>
      <c r="T531" s="6" t="str">
        <f>TRIM(MID(SUBSTITUTE($R531,"/",REPT(" ",LEN($R531))),(COLUMNS($R531:S531)-1)*LEN($R531)+1,LEN($R531)))</f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37"/>
        <v>91.740952380952379</v>
      </c>
      <c r="G532" t="s">
        <v>14</v>
      </c>
      <c r="H532">
        <v>1784</v>
      </c>
      <c r="I532" s="5">
        <f t="shared" si="538"/>
        <v>53.995515695067262</v>
      </c>
      <c r="J532" t="s">
        <v>21</v>
      </c>
      <c r="K532" t="s">
        <v>22</v>
      </c>
      <c r="L532">
        <v>1283230800</v>
      </c>
      <c r="M532" s="10">
        <f t="shared" si="539"/>
        <v>40421.208333333336</v>
      </c>
      <c r="N532">
        <v>1284440400</v>
      </c>
      <c r="O532" s="10">
        <f t="shared" ref="O532" si="557">(((N532/60)/60)/24)+DATE(1970,1,1)</f>
        <v>40435.208333333336</v>
      </c>
      <c r="P532" t="b">
        <v>0</v>
      </c>
      <c r="Q532" t="b">
        <v>1</v>
      </c>
      <c r="R532" t="s">
        <v>119</v>
      </c>
      <c r="S532" s="6" t="str">
        <f>TRIM(MID(SUBSTITUTE($R532,"/",REPT(" ",LEN($R532))),(COLUMNS($R532:R532)-1)*LEN($R532)+1,LEN($R532)))</f>
        <v>publishing</v>
      </c>
      <c r="T532" s="6" t="str">
        <f>TRIM(MID(SUBSTITUTE($R532,"/",REPT(" ",LEN($R532))),(COLUMNS($R532:S532)-1)*LEN($R532)+1,LEN($R532)))</f>
        <v>fiction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37"/>
        <v>95.521156936261391</v>
      </c>
      <c r="G533" t="s">
        <v>47</v>
      </c>
      <c r="H533">
        <v>3640</v>
      </c>
      <c r="I533" s="5">
        <f t="shared" si="538"/>
        <v>48.993956043956047</v>
      </c>
      <c r="J533" t="s">
        <v>98</v>
      </c>
      <c r="K533" t="s">
        <v>99</v>
      </c>
      <c r="L533">
        <v>1384149600</v>
      </c>
      <c r="M533" s="10">
        <f t="shared" si="539"/>
        <v>41589.25</v>
      </c>
      <c r="N533">
        <v>1388988000</v>
      </c>
      <c r="O533" s="10">
        <f t="shared" ref="O533" si="558">(((N533/60)/60)/24)+DATE(1970,1,1)</f>
        <v>41645.25</v>
      </c>
      <c r="P533" t="b">
        <v>0</v>
      </c>
      <c r="Q533" t="b">
        <v>0</v>
      </c>
      <c r="R533" t="s">
        <v>89</v>
      </c>
      <c r="S533" s="6" t="str">
        <f>TRIM(MID(SUBSTITUTE($R533,"/",REPT(" ",LEN($R533))),(COLUMNS($R533:R533)-1)*LEN($R533)+1,LEN($R533)))</f>
        <v>games</v>
      </c>
      <c r="T533" s="6" t="str">
        <f>TRIM(MID(SUBSTITUTE($R533,"/",REPT(" ",LEN($R533))),(COLUMNS($R533:S533)-1)*LEN($R533)+1,LEN($R533)))</f>
        <v>video games</v>
      </c>
    </row>
    <row r="534" spans="1:20" hidden="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37"/>
        <v>502.87499999999994</v>
      </c>
      <c r="G534" t="s">
        <v>20</v>
      </c>
      <c r="H534">
        <v>126</v>
      </c>
      <c r="I534" s="5">
        <f t="shared" si="538"/>
        <v>63.857142857142854</v>
      </c>
      <c r="J534" t="s">
        <v>15</v>
      </c>
      <c r="K534" t="s">
        <v>16</v>
      </c>
      <c r="L534">
        <v>1516860000</v>
      </c>
      <c r="M534" s="10">
        <f t="shared" si="539"/>
        <v>43125.25</v>
      </c>
      <c r="N534">
        <v>1516946400</v>
      </c>
      <c r="O534" s="10">
        <f t="shared" ref="O534" si="559">(((N534/60)/60)/24)+DATE(1970,1,1)</f>
        <v>43126.25</v>
      </c>
      <c r="P534" t="b">
        <v>0</v>
      </c>
      <c r="Q534" t="b">
        <v>0</v>
      </c>
      <c r="R534" t="s">
        <v>33</v>
      </c>
      <c r="S534" s="6" t="str">
        <f>TRIM(MID(SUBSTITUTE($R534,"/",REPT(" ",LEN($R534))),(COLUMNS($R534:R534)-1)*LEN($R534)+1,LEN($R534)))</f>
        <v>theater</v>
      </c>
      <c r="T534" s="6" t="str">
        <f>TRIM(MID(SUBSTITUTE($R534,"/",REPT(" ",LEN($R534))),(COLUMNS($R534:S534)-1)*LEN($R534)+1,LEN($R534)))</f>
        <v>plays</v>
      </c>
    </row>
    <row r="535" spans="1:20" hidden="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37"/>
        <v>159.24394463667818</v>
      </c>
      <c r="G535" t="s">
        <v>20</v>
      </c>
      <c r="H535">
        <v>2218</v>
      </c>
      <c r="I535" s="5">
        <f t="shared" si="538"/>
        <v>82.996393146979258</v>
      </c>
      <c r="J535" t="s">
        <v>40</v>
      </c>
      <c r="K535" t="s">
        <v>41</v>
      </c>
      <c r="L535">
        <v>1374642000</v>
      </c>
      <c r="M535" s="10">
        <f t="shared" si="539"/>
        <v>41479.208333333336</v>
      </c>
      <c r="N535">
        <v>1377752400</v>
      </c>
      <c r="O535" s="10">
        <f t="shared" ref="O535" si="560">(((N535/60)/60)/24)+DATE(1970,1,1)</f>
        <v>41515.208333333336</v>
      </c>
      <c r="P535" t="b">
        <v>0</v>
      </c>
      <c r="Q535" t="b">
        <v>0</v>
      </c>
      <c r="R535" t="s">
        <v>60</v>
      </c>
      <c r="S535" s="6" t="str">
        <f>TRIM(MID(SUBSTITUTE($R535,"/",REPT(" ",LEN($R535))),(COLUMNS($R535:R535)-1)*LEN($R535)+1,LEN($R535)))</f>
        <v>music</v>
      </c>
      <c r="T535" s="6" t="str">
        <f>TRIM(MID(SUBSTITUTE($R535,"/",REPT(" ",LEN($R535))),(COLUMNS($R535:S535)-1)*LEN($R535)+1,LEN($R535)))</f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37"/>
        <v>15.022446689113355</v>
      </c>
      <c r="G536" t="s">
        <v>14</v>
      </c>
      <c r="H536">
        <v>243</v>
      </c>
      <c r="I536" s="5">
        <f t="shared" si="538"/>
        <v>55.08230452674897</v>
      </c>
      <c r="J536" t="s">
        <v>21</v>
      </c>
      <c r="K536" t="s">
        <v>22</v>
      </c>
      <c r="L536">
        <v>1534482000</v>
      </c>
      <c r="M536" s="10">
        <f t="shared" si="539"/>
        <v>43329.208333333328</v>
      </c>
      <c r="N536">
        <v>1534568400</v>
      </c>
      <c r="O536" s="10">
        <f t="shared" ref="O536" si="561">(((N536/60)/60)/24)+DATE(1970,1,1)</f>
        <v>43330.208333333328</v>
      </c>
      <c r="P536" t="b">
        <v>0</v>
      </c>
      <c r="Q536" t="b">
        <v>1</v>
      </c>
      <c r="R536" t="s">
        <v>53</v>
      </c>
      <c r="S536" s="6" t="str">
        <f>TRIM(MID(SUBSTITUTE($R536,"/",REPT(" ",LEN($R536))),(COLUMNS($R536:R536)-1)*LEN($R536)+1,LEN($R536)))</f>
        <v>film &amp; video</v>
      </c>
      <c r="T536" s="6" t="str">
        <f>TRIM(MID(SUBSTITUTE($R536,"/",REPT(" ",LEN($R536))),(COLUMNS($R536:S536)-1)*LEN($R536)+1,LEN($R536)))</f>
        <v>drama</v>
      </c>
    </row>
    <row r="537" spans="1:20" hidden="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37"/>
        <v>482.03846153846149</v>
      </c>
      <c r="G537" t="s">
        <v>20</v>
      </c>
      <c r="H537">
        <v>202</v>
      </c>
      <c r="I537" s="5">
        <f t="shared" si="538"/>
        <v>62.044554455445542</v>
      </c>
      <c r="J537" t="s">
        <v>107</v>
      </c>
      <c r="K537" t="s">
        <v>108</v>
      </c>
      <c r="L537">
        <v>1528434000</v>
      </c>
      <c r="M537" s="10">
        <f t="shared" si="539"/>
        <v>43259.208333333328</v>
      </c>
      <c r="N537">
        <v>1528606800</v>
      </c>
      <c r="O537" s="10">
        <f t="shared" ref="O537" si="562">(((N537/60)/60)/24)+DATE(1970,1,1)</f>
        <v>43261.208333333328</v>
      </c>
      <c r="P537" t="b">
        <v>0</v>
      </c>
      <c r="Q537" t="b">
        <v>1</v>
      </c>
      <c r="R537" t="s">
        <v>33</v>
      </c>
      <c r="S537" s="6" t="str">
        <f>TRIM(MID(SUBSTITUTE($R537,"/",REPT(" ",LEN($R537))),(COLUMNS($R537:R537)-1)*LEN($R537)+1,LEN($R537)))</f>
        <v>theater</v>
      </c>
      <c r="T537" s="6" t="str">
        <f>TRIM(MID(SUBSTITUTE($R537,"/",REPT(" ",LEN($R537))),(COLUMNS($R537:S537)-1)*LEN($R537)+1,LEN($R537)))</f>
        <v>plays</v>
      </c>
    </row>
    <row r="538" spans="1:20" hidden="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37"/>
        <v>149.96938775510205</v>
      </c>
      <c r="G538" t="s">
        <v>20</v>
      </c>
      <c r="H538">
        <v>140</v>
      </c>
      <c r="I538" s="5">
        <f t="shared" si="538"/>
        <v>104.97857142857143</v>
      </c>
      <c r="J538" t="s">
        <v>107</v>
      </c>
      <c r="K538" t="s">
        <v>108</v>
      </c>
      <c r="L538">
        <v>1282626000</v>
      </c>
      <c r="M538" s="10">
        <f t="shared" si="539"/>
        <v>40414.208333333336</v>
      </c>
      <c r="N538">
        <v>1284872400</v>
      </c>
      <c r="O538" s="10">
        <f t="shared" ref="O538" si="563">(((N538/60)/60)/24)+DATE(1970,1,1)</f>
        <v>40440.208333333336</v>
      </c>
      <c r="P538" t="b">
        <v>0</v>
      </c>
      <c r="Q538" t="b">
        <v>0</v>
      </c>
      <c r="R538" t="s">
        <v>119</v>
      </c>
      <c r="S538" s="6" t="str">
        <f>TRIM(MID(SUBSTITUTE($R538,"/",REPT(" ",LEN($R538))),(COLUMNS($R538:R538)-1)*LEN($R538)+1,LEN($R538)))</f>
        <v>publishing</v>
      </c>
      <c r="T538" s="6" t="str">
        <f>TRIM(MID(SUBSTITUTE($R538,"/",REPT(" ",LEN($R538))),(COLUMNS($R538:S538)-1)*LEN($R538)+1,LEN($R538)))</f>
        <v>fiction</v>
      </c>
    </row>
    <row r="539" spans="1:20" hidden="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37"/>
        <v>117.22156398104266</v>
      </c>
      <c r="G539" t="s">
        <v>20</v>
      </c>
      <c r="H539">
        <v>1052</v>
      </c>
      <c r="I539" s="5">
        <f t="shared" si="538"/>
        <v>94.044676806083643</v>
      </c>
      <c r="J539" t="s">
        <v>36</v>
      </c>
      <c r="K539" t="s">
        <v>37</v>
      </c>
      <c r="L539">
        <v>1535605200</v>
      </c>
      <c r="M539" s="10">
        <f t="shared" si="539"/>
        <v>43342.208333333328</v>
      </c>
      <c r="N539">
        <v>1537592400</v>
      </c>
      <c r="O539" s="10">
        <f t="shared" ref="O539" si="564">(((N539/60)/60)/24)+DATE(1970,1,1)</f>
        <v>43365.208333333328</v>
      </c>
      <c r="P539" t="b">
        <v>1</v>
      </c>
      <c r="Q539" t="b">
        <v>1</v>
      </c>
      <c r="R539" t="s">
        <v>42</v>
      </c>
      <c r="S539" s="6" t="str">
        <f>TRIM(MID(SUBSTITUTE($R539,"/",REPT(" ",LEN($R539))),(COLUMNS($R539:R539)-1)*LEN($R539)+1,LEN($R539)))</f>
        <v>film &amp; video</v>
      </c>
      <c r="T539" s="6" t="str">
        <f>TRIM(MID(SUBSTITUTE($R539,"/",REPT(" ",LEN($R539))),(COLUMNS($R539:S539)-1)*LEN($R539)+1,LEN($R539)))</f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37"/>
        <v>37.695968274950431</v>
      </c>
      <c r="G540" t="s">
        <v>14</v>
      </c>
      <c r="H540">
        <v>1296</v>
      </c>
      <c r="I540" s="5">
        <f t="shared" si="538"/>
        <v>44.007716049382715</v>
      </c>
      <c r="J540" t="s">
        <v>21</v>
      </c>
      <c r="K540" t="s">
        <v>22</v>
      </c>
      <c r="L540">
        <v>1379826000</v>
      </c>
      <c r="M540" s="10">
        <f t="shared" si="539"/>
        <v>41539.208333333336</v>
      </c>
      <c r="N540">
        <v>1381208400</v>
      </c>
      <c r="O540" s="10">
        <f t="shared" ref="O540" si="565">(((N540/60)/60)/24)+DATE(1970,1,1)</f>
        <v>41555.208333333336</v>
      </c>
      <c r="P540" t="b">
        <v>0</v>
      </c>
      <c r="Q540" t="b">
        <v>0</v>
      </c>
      <c r="R540" t="s">
        <v>292</v>
      </c>
      <c r="S540" s="6" t="str">
        <f>TRIM(MID(SUBSTITUTE($R540,"/",REPT(" ",LEN($R540))),(COLUMNS($R540:R540)-1)*LEN($R540)+1,LEN($R540)))</f>
        <v>games</v>
      </c>
      <c r="T540" s="6" t="str">
        <f>TRIM(MID(SUBSTITUTE($R540,"/",REPT(" ",LEN($R540))),(COLUMNS($R540:S540)-1)*LEN($R540)+1,LEN($R540)))</f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37"/>
        <v>72.653061224489804</v>
      </c>
      <c r="G541" t="s">
        <v>14</v>
      </c>
      <c r="H541">
        <v>77</v>
      </c>
      <c r="I541" s="5">
        <f t="shared" si="538"/>
        <v>92.467532467532465</v>
      </c>
      <c r="J541" t="s">
        <v>21</v>
      </c>
      <c r="K541" t="s">
        <v>22</v>
      </c>
      <c r="L541">
        <v>1561957200</v>
      </c>
      <c r="M541" s="10">
        <f t="shared" si="539"/>
        <v>43647.208333333328</v>
      </c>
      <c r="N541">
        <v>1562475600</v>
      </c>
      <c r="O541" s="10">
        <f t="shared" ref="O541" si="566">(((N541/60)/60)/24)+DATE(1970,1,1)</f>
        <v>43653.208333333328</v>
      </c>
      <c r="P541" t="b">
        <v>0</v>
      </c>
      <c r="Q541" t="b">
        <v>1</v>
      </c>
      <c r="R541" t="s">
        <v>17</v>
      </c>
      <c r="S541" s="6" t="str">
        <f>TRIM(MID(SUBSTITUTE($R541,"/",REPT(" ",LEN($R541))),(COLUMNS($R541:R541)-1)*LEN($R541)+1,LEN($R541)))</f>
        <v>food</v>
      </c>
      <c r="T541" s="6" t="str">
        <f>TRIM(MID(SUBSTITUTE($R541,"/",REPT(" ",LEN($R541))),(COLUMNS($R541:S541)-1)*LEN($R541)+1,LEN($R541)))</f>
        <v>food trucks</v>
      </c>
    </row>
    <row r="542" spans="1:20" hidden="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37"/>
        <v>265.98113207547169</v>
      </c>
      <c r="G542" t="s">
        <v>20</v>
      </c>
      <c r="H542">
        <v>247</v>
      </c>
      <c r="I542" s="5">
        <f t="shared" si="538"/>
        <v>57.072874493927124</v>
      </c>
      <c r="J542" t="s">
        <v>21</v>
      </c>
      <c r="K542" t="s">
        <v>22</v>
      </c>
      <c r="L542">
        <v>1525496400</v>
      </c>
      <c r="M542" s="10">
        <f t="shared" si="539"/>
        <v>43225.208333333328</v>
      </c>
      <c r="N542">
        <v>1527397200</v>
      </c>
      <c r="O542" s="10">
        <f t="shared" ref="O542" si="567">(((N542/60)/60)/24)+DATE(1970,1,1)</f>
        <v>43247.208333333328</v>
      </c>
      <c r="P542" t="b">
        <v>0</v>
      </c>
      <c r="Q542" t="b">
        <v>0</v>
      </c>
      <c r="R542" t="s">
        <v>122</v>
      </c>
      <c r="S542" s="6" t="str">
        <f>TRIM(MID(SUBSTITUTE($R542,"/",REPT(" ",LEN($R542))),(COLUMNS($R542:R542)-1)*LEN($R542)+1,LEN($R542)))</f>
        <v>photography</v>
      </c>
      <c r="T542" s="6" t="str">
        <f>TRIM(MID(SUBSTITUTE($R542,"/",REPT(" ",LEN($R542))),(COLUMNS($R542:S542)-1)*LEN($R542)+1,LEN($R542)))</f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37"/>
        <v>24.205617977528089</v>
      </c>
      <c r="G543" t="s">
        <v>14</v>
      </c>
      <c r="H543">
        <v>395</v>
      </c>
      <c r="I543" s="5">
        <f t="shared" si="538"/>
        <v>109.07848101265823</v>
      </c>
      <c r="J543" t="s">
        <v>107</v>
      </c>
      <c r="K543" t="s">
        <v>108</v>
      </c>
      <c r="L543">
        <v>1433912400</v>
      </c>
      <c r="M543" s="10">
        <f t="shared" si="539"/>
        <v>42165.208333333328</v>
      </c>
      <c r="N543">
        <v>1436158800</v>
      </c>
      <c r="O543" s="10">
        <f t="shared" ref="O543" si="568">(((N543/60)/60)/24)+DATE(1970,1,1)</f>
        <v>42191.208333333328</v>
      </c>
      <c r="P543" t="b">
        <v>0</v>
      </c>
      <c r="Q543" t="b">
        <v>0</v>
      </c>
      <c r="R543" t="s">
        <v>292</v>
      </c>
      <c r="S543" s="6" t="str">
        <f>TRIM(MID(SUBSTITUTE($R543,"/",REPT(" ",LEN($R543))),(COLUMNS($R543:R543)-1)*LEN($R543)+1,LEN($R543)))</f>
        <v>games</v>
      </c>
      <c r="T543" s="6" t="str">
        <f>TRIM(MID(SUBSTITUTE($R543,"/",REPT(" ",LEN($R543))),(COLUMNS($R543:S543)-1)*LEN($R543)+1,LEN($R543)))</f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37"/>
        <v>2.5064935064935066</v>
      </c>
      <c r="G544" t="s">
        <v>14</v>
      </c>
      <c r="H544">
        <v>49</v>
      </c>
      <c r="I544" s="5">
        <f t="shared" si="538"/>
        <v>39.387755102040813</v>
      </c>
      <c r="J544" t="s">
        <v>40</v>
      </c>
      <c r="K544" t="s">
        <v>41</v>
      </c>
      <c r="L544">
        <v>1453442400</v>
      </c>
      <c r="M544" s="10">
        <f t="shared" si="539"/>
        <v>42391.25</v>
      </c>
      <c r="N544">
        <v>1456034400</v>
      </c>
      <c r="O544" s="10">
        <f t="shared" ref="O544" si="569">(((N544/60)/60)/24)+DATE(1970,1,1)</f>
        <v>42421.25</v>
      </c>
      <c r="P544" t="b">
        <v>0</v>
      </c>
      <c r="Q544" t="b">
        <v>0</v>
      </c>
      <c r="R544" t="s">
        <v>60</v>
      </c>
      <c r="S544" s="6" t="str">
        <f>TRIM(MID(SUBSTITUTE($R544,"/",REPT(" ",LEN($R544))),(COLUMNS($R544:R544)-1)*LEN($R544)+1,LEN($R544)))</f>
        <v>music</v>
      </c>
      <c r="T544" s="6" t="str">
        <f>TRIM(MID(SUBSTITUTE($R544,"/",REPT(" ",LEN($R544))),(COLUMNS($R544:S544)-1)*LEN($R544)+1,LEN($R544)))</f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37"/>
        <v>16.329799764428738</v>
      </c>
      <c r="G545" t="s">
        <v>14</v>
      </c>
      <c r="H545">
        <v>180</v>
      </c>
      <c r="I545" s="5">
        <f t="shared" si="538"/>
        <v>77.022222222222226</v>
      </c>
      <c r="J545" t="s">
        <v>21</v>
      </c>
      <c r="K545" t="s">
        <v>22</v>
      </c>
      <c r="L545">
        <v>1378875600</v>
      </c>
      <c r="M545" s="10">
        <f t="shared" si="539"/>
        <v>41528.208333333336</v>
      </c>
      <c r="N545">
        <v>1380171600</v>
      </c>
      <c r="O545" s="10">
        <f t="shared" ref="O545" si="570">(((N545/60)/60)/24)+DATE(1970,1,1)</f>
        <v>41543.208333333336</v>
      </c>
      <c r="P545" t="b">
        <v>0</v>
      </c>
      <c r="Q545" t="b">
        <v>0</v>
      </c>
      <c r="R545" t="s">
        <v>89</v>
      </c>
      <c r="S545" s="6" t="str">
        <f>TRIM(MID(SUBSTITUTE($R545,"/",REPT(" ",LEN($R545))),(COLUMNS($R545:R545)-1)*LEN($R545)+1,LEN($R545)))</f>
        <v>games</v>
      </c>
      <c r="T545" s="6" t="str">
        <f>TRIM(MID(SUBSTITUTE($R545,"/",REPT(" ",LEN($R545))),(COLUMNS($R545:S545)-1)*LEN($R545)+1,LEN($R545)))</f>
        <v>video games</v>
      </c>
    </row>
    <row r="546" spans="1:20" ht="31.5" hidden="1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37"/>
        <v>276.5</v>
      </c>
      <c r="G546" t="s">
        <v>20</v>
      </c>
      <c r="H546">
        <v>84</v>
      </c>
      <c r="I546" s="5">
        <f t="shared" si="538"/>
        <v>92.166666666666671</v>
      </c>
      <c r="J546" t="s">
        <v>21</v>
      </c>
      <c r="K546" t="s">
        <v>22</v>
      </c>
      <c r="L546">
        <v>1452232800</v>
      </c>
      <c r="M546" s="10">
        <f t="shared" si="539"/>
        <v>42377.25</v>
      </c>
      <c r="N546">
        <v>1453356000</v>
      </c>
      <c r="O546" s="10">
        <f t="shared" ref="O546" si="571">(((N546/60)/60)/24)+DATE(1970,1,1)</f>
        <v>42390.25</v>
      </c>
      <c r="P546" t="b">
        <v>0</v>
      </c>
      <c r="Q546" t="b">
        <v>0</v>
      </c>
      <c r="R546" t="s">
        <v>23</v>
      </c>
      <c r="S546" s="6" t="str">
        <f>TRIM(MID(SUBSTITUTE($R546,"/",REPT(" ",LEN($R546))),(COLUMNS($R546:R546)-1)*LEN($R546)+1,LEN($R546)))</f>
        <v>music</v>
      </c>
      <c r="T546" s="6" t="str">
        <f>TRIM(MID(SUBSTITUTE($R546,"/",REPT(" ",LEN($R546))),(COLUMNS($R546:S546)-1)*LEN($R546)+1,LEN($R546)))</f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37"/>
        <v>88.803571428571431</v>
      </c>
      <c r="G547" t="s">
        <v>14</v>
      </c>
      <c r="H547">
        <v>2690</v>
      </c>
      <c r="I547" s="5">
        <f t="shared" si="538"/>
        <v>61.007063197026021</v>
      </c>
      <c r="J547" t="s">
        <v>21</v>
      </c>
      <c r="K547" t="s">
        <v>22</v>
      </c>
      <c r="L547">
        <v>1577253600</v>
      </c>
      <c r="M547" s="10">
        <f t="shared" si="539"/>
        <v>43824.25</v>
      </c>
      <c r="N547">
        <v>1578981600</v>
      </c>
      <c r="O547" s="10">
        <f t="shared" ref="O547" si="572">(((N547/60)/60)/24)+DATE(1970,1,1)</f>
        <v>43844.25</v>
      </c>
      <c r="P547" t="b">
        <v>0</v>
      </c>
      <c r="Q547" t="b">
        <v>0</v>
      </c>
      <c r="R547" t="s">
        <v>33</v>
      </c>
      <c r="S547" s="6" t="str">
        <f>TRIM(MID(SUBSTITUTE($R547,"/",REPT(" ",LEN($R547))),(COLUMNS($R547:R547)-1)*LEN($R547)+1,LEN($R547)))</f>
        <v>theater</v>
      </c>
      <c r="T547" s="6" t="str">
        <f>TRIM(MID(SUBSTITUTE($R547,"/",REPT(" ",LEN($R547))),(COLUMNS($R547:S547)-1)*LEN($R547)+1,LEN($R547)))</f>
        <v>plays</v>
      </c>
    </row>
    <row r="548" spans="1:20" hidden="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37"/>
        <v>163.57142857142856</v>
      </c>
      <c r="G548" t="s">
        <v>20</v>
      </c>
      <c r="H548">
        <v>88</v>
      </c>
      <c r="I548" s="5">
        <f t="shared" si="538"/>
        <v>78.068181818181813</v>
      </c>
      <c r="J548" t="s">
        <v>21</v>
      </c>
      <c r="K548" t="s">
        <v>22</v>
      </c>
      <c r="L548">
        <v>1537160400</v>
      </c>
      <c r="M548" s="10">
        <f t="shared" si="539"/>
        <v>43360.208333333328</v>
      </c>
      <c r="N548">
        <v>1537419600</v>
      </c>
      <c r="O548" s="10">
        <f t="shared" ref="O548" si="573">(((N548/60)/60)/24)+DATE(1970,1,1)</f>
        <v>43363.208333333328</v>
      </c>
      <c r="P548" t="b">
        <v>0</v>
      </c>
      <c r="Q548" t="b">
        <v>1</v>
      </c>
      <c r="R548" t="s">
        <v>33</v>
      </c>
      <c r="S548" s="6" t="str">
        <f>TRIM(MID(SUBSTITUTE($R548,"/",REPT(" ",LEN($R548))),(COLUMNS($R548:R548)-1)*LEN($R548)+1,LEN($R548)))</f>
        <v>theater</v>
      </c>
      <c r="T548" s="6" t="str">
        <f>TRIM(MID(SUBSTITUTE($R548,"/",REPT(" ",LEN($R548))),(COLUMNS($R548:S548)-1)*LEN($R548)+1,LEN($R548)))</f>
        <v>plays</v>
      </c>
    </row>
    <row r="549" spans="1:20" hidden="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37"/>
        <v>969</v>
      </c>
      <c r="G549" t="s">
        <v>20</v>
      </c>
      <c r="H549">
        <v>156</v>
      </c>
      <c r="I549" s="5">
        <f t="shared" si="538"/>
        <v>80.75</v>
      </c>
      <c r="J549" t="s">
        <v>21</v>
      </c>
      <c r="K549" t="s">
        <v>22</v>
      </c>
      <c r="L549">
        <v>1422165600</v>
      </c>
      <c r="M549" s="10">
        <f t="shared" si="539"/>
        <v>42029.25</v>
      </c>
      <c r="N549">
        <v>1423202400</v>
      </c>
      <c r="O549" s="10">
        <f t="shared" ref="O549" si="574">(((N549/60)/60)/24)+DATE(1970,1,1)</f>
        <v>42041.25</v>
      </c>
      <c r="P549" t="b">
        <v>0</v>
      </c>
      <c r="Q549" t="b">
        <v>0</v>
      </c>
      <c r="R549" t="s">
        <v>53</v>
      </c>
      <c r="S549" s="6" t="str">
        <f>TRIM(MID(SUBSTITUTE($R549,"/",REPT(" ",LEN($R549))),(COLUMNS($R549:R549)-1)*LEN($R549)+1,LEN($R549)))</f>
        <v>film &amp; video</v>
      </c>
      <c r="T549" s="6" t="str">
        <f>TRIM(MID(SUBSTITUTE($R549,"/",REPT(" ",LEN($R549))),(COLUMNS($R549:S549)-1)*LEN($R549)+1,LEN($R549)))</f>
        <v>drama</v>
      </c>
    </row>
    <row r="550" spans="1:20" hidden="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37"/>
        <v>270.91376701966715</v>
      </c>
      <c r="G550" t="s">
        <v>20</v>
      </c>
      <c r="H550">
        <v>2985</v>
      </c>
      <c r="I550" s="5">
        <f t="shared" si="538"/>
        <v>59.991289782244557</v>
      </c>
      <c r="J550" t="s">
        <v>21</v>
      </c>
      <c r="K550" t="s">
        <v>22</v>
      </c>
      <c r="L550">
        <v>1459486800</v>
      </c>
      <c r="M550" s="10">
        <f t="shared" si="539"/>
        <v>42461.208333333328</v>
      </c>
      <c r="N550">
        <v>1460610000</v>
      </c>
      <c r="O550" s="10">
        <f t="shared" ref="O550" si="575">(((N550/60)/60)/24)+DATE(1970,1,1)</f>
        <v>42474.208333333328</v>
      </c>
      <c r="P550" t="b">
        <v>0</v>
      </c>
      <c r="Q550" t="b">
        <v>0</v>
      </c>
      <c r="R550" t="s">
        <v>33</v>
      </c>
      <c r="S550" s="6" t="str">
        <f>TRIM(MID(SUBSTITUTE($R550,"/",REPT(" ",LEN($R550))),(COLUMNS($R550:R550)-1)*LEN($R550)+1,LEN($R550)))</f>
        <v>theater</v>
      </c>
      <c r="T550" s="6" t="str">
        <f>TRIM(MID(SUBSTITUTE($R550,"/",REPT(" ",LEN($R550))),(COLUMNS($R550:S550)-1)*LEN($R550)+1,LEN($R550)))</f>
        <v>plays</v>
      </c>
    </row>
    <row r="551" spans="1:20" ht="31.5" hidden="1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37"/>
        <v>284.21355932203392</v>
      </c>
      <c r="G551" t="s">
        <v>20</v>
      </c>
      <c r="H551">
        <v>762</v>
      </c>
      <c r="I551" s="5">
        <f t="shared" si="538"/>
        <v>110.03018372703411</v>
      </c>
      <c r="J551" t="s">
        <v>21</v>
      </c>
      <c r="K551" t="s">
        <v>22</v>
      </c>
      <c r="L551">
        <v>1369717200</v>
      </c>
      <c r="M551" s="10">
        <f t="shared" si="539"/>
        <v>41422.208333333336</v>
      </c>
      <c r="N551">
        <v>1370494800</v>
      </c>
      <c r="O551" s="10">
        <f t="shared" ref="O551" si="576">(((N551/60)/60)/24)+DATE(1970,1,1)</f>
        <v>41431.208333333336</v>
      </c>
      <c r="P551" t="b">
        <v>0</v>
      </c>
      <c r="Q551" t="b">
        <v>0</v>
      </c>
      <c r="R551" t="s">
        <v>65</v>
      </c>
      <c r="S551" s="6" t="str">
        <f>TRIM(MID(SUBSTITUTE($R551,"/",REPT(" ",LEN($R551))),(COLUMNS($R551:R551)-1)*LEN($R551)+1,LEN($R551)))</f>
        <v>technology</v>
      </c>
      <c r="T551" s="6" t="str">
        <f>TRIM(MID(SUBSTITUTE($R551,"/",REPT(" ",LEN($R551))),(COLUMNS($R551:S551)-1)*LEN($R551)+1,LEN($R551)))</f>
        <v>wearables</v>
      </c>
    </row>
    <row r="552" spans="1:20" ht="31.5" hidden="1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37"/>
        <v>4</v>
      </c>
      <c r="G552" t="s">
        <v>74</v>
      </c>
      <c r="H552">
        <v>1</v>
      </c>
      <c r="I552" s="5">
        <f t="shared" si="538"/>
        <v>4</v>
      </c>
      <c r="J552" t="s">
        <v>98</v>
      </c>
      <c r="K552" t="s">
        <v>99</v>
      </c>
      <c r="L552">
        <v>1330495200</v>
      </c>
      <c r="M552" s="10">
        <f t="shared" si="539"/>
        <v>40968.25</v>
      </c>
      <c r="N552">
        <v>1332306000</v>
      </c>
      <c r="O552" s="10">
        <f t="shared" ref="O552" si="577">(((N552/60)/60)/24)+DATE(1970,1,1)</f>
        <v>40989.208333333336</v>
      </c>
      <c r="P552" t="b">
        <v>0</v>
      </c>
      <c r="Q552" t="b">
        <v>0</v>
      </c>
      <c r="R552" t="s">
        <v>60</v>
      </c>
      <c r="S552" s="6" t="str">
        <f>TRIM(MID(SUBSTITUTE($R552,"/",REPT(" ",LEN($R552))),(COLUMNS($R552:R552)-1)*LEN($R552)+1,LEN($R552)))</f>
        <v>music</v>
      </c>
      <c r="T552" s="6" t="str">
        <f>TRIM(MID(SUBSTITUTE($R552,"/",REPT(" ",LEN($R552))),(COLUMNS($R552:S552)-1)*LEN($R552)+1,LEN($R552)))</f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37"/>
        <v>58.6329816768462</v>
      </c>
      <c r="G553" t="s">
        <v>14</v>
      </c>
      <c r="H553">
        <v>2779</v>
      </c>
      <c r="I553" s="5">
        <f t="shared" si="538"/>
        <v>37.99856063332134</v>
      </c>
      <c r="J553" t="s">
        <v>26</v>
      </c>
      <c r="K553" t="s">
        <v>27</v>
      </c>
      <c r="L553">
        <v>1419055200</v>
      </c>
      <c r="M553" s="10">
        <f t="shared" si="539"/>
        <v>41993.25</v>
      </c>
      <c r="N553">
        <v>1422511200</v>
      </c>
      <c r="O553" s="10">
        <f t="shared" ref="O553" si="578">(((N553/60)/60)/24)+DATE(1970,1,1)</f>
        <v>42033.25</v>
      </c>
      <c r="P553" t="b">
        <v>0</v>
      </c>
      <c r="Q553" t="b">
        <v>1</v>
      </c>
      <c r="R553" t="s">
        <v>28</v>
      </c>
      <c r="S553" s="6" t="str">
        <f>TRIM(MID(SUBSTITUTE($R553,"/",REPT(" ",LEN($R553))),(COLUMNS($R553:R553)-1)*LEN($R553)+1,LEN($R553)))</f>
        <v>technology</v>
      </c>
      <c r="T553" s="6" t="str">
        <f>TRIM(MID(SUBSTITUTE($R553,"/",REPT(" ",LEN($R553))),(COLUMNS($R553:S553)-1)*LEN($R553)+1,LEN($R553)))</f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37"/>
        <v>98.51111111111112</v>
      </c>
      <c r="G554" t="s">
        <v>14</v>
      </c>
      <c r="H554">
        <v>92</v>
      </c>
      <c r="I554" s="5">
        <f t="shared" si="538"/>
        <v>96.369565217391298</v>
      </c>
      <c r="J554" t="s">
        <v>21</v>
      </c>
      <c r="K554" t="s">
        <v>22</v>
      </c>
      <c r="L554">
        <v>1480140000</v>
      </c>
      <c r="M554" s="10">
        <f t="shared" si="539"/>
        <v>42700.25</v>
      </c>
      <c r="N554">
        <v>1480312800</v>
      </c>
      <c r="O554" s="10">
        <f t="shared" ref="O554" si="579">(((N554/60)/60)/24)+DATE(1970,1,1)</f>
        <v>42702.25</v>
      </c>
      <c r="P554" t="b">
        <v>0</v>
      </c>
      <c r="Q554" t="b">
        <v>0</v>
      </c>
      <c r="R554" t="s">
        <v>33</v>
      </c>
      <c r="S554" s="6" t="str">
        <f>TRIM(MID(SUBSTITUTE($R554,"/",REPT(" ",LEN($R554))),(COLUMNS($R554:R554)-1)*LEN($R554)+1,LEN($R554)))</f>
        <v>theater</v>
      </c>
      <c r="T554" s="6" t="str">
        <f>TRIM(MID(SUBSTITUTE($R554,"/",REPT(" ",LEN($R554))),(COLUMNS($R554:S554)-1)*LEN($R554)+1,LEN($R554)))</f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37"/>
        <v>43.975381008206334</v>
      </c>
      <c r="G555" t="s">
        <v>14</v>
      </c>
      <c r="H555">
        <v>1028</v>
      </c>
      <c r="I555" s="5">
        <f t="shared" si="538"/>
        <v>72.978599221789878</v>
      </c>
      <c r="J555" t="s">
        <v>21</v>
      </c>
      <c r="K555" t="s">
        <v>22</v>
      </c>
      <c r="L555">
        <v>1293948000</v>
      </c>
      <c r="M555" s="10">
        <f t="shared" si="539"/>
        <v>40545.25</v>
      </c>
      <c r="N555">
        <v>1294034400</v>
      </c>
      <c r="O555" s="10">
        <f t="shared" ref="O555" si="580">(((N555/60)/60)/24)+DATE(1970,1,1)</f>
        <v>40546.25</v>
      </c>
      <c r="P555" t="b">
        <v>0</v>
      </c>
      <c r="Q555" t="b">
        <v>0</v>
      </c>
      <c r="R555" t="s">
        <v>23</v>
      </c>
      <c r="S555" s="6" t="str">
        <f>TRIM(MID(SUBSTITUTE($R555,"/",REPT(" ",LEN($R555))),(COLUMNS($R555:R555)-1)*LEN($R555)+1,LEN($R555)))</f>
        <v>music</v>
      </c>
      <c r="T555" s="6" t="str">
        <f>TRIM(MID(SUBSTITUTE($R555,"/",REPT(" ",LEN($R555))),(COLUMNS($R555:S555)-1)*LEN($R555)+1,LEN($R555)))</f>
        <v>rock</v>
      </c>
    </row>
    <row r="556" spans="1:20" ht="31.5" hidden="1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37"/>
        <v>151.66315789473683</v>
      </c>
      <c r="G556" t="s">
        <v>20</v>
      </c>
      <c r="H556">
        <v>554</v>
      </c>
      <c r="I556" s="5">
        <f t="shared" si="538"/>
        <v>26.007220216606498</v>
      </c>
      <c r="J556" t="s">
        <v>15</v>
      </c>
      <c r="K556" t="s">
        <v>16</v>
      </c>
      <c r="L556">
        <v>1482127200</v>
      </c>
      <c r="M556" s="10">
        <f t="shared" si="539"/>
        <v>42723.25</v>
      </c>
      <c r="N556">
        <v>1482645600</v>
      </c>
      <c r="O556" s="10">
        <f t="shared" ref="O556" si="581">(((N556/60)/60)/24)+DATE(1970,1,1)</f>
        <v>42729.25</v>
      </c>
      <c r="P556" t="b">
        <v>0</v>
      </c>
      <c r="Q556" t="b">
        <v>0</v>
      </c>
      <c r="R556" t="s">
        <v>60</v>
      </c>
      <c r="S556" s="6" t="str">
        <f>TRIM(MID(SUBSTITUTE($R556,"/",REPT(" ",LEN($R556))),(COLUMNS($R556:R556)-1)*LEN($R556)+1,LEN($R556)))</f>
        <v>music</v>
      </c>
      <c r="T556" s="6" t="str">
        <f>TRIM(MID(SUBSTITUTE($R556,"/",REPT(" ",LEN($R556))),(COLUMNS($R556:S556)-1)*LEN($R556)+1,LEN($R556)))</f>
        <v>indie rock</v>
      </c>
    </row>
    <row r="557" spans="1:20" hidden="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37"/>
        <v>223.63492063492063</v>
      </c>
      <c r="G557" t="s">
        <v>20</v>
      </c>
      <c r="H557">
        <v>135</v>
      </c>
      <c r="I557" s="5">
        <f t="shared" si="538"/>
        <v>104.36296296296297</v>
      </c>
      <c r="J557" t="s">
        <v>36</v>
      </c>
      <c r="K557" t="s">
        <v>37</v>
      </c>
      <c r="L557">
        <v>1396414800</v>
      </c>
      <c r="M557" s="10">
        <f t="shared" si="539"/>
        <v>41731.208333333336</v>
      </c>
      <c r="N557">
        <v>1399093200</v>
      </c>
      <c r="O557" s="10">
        <f t="shared" ref="O557" si="582">(((N557/60)/60)/24)+DATE(1970,1,1)</f>
        <v>41762.208333333336</v>
      </c>
      <c r="P557" t="b">
        <v>0</v>
      </c>
      <c r="Q557" t="b">
        <v>0</v>
      </c>
      <c r="R557" t="s">
        <v>23</v>
      </c>
      <c r="S557" s="6" t="str">
        <f>TRIM(MID(SUBSTITUTE($R557,"/",REPT(" ",LEN($R557))),(COLUMNS($R557:R557)-1)*LEN($R557)+1,LEN($R557)))</f>
        <v>music</v>
      </c>
      <c r="T557" s="6" t="str">
        <f>TRIM(MID(SUBSTITUTE($R557,"/",REPT(" ",LEN($R557))),(COLUMNS($R557:S557)-1)*LEN($R557)+1,LEN($R557)))</f>
        <v>rock</v>
      </c>
    </row>
    <row r="558" spans="1:20" hidden="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37"/>
        <v>239.75</v>
      </c>
      <c r="G558" t="s">
        <v>20</v>
      </c>
      <c r="H558">
        <v>122</v>
      </c>
      <c r="I558" s="5">
        <f t="shared" si="538"/>
        <v>102.18852459016394</v>
      </c>
      <c r="J558" t="s">
        <v>21</v>
      </c>
      <c r="K558" t="s">
        <v>22</v>
      </c>
      <c r="L558">
        <v>1315285200</v>
      </c>
      <c r="M558" s="10">
        <f t="shared" si="539"/>
        <v>40792.208333333336</v>
      </c>
      <c r="N558">
        <v>1315890000</v>
      </c>
      <c r="O558" s="10">
        <f t="shared" ref="O558" si="583">(((N558/60)/60)/24)+DATE(1970,1,1)</f>
        <v>40799.208333333336</v>
      </c>
      <c r="P558" t="b">
        <v>0</v>
      </c>
      <c r="Q558" t="b">
        <v>1</v>
      </c>
      <c r="R558" t="s">
        <v>206</v>
      </c>
      <c r="S558" s="6" t="str">
        <f>TRIM(MID(SUBSTITUTE($R558,"/",REPT(" ",LEN($R558))),(COLUMNS($R558:R558)-1)*LEN($R558)+1,LEN($R558)))</f>
        <v>publishing</v>
      </c>
      <c r="T558" s="6" t="str">
        <f>TRIM(MID(SUBSTITUTE($R558,"/",REPT(" ",LEN($R558))),(COLUMNS($R558:S558)-1)*LEN($R558)+1,LEN($R558)))</f>
        <v>translations</v>
      </c>
    </row>
    <row r="559" spans="1:20" hidden="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37"/>
        <v>199.33333333333334</v>
      </c>
      <c r="G559" t="s">
        <v>20</v>
      </c>
      <c r="H559">
        <v>221</v>
      </c>
      <c r="I559" s="5">
        <f t="shared" si="538"/>
        <v>54.117647058823529</v>
      </c>
      <c r="J559" t="s">
        <v>21</v>
      </c>
      <c r="K559" t="s">
        <v>22</v>
      </c>
      <c r="L559">
        <v>1443762000</v>
      </c>
      <c r="M559" s="10">
        <f t="shared" si="539"/>
        <v>42279.208333333328</v>
      </c>
      <c r="N559">
        <v>1444021200</v>
      </c>
      <c r="O559" s="10">
        <f t="shared" ref="O559" si="584">(((N559/60)/60)/24)+DATE(1970,1,1)</f>
        <v>42282.208333333328</v>
      </c>
      <c r="P559" t="b">
        <v>0</v>
      </c>
      <c r="Q559" t="b">
        <v>1</v>
      </c>
      <c r="R559" t="s">
        <v>474</v>
      </c>
      <c r="S559" s="6" t="str">
        <f>TRIM(MID(SUBSTITUTE($R559,"/",REPT(" ",LEN($R559))),(COLUMNS($R559:R559)-1)*LEN($R559)+1,LEN($R559)))</f>
        <v>film &amp; video</v>
      </c>
      <c r="T559" s="6" t="str">
        <f>TRIM(MID(SUBSTITUTE($R559,"/",REPT(" ",LEN($R559))),(COLUMNS($R559:S559)-1)*LEN($R559)+1,LEN($R559)))</f>
        <v>science fiction</v>
      </c>
    </row>
    <row r="560" spans="1:20" hidden="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37"/>
        <v>137.34482758620689</v>
      </c>
      <c r="G560" t="s">
        <v>20</v>
      </c>
      <c r="H560">
        <v>126</v>
      </c>
      <c r="I560" s="5">
        <f t="shared" si="538"/>
        <v>63.222222222222221</v>
      </c>
      <c r="J560" t="s">
        <v>21</v>
      </c>
      <c r="K560" t="s">
        <v>22</v>
      </c>
      <c r="L560">
        <v>1456293600</v>
      </c>
      <c r="M560" s="10">
        <f t="shared" si="539"/>
        <v>42424.25</v>
      </c>
      <c r="N560">
        <v>1460005200</v>
      </c>
      <c r="O560" s="10">
        <f t="shared" ref="O560" si="585">(((N560/60)/60)/24)+DATE(1970,1,1)</f>
        <v>42467.208333333328</v>
      </c>
      <c r="P560" t="b">
        <v>0</v>
      </c>
      <c r="Q560" t="b">
        <v>0</v>
      </c>
      <c r="R560" t="s">
        <v>33</v>
      </c>
      <c r="S560" s="6" t="str">
        <f>TRIM(MID(SUBSTITUTE($R560,"/",REPT(" ",LEN($R560))),(COLUMNS($R560:R560)-1)*LEN($R560)+1,LEN($R560)))</f>
        <v>theater</v>
      </c>
      <c r="T560" s="6" t="str">
        <f>TRIM(MID(SUBSTITUTE($R560,"/",REPT(" ",LEN($R560))),(COLUMNS($R560:S560)-1)*LEN($R560)+1,LEN($R560)))</f>
        <v>plays</v>
      </c>
    </row>
    <row r="561" spans="1:20" hidden="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37"/>
        <v>100.9696106362773</v>
      </c>
      <c r="G561" t="s">
        <v>20</v>
      </c>
      <c r="H561">
        <v>1022</v>
      </c>
      <c r="I561" s="5">
        <f t="shared" si="538"/>
        <v>104.03228962818004</v>
      </c>
      <c r="J561" t="s">
        <v>21</v>
      </c>
      <c r="K561" t="s">
        <v>22</v>
      </c>
      <c r="L561">
        <v>1470114000</v>
      </c>
      <c r="M561" s="10">
        <f t="shared" si="539"/>
        <v>42584.208333333328</v>
      </c>
      <c r="N561">
        <v>1470718800</v>
      </c>
      <c r="O561" s="10">
        <f t="shared" ref="O561" si="586">(((N561/60)/60)/24)+DATE(1970,1,1)</f>
        <v>42591.208333333328</v>
      </c>
      <c r="P561" t="b">
        <v>0</v>
      </c>
      <c r="Q561" t="b">
        <v>0</v>
      </c>
      <c r="R561" t="s">
        <v>33</v>
      </c>
      <c r="S561" s="6" t="str">
        <f>TRIM(MID(SUBSTITUTE($R561,"/",REPT(" ",LEN($R561))),(COLUMNS($R561:R561)-1)*LEN($R561)+1,LEN($R561)))</f>
        <v>theater</v>
      </c>
      <c r="T561" s="6" t="str">
        <f>TRIM(MID(SUBSTITUTE($R561,"/",REPT(" ",LEN($R561))),(COLUMNS($R561:S561)-1)*LEN($R561)+1,LEN($R561)))</f>
        <v>plays</v>
      </c>
    </row>
    <row r="562" spans="1:20" hidden="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37"/>
        <v>794.16</v>
      </c>
      <c r="G562" t="s">
        <v>20</v>
      </c>
      <c r="H562">
        <v>3177</v>
      </c>
      <c r="I562" s="5">
        <f t="shared" si="538"/>
        <v>49.994334277620396</v>
      </c>
      <c r="J562" t="s">
        <v>21</v>
      </c>
      <c r="K562" t="s">
        <v>22</v>
      </c>
      <c r="L562">
        <v>1321596000</v>
      </c>
      <c r="M562" s="10">
        <f t="shared" si="539"/>
        <v>40865.25</v>
      </c>
      <c r="N562">
        <v>1325052000</v>
      </c>
      <c r="O562" s="10">
        <f t="shared" ref="O562" si="587">(((N562/60)/60)/24)+DATE(1970,1,1)</f>
        <v>40905.25</v>
      </c>
      <c r="P562" t="b">
        <v>0</v>
      </c>
      <c r="Q562" t="b">
        <v>0</v>
      </c>
      <c r="R562" t="s">
        <v>71</v>
      </c>
      <c r="S562" s="6" t="str">
        <f>TRIM(MID(SUBSTITUTE($R562,"/",REPT(" ",LEN($R562))),(COLUMNS($R562:R562)-1)*LEN($R562)+1,LEN($R562)))</f>
        <v>film &amp; video</v>
      </c>
      <c r="T562" s="6" t="str">
        <f>TRIM(MID(SUBSTITUTE($R562,"/",REPT(" ",LEN($R562))),(COLUMNS($R562:S562)-1)*LEN($R562)+1,LEN($R562)))</f>
        <v>animation</v>
      </c>
    </row>
    <row r="563" spans="1:20" hidden="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37"/>
        <v>369.7</v>
      </c>
      <c r="G563" t="s">
        <v>20</v>
      </c>
      <c r="H563">
        <v>198</v>
      </c>
      <c r="I563" s="5">
        <f t="shared" si="538"/>
        <v>56.015151515151516</v>
      </c>
      <c r="J563" t="s">
        <v>98</v>
      </c>
      <c r="K563" t="s">
        <v>99</v>
      </c>
      <c r="L563">
        <v>1318827600</v>
      </c>
      <c r="M563" s="10">
        <f t="shared" si="539"/>
        <v>40833.208333333336</v>
      </c>
      <c r="N563">
        <v>1319000400</v>
      </c>
      <c r="O563" s="10">
        <f t="shared" ref="O563" si="588">(((N563/60)/60)/24)+DATE(1970,1,1)</f>
        <v>40835.208333333336</v>
      </c>
      <c r="P563" t="b">
        <v>0</v>
      </c>
      <c r="Q563" t="b">
        <v>0</v>
      </c>
      <c r="R563" t="s">
        <v>33</v>
      </c>
      <c r="S563" s="6" t="str">
        <f>TRIM(MID(SUBSTITUTE($R563,"/",REPT(" ",LEN($R563))),(COLUMNS($R563:R563)-1)*LEN($R563)+1,LEN($R563)))</f>
        <v>theater</v>
      </c>
      <c r="T563" s="6" t="str">
        <f>TRIM(MID(SUBSTITUTE($R563,"/",REPT(" ",LEN($R563))),(COLUMNS($R563:S563)-1)*LEN($R563)+1,LEN($R563)))</f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37"/>
        <v>12.818181818181817</v>
      </c>
      <c r="G564" t="s">
        <v>14</v>
      </c>
      <c r="H564">
        <v>26</v>
      </c>
      <c r="I564" s="5">
        <f t="shared" si="538"/>
        <v>48.807692307692307</v>
      </c>
      <c r="J564" t="s">
        <v>98</v>
      </c>
      <c r="K564" t="s">
        <v>99</v>
      </c>
      <c r="L564">
        <v>1552366800</v>
      </c>
      <c r="M564" s="10">
        <f t="shared" si="539"/>
        <v>43536.208333333328</v>
      </c>
      <c r="N564">
        <v>1552539600</v>
      </c>
      <c r="O564" s="10">
        <f t="shared" ref="O564" si="589">(((N564/60)/60)/24)+DATE(1970,1,1)</f>
        <v>43538.208333333328</v>
      </c>
      <c r="P564" t="b">
        <v>0</v>
      </c>
      <c r="Q564" t="b">
        <v>0</v>
      </c>
      <c r="R564" t="s">
        <v>23</v>
      </c>
      <c r="S564" s="6" t="str">
        <f>TRIM(MID(SUBSTITUTE($R564,"/",REPT(" ",LEN($R564))),(COLUMNS($R564:R564)-1)*LEN($R564)+1,LEN($R564)))</f>
        <v>music</v>
      </c>
      <c r="T564" s="6" t="str">
        <f>TRIM(MID(SUBSTITUTE($R564,"/",REPT(" ",LEN($R564))),(COLUMNS($R564:S564)-1)*LEN($R564)+1,LEN($R564)))</f>
        <v>rock</v>
      </c>
    </row>
    <row r="565" spans="1:20" hidden="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37"/>
        <v>138.02702702702703</v>
      </c>
      <c r="G565" t="s">
        <v>20</v>
      </c>
      <c r="H565">
        <v>85</v>
      </c>
      <c r="I565" s="5">
        <f t="shared" si="538"/>
        <v>60.082352941176474</v>
      </c>
      <c r="J565" t="s">
        <v>26</v>
      </c>
      <c r="K565" t="s">
        <v>27</v>
      </c>
      <c r="L565">
        <v>1542088800</v>
      </c>
      <c r="M565" s="10">
        <f t="shared" si="539"/>
        <v>43417.25</v>
      </c>
      <c r="N565">
        <v>1543816800</v>
      </c>
      <c r="O565" s="10">
        <f t="shared" ref="O565" si="590">(((N565/60)/60)/24)+DATE(1970,1,1)</f>
        <v>43437.25</v>
      </c>
      <c r="P565" t="b">
        <v>0</v>
      </c>
      <c r="Q565" t="b">
        <v>0</v>
      </c>
      <c r="R565" t="s">
        <v>42</v>
      </c>
      <c r="S565" s="6" t="str">
        <f>TRIM(MID(SUBSTITUTE($R565,"/",REPT(" ",LEN($R565))),(COLUMNS($R565:R565)-1)*LEN($R565)+1,LEN($R565)))</f>
        <v>film &amp; video</v>
      </c>
      <c r="T565" s="6" t="str">
        <f>TRIM(MID(SUBSTITUTE($R565,"/",REPT(" ",LEN($R565))),(COLUMNS($R565:S565)-1)*LEN($R565)+1,LEN($R565)))</f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37"/>
        <v>83.813278008298752</v>
      </c>
      <c r="G566" t="s">
        <v>14</v>
      </c>
      <c r="H566">
        <v>1790</v>
      </c>
      <c r="I566" s="5">
        <f t="shared" si="538"/>
        <v>78.990502793296088</v>
      </c>
      <c r="J566" t="s">
        <v>21</v>
      </c>
      <c r="K566" t="s">
        <v>22</v>
      </c>
      <c r="L566">
        <v>1426395600</v>
      </c>
      <c r="M566" s="10">
        <f t="shared" si="539"/>
        <v>42078.208333333328</v>
      </c>
      <c r="N566">
        <v>1427086800</v>
      </c>
      <c r="O566" s="10">
        <f t="shared" ref="O566" si="591">(((N566/60)/60)/24)+DATE(1970,1,1)</f>
        <v>42086.208333333328</v>
      </c>
      <c r="P566" t="b">
        <v>0</v>
      </c>
      <c r="Q566" t="b">
        <v>0</v>
      </c>
      <c r="R566" t="s">
        <v>33</v>
      </c>
      <c r="S566" s="6" t="str">
        <f>TRIM(MID(SUBSTITUTE($R566,"/",REPT(" ",LEN($R566))),(COLUMNS($R566:R566)-1)*LEN($R566)+1,LEN($R566)))</f>
        <v>theater</v>
      </c>
      <c r="T566" s="6" t="str">
        <f>TRIM(MID(SUBSTITUTE($R566,"/",REPT(" ",LEN($R566))),(COLUMNS($R566:S566)-1)*LEN($R566)+1,LEN($R566)))</f>
        <v>plays</v>
      </c>
    </row>
    <row r="567" spans="1:20" hidden="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37"/>
        <v>204.60063224446787</v>
      </c>
      <c r="G567" t="s">
        <v>20</v>
      </c>
      <c r="H567">
        <v>3596</v>
      </c>
      <c r="I567" s="5">
        <f t="shared" si="538"/>
        <v>53.99499443826474</v>
      </c>
      <c r="J567" t="s">
        <v>21</v>
      </c>
      <c r="K567" t="s">
        <v>22</v>
      </c>
      <c r="L567">
        <v>1321336800</v>
      </c>
      <c r="M567" s="10">
        <f t="shared" si="539"/>
        <v>40862.25</v>
      </c>
      <c r="N567">
        <v>1323064800</v>
      </c>
      <c r="O567" s="10">
        <f t="shared" ref="O567" si="592">(((N567/60)/60)/24)+DATE(1970,1,1)</f>
        <v>40882.25</v>
      </c>
      <c r="P567" t="b">
        <v>0</v>
      </c>
      <c r="Q567" t="b">
        <v>0</v>
      </c>
      <c r="R567" t="s">
        <v>33</v>
      </c>
      <c r="S567" s="6" t="str">
        <f>TRIM(MID(SUBSTITUTE($R567,"/",REPT(" ",LEN($R567))),(COLUMNS($R567:R567)-1)*LEN($R567)+1,LEN($R567)))</f>
        <v>theater</v>
      </c>
      <c r="T567" s="6" t="str">
        <f>TRIM(MID(SUBSTITUTE($R567,"/",REPT(" ",LEN($R567))),(COLUMNS($R567:S567)-1)*LEN($R567)+1,LEN($R567)))</f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37"/>
        <v>44.344086021505376</v>
      </c>
      <c r="G568" t="s">
        <v>14</v>
      </c>
      <c r="H568">
        <v>37</v>
      </c>
      <c r="I568" s="5">
        <f t="shared" si="538"/>
        <v>111.45945945945945</v>
      </c>
      <c r="J568" t="s">
        <v>21</v>
      </c>
      <c r="K568" t="s">
        <v>22</v>
      </c>
      <c r="L568">
        <v>1456293600</v>
      </c>
      <c r="M568" s="10">
        <f t="shared" si="539"/>
        <v>42424.25</v>
      </c>
      <c r="N568">
        <v>1458277200</v>
      </c>
      <c r="O568" s="10">
        <f t="shared" ref="O568" si="593">(((N568/60)/60)/24)+DATE(1970,1,1)</f>
        <v>42447.208333333328</v>
      </c>
      <c r="P568" t="b">
        <v>0</v>
      </c>
      <c r="Q568" t="b">
        <v>1</v>
      </c>
      <c r="R568" t="s">
        <v>50</v>
      </c>
      <c r="S568" s="6" t="str">
        <f>TRIM(MID(SUBSTITUTE($R568,"/",REPT(" ",LEN($R568))),(COLUMNS($R568:R568)-1)*LEN($R568)+1,LEN($R568)))</f>
        <v>music</v>
      </c>
      <c r="T568" s="6" t="str">
        <f>TRIM(MID(SUBSTITUTE($R568,"/",REPT(" ",LEN($R568))),(COLUMNS($R568:S568)-1)*LEN($R568)+1,LEN($R568)))</f>
        <v>electric music</v>
      </c>
    </row>
    <row r="569" spans="1:20" ht="31.5" hidden="1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37"/>
        <v>218.60294117647058</v>
      </c>
      <c r="G569" t="s">
        <v>20</v>
      </c>
      <c r="H569">
        <v>244</v>
      </c>
      <c r="I569" s="5">
        <f t="shared" si="538"/>
        <v>60.922131147540981</v>
      </c>
      <c r="J569" t="s">
        <v>21</v>
      </c>
      <c r="K569" t="s">
        <v>22</v>
      </c>
      <c r="L569">
        <v>1404968400</v>
      </c>
      <c r="M569" s="10">
        <f t="shared" si="539"/>
        <v>41830.208333333336</v>
      </c>
      <c r="N569">
        <v>1405141200</v>
      </c>
      <c r="O569" s="10">
        <f t="shared" ref="O569" si="594">(((N569/60)/60)/24)+DATE(1970,1,1)</f>
        <v>41832.208333333336</v>
      </c>
      <c r="P569" t="b">
        <v>0</v>
      </c>
      <c r="Q569" t="b">
        <v>0</v>
      </c>
      <c r="R569" t="s">
        <v>23</v>
      </c>
      <c r="S569" s="6" t="str">
        <f>TRIM(MID(SUBSTITUTE($R569,"/",REPT(" ",LEN($R569))),(COLUMNS($R569:R569)-1)*LEN($R569)+1,LEN($R569)))</f>
        <v>music</v>
      </c>
      <c r="T569" s="6" t="str">
        <f>TRIM(MID(SUBSTITUTE($R569,"/",REPT(" ",LEN($R569))),(COLUMNS($R569:S569)-1)*LEN($R569)+1,LEN($R569)))</f>
        <v>rock</v>
      </c>
    </row>
    <row r="570" spans="1:20" hidden="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37"/>
        <v>186.03314917127071</v>
      </c>
      <c r="G570" t="s">
        <v>20</v>
      </c>
      <c r="H570">
        <v>5180</v>
      </c>
      <c r="I570" s="5">
        <f t="shared" si="538"/>
        <v>26.0015444015444</v>
      </c>
      <c r="J570" t="s">
        <v>21</v>
      </c>
      <c r="K570" t="s">
        <v>22</v>
      </c>
      <c r="L570">
        <v>1279170000</v>
      </c>
      <c r="M570" s="10">
        <f t="shared" si="539"/>
        <v>40374.208333333336</v>
      </c>
      <c r="N570">
        <v>1283058000</v>
      </c>
      <c r="O570" s="10">
        <f t="shared" ref="O570" si="595">(((N570/60)/60)/24)+DATE(1970,1,1)</f>
        <v>40419.208333333336</v>
      </c>
      <c r="P570" t="b">
        <v>0</v>
      </c>
      <c r="Q570" t="b">
        <v>0</v>
      </c>
      <c r="R570" t="s">
        <v>33</v>
      </c>
      <c r="S570" s="6" t="str">
        <f>TRIM(MID(SUBSTITUTE($R570,"/",REPT(" ",LEN($R570))),(COLUMNS($R570:R570)-1)*LEN($R570)+1,LEN($R570)))</f>
        <v>theater</v>
      </c>
      <c r="T570" s="6" t="str">
        <f>TRIM(MID(SUBSTITUTE($R570,"/",REPT(" ",LEN($R570))),(COLUMNS($R570:S570)-1)*LEN($R570)+1,LEN($R570)))</f>
        <v>plays</v>
      </c>
    </row>
    <row r="571" spans="1:20" hidden="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37"/>
        <v>237.33830845771143</v>
      </c>
      <c r="G571" t="s">
        <v>20</v>
      </c>
      <c r="H571">
        <v>589</v>
      </c>
      <c r="I571" s="5">
        <f t="shared" si="538"/>
        <v>80.993208828522924</v>
      </c>
      <c r="J571" t="s">
        <v>107</v>
      </c>
      <c r="K571" t="s">
        <v>108</v>
      </c>
      <c r="L571">
        <v>1294725600</v>
      </c>
      <c r="M571" s="10">
        <f t="shared" si="539"/>
        <v>40554.25</v>
      </c>
      <c r="N571">
        <v>1295762400</v>
      </c>
      <c r="O571" s="10">
        <f t="shared" ref="O571" si="596">(((N571/60)/60)/24)+DATE(1970,1,1)</f>
        <v>40566.25</v>
      </c>
      <c r="P571" t="b">
        <v>0</v>
      </c>
      <c r="Q571" t="b">
        <v>0</v>
      </c>
      <c r="R571" t="s">
        <v>71</v>
      </c>
      <c r="S571" s="6" t="str">
        <f>TRIM(MID(SUBSTITUTE($R571,"/",REPT(" ",LEN($R571))),(COLUMNS($R571:R571)-1)*LEN($R571)+1,LEN($R571)))</f>
        <v>film &amp; video</v>
      </c>
      <c r="T571" s="6" t="str">
        <f>TRIM(MID(SUBSTITUTE($R571,"/",REPT(" ",LEN($R571))),(COLUMNS($R571:S571)-1)*LEN($R571)+1,LEN($R571)))</f>
        <v>animation</v>
      </c>
    </row>
    <row r="572" spans="1:20" hidden="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37"/>
        <v>305.65384615384613</v>
      </c>
      <c r="G572" t="s">
        <v>20</v>
      </c>
      <c r="H572">
        <v>2725</v>
      </c>
      <c r="I572" s="5">
        <f t="shared" si="538"/>
        <v>34.995963302752294</v>
      </c>
      <c r="J572" t="s">
        <v>21</v>
      </c>
      <c r="K572" t="s">
        <v>22</v>
      </c>
      <c r="L572">
        <v>1419055200</v>
      </c>
      <c r="M572" s="10">
        <f t="shared" si="539"/>
        <v>41993.25</v>
      </c>
      <c r="N572">
        <v>1419573600</v>
      </c>
      <c r="O572" s="10">
        <f t="shared" ref="O572" si="597">(((N572/60)/60)/24)+DATE(1970,1,1)</f>
        <v>41999.25</v>
      </c>
      <c r="P572" t="b">
        <v>0</v>
      </c>
      <c r="Q572" t="b">
        <v>1</v>
      </c>
      <c r="R572" t="s">
        <v>23</v>
      </c>
      <c r="S572" s="6" t="str">
        <f>TRIM(MID(SUBSTITUTE($R572,"/",REPT(" ",LEN($R572))),(COLUMNS($R572:R572)-1)*LEN($R572)+1,LEN($R572)))</f>
        <v>music</v>
      </c>
      <c r="T572" s="6" t="str">
        <f>TRIM(MID(SUBSTITUTE($R572,"/",REPT(" ",LEN($R572))),(COLUMNS($R572:S572)-1)*LEN($R572)+1,LEN($R572)))</f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37"/>
        <v>94.142857142857139</v>
      </c>
      <c r="G573" t="s">
        <v>14</v>
      </c>
      <c r="H573">
        <v>35</v>
      </c>
      <c r="I573" s="5">
        <f t="shared" si="538"/>
        <v>94.142857142857139</v>
      </c>
      <c r="J573" t="s">
        <v>107</v>
      </c>
      <c r="K573" t="s">
        <v>108</v>
      </c>
      <c r="L573">
        <v>1434690000</v>
      </c>
      <c r="M573" s="10">
        <f t="shared" si="539"/>
        <v>42174.208333333328</v>
      </c>
      <c r="N573">
        <v>1438750800</v>
      </c>
      <c r="O573" s="10">
        <f t="shared" ref="O573" si="598">(((N573/60)/60)/24)+DATE(1970,1,1)</f>
        <v>42221.208333333328</v>
      </c>
      <c r="P573" t="b">
        <v>0</v>
      </c>
      <c r="Q573" t="b">
        <v>0</v>
      </c>
      <c r="R573" t="s">
        <v>100</v>
      </c>
      <c r="S573" s="6" t="str">
        <f>TRIM(MID(SUBSTITUTE($R573,"/",REPT(" ",LEN($R573))),(COLUMNS($R573:R573)-1)*LEN($R573)+1,LEN($R573)))</f>
        <v>film &amp; video</v>
      </c>
      <c r="T573" s="6" t="str">
        <f>TRIM(MID(SUBSTITUTE($R573,"/",REPT(" ",LEN($R573))),(COLUMNS($R573:S573)-1)*LEN($R573)+1,LEN($R573)))</f>
        <v>shorts</v>
      </c>
    </row>
    <row r="574" spans="1:20" hidden="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37"/>
        <v>54.400000000000006</v>
      </c>
      <c r="G574" t="s">
        <v>74</v>
      </c>
      <c r="H574">
        <v>94</v>
      </c>
      <c r="I574" s="5">
        <f t="shared" si="538"/>
        <v>52.085106382978722</v>
      </c>
      <c r="J574" t="s">
        <v>21</v>
      </c>
      <c r="K574" t="s">
        <v>22</v>
      </c>
      <c r="L574">
        <v>1443416400</v>
      </c>
      <c r="M574" s="10">
        <f t="shared" si="539"/>
        <v>42275.208333333328</v>
      </c>
      <c r="N574">
        <v>1444798800</v>
      </c>
      <c r="O574" s="10">
        <f t="shared" ref="O574" si="599">(((N574/60)/60)/24)+DATE(1970,1,1)</f>
        <v>42291.208333333328</v>
      </c>
      <c r="P574" t="b">
        <v>0</v>
      </c>
      <c r="Q574" t="b">
        <v>1</v>
      </c>
      <c r="R574" t="s">
        <v>23</v>
      </c>
      <c r="S574" s="6" t="str">
        <f>TRIM(MID(SUBSTITUTE($R574,"/",REPT(" ",LEN($R574))),(COLUMNS($R574:R574)-1)*LEN($R574)+1,LEN($R574)))</f>
        <v>music</v>
      </c>
      <c r="T574" s="6" t="str">
        <f>TRIM(MID(SUBSTITUTE($R574,"/",REPT(" ",LEN($R574))),(COLUMNS($R574:S574)-1)*LEN($R574)+1,LEN($R574)))</f>
        <v>rock</v>
      </c>
    </row>
    <row r="575" spans="1:20" hidden="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37"/>
        <v>111.88059701492537</v>
      </c>
      <c r="G575" t="s">
        <v>20</v>
      </c>
      <c r="H575">
        <v>300</v>
      </c>
      <c r="I575" s="5">
        <f t="shared" si="538"/>
        <v>24.986666666666668</v>
      </c>
      <c r="J575" t="s">
        <v>21</v>
      </c>
      <c r="K575" t="s">
        <v>22</v>
      </c>
      <c r="L575">
        <v>1399006800</v>
      </c>
      <c r="M575" s="10">
        <f t="shared" si="539"/>
        <v>41761.208333333336</v>
      </c>
      <c r="N575">
        <v>1399179600</v>
      </c>
      <c r="O575" s="10">
        <f t="shared" ref="O575" si="600">(((N575/60)/60)/24)+DATE(1970,1,1)</f>
        <v>41763.208333333336</v>
      </c>
      <c r="P575" t="b">
        <v>0</v>
      </c>
      <c r="Q575" t="b">
        <v>0</v>
      </c>
      <c r="R575" t="s">
        <v>1029</v>
      </c>
      <c r="S575" s="6" t="str">
        <f>TRIM(MID(SUBSTITUTE($R575,"/",REPT(" ",LEN($R575))),(COLUMNS($R575:R575)-1)*LEN($R575)+1,LEN($R575)))</f>
        <v>journalism</v>
      </c>
      <c r="T575" s="6" t="str">
        <f>TRIM(MID(SUBSTITUTE($R575,"/",REPT(" ",LEN($R575))),(COLUMNS($R575:S575)-1)*LEN($R575)+1,LEN($R575)))</f>
        <v>audio</v>
      </c>
    </row>
    <row r="576" spans="1:20" hidden="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37"/>
        <v>369.14814814814815</v>
      </c>
      <c r="G576" t="s">
        <v>20</v>
      </c>
      <c r="H576">
        <v>144</v>
      </c>
      <c r="I576" s="5">
        <f t="shared" si="538"/>
        <v>69.215277777777771</v>
      </c>
      <c r="J576" t="s">
        <v>21</v>
      </c>
      <c r="K576" t="s">
        <v>22</v>
      </c>
      <c r="L576">
        <v>1575698400</v>
      </c>
      <c r="M576" s="10">
        <f t="shared" si="539"/>
        <v>43806.25</v>
      </c>
      <c r="N576">
        <v>1576562400</v>
      </c>
      <c r="O576" s="10">
        <f t="shared" ref="O576" si="601">(((N576/60)/60)/24)+DATE(1970,1,1)</f>
        <v>43816.25</v>
      </c>
      <c r="P576" t="b">
        <v>0</v>
      </c>
      <c r="Q576" t="b">
        <v>1</v>
      </c>
      <c r="R576" t="s">
        <v>17</v>
      </c>
      <c r="S576" s="6" t="str">
        <f>TRIM(MID(SUBSTITUTE($R576,"/",REPT(" ",LEN($R576))),(COLUMNS($R576:R576)-1)*LEN($R576)+1,LEN($R576)))</f>
        <v>food</v>
      </c>
      <c r="T576" s="6" t="str">
        <f>TRIM(MID(SUBSTITUTE($R576,"/",REPT(" ",LEN($R576))),(COLUMNS($R576:S576)-1)*LEN($R576)+1,LEN($R576)))</f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37"/>
        <v>62.930372148859547</v>
      </c>
      <c r="G577" t="s">
        <v>14</v>
      </c>
      <c r="H577">
        <v>558</v>
      </c>
      <c r="I577" s="5">
        <f t="shared" si="538"/>
        <v>93.944444444444443</v>
      </c>
      <c r="J577" t="s">
        <v>21</v>
      </c>
      <c r="K577" t="s">
        <v>22</v>
      </c>
      <c r="L577">
        <v>1400562000</v>
      </c>
      <c r="M577" s="10">
        <f t="shared" si="539"/>
        <v>41779.208333333336</v>
      </c>
      <c r="N577">
        <v>1400821200</v>
      </c>
      <c r="O577" s="10">
        <f t="shared" ref="O577" si="602">(((N577/60)/60)/24)+DATE(1970,1,1)</f>
        <v>41782.208333333336</v>
      </c>
      <c r="P577" t="b">
        <v>0</v>
      </c>
      <c r="Q577" t="b">
        <v>1</v>
      </c>
      <c r="R577" t="s">
        <v>33</v>
      </c>
      <c r="S577" s="6" t="str">
        <f>TRIM(MID(SUBSTITUTE($R577,"/",REPT(" ",LEN($R577))),(COLUMNS($R577:R577)-1)*LEN($R577)+1,LEN($R577)))</f>
        <v>theater</v>
      </c>
      <c r="T577" s="6" t="str">
        <f>TRIM(MID(SUBSTITUTE($R577,"/",REPT(" ",LEN($R577))),(COLUMNS($R577:S577)-1)*LEN($R577)+1,LEN($R577)))</f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537"/>
        <v>64.927835051546396</v>
      </c>
      <c r="G578" t="s">
        <v>14</v>
      </c>
      <c r="H578">
        <v>64</v>
      </c>
      <c r="I578" s="5">
        <f t="shared" si="538"/>
        <v>98.40625</v>
      </c>
      <c r="J578" t="s">
        <v>21</v>
      </c>
      <c r="K578" t="s">
        <v>22</v>
      </c>
      <c r="L578">
        <v>1509512400</v>
      </c>
      <c r="M578" s="10">
        <f t="shared" si="539"/>
        <v>43040.208333333328</v>
      </c>
      <c r="N578">
        <v>1510984800</v>
      </c>
      <c r="O578" s="10">
        <f t="shared" ref="O578" si="603">(((N578/60)/60)/24)+DATE(1970,1,1)</f>
        <v>43057.25</v>
      </c>
      <c r="P578" t="b">
        <v>0</v>
      </c>
      <c r="Q578" t="b">
        <v>0</v>
      </c>
      <c r="R578" t="s">
        <v>33</v>
      </c>
      <c r="S578" s="6" t="str">
        <f>TRIM(MID(SUBSTITUTE($R578,"/",REPT(" ",LEN($R578))),(COLUMNS($R578:R578)-1)*LEN($R578)+1,LEN($R578)))</f>
        <v>theater</v>
      </c>
      <c r="T578" s="6" t="str">
        <f>TRIM(MID(SUBSTITUTE($R578,"/",REPT(" ",LEN($R578))),(COLUMNS($R578:S578)-1)*LEN($R578)+1,LEN($R578)))</f>
        <v>plays</v>
      </c>
    </row>
    <row r="579" spans="1:20" hidden="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604">E579/D579*100</f>
        <v>18.853658536585368</v>
      </c>
      <c r="G579" t="s">
        <v>74</v>
      </c>
      <c r="H579">
        <v>37</v>
      </c>
      <c r="I579" s="5">
        <f t="shared" ref="I579:I642" si="605">IFERROR(E579/H579,0)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606">(((L579/60)/60)/24)+DATE(1970,1,1)</f>
        <v>40613.25</v>
      </c>
      <c r="N579">
        <v>1302066000</v>
      </c>
      <c r="O579" s="10">
        <f t="shared" ref="O579" si="607">(((N579/60)/60)/24)+DATE(1970,1,1)</f>
        <v>40639.208333333336</v>
      </c>
      <c r="P579" t="b">
        <v>0</v>
      </c>
      <c r="Q579" t="b">
        <v>0</v>
      </c>
      <c r="R579" t="s">
        <v>159</v>
      </c>
      <c r="S579" s="6" t="str">
        <f>TRIM(MID(SUBSTITUTE($R579,"/",REPT(" ",LEN($R579))),(COLUMNS($R579:R579)-1)*LEN($R579)+1,LEN($R579)))</f>
        <v>music</v>
      </c>
      <c r="T579" s="6" t="str">
        <f>TRIM(MID(SUBSTITUTE($R579,"/",REPT(" ",LEN($R579))),(COLUMNS($R579:S579)-1)*LEN($R579)+1,LEN($R579)))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604"/>
        <v>16.754404145077721</v>
      </c>
      <c r="G580" t="s">
        <v>14</v>
      </c>
      <c r="H580">
        <v>245</v>
      </c>
      <c r="I580" s="5">
        <f t="shared" si="605"/>
        <v>65.991836734693877</v>
      </c>
      <c r="J580" t="s">
        <v>21</v>
      </c>
      <c r="K580" t="s">
        <v>22</v>
      </c>
      <c r="L580">
        <v>1322719200</v>
      </c>
      <c r="M580" s="10">
        <f t="shared" si="606"/>
        <v>40878.25</v>
      </c>
      <c r="N580">
        <v>1322978400</v>
      </c>
      <c r="O580" s="10">
        <f t="shared" ref="O580" si="608">(((N580/60)/60)/24)+DATE(1970,1,1)</f>
        <v>40881.25</v>
      </c>
      <c r="P580" t="b">
        <v>0</v>
      </c>
      <c r="Q580" t="b">
        <v>0</v>
      </c>
      <c r="R580" t="s">
        <v>474</v>
      </c>
      <c r="S580" s="6" t="str">
        <f>TRIM(MID(SUBSTITUTE($R580,"/",REPT(" ",LEN($R580))),(COLUMNS($R580:R580)-1)*LEN($R580)+1,LEN($R580)))</f>
        <v>film &amp; video</v>
      </c>
      <c r="T580" s="6" t="str">
        <f>TRIM(MID(SUBSTITUTE($R580,"/",REPT(" ",LEN($R580))),(COLUMNS($R580:S580)-1)*LEN($R580)+1,LEN($R580)))</f>
        <v>science fiction</v>
      </c>
    </row>
    <row r="581" spans="1:20" hidden="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604"/>
        <v>101.11290322580646</v>
      </c>
      <c r="G581" t="s">
        <v>20</v>
      </c>
      <c r="H581">
        <v>87</v>
      </c>
      <c r="I581" s="5">
        <f t="shared" si="605"/>
        <v>72.05747126436782</v>
      </c>
      <c r="J581" t="s">
        <v>21</v>
      </c>
      <c r="K581" t="s">
        <v>22</v>
      </c>
      <c r="L581">
        <v>1312693200</v>
      </c>
      <c r="M581" s="10">
        <f t="shared" si="606"/>
        <v>40762.208333333336</v>
      </c>
      <c r="N581">
        <v>1313730000</v>
      </c>
      <c r="O581" s="10">
        <f t="shared" ref="O581" si="609">(((N581/60)/60)/24)+DATE(1970,1,1)</f>
        <v>40774.208333333336</v>
      </c>
      <c r="P581" t="b">
        <v>0</v>
      </c>
      <c r="Q581" t="b">
        <v>0</v>
      </c>
      <c r="R581" t="s">
        <v>159</v>
      </c>
      <c r="S581" s="6" t="str">
        <f>TRIM(MID(SUBSTITUTE($R581,"/",REPT(" ",LEN($R581))),(COLUMNS($R581:R581)-1)*LEN($R581)+1,LEN($R581)))</f>
        <v>music</v>
      </c>
      <c r="T581" s="6" t="str">
        <f>TRIM(MID(SUBSTITUTE($R581,"/",REPT(" ",LEN($R581))),(COLUMNS($R581:S581)-1)*LEN($R581)+1,LEN($R581)))</f>
        <v>jazz</v>
      </c>
    </row>
    <row r="582" spans="1:20" hidden="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604"/>
        <v>341.5022831050228</v>
      </c>
      <c r="G582" t="s">
        <v>20</v>
      </c>
      <c r="H582">
        <v>3116</v>
      </c>
      <c r="I582" s="5">
        <f t="shared" si="605"/>
        <v>48.003209242618745</v>
      </c>
      <c r="J582" t="s">
        <v>21</v>
      </c>
      <c r="K582" t="s">
        <v>22</v>
      </c>
      <c r="L582">
        <v>1393394400</v>
      </c>
      <c r="M582" s="10">
        <f t="shared" si="606"/>
        <v>41696.25</v>
      </c>
      <c r="N582">
        <v>1394085600</v>
      </c>
      <c r="O582" s="10">
        <f t="shared" ref="O582" si="610">(((N582/60)/60)/24)+DATE(1970,1,1)</f>
        <v>41704.25</v>
      </c>
      <c r="P582" t="b">
        <v>0</v>
      </c>
      <c r="Q582" t="b">
        <v>0</v>
      </c>
      <c r="R582" t="s">
        <v>33</v>
      </c>
      <c r="S582" s="6" t="str">
        <f>TRIM(MID(SUBSTITUTE($R582,"/",REPT(" ",LEN($R582))),(COLUMNS($R582:R582)-1)*LEN($R582)+1,LEN($R582)))</f>
        <v>theater</v>
      </c>
      <c r="T582" s="6" t="str">
        <f>TRIM(MID(SUBSTITUTE($R582,"/",REPT(" ",LEN($R582))),(COLUMNS($R582:S582)-1)*LEN($R582)+1,LEN($R582)))</f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604"/>
        <v>64.016666666666666</v>
      </c>
      <c r="G583" t="s">
        <v>14</v>
      </c>
      <c r="H583">
        <v>71</v>
      </c>
      <c r="I583" s="5">
        <f t="shared" si="605"/>
        <v>54.098591549295776</v>
      </c>
      <c r="J583" t="s">
        <v>21</v>
      </c>
      <c r="K583" t="s">
        <v>22</v>
      </c>
      <c r="L583">
        <v>1304053200</v>
      </c>
      <c r="M583" s="10">
        <f t="shared" si="606"/>
        <v>40662.208333333336</v>
      </c>
      <c r="N583">
        <v>1305349200</v>
      </c>
      <c r="O583" s="10">
        <f t="shared" ref="O583" si="611">(((N583/60)/60)/24)+DATE(1970,1,1)</f>
        <v>40677.208333333336</v>
      </c>
      <c r="P583" t="b">
        <v>0</v>
      </c>
      <c r="Q583" t="b">
        <v>0</v>
      </c>
      <c r="R583" t="s">
        <v>28</v>
      </c>
      <c r="S583" s="6" t="str">
        <f>TRIM(MID(SUBSTITUTE($R583,"/",REPT(" ",LEN($R583))),(COLUMNS($R583:R583)-1)*LEN($R583)+1,LEN($R583)))</f>
        <v>technology</v>
      </c>
      <c r="T583" s="6" t="str">
        <f>TRIM(MID(SUBSTITUTE($R583,"/",REPT(" ",LEN($R583))),(COLUMNS($R583:S583)-1)*LEN($R583)+1,LEN($R583)))</f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604"/>
        <v>52.080459770114942</v>
      </c>
      <c r="G584" t="s">
        <v>14</v>
      </c>
      <c r="H584">
        <v>42</v>
      </c>
      <c r="I584" s="5">
        <f t="shared" si="605"/>
        <v>107.88095238095238</v>
      </c>
      <c r="J584" t="s">
        <v>21</v>
      </c>
      <c r="K584" t="s">
        <v>22</v>
      </c>
      <c r="L584">
        <v>1433912400</v>
      </c>
      <c r="M584" s="10">
        <f t="shared" si="606"/>
        <v>42165.208333333328</v>
      </c>
      <c r="N584">
        <v>1434344400</v>
      </c>
      <c r="O584" s="10">
        <f t="shared" ref="O584" si="612">(((N584/60)/60)/24)+DATE(1970,1,1)</f>
        <v>42170.208333333328</v>
      </c>
      <c r="P584" t="b">
        <v>0</v>
      </c>
      <c r="Q584" t="b">
        <v>1</v>
      </c>
      <c r="R584" t="s">
        <v>89</v>
      </c>
      <c r="S584" s="6" t="str">
        <f>TRIM(MID(SUBSTITUTE($R584,"/",REPT(" ",LEN($R584))),(COLUMNS($R584:R584)-1)*LEN($R584)+1,LEN($R584)))</f>
        <v>games</v>
      </c>
      <c r="T584" s="6" t="str">
        <f>TRIM(MID(SUBSTITUTE($R584,"/",REPT(" ",LEN($R584))),(COLUMNS($R584:S584)-1)*LEN($R584)+1,LEN($R584)))</f>
        <v>video games</v>
      </c>
    </row>
    <row r="585" spans="1:20" ht="31.5" hidden="1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604"/>
        <v>322.40211640211641</v>
      </c>
      <c r="G585" t="s">
        <v>20</v>
      </c>
      <c r="H585">
        <v>909</v>
      </c>
      <c r="I585" s="5">
        <f t="shared" si="605"/>
        <v>67.034103410341032</v>
      </c>
      <c r="J585" t="s">
        <v>21</v>
      </c>
      <c r="K585" t="s">
        <v>22</v>
      </c>
      <c r="L585">
        <v>1329717600</v>
      </c>
      <c r="M585" s="10">
        <f t="shared" si="606"/>
        <v>40959.25</v>
      </c>
      <c r="N585">
        <v>1331186400</v>
      </c>
      <c r="O585" s="10">
        <f t="shared" ref="O585" si="613">(((N585/60)/60)/24)+DATE(1970,1,1)</f>
        <v>40976.25</v>
      </c>
      <c r="P585" t="b">
        <v>0</v>
      </c>
      <c r="Q585" t="b">
        <v>0</v>
      </c>
      <c r="R585" t="s">
        <v>42</v>
      </c>
      <c r="S585" s="6" t="str">
        <f>TRIM(MID(SUBSTITUTE($R585,"/",REPT(" ",LEN($R585))),(COLUMNS($R585:R585)-1)*LEN($R585)+1,LEN($R585)))</f>
        <v>film &amp; video</v>
      </c>
      <c r="T585" s="6" t="str">
        <f>TRIM(MID(SUBSTITUTE($R585,"/",REPT(" ",LEN($R585))),(COLUMNS($R585:S585)-1)*LEN($R585)+1,LEN($R585)))</f>
        <v>documentary</v>
      </c>
    </row>
    <row r="586" spans="1:20" hidden="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604"/>
        <v>119.50810185185186</v>
      </c>
      <c r="G586" t="s">
        <v>20</v>
      </c>
      <c r="H586">
        <v>1613</v>
      </c>
      <c r="I586" s="5">
        <f t="shared" si="605"/>
        <v>64.01425914445133</v>
      </c>
      <c r="J586" t="s">
        <v>21</v>
      </c>
      <c r="K586" t="s">
        <v>22</v>
      </c>
      <c r="L586">
        <v>1335330000</v>
      </c>
      <c r="M586" s="10">
        <f t="shared" si="606"/>
        <v>41024.208333333336</v>
      </c>
      <c r="N586">
        <v>1336539600</v>
      </c>
      <c r="O586" s="10">
        <f t="shared" ref="O586" si="614">(((N586/60)/60)/24)+DATE(1970,1,1)</f>
        <v>41038.208333333336</v>
      </c>
      <c r="P586" t="b">
        <v>0</v>
      </c>
      <c r="Q586" t="b">
        <v>0</v>
      </c>
      <c r="R586" t="s">
        <v>28</v>
      </c>
      <c r="S586" s="6" t="str">
        <f>TRIM(MID(SUBSTITUTE($R586,"/",REPT(" ",LEN($R586))),(COLUMNS($R586:R586)-1)*LEN($R586)+1,LEN($R586)))</f>
        <v>technology</v>
      </c>
      <c r="T586" s="6" t="str">
        <f>TRIM(MID(SUBSTITUTE($R586,"/",REPT(" ",LEN($R586))),(COLUMNS($R586:S586)-1)*LEN($R586)+1,LEN($R586)))</f>
        <v>web</v>
      </c>
    </row>
    <row r="587" spans="1:20" hidden="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604"/>
        <v>146.79775280898878</v>
      </c>
      <c r="G587" t="s">
        <v>20</v>
      </c>
      <c r="H587">
        <v>136</v>
      </c>
      <c r="I587" s="5">
        <f t="shared" si="605"/>
        <v>96.066176470588232</v>
      </c>
      <c r="J587" t="s">
        <v>21</v>
      </c>
      <c r="K587" t="s">
        <v>22</v>
      </c>
      <c r="L587">
        <v>1268888400</v>
      </c>
      <c r="M587" s="10">
        <f t="shared" si="606"/>
        <v>40255.208333333336</v>
      </c>
      <c r="N587">
        <v>1269752400</v>
      </c>
      <c r="O587" s="10">
        <f t="shared" ref="O587" si="615">(((N587/60)/60)/24)+DATE(1970,1,1)</f>
        <v>40265.208333333336</v>
      </c>
      <c r="P587" t="b">
        <v>0</v>
      </c>
      <c r="Q587" t="b">
        <v>0</v>
      </c>
      <c r="R587" t="s">
        <v>206</v>
      </c>
      <c r="S587" s="6" t="str">
        <f>TRIM(MID(SUBSTITUTE($R587,"/",REPT(" ",LEN($R587))),(COLUMNS($R587:R587)-1)*LEN($R587)+1,LEN($R587)))</f>
        <v>publishing</v>
      </c>
      <c r="T587" s="6" t="str">
        <f>TRIM(MID(SUBSTITUTE($R587,"/",REPT(" ",LEN($R587))),(COLUMNS($R587:S587)-1)*LEN($R587)+1,LEN($R587)))</f>
        <v>translations</v>
      </c>
    </row>
    <row r="588" spans="1:20" hidden="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604"/>
        <v>950.57142857142856</v>
      </c>
      <c r="G588" t="s">
        <v>20</v>
      </c>
      <c r="H588">
        <v>130</v>
      </c>
      <c r="I588" s="5">
        <f t="shared" si="605"/>
        <v>51.184615384615384</v>
      </c>
      <c r="J588" t="s">
        <v>21</v>
      </c>
      <c r="K588" t="s">
        <v>22</v>
      </c>
      <c r="L588">
        <v>1289973600</v>
      </c>
      <c r="M588" s="10">
        <f t="shared" si="606"/>
        <v>40499.25</v>
      </c>
      <c r="N588">
        <v>1291615200</v>
      </c>
      <c r="O588" s="10">
        <f t="shared" ref="O588" si="616">(((N588/60)/60)/24)+DATE(1970,1,1)</f>
        <v>40518.25</v>
      </c>
      <c r="P588" t="b">
        <v>0</v>
      </c>
      <c r="Q588" t="b">
        <v>0</v>
      </c>
      <c r="R588" t="s">
        <v>23</v>
      </c>
      <c r="S588" s="6" t="str">
        <f>TRIM(MID(SUBSTITUTE($R588,"/",REPT(" ",LEN($R588))),(COLUMNS($R588:R588)-1)*LEN($R588)+1,LEN($R588)))</f>
        <v>music</v>
      </c>
      <c r="T588" s="6" t="str">
        <f>TRIM(MID(SUBSTITUTE($R588,"/",REPT(" ",LEN($R588))),(COLUMNS($R588:S588)-1)*LEN($R588)+1,LEN($R588)))</f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604"/>
        <v>72.893617021276597</v>
      </c>
      <c r="G589" t="s">
        <v>14</v>
      </c>
      <c r="H589">
        <v>156</v>
      </c>
      <c r="I589" s="5">
        <f t="shared" si="605"/>
        <v>43.92307692307692</v>
      </c>
      <c r="J589" t="s">
        <v>15</v>
      </c>
      <c r="K589" t="s">
        <v>16</v>
      </c>
      <c r="L589">
        <v>1547877600</v>
      </c>
      <c r="M589" s="10">
        <f t="shared" si="606"/>
        <v>43484.25</v>
      </c>
      <c r="N589">
        <v>1552366800</v>
      </c>
      <c r="O589" s="10">
        <f t="shared" ref="O589" si="617">(((N589/60)/60)/24)+DATE(1970,1,1)</f>
        <v>43536.208333333328</v>
      </c>
      <c r="P589" t="b">
        <v>0</v>
      </c>
      <c r="Q589" t="b">
        <v>1</v>
      </c>
      <c r="R589" t="s">
        <v>17</v>
      </c>
      <c r="S589" s="6" t="str">
        <f>TRIM(MID(SUBSTITUTE($R589,"/",REPT(" ",LEN($R589))),(COLUMNS($R589:R589)-1)*LEN($R589)+1,LEN($R589)))</f>
        <v>food</v>
      </c>
      <c r="T589" s="6" t="str">
        <f>TRIM(MID(SUBSTITUTE($R589,"/",REPT(" ",LEN($R589))),(COLUMNS($R589:S589)-1)*LEN($R589)+1,LEN($R589)))</f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604"/>
        <v>79.008248730964468</v>
      </c>
      <c r="G590" t="s">
        <v>14</v>
      </c>
      <c r="H590">
        <v>1368</v>
      </c>
      <c r="I590" s="5">
        <f t="shared" si="605"/>
        <v>91.021198830409361</v>
      </c>
      <c r="J590" t="s">
        <v>40</v>
      </c>
      <c r="K590" t="s">
        <v>41</v>
      </c>
      <c r="L590">
        <v>1269493200</v>
      </c>
      <c r="M590" s="10">
        <f t="shared" si="606"/>
        <v>40262.208333333336</v>
      </c>
      <c r="N590">
        <v>1272171600</v>
      </c>
      <c r="O590" s="10">
        <f t="shared" ref="O590" si="618">(((N590/60)/60)/24)+DATE(1970,1,1)</f>
        <v>40293.208333333336</v>
      </c>
      <c r="P590" t="b">
        <v>0</v>
      </c>
      <c r="Q590" t="b">
        <v>0</v>
      </c>
      <c r="R590" t="s">
        <v>33</v>
      </c>
      <c r="S590" s="6" t="str">
        <f>TRIM(MID(SUBSTITUTE($R590,"/",REPT(" ",LEN($R590))),(COLUMNS($R590:R590)-1)*LEN($R590)+1,LEN($R590)))</f>
        <v>theater</v>
      </c>
      <c r="T590" s="6" t="str">
        <f>TRIM(MID(SUBSTITUTE($R590,"/",REPT(" ",LEN($R590))),(COLUMNS($R590:S590)-1)*LEN($R590)+1,LEN($R590)))</f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604"/>
        <v>64.721518987341781</v>
      </c>
      <c r="G591" t="s">
        <v>14</v>
      </c>
      <c r="H591">
        <v>102</v>
      </c>
      <c r="I591" s="5">
        <f t="shared" si="605"/>
        <v>50.127450980392155</v>
      </c>
      <c r="J591" t="s">
        <v>21</v>
      </c>
      <c r="K591" t="s">
        <v>22</v>
      </c>
      <c r="L591">
        <v>1436072400</v>
      </c>
      <c r="M591" s="10">
        <f t="shared" si="606"/>
        <v>42190.208333333328</v>
      </c>
      <c r="N591">
        <v>1436677200</v>
      </c>
      <c r="O591" s="10">
        <f t="shared" ref="O591" si="619">(((N591/60)/60)/24)+DATE(1970,1,1)</f>
        <v>42197.208333333328</v>
      </c>
      <c r="P591" t="b">
        <v>0</v>
      </c>
      <c r="Q591" t="b">
        <v>0</v>
      </c>
      <c r="R591" t="s">
        <v>42</v>
      </c>
      <c r="S591" s="6" t="str">
        <f>TRIM(MID(SUBSTITUTE($R591,"/",REPT(" ",LEN($R591))),(COLUMNS($R591:R591)-1)*LEN($R591)+1,LEN($R591)))</f>
        <v>film &amp; video</v>
      </c>
      <c r="T591" s="6" t="str">
        <f>TRIM(MID(SUBSTITUTE($R591,"/",REPT(" ",LEN($R591))),(COLUMNS($R591:S591)-1)*LEN($R591)+1,LEN($R591)))</f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604"/>
        <v>82.028169014084511</v>
      </c>
      <c r="G592" t="s">
        <v>14</v>
      </c>
      <c r="H592">
        <v>86</v>
      </c>
      <c r="I592" s="5">
        <f t="shared" si="605"/>
        <v>67.720930232558146</v>
      </c>
      <c r="J592" t="s">
        <v>26</v>
      </c>
      <c r="K592" t="s">
        <v>27</v>
      </c>
      <c r="L592">
        <v>1419141600</v>
      </c>
      <c r="M592" s="10">
        <f t="shared" si="606"/>
        <v>41994.25</v>
      </c>
      <c r="N592">
        <v>1420092000</v>
      </c>
      <c r="O592" s="10">
        <f t="shared" ref="O592" si="620">(((N592/60)/60)/24)+DATE(1970,1,1)</f>
        <v>42005.25</v>
      </c>
      <c r="P592" t="b">
        <v>0</v>
      </c>
      <c r="Q592" t="b">
        <v>0</v>
      </c>
      <c r="R592" t="s">
        <v>133</v>
      </c>
      <c r="S592" s="6" t="str">
        <f>TRIM(MID(SUBSTITUTE($R592,"/",REPT(" ",LEN($R592))),(COLUMNS($R592:R592)-1)*LEN($R592)+1,LEN($R592)))</f>
        <v>publishing</v>
      </c>
      <c r="T592" s="6" t="str">
        <f>TRIM(MID(SUBSTITUTE($R592,"/",REPT(" ",LEN($R592))),(COLUMNS($R592:S592)-1)*LEN($R592)+1,LEN($R592)))</f>
        <v>radio &amp; podcasts</v>
      </c>
    </row>
    <row r="593" spans="1:20" hidden="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604"/>
        <v>1037.6666666666667</v>
      </c>
      <c r="G593" t="s">
        <v>20</v>
      </c>
      <c r="H593">
        <v>102</v>
      </c>
      <c r="I593" s="5">
        <f t="shared" si="605"/>
        <v>61.03921568627451</v>
      </c>
      <c r="J593" t="s">
        <v>21</v>
      </c>
      <c r="K593" t="s">
        <v>22</v>
      </c>
      <c r="L593">
        <v>1279083600</v>
      </c>
      <c r="M593" s="10">
        <f t="shared" si="606"/>
        <v>40373.208333333336</v>
      </c>
      <c r="N593">
        <v>1279947600</v>
      </c>
      <c r="O593" s="10">
        <f t="shared" ref="O593" si="621">(((N593/60)/60)/24)+DATE(1970,1,1)</f>
        <v>40383.208333333336</v>
      </c>
      <c r="P593" t="b">
        <v>0</v>
      </c>
      <c r="Q593" t="b">
        <v>0</v>
      </c>
      <c r="R593" t="s">
        <v>89</v>
      </c>
      <c r="S593" s="6" t="str">
        <f>TRIM(MID(SUBSTITUTE($R593,"/",REPT(" ",LEN($R593))),(COLUMNS($R593:R593)-1)*LEN($R593)+1,LEN($R593)))</f>
        <v>games</v>
      </c>
      <c r="T593" s="6" t="str">
        <f>TRIM(MID(SUBSTITUTE($R593,"/",REPT(" ",LEN($R593))),(COLUMNS($R593:S593)-1)*LEN($R593)+1,LEN($R593)))</f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604"/>
        <v>12.910076530612244</v>
      </c>
      <c r="G594" t="s">
        <v>14</v>
      </c>
      <c r="H594">
        <v>253</v>
      </c>
      <c r="I594" s="5">
        <f t="shared" si="605"/>
        <v>80.011857707509876</v>
      </c>
      <c r="J594" t="s">
        <v>21</v>
      </c>
      <c r="K594" t="s">
        <v>22</v>
      </c>
      <c r="L594">
        <v>1401426000</v>
      </c>
      <c r="M594" s="10">
        <f t="shared" si="606"/>
        <v>41789.208333333336</v>
      </c>
      <c r="N594">
        <v>1402203600</v>
      </c>
      <c r="O594" s="10">
        <f t="shared" ref="O594" si="622">(((N594/60)/60)/24)+DATE(1970,1,1)</f>
        <v>41798.208333333336</v>
      </c>
      <c r="P594" t="b">
        <v>0</v>
      </c>
      <c r="Q594" t="b">
        <v>0</v>
      </c>
      <c r="R594" t="s">
        <v>33</v>
      </c>
      <c r="S594" s="6" t="str">
        <f>TRIM(MID(SUBSTITUTE($R594,"/",REPT(" ",LEN($R594))),(COLUMNS($R594:R594)-1)*LEN($R594)+1,LEN($R594)))</f>
        <v>theater</v>
      </c>
      <c r="T594" s="6" t="str">
        <f>TRIM(MID(SUBSTITUTE($R594,"/",REPT(" ",LEN($R594))),(COLUMNS($R594:S594)-1)*LEN($R594)+1,LEN($R594)))</f>
        <v>plays</v>
      </c>
    </row>
    <row r="595" spans="1:20" hidden="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604"/>
        <v>154.84210526315789</v>
      </c>
      <c r="G595" t="s">
        <v>20</v>
      </c>
      <c r="H595">
        <v>4006</v>
      </c>
      <c r="I595" s="5">
        <f t="shared" si="605"/>
        <v>47.001497753369947</v>
      </c>
      <c r="J595" t="s">
        <v>21</v>
      </c>
      <c r="K595" t="s">
        <v>22</v>
      </c>
      <c r="L595">
        <v>1395810000</v>
      </c>
      <c r="M595" s="10">
        <f t="shared" si="606"/>
        <v>41724.208333333336</v>
      </c>
      <c r="N595">
        <v>1396933200</v>
      </c>
      <c r="O595" s="10">
        <f t="shared" ref="O595" si="623">(((N595/60)/60)/24)+DATE(1970,1,1)</f>
        <v>41737.208333333336</v>
      </c>
      <c r="P595" t="b">
        <v>0</v>
      </c>
      <c r="Q595" t="b">
        <v>0</v>
      </c>
      <c r="R595" t="s">
        <v>71</v>
      </c>
      <c r="S595" s="6" t="str">
        <f>TRIM(MID(SUBSTITUTE($R595,"/",REPT(" ",LEN($R595))),(COLUMNS($R595:R595)-1)*LEN($R595)+1,LEN($R595)))</f>
        <v>film &amp; video</v>
      </c>
      <c r="T595" s="6" t="str">
        <f>TRIM(MID(SUBSTITUTE($R595,"/",REPT(" ",LEN($R595))),(COLUMNS($R595:S595)-1)*LEN($R595)+1,LEN($R595)))</f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604"/>
        <v>7.0991735537190088</v>
      </c>
      <c r="G596" t="s">
        <v>14</v>
      </c>
      <c r="H596">
        <v>157</v>
      </c>
      <c r="I596" s="5">
        <f t="shared" si="605"/>
        <v>71.127388535031841</v>
      </c>
      <c r="J596" t="s">
        <v>21</v>
      </c>
      <c r="K596" t="s">
        <v>22</v>
      </c>
      <c r="L596">
        <v>1467003600</v>
      </c>
      <c r="M596" s="10">
        <f t="shared" si="606"/>
        <v>42548.208333333328</v>
      </c>
      <c r="N596">
        <v>1467262800</v>
      </c>
      <c r="O596" s="10">
        <f t="shared" ref="O596" si="624">(((N596/60)/60)/24)+DATE(1970,1,1)</f>
        <v>42551.208333333328</v>
      </c>
      <c r="P596" t="b">
        <v>0</v>
      </c>
      <c r="Q596" t="b">
        <v>1</v>
      </c>
      <c r="R596" t="s">
        <v>33</v>
      </c>
      <c r="S596" s="6" t="str">
        <f>TRIM(MID(SUBSTITUTE($R596,"/",REPT(" ",LEN($R596))),(COLUMNS($R596:R596)-1)*LEN($R596)+1,LEN($R596)))</f>
        <v>theater</v>
      </c>
      <c r="T596" s="6" t="str">
        <f>TRIM(MID(SUBSTITUTE($R596,"/",REPT(" ",LEN($R596))),(COLUMNS($R596:S596)-1)*LEN($R596)+1,LEN($R596)))</f>
        <v>plays</v>
      </c>
    </row>
    <row r="597" spans="1:20" ht="31.5" hidden="1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604"/>
        <v>208.52773826458036</v>
      </c>
      <c r="G597" t="s">
        <v>20</v>
      </c>
      <c r="H597">
        <v>1629</v>
      </c>
      <c r="I597" s="5">
        <f t="shared" si="605"/>
        <v>89.99079189686924</v>
      </c>
      <c r="J597" t="s">
        <v>21</v>
      </c>
      <c r="K597" t="s">
        <v>22</v>
      </c>
      <c r="L597">
        <v>1268715600</v>
      </c>
      <c r="M597" s="10">
        <f t="shared" si="606"/>
        <v>40253.208333333336</v>
      </c>
      <c r="N597">
        <v>1270530000</v>
      </c>
      <c r="O597" s="10">
        <f t="shared" ref="O597" si="625">(((N597/60)/60)/24)+DATE(1970,1,1)</f>
        <v>40274.208333333336</v>
      </c>
      <c r="P597" t="b">
        <v>0</v>
      </c>
      <c r="Q597" t="b">
        <v>1</v>
      </c>
      <c r="R597" t="s">
        <v>33</v>
      </c>
      <c r="S597" s="6" t="str">
        <f>TRIM(MID(SUBSTITUTE($R597,"/",REPT(" ",LEN($R597))),(COLUMNS($R597:R597)-1)*LEN($R597)+1,LEN($R597)))</f>
        <v>theater</v>
      </c>
      <c r="T597" s="6" t="str">
        <f>TRIM(MID(SUBSTITUTE($R597,"/",REPT(" ",LEN($R597))),(COLUMNS($R597:S597)-1)*LEN($R597)+1,LEN($R597)))</f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604"/>
        <v>99.683544303797461</v>
      </c>
      <c r="G598" t="s">
        <v>14</v>
      </c>
      <c r="H598">
        <v>183</v>
      </c>
      <c r="I598" s="5">
        <f t="shared" si="605"/>
        <v>43.032786885245905</v>
      </c>
      <c r="J598" t="s">
        <v>21</v>
      </c>
      <c r="K598" t="s">
        <v>22</v>
      </c>
      <c r="L598">
        <v>1457157600</v>
      </c>
      <c r="M598" s="10">
        <f t="shared" si="606"/>
        <v>42434.25</v>
      </c>
      <c r="N598">
        <v>1457762400</v>
      </c>
      <c r="O598" s="10">
        <f t="shared" ref="O598" si="626">(((N598/60)/60)/24)+DATE(1970,1,1)</f>
        <v>42441.25</v>
      </c>
      <c r="P598" t="b">
        <v>0</v>
      </c>
      <c r="Q598" t="b">
        <v>1</v>
      </c>
      <c r="R598" t="s">
        <v>53</v>
      </c>
      <c r="S598" s="6" t="str">
        <f>TRIM(MID(SUBSTITUTE($R598,"/",REPT(" ",LEN($R598))),(COLUMNS($R598:R598)-1)*LEN($R598)+1,LEN($R598)))</f>
        <v>film &amp; video</v>
      </c>
      <c r="T598" s="6" t="str">
        <f>TRIM(MID(SUBSTITUTE($R598,"/",REPT(" ",LEN($R598))),(COLUMNS($R598:S598)-1)*LEN($R598)+1,LEN($R598)))</f>
        <v>drama</v>
      </c>
    </row>
    <row r="599" spans="1:20" hidden="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604"/>
        <v>201.59756097560978</v>
      </c>
      <c r="G599" t="s">
        <v>20</v>
      </c>
      <c r="H599">
        <v>2188</v>
      </c>
      <c r="I599" s="5">
        <f t="shared" si="605"/>
        <v>67.997714808043881</v>
      </c>
      <c r="J599" t="s">
        <v>21</v>
      </c>
      <c r="K599" t="s">
        <v>22</v>
      </c>
      <c r="L599">
        <v>1573970400</v>
      </c>
      <c r="M599" s="10">
        <f t="shared" si="606"/>
        <v>43786.25</v>
      </c>
      <c r="N599">
        <v>1575525600</v>
      </c>
      <c r="O599" s="10">
        <f t="shared" ref="O599" si="627">(((N599/60)/60)/24)+DATE(1970,1,1)</f>
        <v>43804.25</v>
      </c>
      <c r="P599" t="b">
        <v>0</v>
      </c>
      <c r="Q599" t="b">
        <v>0</v>
      </c>
      <c r="R599" t="s">
        <v>33</v>
      </c>
      <c r="S599" s="6" t="str">
        <f>TRIM(MID(SUBSTITUTE($R599,"/",REPT(" ",LEN($R599))),(COLUMNS($R599:R599)-1)*LEN($R599)+1,LEN($R599)))</f>
        <v>theater</v>
      </c>
      <c r="T599" s="6" t="str">
        <f>TRIM(MID(SUBSTITUTE($R599,"/",REPT(" ",LEN($R599))),(COLUMNS($R599:S599)-1)*LEN($R599)+1,LEN($R599)))</f>
        <v>plays</v>
      </c>
    </row>
    <row r="600" spans="1:20" hidden="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604"/>
        <v>162.09032258064516</v>
      </c>
      <c r="G600" t="s">
        <v>20</v>
      </c>
      <c r="H600">
        <v>2409</v>
      </c>
      <c r="I600" s="5">
        <f t="shared" si="605"/>
        <v>73.004566210045667</v>
      </c>
      <c r="J600" t="s">
        <v>107</v>
      </c>
      <c r="K600" t="s">
        <v>108</v>
      </c>
      <c r="L600">
        <v>1276578000</v>
      </c>
      <c r="M600" s="10">
        <f t="shared" si="606"/>
        <v>40344.208333333336</v>
      </c>
      <c r="N600">
        <v>1279083600</v>
      </c>
      <c r="O600" s="10">
        <f t="shared" ref="O600" si="628">(((N600/60)/60)/24)+DATE(1970,1,1)</f>
        <v>40373.208333333336</v>
      </c>
      <c r="P600" t="b">
        <v>0</v>
      </c>
      <c r="Q600" t="b">
        <v>0</v>
      </c>
      <c r="R600" t="s">
        <v>23</v>
      </c>
      <c r="S600" s="6" t="str">
        <f>TRIM(MID(SUBSTITUTE($R600,"/",REPT(" ",LEN($R600))),(COLUMNS($R600:R600)-1)*LEN($R600)+1,LEN($R600)))</f>
        <v>music</v>
      </c>
      <c r="T600" s="6" t="str">
        <f>TRIM(MID(SUBSTITUTE($R600,"/",REPT(" ",LEN($R600))),(COLUMNS($R600:S600)-1)*LEN($R600)+1,LEN($R600)))</f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604"/>
        <v>3.6436208125445471</v>
      </c>
      <c r="G601" t="s">
        <v>14</v>
      </c>
      <c r="H601">
        <v>82</v>
      </c>
      <c r="I601" s="5">
        <f t="shared" si="605"/>
        <v>62.341463414634148</v>
      </c>
      <c r="J601" t="s">
        <v>36</v>
      </c>
      <c r="K601" t="s">
        <v>37</v>
      </c>
      <c r="L601">
        <v>1423720800</v>
      </c>
      <c r="M601" s="10">
        <f t="shared" si="606"/>
        <v>42047.25</v>
      </c>
      <c r="N601">
        <v>1424412000</v>
      </c>
      <c r="O601" s="10">
        <f t="shared" ref="O601" si="629">(((N601/60)/60)/24)+DATE(1970,1,1)</f>
        <v>42055.25</v>
      </c>
      <c r="P601" t="b">
        <v>0</v>
      </c>
      <c r="Q601" t="b">
        <v>0</v>
      </c>
      <c r="R601" t="s">
        <v>42</v>
      </c>
      <c r="S601" s="6" t="str">
        <f>TRIM(MID(SUBSTITUTE($R601,"/",REPT(" ",LEN($R601))),(COLUMNS($R601:R601)-1)*LEN($R601)+1,LEN($R601)))</f>
        <v>film &amp; video</v>
      </c>
      <c r="T601" s="6" t="str">
        <f>TRIM(MID(SUBSTITUTE($R601,"/",REPT(" ",LEN($R601))),(COLUMNS($R601:S601)-1)*LEN($R601)+1,LEN($R601)))</f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604"/>
        <v>5</v>
      </c>
      <c r="G602" t="s">
        <v>14</v>
      </c>
      <c r="H602">
        <v>1</v>
      </c>
      <c r="I602" s="5">
        <f t="shared" si="605"/>
        <v>5</v>
      </c>
      <c r="J602" t="s">
        <v>40</v>
      </c>
      <c r="K602" t="s">
        <v>41</v>
      </c>
      <c r="L602">
        <v>1375160400</v>
      </c>
      <c r="M602" s="10">
        <f t="shared" si="606"/>
        <v>41485.208333333336</v>
      </c>
      <c r="N602">
        <v>1376197200</v>
      </c>
      <c r="O602" s="10">
        <f t="shared" ref="O602" si="630">(((N602/60)/60)/24)+DATE(1970,1,1)</f>
        <v>41497.208333333336</v>
      </c>
      <c r="P602" t="b">
        <v>0</v>
      </c>
      <c r="Q602" t="b">
        <v>0</v>
      </c>
      <c r="R602" t="s">
        <v>17</v>
      </c>
      <c r="S602" s="6" t="str">
        <f>TRIM(MID(SUBSTITUTE($R602,"/",REPT(" ",LEN($R602))),(COLUMNS($R602:R602)-1)*LEN($R602)+1,LEN($R602)))</f>
        <v>food</v>
      </c>
      <c r="T602" s="6" t="str">
        <f>TRIM(MID(SUBSTITUTE($R602,"/",REPT(" ",LEN($R602))),(COLUMNS($R602:S602)-1)*LEN($R602)+1,LEN($R602)))</f>
        <v>food trucks</v>
      </c>
    </row>
    <row r="603" spans="1:20" hidden="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604"/>
        <v>206.63492063492063</v>
      </c>
      <c r="G603" t="s">
        <v>20</v>
      </c>
      <c r="H603">
        <v>194</v>
      </c>
      <c r="I603" s="5">
        <f t="shared" si="605"/>
        <v>67.103092783505161</v>
      </c>
      <c r="J603" t="s">
        <v>21</v>
      </c>
      <c r="K603" t="s">
        <v>22</v>
      </c>
      <c r="L603">
        <v>1401426000</v>
      </c>
      <c r="M603" s="10">
        <f t="shared" si="606"/>
        <v>41789.208333333336</v>
      </c>
      <c r="N603">
        <v>1402894800</v>
      </c>
      <c r="O603" s="10">
        <f t="shared" ref="O603" si="631">(((N603/60)/60)/24)+DATE(1970,1,1)</f>
        <v>41806.208333333336</v>
      </c>
      <c r="P603" t="b">
        <v>1</v>
      </c>
      <c r="Q603" t="b">
        <v>0</v>
      </c>
      <c r="R603" t="s">
        <v>65</v>
      </c>
      <c r="S603" s="6" t="str">
        <f>TRIM(MID(SUBSTITUTE($R603,"/",REPT(" ",LEN($R603))),(COLUMNS($R603:R603)-1)*LEN($R603)+1,LEN($R603)))</f>
        <v>technology</v>
      </c>
      <c r="T603" s="6" t="str">
        <f>TRIM(MID(SUBSTITUTE($R603,"/",REPT(" ",LEN($R603))),(COLUMNS($R603:S603)-1)*LEN($R603)+1,LEN($R603)))</f>
        <v>wearables</v>
      </c>
    </row>
    <row r="604" spans="1:20" hidden="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604"/>
        <v>128.23628691983123</v>
      </c>
      <c r="G604" t="s">
        <v>20</v>
      </c>
      <c r="H604">
        <v>1140</v>
      </c>
      <c r="I604" s="5">
        <f t="shared" si="605"/>
        <v>79.978947368421046</v>
      </c>
      <c r="J604" t="s">
        <v>21</v>
      </c>
      <c r="K604" t="s">
        <v>22</v>
      </c>
      <c r="L604">
        <v>1433480400</v>
      </c>
      <c r="M604" s="10">
        <f t="shared" si="606"/>
        <v>42160.208333333328</v>
      </c>
      <c r="N604">
        <v>1434430800</v>
      </c>
      <c r="O604" s="10">
        <f t="shared" ref="O604" si="632">(((N604/60)/60)/24)+DATE(1970,1,1)</f>
        <v>42171.208333333328</v>
      </c>
      <c r="P604" t="b">
        <v>0</v>
      </c>
      <c r="Q604" t="b">
        <v>0</v>
      </c>
      <c r="R604" t="s">
        <v>33</v>
      </c>
      <c r="S604" s="6" t="str">
        <f>TRIM(MID(SUBSTITUTE($R604,"/",REPT(" ",LEN($R604))),(COLUMNS($R604:R604)-1)*LEN($R604)+1,LEN($R604)))</f>
        <v>theater</v>
      </c>
      <c r="T604" s="6" t="str">
        <f>TRIM(MID(SUBSTITUTE($R604,"/",REPT(" ",LEN($R604))),(COLUMNS($R604:S604)-1)*LEN($R604)+1,LEN($R604)))</f>
        <v>plays</v>
      </c>
    </row>
    <row r="605" spans="1:20" hidden="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604"/>
        <v>119.66037735849055</v>
      </c>
      <c r="G605" t="s">
        <v>20</v>
      </c>
      <c r="H605">
        <v>102</v>
      </c>
      <c r="I605" s="5">
        <f t="shared" si="605"/>
        <v>62.176470588235297</v>
      </c>
      <c r="J605" t="s">
        <v>21</v>
      </c>
      <c r="K605" t="s">
        <v>22</v>
      </c>
      <c r="L605">
        <v>1555563600</v>
      </c>
      <c r="M605" s="10">
        <f t="shared" si="606"/>
        <v>43573.208333333328</v>
      </c>
      <c r="N605">
        <v>1557896400</v>
      </c>
      <c r="O605" s="10">
        <f t="shared" ref="O605" si="633">(((N605/60)/60)/24)+DATE(1970,1,1)</f>
        <v>43600.208333333328</v>
      </c>
      <c r="P605" t="b">
        <v>0</v>
      </c>
      <c r="Q605" t="b">
        <v>0</v>
      </c>
      <c r="R605" t="s">
        <v>33</v>
      </c>
      <c r="S605" s="6" t="str">
        <f>TRIM(MID(SUBSTITUTE($R605,"/",REPT(" ",LEN($R605))),(COLUMNS($R605:R605)-1)*LEN($R605)+1,LEN($R605)))</f>
        <v>theater</v>
      </c>
      <c r="T605" s="6" t="str">
        <f>TRIM(MID(SUBSTITUTE($R605,"/",REPT(" ",LEN($R605))),(COLUMNS($R605:S605)-1)*LEN($R605)+1,LEN($R605)))</f>
        <v>plays</v>
      </c>
    </row>
    <row r="606" spans="1:20" hidden="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604"/>
        <v>170.73055242390078</v>
      </c>
      <c r="G606" t="s">
        <v>20</v>
      </c>
      <c r="H606">
        <v>2857</v>
      </c>
      <c r="I606" s="5">
        <f t="shared" si="605"/>
        <v>53.005950297514879</v>
      </c>
      <c r="J606" t="s">
        <v>21</v>
      </c>
      <c r="K606" t="s">
        <v>22</v>
      </c>
      <c r="L606">
        <v>1295676000</v>
      </c>
      <c r="M606" s="10">
        <f t="shared" si="606"/>
        <v>40565.25</v>
      </c>
      <c r="N606">
        <v>1297490400</v>
      </c>
      <c r="O606" s="10">
        <f t="shared" ref="O606" si="634">(((N606/60)/60)/24)+DATE(1970,1,1)</f>
        <v>40586.25</v>
      </c>
      <c r="P606" t="b">
        <v>0</v>
      </c>
      <c r="Q606" t="b">
        <v>0</v>
      </c>
      <c r="R606" t="s">
        <v>33</v>
      </c>
      <c r="S606" s="6" t="str">
        <f>TRIM(MID(SUBSTITUTE($R606,"/",REPT(" ",LEN($R606))),(COLUMNS($R606:R606)-1)*LEN($R606)+1,LEN($R606)))</f>
        <v>theater</v>
      </c>
      <c r="T606" s="6" t="str">
        <f>TRIM(MID(SUBSTITUTE($R606,"/",REPT(" ",LEN($R606))),(COLUMNS($R606:S606)-1)*LEN($R606)+1,LEN($R606)))</f>
        <v>plays</v>
      </c>
    </row>
    <row r="607" spans="1:20" hidden="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604"/>
        <v>187.21212121212122</v>
      </c>
      <c r="G607" t="s">
        <v>20</v>
      </c>
      <c r="H607">
        <v>107</v>
      </c>
      <c r="I607" s="5">
        <f t="shared" si="605"/>
        <v>57.738317757009348</v>
      </c>
      <c r="J607" t="s">
        <v>21</v>
      </c>
      <c r="K607" t="s">
        <v>22</v>
      </c>
      <c r="L607">
        <v>1443848400</v>
      </c>
      <c r="M607" s="10">
        <f t="shared" si="606"/>
        <v>42280.208333333328</v>
      </c>
      <c r="N607">
        <v>1447394400</v>
      </c>
      <c r="O607" s="10">
        <f t="shared" ref="O607" si="635">(((N607/60)/60)/24)+DATE(1970,1,1)</f>
        <v>42321.25</v>
      </c>
      <c r="P607" t="b">
        <v>0</v>
      </c>
      <c r="Q607" t="b">
        <v>0</v>
      </c>
      <c r="R607" t="s">
        <v>68</v>
      </c>
      <c r="S607" s="6" t="str">
        <f>TRIM(MID(SUBSTITUTE($R607,"/",REPT(" ",LEN($R607))),(COLUMNS($R607:R607)-1)*LEN($R607)+1,LEN($R607)))</f>
        <v>publishing</v>
      </c>
      <c r="T607" s="6" t="str">
        <f>TRIM(MID(SUBSTITUTE($R607,"/",REPT(" ",LEN($R607))),(COLUMNS($R607:S607)-1)*LEN($R607)+1,LEN($R607)))</f>
        <v>nonfiction</v>
      </c>
    </row>
    <row r="608" spans="1:20" hidden="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604"/>
        <v>188.38235294117646</v>
      </c>
      <c r="G608" t="s">
        <v>20</v>
      </c>
      <c r="H608">
        <v>160</v>
      </c>
      <c r="I608" s="5">
        <f t="shared" si="605"/>
        <v>40.03125</v>
      </c>
      <c r="J608" t="s">
        <v>40</v>
      </c>
      <c r="K608" t="s">
        <v>41</v>
      </c>
      <c r="L608">
        <v>1457330400</v>
      </c>
      <c r="M608" s="10">
        <f t="shared" si="606"/>
        <v>42436.25</v>
      </c>
      <c r="N608">
        <v>1458277200</v>
      </c>
      <c r="O608" s="10">
        <f t="shared" ref="O608" si="636">(((N608/60)/60)/24)+DATE(1970,1,1)</f>
        <v>42447.208333333328</v>
      </c>
      <c r="P608" t="b">
        <v>0</v>
      </c>
      <c r="Q608" t="b">
        <v>0</v>
      </c>
      <c r="R608" t="s">
        <v>23</v>
      </c>
      <c r="S608" s="6" t="str">
        <f>TRIM(MID(SUBSTITUTE($R608,"/",REPT(" ",LEN($R608))),(COLUMNS($R608:R608)-1)*LEN($R608)+1,LEN($R608)))</f>
        <v>music</v>
      </c>
      <c r="T608" s="6" t="str">
        <f>TRIM(MID(SUBSTITUTE($R608,"/",REPT(" ",LEN($R608))),(COLUMNS($R608:S608)-1)*LEN($R608)+1,LEN($R608)))</f>
        <v>rock</v>
      </c>
    </row>
    <row r="609" spans="1:20" hidden="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604"/>
        <v>131.29869186046511</v>
      </c>
      <c r="G609" t="s">
        <v>20</v>
      </c>
      <c r="H609">
        <v>2230</v>
      </c>
      <c r="I609" s="5">
        <f t="shared" si="605"/>
        <v>81.016591928251117</v>
      </c>
      <c r="J609" t="s">
        <v>21</v>
      </c>
      <c r="K609" t="s">
        <v>22</v>
      </c>
      <c r="L609">
        <v>1395550800</v>
      </c>
      <c r="M609" s="10">
        <f t="shared" si="606"/>
        <v>41721.208333333336</v>
      </c>
      <c r="N609">
        <v>1395723600</v>
      </c>
      <c r="O609" s="10">
        <f t="shared" ref="O609" si="637">(((N609/60)/60)/24)+DATE(1970,1,1)</f>
        <v>41723.208333333336</v>
      </c>
      <c r="P609" t="b">
        <v>0</v>
      </c>
      <c r="Q609" t="b">
        <v>0</v>
      </c>
      <c r="R609" t="s">
        <v>17</v>
      </c>
      <c r="S609" s="6" t="str">
        <f>TRIM(MID(SUBSTITUTE($R609,"/",REPT(" ",LEN($R609))),(COLUMNS($R609:R609)-1)*LEN($R609)+1,LEN($R609)))</f>
        <v>food</v>
      </c>
      <c r="T609" s="6" t="str">
        <f>TRIM(MID(SUBSTITUTE($R609,"/",REPT(" ",LEN($R609))),(COLUMNS($R609:S609)-1)*LEN($R609)+1,LEN($R609)))</f>
        <v>food trucks</v>
      </c>
    </row>
    <row r="610" spans="1:20" hidden="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604"/>
        <v>283.97435897435901</v>
      </c>
      <c r="G610" t="s">
        <v>20</v>
      </c>
      <c r="H610">
        <v>316</v>
      </c>
      <c r="I610" s="5">
        <f t="shared" si="605"/>
        <v>35.047468354430379</v>
      </c>
      <c r="J610" t="s">
        <v>21</v>
      </c>
      <c r="K610" t="s">
        <v>22</v>
      </c>
      <c r="L610">
        <v>1551852000</v>
      </c>
      <c r="M610" s="10">
        <f t="shared" si="606"/>
        <v>43530.25</v>
      </c>
      <c r="N610">
        <v>1552197600</v>
      </c>
      <c r="O610" s="10">
        <f t="shared" ref="O610" si="638">(((N610/60)/60)/24)+DATE(1970,1,1)</f>
        <v>43534.25</v>
      </c>
      <c r="P610" t="b">
        <v>0</v>
      </c>
      <c r="Q610" t="b">
        <v>1</v>
      </c>
      <c r="R610" t="s">
        <v>159</v>
      </c>
      <c r="S610" s="6" t="str">
        <f>TRIM(MID(SUBSTITUTE($R610,"/",REPT(" ",LEN($R610))),(COLUMNS($R610:R610)-1)*LEN($R610)+1,LEN($R610)))</f>
        <v>music</v>
      </c>
      <c r="T610" s="6" t="str">
        <f>TRIM(MID(SUBSTITUTE($R610,"/",REPT(" ",LEN($R610))),(COLUMNS($R610:S610)-1)*LEN($R610)+1,LEN($R610)))</f>
        <v>jazz</v>
      </c>
    </row>
    <row r="611" spans="1:20" hidden="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604"/>
        <v>120.41999999999999</v>
      </c>
      <c r="G611" t="s">
        <v>20</v>
      </c>
      <c r="H611">
        <v>117</v>
      </c>
      <c r="I611" s="5">
        <f t="shared" si="605"/>
        <v>102.92307692307692</v>
      </c>
      <c r="J611" t="s">
        <v>21</v>
      </c>
      <c r="K611" t="s">
        <v>22</v>
      </c>
      <c r="L611">
        <v>1547618400</v>
      </c>
      <c r="M611" s="10">
        <f t="shared" si="606"/>
        <v>43481.25</v>
      </c>
      <c r="N611">
        <v>1549087200</v>
      </c>
      <c r="O611" s="10">
        <f t="shared" ref="O611" si="639">(((N611/60)/60)/24)+DATE(1970,1,1)</f>
        <v>43498.25</v>
      </c>
      <c r="P611" t="b">
        <v>0</v>
      </c>
      <c r="Q611" t="b">
        <v>0</v>
      </c>
      <c r="R611" t="s">
        <v>474</v>
      </c>
      <c r="S611" s="6" t="str">
        <f>TRIM(MID(SUBSTITUTE($R611,"/",REPT(" ",LEN($R611))),(COLUMNS($R611:R611)-1)*LEN($R611)+1,LEN($R611)))</f>
        <v>film &amp; video</v>
      </c>
      <c r="T611" s="6" t="str">
        <f>TRIM(MID(SUBSTITUTE($R611,"/",REPT(" ",LEN($R611))),(COLUMNS($R611:S611)-1)*LEN($R611)+1,LEN($R611)))</f>
        <v>science fiction</v>
      </c>
    </row>
    <row r="612" spans="1:20" ht="31.5" hidden="1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604"/>
        <v>419.0560747663551</v>
      </c>
      <c r="G612" t="s">
        <v>20</v>
      </c>
      <c r="H612">
        <v>6406</v>
      </c>
      <c r="I612" s="5">
        <f t="shared" si="605"/>
        <v>27.998126756166094</v>
      </c>
      <c r="J612" t="s">
        <v>21</v>
      </c>
      <c r="K612" t="s">
        <v>22</v>
      </c>
      <c r="L612">
        <v>1355637600</v>
      </c>
      <c r="M612" s="10">
        <f t="shared" si="606"/>
        <v>41259.25</v>
      </c>
      <c r="N612">
        <v>1356847200</v>
      </c>
      <c r="O612" s="10">
        <f t="shared" ref="O612" si="640">(((N612/60)/60)/24)+DATE(1970,1,1)</f>
        <v>41273.25</v>
      </c>
      <c r="P612" t="b">
        <v>0</v>
      </c>
      <c r="Q612" t="b">
        <v>0</v>
      </c>
      <c r="R612" t="s">
        <v>33</v>
      </c>
      <c r="S612" s="6" t="str">
        <f>TRIM(MID(SUBSTITUTE($R612,"/",REPT(" ",LEN($R612))),(COLUMNS($R612:R612)-1)*LEN($R612)+1,LEN($R612)))</f>
        <v>theater</v>
      </c>
      <c r="T612" s="6" t="str">
        <f>TRIM(MID(SUBSTITUTE($R612,"/",REPT(" ",LEN($R612))),(COLUMNS($R612:S612)-1)*LEN($R612)+1,LEN($R612)))</f>
        <v>plays</v>
      </c>
    </row>
    <row r="613" spans="1:20" hidden="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604"/>
        <v>13.853658536585368</v>
      </c>
      <c r="G613" t="s">
        <v>74</v>
      </c>
      <c r="H613">
        <v>15</v>
      </c>
      <c r="I613" s="5">
        <f t="shared" si="605"/>
        <v>75.733333333333334</v>
      </c>
      <c r="J613" t="s">
        <v>21</v>
      </c>
      <c r="K613" t="s">
        <v>22</v>
      </c>
      <c r="L613">
        <v>1374728400</v>
      </c>
      <c r="M613" s="10">
        <f t="shared" si="606"/>
        <v>41480.208333333336</v>
      </c>
      <c r="N613">
        <v>1375765200</v>
      </c>
      <c r="O613" s="10">
        <f t="shared" ref="O613" si="641">(((N613/60)/60)/24)+DATE(1970,1,1)</f>
        <v>41492.208333333336</v>
      </c>
      <c r="P613" t="b">
        <v>0</v>
      </c>
      <c r="Q613" t="b">
        <v>0</v>
      </c>
      <c r="R613" t="s">
        <v>33</v>
      </c>
      <c r="S613" s="6" t="str">
        <f>TRIM(MID(SUBSTITUTE($R613,"/",REPT(" ",LEN($R613))),(COLUMNS($R613:R613)-1)*LEN($R613)+1,LEN($R613)))</f>
        <v>theater</v>
      </c>
      <c r="T613" s="6" t="str">
        <f>TRIM(MID(SUBSTITUTE($R613,"/",REPT(" ",LEN($R613))),(COLUMNS($R613:S613)-1)*LEN($R613)+1,LEN($R613)))</f>
        <v>plays</v>
      </c>
    </row>
    <row r="614" spans="1:20" hidden="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604"/>
        <v>139.43548387096774</v>
      </c>
      <c r="G614" t="s">
        <v>20</v>
      </c>
      <c r="H614">
        <v>192</v>
      </c>
      <c r="I614" s="5">
        <f t="shared" si="605"/>
        <v>45.026041666666664</v>
      </c>
      <c r="J614" t="s">
        <v>21</v>
      </c>
      <c r="K614" t="s">
        <v>22</v>
      </c>
      <c r="L614">
        <v>1287810000</v>
      </c>
      <c r="M614" s="10">
        <f t="shared" si="606"/>
        <v>40474.208333333336</v>
      </c>
      <c r="N614">
        <v>1289800800</v>
      </c>
      <c r="O614" s="10">
        <f t="shared" ref="O614" si="642">(((N614/60)/60)/24)+DATE(1970,1,1)</f>
        <v>40497.25</v>
      </c>
      <c r="P614" t="b">
        <v>0</v>
      </c>
      <c r="Q614" t="b">
        <v>0</v>
      </c>
      <c r="R614" t="s">
        <v>50</v>
      </c>
      <c r="S614" s="6" t="str">
        <f>TRIM(MID(SUBSTITUTE($R614,"/",REPT(" ",LEN($R614))),(COLUMNS($R614:R614)-1)*LEN($R614)+1,LEN($R614)))</f>
        <v>music</v>
      </c>
      <c r="T614" s="6" t="str">
        <f>TRIM(MID(SUBSTITUTE($R614,"/",REPT(" ",LEN($R614))),(COLUMNS($R614:S614)-1)*LEN($R614)+1,LEN($R614)))</f>
        <v>electric music</v>
      </c>
    </row>
    <row r="615" spans="1:20" hidden="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604"/>
        <v>174</v>
      </c>
      <c r="G615" t="s">
        <v>20</v>
      </c>
      <c r="H615">
        <v>26</v>
      </c>
      <c r="I615" s="5">
        <f t="shared" si="605"/>
        <v>73.615384615384613</v>
      </c>
      <c r="J615" t="s">
        <v>15</v>
      </c>
      <c r="K615" t="s">
        <v>16</v>
      </c>
      <c r="L615">
        <v>1503723600</v>
      </c>
      <c r="M615" s="10">
        <f t="shared" si="606"/>
        <v>42973.208333333328</v>
      </c>
      <c r="N615">
        <v>1504501200</v>
      </c>
      <c r="O615" s="10">
        <f t="shared" ref="O615" si="643">(((N615/60)/60)/24)+DATE(1970,1,1)</f>
        <v>42982.208333333328</v>
      </c>
      <c r="P615" t="b">
        <v>0</v>
      </c>
      <c r="Q615" t="b">
        <v>0</v>
      </c>
      <c r="R615" t="s">
        <v>33</v>
      </c>
      <c r="S615" s="6" t="str">
        <f>TRIM(MID(SUBSTITUTE($R615,"/",REPT(" ",LEN($R615))),(COLUMNS($R615:R615)-1)*LEN($R615)+1,LEN($R615)))</f>
        <v>theater</v>
      </c>
      <c r="T615" s="6" t="str">
        <f>TRIM(MID(SUBSTITUTE($R615,"/",REPT(" ",LEN($R615))),(COLUMNS($R615:S615)-1)*LEN($R615)+1,LEN($R615)))</f>
        <v>plays</v>
      </c>
    </row>
    <row r="616" spans="1:20" ht="31.5" hidden="1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604"/>
        <v>155.49056603773585</v>
      </c>
      <c r="G616" t="s">
        <v>20</v>
      </c>
      <c r="H616">
        <v>723</v>
      </c>
      <c r="I616" s="5">
        <f t="shared" si="605"/>
        <v>56.991701244813278</v>
      </c>
      <c r="J616" t="s">
        <v>21</v>
      </c>
      <c r="K616" t="s">
        <v>22</v>
      </c>
      <c r="L616">
        <v>1484114400</v>
      </c>
      <c r="M616" s="10">
        <f t="shared" si="606"/>
        <v>42746.25</v>
      </c>
      <c r="N616">
        <v>1485669600</v>
      </c>
      <c r="O616" s="10">
        <f t="shared" ref="O616" si="644">(((N616/60)/60)/24)+DATE(1970,1,1)</f>
        <v>42764.25</v>
      </c>
      <c r="P616" t="b">
        <v>0</v>
      </c>
      <c r="Q616" t="b">
        <v>0</v>
      </c>
      <c r="R616" t="s">
        <v>33</v>
      </c>
      <c r="S616" s="6" t="str">
        <f>TRIM(MID(SUBSTITUTE($R616,"/",REPT(" ",LEN($R616))),(COLUMNS($R616:R616)-1)*LEN($R616)+1,LEN($R616)))</f>
        <v>theater</v>
      </c>
      <c r="T616" s="6" t="str">
        <f>TRIM(MID(SUBSTITUTE($R616,"/",REPT(" ",LEN($R616))),(COLUMNS($R616:S616)-1)*LEN($R616)+1,LEN($R616)))</f>
        <v>plays</v>
      </c>
    </row>
    <row r="617" spans="1:20" hidden="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604"/>
        <v>170.44705882352943</v>
      </c>
      <c r="G617" t="s">
        <v>20</v>
      </c>
      <c r="H617">
        <v>170</v>
      </c>
      <c r="I617" s="5">
        <f t="shared" si="605"/>
        <v>85.223529411764702</v>
      </c>
      <c r="J617" t="s">
        <v>107</v>
      </c>
      <c r="K617" t="s">
        <v>108</v>
      </c>
      <c r="L617">
        <v>1461906000</v>
      </c>
      <c r="M617" s="10">
        <f t="shared" si="606"/>
        <v>42489.208333333328</v>
      </c>
      <c r="N617">
        <v>1462770000</v>
      </c>
      <c r="O617" s="10">
        <f t="shared" ref="O617" si="645">(((N617/60)/60)/24)+DATE(1970,1,1)</f>
        <v>42499.208333333328</v>
      </c>
      <c r="P617" t="b">
        <v>0</v>
      </c>
      <c r="Q617" t="b">
        <v>0</v>
      </c>
      <c r="R617" t="s">
        <v>33</v>
      </c>
      <c r="S617" s="6" t="str">
        <f>TRIM(MID(SUBSTITUTE($R617,"/",REPT(" ",LEN($R617))),(COLUMNS($R617:R617)-1)*LEN($R617)+1,LEN($R617)))</f>
        <v>theater</v>
      </c>
      <c r="T617" s="6" t="str">
        <f>TRIM(MID(SUBSTITUTE($R617,"/",REPT(" ",LEN($R617))),(COLUMNS($R617:S617)-1)*LEN($R617)+1,LEN($R617)))</f>
        <v>plays</v>
      </c>
    </row>
    <row r="618" spans="1:20" hidden="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604"/>
        <v>189.515625</v>
      </c>
      <c r="G618" t="s">
        <v>20</v>
      </c>
      <c r="H618">
        <v>238</v>
      </c>
      <c r="I618" s="5">
        <f t="shared" si="605"/>
        <v>50.962184873949582</v>
      </c>
      <c r="J618" t="s">
        <v>40</v>
      </c>
      <c r="K618" t="s">
        <v>41</v>
      </c>
      <c r="L618">
        <v>1379653200</v>
      </c>
      <c r="M618" s="10">
        <f t="shared" si="606"/>
        <v>41537.208333333336</v>
      </c>
      <c r="N618">
        <v>1379739600</v>
      </c>
      <c r="O618" s="10">
        <f t="shared" ref="O618" si="646">(((N618/60)/60)/24)+DATE(1970,1,1)</f>
        <v>41538.208333333336</v>
      </c>
      <c r="P618" t="b">
        <v>0</v>
      </c>
      <c r="Q618" t="b">
        <v>1</v>
      </c>
      <c r="R618" t="s">
        <v>60</v>
      </c>
      <c r="S618" s="6" t="str">
        <f>TRIM(MID(SUBSTITUTE($R618,"/",REPT(" ",LEN($R618))),(COLUMNS($R618:R618)-1)*LEN($R618)+1,LEN($R618)))</f>
        <v>music</v>
      </c>
      <c r="T618" s="6" t="str">
        <f>TRIM(MID(SUBSTITUTE($R618,"/",REPT(" ",LEN($R618))),(COLUMNS($R618:S618)-1)*LEN($R618)+1,LEN($R618)))</f>
        <v>indie rock</v>
      </c>
    </row>
    <row r="619" spans="1:20" hidden="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604"/>
        <v>249.71428571428572</v>
      </c>
      <c r="G619" t="s">
        <v>20</v>
      </c>
      <c r="H619">
        <v>55</v>
      </c>
      <c r="I619" s="5">
        <f t="shared" si="605"/>
        <v>63.563636363636363</v>
      </c>
      <c r="J619" t="s">
        <v>21</v>
      </c>
      <c r="K619" t="s">
        <v>22</v>
      </c>
      <c r="L619">
        <v>1401858000</v>
      </c>
      <c r="M619" s="10">
        <f t="shared" si="606"/>
        <v>41794.208333333336</v>
      </c>
      <c r="N619">
        <v>1402722000</v>
      </c>
      <c r="O619" s="10">
        <f t="shared" ref="O619" si="647">(((N619/60)/60)/24)+DATE(1970,1,1)</f>
        <v>41804.208333333336</v>
      </c>
      <c r="P619" t="b">
        <v>0</v>
      </c>
      <c r="Q619" t="b">
        <v>0</v>
      </c>
      <c r="R619" t="s">
        <v>33</v>
      </c>
      <c r="S619" s="6" t="str">
        <f>TRIM(MID(SUBSTITUTE($R619,"/",REPT(" ",LEN($R619))),(COLUMNS($R619:R619)-1)*LEN($R619)+1,LEN($R619)))</f>
        <v>theater</v>
      </c>
      <c r="T619" s="6" t="str">
        <f>TRIM(MID(SUBSTITUTE($R619,"/",REPT(" ",LEN($R619))),(COLUMNS($R619:S619)-1)*LEN($R619)+1,LEN($R619)))</f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604"/>
        <v>48.860523665659613</v>
      </c>
      <c r="G620" t="s">
        <v>14</v>
      </c>
      <c r="H620">
        <v>1198</v>
      </c>
      <c r="I620" s="5">
        <f t="shared" si="605"/>
        <v>80.999165275459092</v>
      </c>
      <c r="J620" t="s">
        <v>21</v>
      </c>
      <c r="K620" t="s">
        <v>22</v>
      </c>
      <c r="L620">
        <v>1367470800</v>
      </c>
      <c r="M620" s="10">
        <f t="shared" si="606"/>
        <v>41396.208333333336</v>
      </c>
      <c r="N620">
        <v>1369285200</v>
      </c>
      <c r="O620" s="10">
        <f t="shared" ref="O620" si="648">(((N620/60)/60)/24)+DATE(1970,1,1)</f>
        <v>41417.208333333336</v>
      </c>
      <c r="P620" t="b">
        <v>0</v>
      </c>
      <c r="Q620" t="b">
        <v>0</v>
      </c>
      <c r="R620" t="s">
        <v>68</v>
      </c>
      <c r="S620" s="6" t="str">
        <f>TRIM(MID(SUBSTITUTE($R620,"/",REPT(" ",LEN($R620))),(COLUMNS($R620:R620)-1)*LEN($R620)+1,LEN($R620)))</f>
        <v>publishing</v>
      </c>
      <c r="T620" s="6" t="str">
        <f>TRIM(MID(SUBSTITUTE($R620,"/",REPT(" ",LEN($R620))),(COLUMNS($R620:S620)-1)*LEN($R620)+1,LEN($R620)))</f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604"/>
        <v>28.461970393057683</v>
      </c>
      <c r="G621" t="s">
        <v>14</v>
      </c>
      <c r="H621">
        <v>648</v>
      </c>
      <c r="I621" s="5">
        <f t="shared" si="605"/>
        <v>86.044753086419746</v>
      </c>
      <c r="J621" t="s">
        <v>21</v>
      </c>
      <c r="K621" t="s">
        <v>22</v>
      </c>
      <c r="L621">
        <v>1304658000</v>
      </c>
      <c r="M621" s="10">
        <f t="shared" si="606"/>
        <v>40669.208333333336</v>
      </c>
      <c r="N621">
        <v>1304744400</v>
      </c>
      <c r="O621" s="10">
        <f t="shared" ref="O621" si="649">(((N621/60)/60)/24)+DATE(1970,1,1)</f>
        <v>40670.208333333336</v>
      </c>
      <c r="P621" t="b">
        <v>1</v>
      </c>
      <c r="Q621" t="b">
        <v>1</v>
      </c>
      <c r="R621" t="s">
        <v>33</v>
      </c>
      <c r="S621" s="6" t="str">
        <f>TRIM(MID(SUBSTITUTE($R621,"/",REPT(" ",LEN($R621))),(COLUMNS($R621:R621)-1)*LEN($R621)+1,LEN($R621)))</f>
        <v>theater</v>
      </c>
      <c r="T621" s="6" t="str">
        <f>TRIM(MID(SUBSTITUTE($R621,"/",REPT(" ",LEN($R621))),(COLUMNS($R621:S621)-1)*LEN($R621)+1,LEN($R621)))</f>
        <v>plays</v>
      </c>
    </row>
    <row r="622" spans="1:20" hidden="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604"/>
        <v>268.02325581395348</v>
      </c>
      <c r="G622" t="s">
        <v>20</v>
      </c>
      <c r="H622">
        <v>128</v>
      </c>
      <c r="I622" s="5">
        <f t="shared" si="605"/>
        <v>90.0390625</v>
      </c>
      <c r="J622" t="s">
        <v>26</v>
      </c>
      <c r="K622" t="s">
        <v>27</v>
      </c>
      <c r="L622">
        <v>1467954000</v>
      </c>
      <c r="M622" s="10">
        <f t="shared" si="606"/>
        <v>42559.208333333328</v>
      </c>
      <c r="N622">
        <v>1468299600</v>
      </c>
      <c r="O622" s="10">
        <f t="shared" ref="O622" si="650">(((N622/60)/60)/24)+DATE(1970,1,1)</f>
        <v>42563.208333333328</v>
      </c>
      <c r="P622" t="b">
        <v>0</v>
      </c>
      <c r="Q622" t="b">
        <v>0</v>
      </c>
      <c r="R622" t="s">
        <v>122</v>
      </c>
      <c r="S622" s="6" t="str">
        <f>TRIM(MID(SUBSTITUTE($R622,"/",REPT(" ",LEN($R622))),(COLUMNS($R622:R622)-1)*LEN($R622)+1,LEN($R622)))</f>
        <v>photography</v>
      </c>
      <c r="T622" s="6" t="str">
        <f>TRIM(MID(SUBSTITUTE($R622,"/",REPT(" ",LEN($R622))),(COLUMNS($R622:S622)-1)*LEN($R622)+1,LEN($R622)))</f>
        <v>photography books</v>
      </c>
    </row>
    <row r="623" spans="1:20" hidden="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604"/>
        <v>619.80078125</v>
      </c>
      <c r="G623" t="s">
        <v>20</v>
      </c>
      <c r="H623">
        <v>2144</v>
      </c>
      <c r="I623" s="5">
        <f t="shared" si="605"/>
        <v>74.006063432835816</v>
      </c>
      <c r="J623" t="s">
        <v>21</v>
      </c>
      <c r="K623" t="s">
        <v>22</v>
      </c>
      <c r="L623">
        <v>1473742800</v>
      </c>
      <c r="M623" s="10">
        <f t="shared" si="606"/>
        <v>42626.208333333328</v>
      </c>
      <c r="N623">
        <v>1474174800</v>
      </c>
      <c r="O623" s="10">
        <f t="shared" ref="O623" si="651">(((N623/60)/60)/24)+DATE(1970,1,1)</f>
        <v>42631.208333333328</v>
      </c>
      <c r="P623" t="b">
        <v>0</v>
      </c>
      <c r="Q623" t="b">
        <v>0</v>
      </c>
      <c r="R623" t="s">
        <v>33</v>
      </c>
      <c r="S623" s="6" t="str">
        <f>TRIM(MID(SUBSTITUTE($R623,"/",REPT(" ",LEN($R623))),(COLUMNS($R623:R623)-1)*LEN($R623)+1,LEN($R623)))</f>
        <v>theater</v>
      </c>
      <c r="T623" s="6" t="str">
        <f>TRIM(MID(SUBSTITUTE($R623,"/",REPT(" ",LEN($R623))),(COLUMNS($R623:S623)-1)*LEN($R623)+1,LEN($R623)))</f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604"/>
        <v>3.1301587301587301</v>
      </c>
      <c r="G624" t="s">
        <v>14</v>
      </c>
      <c r="H624">
        <v>64</v>
      </c>
      <c r="I624" s="5">
        <f t="shared" si="605"/>
        <v>92.4375</v>
      </c>
      <c r="J624" t="s">
        <v>21</v>
      </c>
      <c r="K624" t="s">
        <v>22</v>
      </c>
      <c r="L624">
        <v>1523768400</v>
      </c>
      <c r="M624" s="10">
        <f t="shared" si="606"/>
        <v>43205.208333333328</v>
      </c>
      <c r="N624">
        <v>1526014800</v>
      </c>
      <c r="O624" s="10">
        <f t="shared" ref="O624" si="652">(((N624/60)/60)/24)+DATE(1970,1,1)</f>
        <v>43231.208333333328</v>
      </c>
      <c r="P624" t="b">
        <v>0</v>
      </c>
      <c r="Q624" t="b">
        <v>0</v>
      </c>
      <c r="R624" t="s">
        <v>60</v>
      </c>
      <c r="S624" s="6" t="str">
        <f>TRIM(MID(SUBSTITUTE($R624,"/",REPT(" ",LEN($R624))),(COLUMNS($R624:R624)-1)*LEN($R624)+1,LEN($R624)))</f>
        <v>music</v>
      </c>
      <c r="T624" s="6" t="str">
        <f>TRIM(MID(SUBSTITUTE($R624,"/",REPT(" ",LEN($R624))),(COLUMNS($R624:S624)-1)*LEN($R624)+1,LEN($R624)))</f>
        <v>indie rock</v>
      </c>
    </row>
    <row r="625" spans="1:20" hidden="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604"/>
        <v>159.92152704135739</v>
      </c>
      <c r="G625" t="s">
        <v>20</v>
      </c>
      <c r="H625">
        <v>2693</v>
      </c>
      <c r="I625" s="5">
        <f t="shared" si="605"/>
        <v>55.999257333828446</v>
      </c>
      <c r="J625" t="s">
        <v>40</v>
      </c>
      <c r="K625" t="s">
        <v>41</v>
      </c>
      <c r="L625">
        <v>1437022800</v>
      </c>
      <c r="M625" s="10">
        <f t="shared" si="606"/>
        <v>42201.208333333328</v>
      </c>
      <c r="N625">
        <v>1437454800</v>
      </c>
      <c r="O625" s="10">
        <f t="shared" ref="O625" si="653">(((N625/60)/60)/24)+DATE(1970,1,1)</f>
        <v>42206.208333333328</v>
      </c>
      <c r="P625" t="b">
        <v>0</v>
      </c>
      <c r="Q625" t="b">
        <v>0</v>
      </c>
      <c r="R625" t="s">
        <v>33</v>
      </c>
      <c r="S625" s="6" t="str">
        <f>TRIM(MID(SUBSTITUTE($R625,"/",REPT(" ",LEN($R625))),(COLUMNS($R625:R625)-1)*LEN($R625)+1,LEN($R625)))</f>
        <v>theater</v>
      </c>
      <c r="T625" s="6" t="str">
        <f>TRIM(MID(SUBSTITUTE($R625,"/",REPT(" ",LEN($R625))),(COLUMNS($R625:S625)-1)*LEN($R625)+1,LEN($R625)))</f>
        <v>plays</v>
      </c>
    </row>
    <row r="626" spans="1:20" hidden="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604"/>
        <v>279.39215686274508</v>
      </c>
      <c r="G626" t="s">
        <v>20</v>
      </c>
      <c r="H626">
        <v>432</v>
      </c>
      <c r="I626" s="5">
        <f t="shared" si="605"/>
        <v>32.983796296296298</v>
      </c>
      <c r="J626" t="s">
        <v>21</v>
      </c>
      <c r="K626" t="s">
        <v>22</v>
      </c>
      <c r="L626">
        <v>1422165600</v>
      </c>
      <c r="M626" s="10">
        <f t="shared" si="606"/>
        <v>42029.25</v>
      </c>
      <c r="N626">
        <v>1422684000</v>
      </c>
      <c r="O626" s="10">
        <f t="shared" ref="O626" si="654">(((N626/60)/60)/24)+DATE(1970,1,1)</f>
        <v>42035.25</v>
      </c>
      <c r="P626" t="b">
        <v>0</v>
      </c>
      <c r="Q626" t="b">
        <v>0</v>
      </c>
      <c r="R626" t="s">
        <v>122</v>
      </c>
      <c r="S626" s="6" t="str">
        <f>TRIM(MID(SUBSTITUTE($R626,"/",REPT(" ",LEN($R626))),(COLUMNS($R626:R626)-1)*LEN($R626)+1,LEN($R626)))</f>
        <v>photography</v>
      </c>
      <c r="T626" s="6" t="str">
        <f>TRIM(MID(SUBSTITUTE($R626,"/",REPT(" ",LEN($R626))),(COLUMNS($R626:S626)-1)*LEN($R626)+1,LEN($R626)))</f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604"/>
        <v>77.373333333333335</v>
      </c>
      <c r="G627" t="s">
        <v>14</v>
      </c>
      <c r="H627">
        <v>62</v>
      </c>
      <c r="I627" s="5">
        <f t="shared" si="605"/>
        <v>93.596774193548384</v>
      </c>
      <c r="J627" t="s">
        <v>21</v>
      </c>
      <c r="K627" t="s">
        <v>22</v>
      </c>
      <c r="L627">
        <v>1580104800</v>
      </c>
      <c r="M627" s="10">
        <f t="shared" si="606"/>
        <v>43857.25</v>
      </c>
      <c r="N627">
        <v>1581314400</v>
      </c>
      <c r="O627" s="10">
        <f t="shared" ref="O627" si="655">(((N627/60)/60)/24)+DATE(1970,1,1)</f>
        <v>43871.25</v>
      </c>
      <c r="P627" t="b">
        <v>0</v>
      </c>
      <c r="Q627" t="b">
        <v>0</v>
      </c>
      <c r="R627" t="s">
        <v>33</v>
      </c>
      <c r="S627" s="6" t="str">
        <f>TRIM(MID(SUBSTITUTE($R627,"/",REPT(" ",LEN($R627))),(COLUMNS($R627:R627)-1)*LEN($R627)+1,LEN($R627)))</f>
        <v>theater</v>
      </c>
      <c r="T627" s="6" t="str">
        <f>TRIM(MID(SUBSTITUTE($R627,"/",REPT(" ",LEN($R627))),(COLUMNS($R627:S627)-1)*LEN($R627)+1,LEN($R627)))</f>
        <v>plays</v>
      </c>
    </row>
    <row r="628" spans="1:20" ht="31.5" hidden="1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604"/>
        <v>206.32812500000003</v>
      </c>
      <c r="G628" t="s">
        <v>20</v>
      </c>
      <c r="H628">
        <v>189</v>
      </c>
      <c r="I628" s="5">
        <f t="shared" si="605"/>
        <v>69.867724867724874</v>
      </c>
      <c r="J628" t="s">
        <v>21</v>
      </c>
      <c r="K628" t="s">
        <v>22</v>
      </c>
      <c r="L628">
        <v>1285650000</v>
      </c>
      <c r="M628" s="10">
        <f t="shared" si="606"/>
        <v>40449.208333333336</v>
      </c>
      <c r="N628">
        <v>1286427600</v>
      </c>
      <c r="O628" s="10">
        <f t="shared" ref="O628" si="656">(((N628/60)/60)/24)+DATE(1970,1,1)</f>
        <v>40458.208333333336</v>
      </c>
      <c r="P628" t="b">
        <v>0</v>
      </c>
      <c r="Q628" t="b">
        <v>1</v>
      </c>
      <c r="R628" t="s">
        <v>33</v>
      </c>
      <c r="S628" s="6" t="str">
        <f>TRIM(MID(SUBSTITUTE($R628,"/",REPT(" ",LEN($R628))),(COLUMNS($R628:R628)-1)*LEN($R628)+1,LEN($R628)))</f>
        <v>theater</v>
      </c>
      <c r="T628" s="6" t="str">
        <f>TRIM(MID(SUBSTITUTE($R628,"/",REPT(" ",LEN($R628))),(COLUMNS($R628:S628)-1)*LEN($R628)+1,LEN($R628)))</f>
        <v>plays</v>
      </c>
    </row>
    <row r="629" spans="1:20" hidden="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604"/>
        <v>694.25</v>
      </c>
      <c r="G629" t="s">
        <v>20</v>
      </c>
      <c r="H629">
        <v>154</v>
      </c>
      <c r="I629" s="5">
        <f t="shared" si="605"/>
        <v>72.129870129870127</v>
      </c>
      <c r="J629" t="s">
        <v>40</v>
      </c>
      <c r="K629" t="s">
        <v>41</v>
      </c>
      <c r="L629">
        <v>1276664400</v>
      </c>
      <c r="M629" s="10">
        <f t="shared" si="606"/>
        <v>40345.208333333336</v>
      </c>
      <c r="N629">
        <v>1278738000</v>
      </c>
      <c r="O629" s="10">
        <f t="shared" ref="O629" si="657">(((N629/60)/60)/24)+DATE(1970,1,1)</f>
        <v>40369.208333333336</v>
      </c>
      <c r="P629" t="b">
        <v>1</v>
      </c>
      <c r="Q629" t="b">
        <v>0</v>
      </c>
      <c r="R629" t="s">
        <v>17</v>
      </c>
      <c r="S629" s="6" t="str">
        <f>TRIM(MID(SUBSTITUTE($R629,"/",REPT(" ",LEN($R629))),(COLUMNS($R629:R629)-1)*LEN($R629)+1,LEN($R629)))</f>
        <v>food</v>
      </c>
      <c r="T629" s="6" t="str">
        <f>TRIM(MID(SUBSTITUTE($R629,"/",REPT(" ",LEN($R629))),(COLUMNS($R629:S629)-1)*LEN($R629)+1,LEN($R629)))</f>
        <v>food trucks</v>
      </c>
    </row>
    <row r="630" spans="1:20" hidden="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604"/>
        <v>151.78947368421052</v>
      </c>
      <c r="G630" t="s">
        <v>20</v>
      </c>
      <c r="H630">
        <v>96</v>
      </c>
      <c r="I630" s="5">
        <f t="shared" si="605"/>
        <v>30.041666666666668</v>
      </c>
      <c r="J630" t="s">
        <v>21</v>
      </c>
      <c r="K630" t="s">
        <v>22</v>
      </c>
      <c r="L630">
        <v>1286168400</v>
      </c>
      <c r="M630" s="10">
        <f t="shared" si="606"/>
        <v>40455.208333333336</v>
      </c>
      <c r="N630">
        <v>1286427600</v>
      </c>
      <c r="O630" s="10">
        <f t="shared" ref="O630" si="658">(((N630/60)/60)/24)+DATE(1970,1,1)</f>
        <v>40458.208333333336</v>
      </c>
      <c r="P630" t="b">
        <v>0</v>
      </c>
      <c r="Q630" t="b">
        <v>0</v>
      </c>
      <c r="R630" t="s">
        <v>60</v>
      </c>
      <c r="S630" s="6" t="str">
        <f>TRIM(MID(SUBSTITUTE($R630,"/",REPT(" ",LEN($R630))),(COLUMNS($R630:R630)-1)*LEN($R630)+1,LEN($R630)))</f>
        <v>music</v>
      </c>
      <c r="T630" s="6" t="str">
        <f>TRIM(MID(SUBSTITUTE($R630,"/",REPT(" ",LEN($R630))),(COLUMNS($R630:S630)-1)*LEN($R630)+1,LEN($R630)))</f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604"/>
        <v>64.58207217694995</v>
      </c>
      <c r="G631" t="s">
        <v>14</v>
      </c>
      <c r="H631">
        <v>750</v>
      </c>
      <c r="I631" s="5">
        <f t="shared" si="605"/>
        <v>73.968000000000004</v>
      </c>
      <c r="J631" t="s">
        <v>21</v>
      </c>
      <c r="K631" t="s">
        <v>22</v>
      </c>
      <c r="L631">
        <v>1467781200</v>
      </c>
      <c r="M631" s="10">
        <f t="shared" si="606"/>
        <v>42557.208333333328</v>
      </c>
      <c r="N631">
        <v>1467954000</v>
      </c>
      <c r="O631" s="10">
        <f t="shared" ref="O631" si="659">(((N631/60)/60)/24)+DATE(1970,1,1)</f>
        <v>42559.208333333328</v>
      </c>
      <c r="P631" t="b">
        <v>0</v>
      </c>
      <c r="Q631" t="b">
        <v>1</v>
      </c>
      <c r="R631" t="s">
        <v>33</v>
      </c>
      <c r="S631" s="6" t="str">
        <f>TRIM(MID(SUBSTITUTE($R631,"/",REPT(" ",LEN($R631))),(COLUMNS($R631:R631)-1)*LEN($R631)+1,LEN($R631)))</f>
        <v>theater</v>
      </c>
      <c r="T631" s="6" t="str">
        <f>TRIM(MID(SUBSTITUTE($R631,"/",REPT(" ",LEN($R631))),(COLUMNS($R631:S631)-1)*LEN($R631)+1,LEN($R631)))</f>
        <v>plays</v>
      </c>
    </row>
    <row r="632" spans="1:20" hidden="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604"/>
        <v>62.873684210526314</v>
      </c>
      <c r="G632" t="s">
        <v>74</v>
      </c>
      <c r="H632">
        <v>87</v>
      </c>
      <c r="I632" s="5">
        <f t="shared" si="605"/>
        <v>68.65517241379311</v>
      </c>
      <c r="J632" t="s">
        <v>21</v>
      </c>
      <c r="K632" t="s">
        <v>22</v>
      </c>
      <c r="L632">
        <v>1556686800</v>
      </c>
      <c r="M632" s="10">
        <f t="shared" si="606"/>
        <v>43586.208333333328</v>
      </c>
      <c r="N632">
        <v>1557637200</v>
      </c>
      <c r="O632" s="10">
        <f t="shared" ref="O632" si="660">(((N632/60)/60)/24)+DATE(1970,1,1)</f>
        <v>43597.208333333328</v>
      </c>
      <c r="P632" t="b">
        <v>0</v>
      </c>
      <c r="Q632" t="b">
        <v>1</v>
      </c>
      <c r="R632" t="s">
        <v>33</v>
      </c>
      <c r="S632" s="6" t="str">
        <f>TRIM(MID(SUBSTITUTE($R632,"/",REPT(" ",LEN($R632))),(COLUMNS($R632:R632)-1)*LEN($R632)+1,LEN($R632)))</f>
        <v>theater</v>
      </c>
      <c r="T632" s="6" t="str">
        <f>TRIM(MID(SUBSTITUTE($R632,"/",REPT(" ",LEN($R632))),(COLUMNS($R632:S632)-1)*LEN($R632)+1,LEN($R632)))</f>
        <v>plays</v>
      </c>
    </row>
    <row r="633" spans="1:20" hidden="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604"/>
        <v>310.39864864864865</v>
      </c>
      <c r="G633" t="s">
        <v>20</v>
      </c>
      <c r="H633">
        <v>3063</v>
      </c>
      <c r="I633" s="5">
        <f t="shared" si="605"/>
        <v>59.992164544564154</v>
      </c>
      <c r="J633" t="s">
        <v>21</v>
      </c>
      <c r="K633" t="s">
        <v>22</v>
      </c>
      <c r="L633">
        <v>1553576400</v>
      </c>
      <c r="M633" s="10">
        <f t="shared" si="606"/>
        <v>43550.208333333328</v>
      </c>
      <c r="N633">
        <v>1553922000</v>
      </c>
      <c r="O633" s="10">
        <f t="shared" ref="O633" si="661">(((N633/60)/60)/24)+DATE(1970,1,1)</f>
        <v>43554.208333333328</v>
      </c>
      <c r="P633" t="b">
        <v>0</v>
      </c>
      <c r="Q633" t="b">
        <v>0</v>
      </c>
      <c r="R633" t="s">
        <v>33</v>
      </c>
      <c r="S633" s="6" t="str">
        <f>TRIM(MID(SUBSTITUTE($R633,"/",REPT(" ",LEN($R633))),(COLUMNS($R633:R633)-1)*LEN($R633)+1,LEN($R633)))</f>
        <v>theater</v>
      </c>
      <c r="T633" s="6" t="str">
        <f>TRIM(MID(SUBSTITUTE($R633,"/",REPT(" ",LEN($R633))),(COLUMNS($R633:S633)-1)*LEN($R633)+1,LEN($R633)))</f>
        <v>plays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604"/>
        <v>42.859916782246884</v>
      </c>
      <c r="G634" t="s">
        <v>47</v>
      </c>
      <c r="H634">
        <v>278</v>
      </c>
      <c r="I634" s="5">
        <f t="shared" si="605"/>
        <v>111.15827338129496</v>
      </c>
      <c r="J634" t="s">
        <v>21</v>
      </c>
      <c r="K634" t="s">
        <v>22</v>
      </c>
      <c r="L634">
        <v>1414904400</v>
      </c>
      <c r="M634" s="10">
        <f t="shared" si="606"/>
        <v>41945.208333333336</v>
      </c>
      <c r="N634">
        <v>1416463200</v>
      </c>
      <c r="O634" s="10">
        <f t="shared" ref="O634" si="662">(((N634/60)/60)/24)+DATE(1970,1,1)</f>
        <v>41963.25</v>
      </c>
      <c r="P634" t="b">
        <v>0</v>
      </c>
      <c r="Q634" t="b">
        <v>0</v>
      </c>
      <c r="R634" t="s">
        <v>33</v>
      </c>
      <c r="S634" s="6" t="str">
        <f>TRIM(MID(SUBSTITUTE($R634,"/",REPT(" ",LEN($R634))),(COLUMNS($R634:R634)-1)*LEN($R634)+1,LEN($R634)))</f>
        <v>theater</v>
      </c>
      <c r="T634" s="6" t="str">
        <f>TRIM(MID(SUBSTITUTE($R634,"/",REPT(" ",LEN($R634))),(COLUMNS($R634:S634)-1)*LEN($R634)+1,LEN($R634)))</f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604"/>
        <v>83.119402985074629</v>
      </c>
      <c r="G635" t="s">
        <v>14</v>
      </c>
      <c r="H635">
        <v>105</v>
      </c>
      <c r="I635" s="5">
        <f t="shared" si="605"/>
        <v>53.038095238095238</v>
      </c>
      <c r="J635" t="s">
        <v>21</v>
      </c>
      <c r="K635" t="s">
        <v>22</v>
      </c>
      <c r="L635">
        <v>1446876000</v>
      </c>
      <c r="M635" s="10">
        <f t="shared" si="606"/>
        <v>42315.25</v>
      </c>
      <c r="N635">
        <v>1447221600</v>
      </c>
      <c r="O635" s="10">
        <f t="shared" ref="O635" si="663">(((N635/60)/60)/24)+DATE(1970,1,1)</f>
        <v>42319.25</v>
      </c>
      <c r="P635" t="b">
        <v>0</v>
      </c>
      <c r="Q635" t="b">
        <v>0</v>
      </c>
      <c r="R635" t="s">
        <v>71</v>
      </c>
      <c r="S635" s="6" t="str">
        <f>TRIM(MID(SUBSTITUTE($R635,"/",REPT(" ",LEN($R635))),(COLUMNS($R635:R635)-1)*LEN($R635)+1,LEN($R635)))</f>
        <v>film &amp; video</v>
      </c>
      <c r="T635" s="6" t="str">
        <f>TRIM(MID(SUBSTITUTE($R635,"/",REPT(" ",LEN($R635))),(COLUMNS($R635:S635)-1)*LEN($R635)+1,LEN($R635)))</f>
        <v>animation</v>
      </c>
    </row>
    <row r="636" spans="1:20" hidden="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604"/>
        <v>78.531302876480552</v>
      </c>
      <c r="G636" t="s">
        <v>74</v>
      </c>
      <c r="H636">
        <v>1658</v>
      </c>
      <c r="I636" s="5">
        <f t="shared" si="605"/>
        <v>55.985524728588658</v>
      </c>
      <c r="J636" t="s">
        <v>21</v>
      </c>
      <c r="K636" t="s">
        <v>22</v>
      </c>
      <c r="L636">
        <v>1490418000</v>
      </c>
      <c r="M636" s="10">
        <f t="shared" si="606"/>
        <v>42819.208333333328</v>
      </c>
      <c r="N636">
        <v>1491627600</v>
      </c>
      <c r="O636" s="10">
        <f t="shared" ref="O636" si="664">(((N636/60)/60)/24)+DATE(1970,1,1)</f>
        <v>42833.208333333328</v>
      </c>
      <c r="P636" t="b">
        <v>0</v>
      </c>
      <c r="Q636" t="b">
        <v>0</v>
      </c>
      <c r="R636" t="s">
        <v>269</v>
      </c>
      <c r="S636" s="6" t="str">
        <f>TRIM(MID(SUBSTITUTE($R636,"/",REPT(" ",LEN($R636))),(COLUMNS($R636:R636)-1)*LEN($R636)+1,LEN($R636)))</f>
        <v>film &amp; video</v>
      </c>
      <c r="T636" s="6" t="str">
        <f>TRIM(MID(SUBSTITUTE($R636,"/",REPT(" ",LEN($R636))),(COLUMNS($R636:S636)-1)*LEN($R636)+1,LEN($R636)))</f>
        <v>television</v>
      </c>
    </row>
    <row r="637" spans="1:20" hidden="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604"/>
        <v>114.09352517985612</v>
      </c>
      <c r="G637" t="s">
        <v>20</v>
      </c>
      <c r="H637">
        <v>2266</v>
      </c>
      <c r="I637" s="5">
        <f t="shared" si="605"/>
        <v>69.986760812003524</v>
      </c>
      <c r="J637" t="s">
        <v>21</v>
      </c>
      <c r="K637" t="s">
        <v>22</v>
      </c>
      <c r="L637">
        <v>1360389600</v>
      </c>
      <c r="M637" s="10">
        <f t="shared" si="606"/>
        <v>41314.25</v>
      </c>
      <c r="N637">
        <v>1363150800</v>
      </c>
      <c r="O637" s="10">
        <f t="shared" ref="O637" si="665">(((N637/60)/60)/24)+DATE(1970,1,1)</f>
        <v>41346.208333333336</v>
      </c>
      <c r="P637" t="b">
        <v>0</v>
      </c>
      <c r="Q637" t="b">
        <v>0</v>
      </c>
      <c r="R637" t="s">
        <v>269</v>
      </c>
      <c r="S637" s="6" t="str">
        <f>TRIM(MID(SUBSTITUTE($R637,"/",REPT(" ",LEN($R637))),(COLUMNS($R637:R637)-1)*LEN($R637)+1,LEN($R637)))</f>
        <v>film &amp; video</v>
      </c>
      <c r="T637" s="6" t="str">
        <f>TRIM(MID(SUBSTITUTE($R637,"/",REPT(" ",LEN($R637))),(COLUMNS($R637:S637)-1)*LEN($R637)+1,LEN($R637)))</f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604"/>
        <v>64.537683358624179</v>
      </c>
      <c r="G638" t="s">
        <v>14</v>
      </c>
      <c r="H638">
        <v>2604</v>
      </c>
      <c r="I638" s="5">
        <f t="shared" si="605"/>
        <v>48.998079877112133</v>
      </c>
      <c r="J638" t="s">
        <v>36</v>
      </c>
      <c r="K638" t="s">
        <v>37</v>
      </c>
      <c r="L638">
        <v>1326866400</v>
      </c>
      <c r="M638" s="10">
        <f t="shared" si="606"/>
        <v>40926.25</v>
      </c>
      <c r="N638">
        <v>1330754400</v>
      </c>
      <c r="O638" s="10">
        <f t="shared" ref="O638" si="666">(((N638/60)/60)/24)+DATE(1970,1,1)</f>
        <v>40971.25</v>
      </c>
      <c r="P638" t="b">
        <v>0</v>
      </c>
      <c r="Q638" t="b">
        <v>1</v>
      </c>
      <c r="R638" t="s">
        <v>71</v>
      </c>
      <c r="S638" s="6" t="str">
        <f>TRIM(MID(SUBSTITUTE($R638,"/",REPT(" ",LEN($R638))),(COLUMNS($R638:R638)-1)*LEN($R638)+1,LEN($R638)))</f>
        <v>film &amp; video</v>
      </c>
      <c r="T638" s="6" t="str">
        <f>TRIM(MID(SUBSTITUTE($R638,"/",REPT(" ",LEN($R638))),(COLUMNS($R638:S638)-1)*LEN($R638)+1,LEN($R638)))</f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604"/>
        <v>79.411764705882348</v>
      </c>
      <c r="G639" t="s">
        <v>14</v>
      </c>
      <c r="H639">
        <v>65</v>
      </c>
      <c r="I639" s="5">
        <f t="shared" si="605"/>
        <v>103.84615384615384</v>
      </c>
      <c r="J639" t="s">
        <v>21</v>
      </c>
      <c r="K639" t="s">
        <v>22</v>
      </c>
      <c r="L639">
        <v>1479103200</v>
      </c>
      <c r="M639" s="10">
        <f t="shared" si="606"/>
        <v>42688.25</v>
      </c>
      <c r="N639">
        <v>1479794400</v>
      </c>
      <c r="O639" s="10">
        <f t="shared" ref="O639" si="667">(((N639/60)/60)/24)+DATE(1970,1,1)</f>
        <v>42696.25</v>
      </c>
      <c r="P639" t="b">
        <v>0</v>
      </c>
      <c r="Q639" t="b">
        <v>0</v>
      </c>
      <c r="R639" t="s">
        <v>33</v>
      </c>
      <c r="S639" s="6" t="str">
        <f>TRIM(MID(SUBSTITUTE($R639,"/",REPT(" ",LEN($R639))),(COLUMNS($R639:R639)-1)*LEN($R639)+1,LEN($R639)))</f>
        <v>theater</v>
      </c>
      <c r="T639" s="6" t="str">
        <f>TRIM(MID(SUBSTITUTE($R639,"/",REPT(" ",LEN($R639))),(COLUMNS($R639:S639)-1)*LEN($R639)+1,LEN($R639)))</f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604"/>
        <v>11.419117647058824</v>
      </c>
      <c r="G640" t="s">
        <v>14</v>
      </c>
      <c r="H640">
        <v>94</v>
      </c>
      <c r="I640" s="5">
        <f t="shared" si="605"/>
        <v>99.127659574468083</v>
      </c>
      <c r="J640" t="s">
        <v>21</v>
      </c>
      <c r="K640" t="s">
        <v>22</v>
      </c>
      <c r="L640">
        <v>1280206800</v>
      </c>
      <c r="M640" s="10">
        <f t="shared" si="606"/>
        <v>40386.208333333336</v>
      </c>
      <c r="N640">
        <v>1281243600</v>
      </c>
      <c r="O640" s="10">
        <f t="shared" ref="O640" si="668">(((N640/60)/60)/24)+DATE(1970,1,1)</f>
        <v>40398.208333333336</v>
      </c>
      <c r="P640" t="b">
        <v>0</v>
      </c>
      <c r="Q640" t="b">
        <v>1</v>
      </c>
      <c r="R640" t="s">
        <v>33</v>
      </c>
      <c r="S640" s="6" t="str">
        <f>TRIM(MID(SUBSTITUTE($R640,"/",REPT(" ",LEN($R640))),(COLUMNS($R640:R640)-1)*LEN($R640)+1,LEN($R640)))</f>
        <v>theater</v>
      </c>
      <c r="T640" s="6" t="str">
        <f>TRIM(MID(SUBSTITUTE($R640,"/",REPT(" ",LEN($R640))),(COLUMNS($R640:S640)-1)*LEN($R640)+1,LEN($R640)))</f>
        <v>plays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604"/>
        <v>56.186046511627907</v>
      </c>
      <c r="G641" t="s">
        <v>47</v>
      </c>
      <c r="H641">
        <v>45</v>
      </c>
      <c r="I641" s="5">
        <f t="shared" si="605"/>
        <v>107.37777777777778</v>
      </c>
      <c r="J641" t="s">
        <v>21</v>
      </c>
      <c r="K641" t="s">
        <v>22</v>
      </c>
      <c r="L641">
        <v>1532754000</v>
      </c>
      <c r="M641" s="10">
        <f t="shared" si="606"/>
        <v>43309.208333333328</v>
      </c>
      <c r="N641">
        <v>1532754000</v>
      </c>
      <c r="O641" s="10">
        <f t="shared" ref="O641" si="669">(((N641/60)/60)/24)+DATE(1970,1,1)</f>
        <v>43309.208333333328</v>
      </c>
      <c r="P641" t="b">
        <v>0</v>
      </c>
      <c r="Q641" t="b">
        <v>1</v>
      </c>
      <c r="R641" t="s">
        <v>53</v>
      </c>
      <c r="S641" s="6" t="str">
        <f>TRIM(MID(SUBSTITUTE($R641,"/",REPT(" ",LEN($R641))),(COLUMNS($R641:R641)-1)*LEN($R641)+1,LEN($R641)))</f>
        <v>film &amp; video</v>
      </c>
      <c r="T641" s="6" t="str">
        <f>TRIM(MID(SUBSTITUTE($R641,"/",REPT(" ",LEN($R641))),(COLUMNS($R641:S641)-1)*LEN($R641)+1,LEN($R641)))</f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604"/>
        <v>16.501669449081803</v>
      </c>
      <c r="G642" t="s">
        <v>14</v>
      </c>
      <c r="H642">
        <v>257</v>
      </c>
      <c r="I642" s="5">
        <f t="shared" si="605"/>
        <v>76.922178988326849</v>
      </c>
      <c r="J642" t="s">
        <v>21</v>
      </c>
      <c r="K642" t="s">
        <v>22</v>
      </c>
      <c r="L642">
        <v>1453096800</v>
      </c>
      <c r="M642" s="10">
        <f t="shared" si="606"/>
        <v>42387.25</v>
      </c>
      <c r="N642">
        <v>1453356000</v>
      </c>
      <c r="O642" s="10">
        <f t="shared" ref="O642" si="670">(((N642/60)/60)/24)+DATE(1970,1,1)</f>
        <v>42390.25</v>
      </c>
      <c r="P642" t="b">
        <v>0</v>
      </c>
      <c r="Q642" t="b">
        <v>0</v>
      </c>
      <c r="R642" t="s">
        <v>33</v>
      </c>
      <c r="S642" s="6" t="str">
        <f>TRIM(MID(SUBSTITUTE($R642,"/",REPT(" ",LEN($R642))),(COLUMNS($R642:R642)-1)*LEN($R642)+1,LEN($R642)))</f>
        <v>theater</v>
      </c>
      <c r="T642" s="6" t="str">
        <f>TRIM(MID(SUBSTITUTE($R642,"/",REPT(" ",LEN($R642))),(COLUMNS($R642:S642)-1)*LEN($R642)+1,LEN($R642)))</f>
        <v>plays</v>
      </c>
    </row>
    <row r="643" spans="1:20" ht="31.5" hidden="1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71">E643/D643*100</f>
        <v>119.96808510638297</v>
      </c>
      <c r="G643" t="s">
        <v>20</v>
      </c>
      <c r="H643">
        <v>194</v>
      </c>
      <c r="I643" s="5">
        <f t="shared" ref="I643:I706" si="672">IFERROR(E643/H643,0)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673">(((L643/60)/60)/24)+DATE(1970,1,1)</f>
        <v>42786.25</v>
      </c>
      <c r="N643">
        <v>1489986000</v>
      </c>
      <c r="O643" s="10">
        <f t="shared" ref="O643" si="674">(((N643/60)/60)/24)+DATE(1970,1,1)</f>
        <v>42814.208333333328</v>
      </c>
      <c r="P643" t="b">
        <v>0</v>
      </c>
      <c r="Q643" t="b">
        <v>0</v>
      </c>
      <c r="R643" t="s">
        <v>33</v>
      </c>
      <c r="S643" s="6" t="str">
        <f>TRIM(MID(SUBSTITUTE($R643,"/",REPT(" ",LEN($R643))),(COLUMNS($R643:R643)-1)*LEN($R643)+1,LEN($R643)))</f>
        <v>theater</v>
      </c>
      <c r="T643" s="6" t="str">
        <f>TRIM(MID(SUBSTITUTE($R643,"/",REPT(" ",LEN($R643))),(COLUMNS($R643:S643)-1)*LEN($R643)+1,LEN($R643)))</f>
        <v>plays</v>
      </c>
    </row>
    <row r="644" spans="1:20" hidden="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71"/>
        <v>145.45652173913044</v>
      </c>
      <c r="G644" t="s">
        <v>20</v>
      </c>
      <c r="H644">
        <v>129</v>
      </c>
      <c r="I644" s="5">
        <f t="shared" si="672"/>
        <v>103.73643410852713</v>
      </c>
      <c r="J644" t="s">
        <v>15</v>
      </c>
      <c r="K644" t="s">
        <v>16</v>
      </c>
      <c r="L644">
        <v>1545026400</v>
      </c>
      <c r="M644" s="10">
        <f t="shared" si="673"/>
        <v>43451.25</v>
      </c>
      <c r="N644">
        <v>1545804000</v>
      </c>
      <c r="O644" s="10">
        <f t="shared" ref="O644" si="675">(((N644/60)/60)/24)+DATE(1970,1,1)</f>
        <v>43460.25</v>
      </c>
      <c r="P644" t="b">
        <v>0</v>
      </c>
      <c r="Q644" t="b">
        <v>0</v>
      </c>
      <c r="R644" t="s">
        <v>65</v>
      </c>
      <c r="S644" s="6" t="str">
        <f>TRIM(MID(SUBSTITUTE($R644,"/",REPT(" ",LEN($R644))),(COLUMNS($R644:R644)-1)*LEN($R644)+1,LEN($R644)))</f>
        <v>technology</v>
      </c>
      <c r="T644" s="6" t="str">
        <f>TRIM(MID(SUBSTITUTE($R644,"/",REPT(" ",LEN($R644))),(COLUMNS($R644:S644)-1)*LEN($R644)+1,LEN($R644)))</f>
        <v>wearables</v>
      </c>
    </row>
    <row r="645" spans="1:20" hidden="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71"/>
        <v>221.38255033557047</v>
      </c>
      <c r="G645" t="s">
        <v>20</v>
      </c>
      <c r="H645">
        <v>375</v>
      </c>
      <c r="I645" s="5">
        <f t="shared" si="672"/>
        <v>87.962666666666664</v>
      </c>
      <c r="J645" t="s">
        <v>21</v>
      </c>
      <c r="K645" t="s">
        <v>22</v>
      </c>
      <c r="L645">
        <v>1488348000</v>
      </c>
      <c r="M645" s="10">
        <f t="shared" si="673"/>
        <v>42795.25</v>
      </c>
      <c r="N645">
        <v>1489899600</v>
      </c>
      <c r="O645" s="10">
        <f t="shared" ref="O645" si="676">(((N645/60)/60)/24)+DATE(1970,1,1)</f>
        <v>42813.208333333328</v>
      </c>
      <c r="P645" t="b">
        <v>0</v>
      </c>
      <c r="Q645" t="b">
        <v>0</v>
      </c>
      <c r="R645" t="s">
        <v>33</v>
      </c>
      <c r="S645" s="6" t="str">
        <f>TRIM(MID(SUBSTITUTE($R645,"/",REPT(" ",LEN($R645))),(COLUMNS($R645:R645)-1)*LEN($R645)+1,LEN($R645)))</f>
        <v>theater</v>
      </c>
      <c r="T645" s="6" t="str">
        <f>TRIM(MID(SUBSTITUTE($R645,"/",REPT(" ",LEN($R645))),(COLUMNS($R645:S645)-1)*LEN($R645)+1,LEN($R645)))</f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71"/>
        <v>48.396694214876035</v>
      </c>
      <c r="G646" t="s">
        <v>14</v>
      </c>
      <c r="H646">
        <v>2928</v>
      </c>
      <c r="I646" s="5">
        <f t="shared" si="672"/>
        <v>28</v>
      </c>
      <c r="J646" t="s">
        <v>15</v>
      </c>
      <c r="K646" t="s">
        <v>16</v>
      </c>
      <c r="L646">
        <v>1545112800</v>
      </c>
      <c r="M646" s="10">
        <f t="shared" si="673"/>
        <v>43452.25</v>
      </c>
      <c r="N646">
        <v>1546495200</v>
      </c>
      <c r="O646" s="10">
        <f t="shared" ref="O646" si="677">(((N646/60)/60)/24)+DATE(1970,1,1)</f>
        <v>43468.25</v>
      </c>
      <c r="P646" t="b">
        <v>0</v>
      </c>
      <c r="Q646" t="b">
        <v>0</v>
      </c>
      <c r="R646" t="s">
        <v>33</v>
      </c>
      <c r="S646" s="6" t="str">
        <f>TRIM(MID(SUBSTITUTE($R646,"/",REPT(" ",LEN($R646))),(COLUMNS($R646:R646)-1)*LEN($R646)+1,LEN($R646)))</f>
        <v>theater</v>
      </c>
      <c r="T646" s="6" t="str">
        <f>TRIM(MID(SUBSTITUTE($R646,"/",REPT(" ",LEN($R646))),(COLUMNS($R646:S646)-1)*LEN($R646)+1,LEN($R646)))</f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71"/>
        <v>92.911504424778755</v>
      </c>
      <c r="G647" t="s">
        <v>14</v>
      </c>
      <c r="H647">
        <v>4697</v>
      </c>
      <c r="I647" s="5">
        <f t="shared" si="672"/>
        <v>37.999361294443261</v>
      </c>
      <c r="J647" t="s">
        <v>21</v>
      </c>
      <c r="K647" t="s">
        <v>22</v>
      </c>
      <c r="L647">
        <v>1537938000</v>
      </c>
      <c r="M647" s="10">
        <f t="shared" si="673"/>
        <v>43369.208333333328</v>
      </c>
      <c r="N647">
        <v>1539752400</v>
      </c>
      <c r="O647" s="10">
        <f t="shared" ref="O647" si="678">(((N647/60)/60)/24)+DATE(1970,1,1)</f>
        <v>43390.208333333328</v>
      </c>
      <c r="P647" t="b">
        <v>0</v>
      </c>
      <c r="Q647" t="b">
        <v>1</v>
      </c>
      <c r="R647" t="s">
        <v>23</v>
      </c>
      <c r="S647" s="6" t="str">
        <f>TRIM(MID(SUBSTITUTE($R647,"/",REPT(" ",LEN($R647))),(COLUMNS($R647:R647)-1)*LEN($R647)+1,LEN($R647)))</f>
        <v>music</v>
      </c>
      <c r="T647" s="6" t="str">
        <f>TRIM(MID(SUBSTITUTE($R647,"/",REPT(" ",LEN($R647))),(COLUMNS($R647:S647)-1)*LEN($R647)+1,LEN($R647)))</f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71"/>
        <v>88.599797365754824</v>
      </c>
      <c r="G648" t="s">
        <v>14</v>
      </c>
      <c r="H648">
        <v>2915</v>
      </c>
      <c r="I648" s="5">
        <f t="shared" si="672"/>
        <v>29.999313893653515</v>
      </c>
      <c r="J648" t="s">
        <v>21</v>
      </c>
      <c r="K648" t="s">
        <v>22</v>
      </c>
      <c r="L648">
        <v>1363150800</v>
      </c>
      <c r="M648" s="10">
        <f t="shared" si="673"/>
        <v>41346.208333333336</v>
      </c>
      <c r="N648">
        <v>1364101200</v>
      </c>
      <c r="O648" s="10">
        <f t="shared" ref="O648" si="679">(((N648/60)/60)/24)+DATE(1970,1,1)</f>
        <v>41357.208333333336</v>
      </c>
      <c r="P648" t="b">
        <v>0</v>
      </c>
      <c r="Q648" t="b">
        <v>0</v>
      </c>
      <c r="R648" t="s">
        <v>89</v>
      </c>
      <c r="S648" s="6" t="str">
        <f>TRIM(MID(SUBSTITUTE($R648,"/",REPT(" ",LEN($R648))),(COLUMNS($R648:R648)-1)*LEN($R648)+1,LEN($R648)))</f>
        <v>games</v>
      </c>
      <c r="T648" s="6" t="str">
        <f>TRIM(MID(SUBSTITUTE($R648,"/",REPT(" ",LEN($R648))),(COLUMNS($R648:S648)-1)*LEN($R648)+1,LEN($R648)))</f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71"/>
        <v>41.4</v>
      </c>
      <c r="G649" t="s">
        <v>14</v>
      </c>
      <c r="H649">
        <v>18</v>
      </c>
      <c r="I649" s="5">
        <f t="shared" si="672"/>
        <v>103.5</v>
      </c>
      <c r="J649" t="s">
        <v>21</v>
      </c>
      <c r="K649" t="s">
        <v>22</v>
      </c>
      <c r="L649">
        <v>1523250000</v>
      </c>
      <c r="M649" s="10">
        <f t="shared" si="673"/>
        <v>43199.208333333328</v>
      </c>
      <c r="N649">
        <v>1525323600</v>
      </c>
      <c r="O649" s="10">
        <f t="shared" ref="O649" si="680">(((N649/60)/60)/24)+DATE(1970,1,1)</f>
        <v>43223.208333333328</v>
      </c>
      <c r="P649" t="b">
        <v>0</v>
      </c>
      <c r="Q649" t="b">
        <v>0</v>
      </c>
      <c r="R649" t="s">
        <v>206</v>
      </c>
      <c r="S649" s="6" t="str">
        <f>TRIM(MID(SUBSTITUTE($R649,"/",REPT(" ",LEN($R649))),(COLUMNS($R649:R649)-1)*LEN($R649)+1,LEN($R649)))</f>
        <v>publishing</v>
      </c>
      <c r="T649" s="6" t="str">
        <f>TRIM(MID(SUBSTITUTE($R649,"/",REPT(" ",LEN($R649))),(COLUMNS($R649:S649)-1)*LEN($R649)+1,LEN($R649)))</f>
        <v>translations</v>
      </c>
    </row>
    <row r="650" spans="1:20" hidden="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71"/>
        <v>63.056795131845846</v>
      </c>
      <c r="G650" t="s">
        <v>74</v>
      </c>
      <c r="H650">
        <v>723</v>
      </c>
      <c r="I650" s="5">
        <f t="shared" si="672"/>
        <v>85.994467496542185</v>
      </c>
      <c r="J650" t="s">
        <v>21</v>
      </c>
      <c r="K650" t="s">
        <v>22</v>
      </c>
      <c r="L650">
        <v>1499317200</v>
      </c>
      <c r="M650" s="10">
        <f t="shared" si="673"/>
        <v>42922.208333333328</v>
      </c>
      <c r="N650">
        <v>1500872400</v>
      </c>
      <c r="O650" s="10">
        <f t="shared" ref="O650" si="681">(((N650/60)/60)/24)+DATE(1970,1,1)</f>
        <v>42940.208333333328</v>
      </c>
      <c r="P650" t="b">
        <v>1</v>
      </c>
      <c r="Q650" t="b">
        <v>0</v>
      </c>
      <c r="R650" t="s">
        <v>17</v>
      </c>
      <c r="S650" s="6" t="str">
        <f>TRIM(MID(SUBSTITUTE($R650,"/",REPT(" ",LEN($R650))),(COLUMNS($R650:R650)-1)*LEN($R650)+1,LEN($R650)))</f>
        <v>food</v>
      </c>
      <c r="T650" s="6" t="str">
        <f>TRIM(MID(SUBSTITUTE($R650,"/",REPT(" ",LEN($R650))),(COLUMNS($R650:S650)-1)*LEN($R650)+1,LEN($R650)))</f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71"/>
        <v>48.482333607230892</v>
      </c>
      <c r="G651" t="s">
        <v>14</v>
      </c>
      <c r="H651">
        <v>602</v>
      </c>
      <c r="I651" s="5">
        <f t="shared" si="672"/>
        <v>98.011627906976742</v>
      </c>
      <c r="J651" t="s">
        <v>98</v>
      </c>
      <c r="K651" t="s">
        <v>99</v>
      </c>
      <c r="L651">
        <v>1287550800</v>
      </c>
      <c r="M651" s="10">
        <f t="shared" si="673"/>
        <v>40471.208333333336</v>
      </c>
      <c r="N651">
        <v>1288501200</v>
      </c>
      <c r="O651" s="10">
        <f t="shared" ref="O651" si="682">(((N651/60)/60)/24)+DATE(1970,1,1)</f>
        <v>40482.208333333336</v>
      </c>
      <c r="P651" t="b">
        <v>1</v>
      </c>
      <c r="Q651" t="b">
        <v>1</v>
      </c>
      <c r="R651" t="s">
        <v>33</v>
      </c>
      <c r="S651" s="6" t="str">
        <f>TRIM(MID(SUBSTITUTE($R651,"/",REPT(" ",LEN($R651))),(COLUMNS($R651:R651)-1)*LEN($R651)+1,LEN($R651)))</f>
        <v>theater</v>
      </c>
      <c r="T651" s="6" t="str">
        <f>TRIM(MID(SUBSTITUTE($R651,"/",REPT(" ",LEN($R651))),(COLUMNS($R651:S651)-1)*LEN($R651)+1,LEN($R651)))</f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71"/>
        <v>2</v>
      </c>
      <c r="G652" t="s">
        <v>14</v>
      </c>
      <c r="H652">
        <v>1</v>
      </c>
      <c r="I652" s="5">
        <f t="shared" si="672"/>
        <v>2</v>
      </c>
      <c r="J652" t="s">
        <v>21</v>
      </c>
      <c r="K652" t="s">
        <v>22</v>
      </c>
      <c r="L652">
        <v>1404795600</v>
      </c>
      <c r="M652" s="10">
        <f t="shared" si="673"/>
        <v>41828.208333333336</v>
      </c>
      <c r="N652">
        <v>1407128400</v>
      </c>
      <c r="O652" s="10">
        <f t="shared" ref="O652" si="683">(((N652/60)/60)/24)+DATE(1970,1,1)</f>
        <v>41855.208333333336</v>
      </c>
      <c r="P652" t="b">
        <v>0</v>
      </c>
      <c r="Q652" t="b">
        <v>0</v>
      </c>
      <c r="R652" t="s">
        <v>159</v>
      </c>
      <c r="S652" s="6" t="str">
        <f>TRIM(MID(SUBSTITUTE($R652,"/",REPT(" ",LEN($R652))),(COLUMNS($R652:R652)-1)*LEN($R652)+1,LEN($R652)))</f>
        <v>music</v>
      </c>
      <c r="T652" s="6" t="str">
        <f>TRIM(MID(SUBSTITUTE($R652,"/",REPT(" ",LEN($R652))),(COLUMNS($R652:S652)-1)*LEN($R652)+1,LEN($R652)))</f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71"/>
        <v>88.47941026944585</v>
      </c>
      <c r="G653" t="s">
        <v>14</v>
      </c>
      <c r="H653">
        <v>3868</v>
      </c>
      <c r="I653" s="5">
        <f t="shared" si="672"/>
        <v>44.994570837642193</v>
      </c>
      <c r="J653" t="s">
        <v>107</v>
      </c>
      <c r="K653" t="s">
        <v>108</v>
      </c>
      <c r="L653">
        <v>1393048800</v>
      </c>
      <c r="M653" s="10">
        <f t="shared" si="673"/>
        <v>41692.25</v>
      </c>
      <c r="N653">
        <v>1394344800</v>
      </c>
      <c r="O653" s="10">
        <f t="shared" ref="O653" si="684">(((N653/60)/60)/24)+DATE(1970,1,1)</f>
        <v>41707.25</v>
      </c>
      <c r="P653" t="b">
        <v>0</v>
      </c>
      <c r="Q653" t="b">
        <v>0</v>
      </c>
      <c r="R653" t="s">
        <v>100</v>
      </c>
      <c r="S653" s="6" t="str">
        <f>TRIM(MID(SUBSTITUTE($R653,"/",REPT(" ",LEN($R653))),(COLUMNS($R653:R653)-1)*LEN($R653)+1,LEN($R653)))</f>
        <v>film &amp; video</v>
      </c>
      <c r="T653" s="6" t="str">
        <f>TRIM(MID(SUBSTITUTE($R653,"/",REPT(" ",LEN($R653))),(COLUMNS($R653:S653)-1)*LEN($R653)+1,LEN($R653)))</f>
        <v>shorts</v>
      </c>
    </row>
    <row r="654" spans="1:20" hidden="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71"/>
        <v>126.84</v>
      </c>
      <c r="G654" t="s">
        <v>20</v>
      </c>
      <c r="H654">
        <v>409</v>
      </c>
      <c r="I654" s="5">
        <f t="shared" si="672"/>
        <v>31.012224938875306</v>
      </c>
      <c r="J654" t="s">
        <v>21</v>
      </c>
      <c r="K654" t="s">
        <v>22</v>
      </c>
      <c r="L654">
        <v>1470373200</v>
      </c>
      <c r="M654" s="10">
        <f t="shared" si="673"/>
        <v>42587.208333333328</v>
      </c>
      <c r="N654">
        <v>1474088400</v>
      </c>
      <c r="O654" s="10">
        <f t="shared" ref="O654" si="685">(((N654/60)/60)/24)+DATE(1970,1,1)</f>
        <v>42630.208333333328</v>
      </c>
      <c r="P654" t="b">
        <v>0</v>
      </c>
      <c r="Q654" t="b">
        <v>0</v>
      </c>
      <c r="R654" t="s">
        <v>28</v>
      </c>
      <c r="S654" s="6" t="str">
        <f>TRIM(MID(SUBSTITUTE($R654,"/",REPT(" ",LEN($R654))),(COLUMNS($R654:R654)-1)*LEN($R654)+1,LEN($R654)))</f>
        <v>technology</v>
      </c>
      <c r="T654" s="6" t="str">
        <f>TRIM(MID(SUBSTITUTE($R654,"/",REPT(" ",LEN($R654))),(COLUMNS($R654:S654)-1)*LEN($R654)+1,LEN($R654)))</f>
        <v>web</v>
      </c>
    </row>
    <row r="655" spans="1:20" hidden="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71"/>
        <v>2338.833333333333</v>
      </c>
      <c r="G655" t="s">
        <v>20</v>
      </c>
      <c r="H655">
        <v>234</v>
      </c>
      <c r="I655" s="5">
        <f t="shared" si="672"/>
        <v>59.970085470085472</v>
      </c>
      <c r="J655" t="s">
        <v>21</v>
      </c>
      <c r="K655" t="s">
        <v>22</v>
      </c>
      <c r="L655">
        <v>1460091600</v>
      </c>
      <c r="M655" s="10">
        <f t="shared" si="673"/>
        <v>42468.208333333328</v>
      </c>
      <c r="N655">
        <v>1460264400</v>
      </c>
      <c r="O655" s="10">
        <f t="shared" ref="O655" si="686">(((N655/60)/60)/24)+DATE(1970,1,1)</f>
        <v>42470.208333333328</v>
      </c>
      <c r="P655" t="b">
        <v>0</v>
      </c>
      <c r="Q655" t="b">
        <v>0</v>
      </c>
      <c r="R655" t="s">
        <v>28</v>
      </c>
      <c r="S655" s="6" t="str">
        <f>TRIM(MID(SUBSTITUTE($R655,"/",REPT(" ",LEN($R655))),(COLUMNS($R655:R655)-1)*LEN($R655)+1,LEN($R655)))</f>
        <v>technology</v>
      </c>
      <c r="T655" s="6" t="str">
        <f>TRIM(MID(SUBSTITUTE($R655,"/",REPT(" ",LEN($R655))),(COLUMNS($R655:S655)-1)*LEN($R655)+1,LEN($R655)))</f>
        <v>web</v>
      </c>
    </row>
    <row r="656" spans="1:20" hidden="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71"/>
        <v>508.38857142857148</v>
      </c>
      <c r="G656" t="s">
        <v>20</v>
      </c>
      <c r="H656">
        <v>3016</v>
      </c>
      <c r="I656" s="5">
        <f t="shared" si="672"/>
        <v>58.9973474801061</v>
      </c>
      <c r="J656" t="s">
        <v>21</v>
      </c>
      <c r="K656" t="s">
        <v>22</v>
      </c>
      <c r="L656">
        <v>1440392400</v>
      </c>
      <c r="M656" s="10">
        <f t="shared" si="673"/>
        <v>42240.208333333328</v>
      </c>
      <c r="N656">
        <v>1440824400</v>
      </c>
      <c r="O656" s="10">
        <f t="shared" ref="O656" si="687">(((N656/60)/60)/24)+DATE(1970,1,1)</f>
        <v>42245.208333333328</v>
      </c>
      <c r="P656" t="b">
        <v>0</v>
      </c>
      <c r="Q656" t="b">
        <v>0</v>
      </c>
      <c r="R656" t="s">
        <v>148</v>
      </c>
      <c r="S656" s="6" t="str">
        <f>TRIM(MID(SUBSTITUTE($R656,"/",REPT(" ",LEN($R656))),(COLUMNS($R656:R656)-1)*LEN($R656)+1,LEN($R656)))</f>
        <v>music</v>
      </c>
      <c r="T656" s="6" t="str">
        <f>TRIM(MID(SUBSTITUTE($R656,"/",REPT(" ",LEN($R656))),(COLUMNS($R656:S656)-1)*LEN($R656)+1,LEN($R656)))</f>
        <v>metal</v>
      </c>
    </row>
    <row r="657" spans="1:20" hidden="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71"/>
        <v>191.47826086956522</v>
      </c>
      <c r="G657" t="s">
        <v>20</v>
      </c>
      <c r="H657">
        <v>264</v>
      </c>
      <c r="I657" s="5">
        <f t="shared" si="672"/>
        <v>50.045454545454547</v>
      </c>
      <c r="J657" t="s">
        <v>21</v>
      </c>
      <c r="K657" t="s">
        <v>22</v>
      </c>
      <c r="L657">
        <v>1488434400</v>
      </c>
      <c r="M657" s="10">
        <f t="shared" si="673"/>
        <v>42796.25</v>
      </c>
      <c r="N657">
        <v>1489554000</v>
      </c>
      <c r="O657" s="10">
        <f t="shared" ref="O657" si="688">(((N657/60)/60)/24)+DATE(1970,1,1)</f>
        <v>42809.208333333328</v>
      </c>
      <c r="P657" t="b">
        <v>1</v>
      </c>
      <c r="Q657" t="b">
        <v>0</v>
      </c>
      <c r="R657" t="s">
        <v>122</v>
      </c>
      <c r="S657" s="6" t="str">
        <f>TRIM(MID(SUBSTITUTE($R657,"/",REPT(" ",LEN($R657))),(COLUMNS($R657:R657)-1)*LEN($R657)+1,LEN($R657)))</f>
        <v>photography</v>
      </c>
      <c r="T657" s="6" t="str">
        <f>TRIM(MID(SUBSTITUTE($R657,"/",REPT(" ",LEN($R657))),(COLUMNS($R657:S657)-1)*LEN($R657)+1,LEN($R657)))</f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71"/>
        <v>42.127533783783782</v>
      </c>
      <c r="G658" t="s">
        <v>14</v>
      </c>
      <c r="H658">
        <v>504</v>
      </c>
      <c r="I658" s="5">
        <f t="shared" si="672"/>
        <v>98.966269841269835</v>
      </c>
      <c r="J658" t="s">
        <v>26</v>
      </c>
      <c r="K658" t="s">
        <v>27</v>
      </c>
      <c r="L658">
        <v>1514440800</v>
      </c>
      <c r="M658" s="10">
        <f t="shared" si="673"/>
        <v>43097.25</v>
      </c>
      <c r="N658">
        <v>1514872800</v>
      </c>
      <c r="O658" s="10">
        <f t="shared" ref="O658" si="689">(((N658/60)/60)/24)+DATE(1970,1,1)</f>
        <v>43102.25</v>
      </c>
      <c r="P658" t="b">
        <v>0</v>
      </c>
      <c r="Q658" t="b">
        <v>0</v>
      </c>
      <c r="R658" t="s">
        <v>17</v>
      </c>
      <c r="S658" s="6" t="str">
        <f>TRIM(MID(SUBSTITUTE($R658,"/",REPT(" ",LEN($R658))),(COLUMNS($R658:R658)-1)*LEN($R658)+1,LEN($R658)))</f>
        <v>food</v>
      </c>
      <c r="T658" s="6" t="str">
        <f>TRIM(MID(SUBSTITUTE($R658,"/",REPT(" ",LEN($R658))),(COLUMNS($R658:S658)-1)*LEN($R658)+1,LEN($R658)))</f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71"/>
        <v>8.24</v>
      </c>
      <c r="G659" t="s">
        <v>14</v>
      </c>
      <c r="H659">
        <v>14</v>
      </c>
      <c r="I659" s="5">
        <f t="shared" si="672"/>
        <v>58.857142857142854</v>
      </c>
      <c r="J659" t="s">
        <v>21</v>
      </c>
      <c r="K659" t="s">
        <v>22</v>
      </c>
      <c r="L659">
        <v>1514354400</v>
      </c>
      <c r="M659" s="10">
        <f t="shared" si="673"/>
        <v>43096.25</v>
      </c>
      <c r="N659">
        <v>1515736800</v>
      </c>
      <c r="O659" s="10">
        <f t="shared" ref="O659" si="690">(((N659/60)/60)/24)+DATE(1970,1,1)</f>
        <v>43112.25</v>
      </c>
      <c r="P659" t="b">
        <v>0</v>
      </c>
      <c r="Q659" t="b">
        <v>0</v>
      </c>
      <c r="R659" t="s">
        <v>474</v>
      </c>
      <c r="S659" s="6" t="str">
        <f>TRIM(MID(SUBSTITUTE($R659,"/",REPT(" ",LEN($R659))),(COLUMNS($R659:R659)-1)*LEN($R659)+1,LEN($R659)))</f>
        <v>film &amp; video</v>
      </c>
      <c r="T659" s="6" t="str">
        <f>TRIM(MID(SUBSTITUTE($R659,"/",REPT(" ",LEN($R659))),(COLUMNS($R659:S659)-1)*LEN($R659)+1,LEN($R659)))</f>
        <v>science fiction</v>
      </c>
    </row>
    <row r="660" spans="1:20" hidden="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71"/>
        <v>60.064638783269963</v>
      </c>
      <c r="G660" t="s">
        <v>74</v>
      </c>
      <c r="H660">
        <v>390</v>
      </c>
      <c r="I660" s="5">
        <f t="shared" si="672"/>
        <v>81.010256410256417</v>
      </c>
      <c r="J660" t="s">
        <v>21</v>
      </c>
      <c r="K660" t="s">
        <v>22</v>
      </c>
      <c r="L660">
        <v>1440910800</v>
      </c>
      <c r="M660" s="10">
        <f t="shared" si="673"/>
        <v>42246.208333333328</v>
      </c>
      <c r="N660">
        <v>1442898000</v>
      </c>
      <c r="O660" s="10">
        <f t="shared" ref="O660" si="691">(((N660/60)/60)/24)+DATE(1970,1,1)</f>
        <v>42269.208333333328</v>
      </c>
      <c r="P660" t="b">
        <v>0</v>
      </c>
      <c r="Q660" t="b">
        <v>0</v>
      </c>
      <c r="R660" t="s">
        <v>23</v>
      </c>
      <c r="S660" s="6" t="str">
        <f>TRIM(MID(SUBSTITUTE($R660,"/",REPT(" ",LEN($R660))),(COLUMNS($R660:R660)-1)*LEN($R660)+1,LEN($R660)))</f>
        <v>music</v>
      </c>
      <c r="T660" s="6" t="str">
        <f>TRIM(MID(SUBSTITUTE($R660,"/",REPT(" ",LEN($R660))),(COLUMNS($R660:S660)-1)*LEN($R660)+1,LEN($R660)))</f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71"/>
        <v>47.232808616404313</v>
      </c>
      <c r="G661" t="s">
        <v>14</v>
      </c>
      <c r="H661">
        <v>750</v>
      </c>
      <c r="I661" s="5">
        <f t="shared" si="672"/>
        <v>76.013333333333335</v>
      </c>
      <c r="J661" t="s">
        <v>40</v>
      </c>
      <c r="K661" t="s">
        <v>41</v>
      </c>
      <c r="L661">
        <v>1296108000</v>
      </c>
      <c r="M661" s="10">
        <f t="shared" si="673"/>
        <v>40570.25</v>
      </c>
      <c r="N661">
        <v>1296194400</v>
      </c>
      <c r="O661" s="10">
        <f t="shared" ref="O661" si="692">(((N661/60)/60)/24)+DATE(1970,1,1)</f>
        <v>40571.25</v>
      </c>
      <c r="P661" t="b">
        <v>0</v>
      </c>
      <c r="Q661" t="b">
        <v>0</v>
      </c>
      <c r="R661" t="s">
        <v>42</v>
      </c>
      <c r="S661" s="6" t="str">
        <f>TRIM(MID(SUBSTITUTE($R661,"/",REPT(" ",LEN($R661))),(COLUMNS($R661:R661)-1)*LEN($R661)+1,LEN($R661)))</f>
        <v>film &amp; video</v>
      </c>
      <c r="T661" s="6" t="str">
        <f>TRIM(MID(SUBSTITUTE($R661,"/",REPT(" ",LEN($R661))),(COLUMNS($R661:S661)-1)*LEN($R661)+1,LEN($R661)))</f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71"/>
        <v>81.736263736263737</v>
      </c>
      <c r="G662" t="s">
        <v>14</v>
      </c>
      <c r="H662">
        <v>77</v>
      </c>
      <c r="I662" s="5">
        <f t="shared" si="672"/>
        <v>96.597402597402592</v>
      </c>
      <c r="J662" t="s">
        <v>21</v>
      </c>
      <c r="K662" t="s">
        <v>22</v>
      </c>
      <c r="L662">
        <v>1440133200</v>
      </c>
      <c r="M662" s="10">
        <f t="shared" si="673"/>
        <v>42237.208333333328</v>
      </c>
      <c r="N662">
        <v>1440910800</v>
      </c>
      <c r="O662" s="10">
        <f t="shared" ref="O662" si="693">(((N662/60)/60)/24)+DATE(1970,1,1)</f>
        <v>42246.208333333328</v>
      </c>
      <c r="P662" t="b">
        <v>1</v>
      </c>
      <c r="Q662" t="b">
        <v>0</v>
      </c>
      <c r="R662" t="s">
        <v>33</v>
      </c>
      <c r="S662" s="6" t="str">
        <f>TRIM(MID(SUBSTITUTE($R662,"/",REPT(" ",LEN($R662))),(COLUMNS($R662:R662)-1)*LEN($R662)+1,LEN($R662)))</f>
        <v>theater</v>
      </c>
      <c r="T662" s="6" t="str">
        <f>TRIM(MID(SUBSTITUTE($R662,"/",REPT(" ",LEN($R662))),(COLUMNS($R662:S662)-1)*LEN($R662)+1,LEN($R662)))</f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71"/>
        <v>54.187265917603</v>
      </c>
      <c r="G663" t="s">
        <v>14</v>
      </c>
      <c r="H663">
        <v>752</v>
      </c>
      <c r="I663" s="5">
        <f t="shared" si="672"/>
        <v>76.957446808510639</v>
      </c>
      <c r="J663" t="s">
        <v>36</v>
      </c>
      <c r="K663" t="s">
        <v>37</v>
      </c>
      <c r="L663">
        <v>1332910800</v>
      </c>
      <c r="M663" s="10">
        <f t="shared" si="673"/>
        <v>40996.208333333336</v>
      </c>
      <c r="N663">
        <v>1335502800</v>
      </c>
      <c r="O663" s="10">
        <f t="shared" ref="O663" si="694">(((N663/60)/60)/24)+DATE(1970,1,1)</f>
        <v>41026.208333333336</v>
      </c>
      <c r="P663" t="b">
        <v>0</v>
      </c>
      <c r="Q663" t="b">
        <v>0</v>
      </c>
      <c r="R663" t="s">
        <v>159</v>
      </c>
      <c r="S663" s="6" t="str">
        <f>TRIM(MID(SUBSTITUTE($R663,"/",REPT(" ",LEN($R663))),(COLUMNS($R663:R663)-1)*LEN($R663)+1,LEN($R663)))</f>
        <v>music</v>
      </c>
      <c r="T663" s="6" t="str">
        <f>TRIM(MID(SUBSTITUTE($R663,"/",REPT(" ",LEN($R663))),(COLUMNS($R663:S663)-1)*LEN($R663)+1,LEN($R663)))</f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71"/>
        <v>97.868131868131869</v>
      </c>
      <c r="G664" t="s">
        <v>14</v>
      </c>
      <c r="H664">
        <v>131</v>
      </c>
      <c r="I664" s="5">
        <f t="shared" si="672"/>
        <v>67.984732824427482</v>
      </c>
      <c r="J664" t="s">
        <v>21</v>
      </c>
      <c r="K664" t="s">
        <v>22</v>
      </c>
      <c r="L664">
        <v>1544335200</v>
      </c>
      <c r="M664" s="10">
        <f t="shared" si="673"/>
        <v>43443.25</v>
      </c>
      <c r="N664">
        <v>1544680800</v>
      </c>
      <c r="O664" s="10">
        <f t="shared" ref="O664" si="695">(((N664/60)/60)/24)+DATE(1970,1,1)</f>
        <v>43447.25</v>
      </c>
      <c r="P664" t="b">
        <v>0</v>
      </c>
      <c r="Q664" t="b">
        <v>0</v>
      </c>
      <c r="R664" t="s">
        <v>33</v>
      </c>
      <c r="S664" s="6" t="str">
        <f>TRIM(MID(SUBSTITUTE($R664,"/",REPT(" ",LEN($R664))),(COLUMNS($R664:R664)-1)*LEN($R664)+1,LEN($R664)))</f>
        <v>theater</v>
      </c>
      <c r="T664" s="6" t="str">
        <f>TRIM(MID(SUBSTITUTE($R664,"/",REPT(" ",LEN($R664))),(COLUMNS($R664:S664)-1)*LEN($R664)+1,LEN($R664)))</f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71"/>
        <v>77.239999999999995</v>
      </c>
      <c r="G665" t="s">
        <v>14</v>
      </c>
      <c r="H665">
        <v>87</v>
      </c>
      <c r="I665" s="5">
        <f t="shared" si="672"/>
        <v>88.781609195402297</v>
      </c>
      <c r="J665" t="s">
        <v>21</v>
      </c>
      <c r="K665" t="s">
        <v>22</v>
      </c>
      <c r="L665">
        <v>1286427600</v>
      </c>
      <c r="M665" s="10">
        <f t="shared" si="673"/>
        <v>40458.208333333336</v>
      </c>
      <c r="N665">
        <v>1288414800</v>
      </c>
      <c r="O665" s="10">
        <f t="shared" ref="O665" si="696">(((N665/60)/60)/24)+DATE(1970,1,1)</f>
        <v>40481.208333333336</v>
      </c>
      <c r="P665" t="b">
        <v>0</v>
      </c>
      <c r="Q665" t="b">
        <v>0</v>
      </c>
      <c r="R665" t="s">
        <v>33</v>
      </c>
      <c r="S665" s="6" t="str">
        <f>TRIM(MID(SUBSTITUTE($R665,"/",REPT(" ",LEN($R665))),(COLUMNS($R665:R665)-1)*LEN($R665)+1,LEN($R665)))</f>
        <v>theater</v>
      </c>
      <c r="T665" s="6" t="str">
        <f>TRIM(MID(SUBSTITUTE($R665,"/",REPT(" ",LEN($R665))),(COLUMNS($R665:S665)-1)*LEN($R665)+1,LEN($R665)))</f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71"/>
        <v>33.464735516372798</v>
      </c>
      <c r="G666" t="s">
        <v>14</v>
      </c>
      <c r="H666">
        <v>1063</v>
      </c>
      <c r="I666" s="5">
        <f t="shared" si="672"/>
        <v>24.99623706491063</v>
      </c>
      <c r="J666" t="s">
        <v>21</v>
      </c>
      <c r="K666" t="s">
        <v>22</v>
      </c>
      <c r="L666">
        <v>1329717600</v>
      </c>
      <c r="M666" s="10">
        <f t="shared" si="673"/>
        <v>40959.25</v>
      </c>
      <c r="N666">
        <v>1330581600</v>
      </c>
      <c r="O666" s="10">
        <f t="shared" ref="O666" si="697">(((N666/60)/60)/24)+DATE(1970,1,1)</f>
        <v>40969.25</v>
      </c>
      <c r="P666" t="b">
        <v>0</v>
      </c>
      <c r="Q666" t="b">
        <v>0</v>
      </c>
      <c r="R666" t="s">
        <v>159</v>
      </c>
      <c r="S666" s="6" t="str">
        <f>TRIM(MID(SUBSTITUTE($R666,"/",REPT(" ",LEN($R666))),(COLUMNS($R666:R666)-1)*LEN($R666)+1,LEN($R666)))</f>
        <v>music</v>
      </c>
      <c r="T666" s="6" t="str">
        <f>TRIM(MID(SUBSTITUTE($R666,"/",REPT(" ",LEN($R666))),(COLUMNS($R666:S666)-1)*LEN($R666)+1,LEN($R666)))</f>
        <v>jazz</v>
      </c>
    </row>
    <row r="667" spans="1:20" hidden="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71"/>
        <v>239.58823529411765</v>
      </c>
      <c r="G667" t="s">
        <v>20</v>
      </c>
      <c r="H667">
        <v>272</v>
      </c>
      <c r="I667" s="5">
        <f t="shared" si="672"/>
        <v>44.922794117647058</v>
      </c>
      <c r="J667" t="s">
        <v>21</v>
      </c>
      <c r="K667" t="s">
        <v>22</v>
      </c>
      <c r="L667">
        <v>1310187600</v>
      </c>
      <c r="M667" s="10">
        <f t="shared" si="673"/>
        <v>40733.208333333336</v>
      </c>
      <c r="N667">
        <v>1311397200</v>
      </c>
      <c r="O667" s="10">
        <f t="shared" ref="O667" si="698">(((N667/60)/60)/24)+DATE(1970,1,1)</f>
        <v>40747.208333333336</v>
      </c>
      <c r="P667" t="b">
        <v>0</v>
      </c>
      <c r="Q667" t="b">
        <v>1</v>
      </c>
      <c r="R667" t="s">
        <v>42</v>
      </c>
      <c r="S667" s="6" t="str">
        <f>TRIM(MID(SUBSTITUTE($R667,"/",REPT(" ",LEN($R667))),(COLUMNS($R667:R667)-1)*LEN($R667)+1,LEN($R667)))</f>
        <v>film &amp; video</v>
      </c>
      <c r="T667" s="6" t="str">
        <f>TRIM(MID(SUBSTITUTE($R667,"/",REPT(" ",LEN($R667))),(COLUMNS($R667:S667)-1)*LEN($R667)+1,LEN($R667)))</f>
        <v>documentary</v>
      </c>
    </row>
    <row r="668" spans="1:20" hidden="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71"/>
        <v>64.032258064516128</v>
      </c>
      <c r="G668" t="s">
        <v>74</v>
      </c>
      <c r="H668">
        <v>25</v>
      </c>
      <c r="I668" s="5">
        <f t="shared" si="672"/>
        <v>79.400000000000006</v>
      </c>
      <c r="J668" t="s">
        <v>21</v>
      </c>
      <c r="K668" t="s">
        <v>22</v>
      </c>
      <c r="L668">
        <v>1377838800</v>
      </c>
      <c r="M668" s="10">
        <f t="shared" si="673"/>
        <v>41516.208333333336</v>
      </c>
      <c r="N668">
        <v>1378357200</v>
      </c>
      <c r="O668" s="10">
        <f t="shared" ref="O668" si="699">(((N668/60)/60)/24)+DATE(1970,1,1)</f>
        <v>41522.208333333336</v>
      </c>
      <c r="P668" t="b">
        <v>0</v>
      </c>
      <c r="Q668" t="b">
        <v>1</v>
      </c>
      <c r="R668" t="s">
        <v>33</v>
      </c>
      <c r="S668" s="6" t="str">
        <f>TRIM(MID(SUBSTITUTE($R668,"/",REPT(" ",LEN($R668))),(COLUMNS($R668:R668)-1)*LEN($R668)+1,LEN($R668)))</f>
        <v>theater</v>
      </c>
      <c r="T668" s="6" t="str">
        <f>TRIM(MID(SUBSTITUTE($R668,"/",REPT(" ",LEN($R668))),(COLUMNS($R668:S668)-1)*LEN($R668)+1,LEN($R668)))</f>
        <v>plays</v>
      </c>
    </row>
    <row r="669" spans="1:20" ht="31.5" hidden="1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71"/>
        <v>176.15942028985506</v>
      </c>
      <c r="G669" t="s">
        <v>20</v>
      </c>
      <c r="H669">
        <v>419</v>
      </c>
      <c r="I669" s="5">
        <f t="shared" si="672"/>
        <v>29.009546539379475</v>
      </c>
      <c r="J669" t="s">
        <v>21</v>
      </c>
      <c r="K669" t="s">
        <v>22</v>
      </c>
      <c r="L669">
        <v>1410325200</v>
      </c>
      <c r="M669" s="10">
        <f t="shared" si="673"/>
        <v>41892.208333333336</v>
      </c>
      <c r="N669">
        <v>1411102800</v>
      </c>
      <c r="O669" s="10">
        <f t="shared" ref="O669" si="700">(((N669/60)/60)/24)+DATE(1970,1,1)</f>
        <v>41901.208333333336</v>
      </c>
      <c r="P669" t="b">
        <v>0</v>
      </c>
      <c r="Q669" t="b">
        <v>0</v>
      </c>
      <c r="R669" t="s">
        <v>1029</v>
      </c>
      <c r="S669" s="6" t="str">
        <f>TRIM(MID(SUBSTITUTE($R669,"/",REPT(" ",LEN($R669))),(COLUMNS($R669:R669)-1)*LEN($R669)+1,LEN($R669)))</f>
        <v>journalism</v>
      </c>
      <c r="T669" s="6" t="str">
        <f>TRIM(MID(SUBSTITUTE($R669,"/",REPT(" ",LEN($R669))),(COLUMNS($R669:S669)-1)*LEN($R669)+1,LEN($R669)))</f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71"/>
        <v>20.33818181818182</v>
      </c>
      <c r="G670" t="s">
        <v>14</v>
      </c>
      <c r="H670">
        <v>76</v>
      </c>
      <c r="I670" s="5">
        <f t="shared" si="672"/>
        <v>73.59210526315789</v>
      </c>
      <c r="J670" t="s">
        <v>21</v>
      </c>
      <c r="K670" t="s">
        <v>22</v>
      </c>
      <c r="L670">
        <v>1343797200</v>
      </c>
      <c r="M670" s="10">
        <f t="shared" si="673"/>
        <v>41122.208333333336</v>
      </c>
      <c r="N670">
        <v>1344834000</v>
      </c>
      <c r="O670" s="10">
        <f t="shared" ref="O670" si="701">(((N670/60)/60)/24)+DATE(1970,1,1)</f>
        <v>41134.208333333336</v>
      </c>
      <c r="P670" t="b">
        <v>0</v>
      </c>
      <c r="Q670" t="b">
        <v>0</v>
      </c>
      <c r="R670" t="s">
        <v>33</v>
      </c>
      <c r="S670" s="6" t="str">
        <f>TRIM(MID(SUBSTITUTE($R670,"/",REPT(" ",LEN($R670))),(COLUMNS($R670:R670)-1)*LEN($R670)+1,LEN($R670)))</f>
        <v>theater</v>
      </c>
      <c r="T670" s="6" t="str">
        <f>TRIM(MID(SUBSTITUTE($R670,"/",REPT(" ",LEN($R670))),(COLUMNS($R670:S670)-1)*LEN($R670)+1,LEN($R670)))</f>
        <v>plays</v>
      </c>
    </row>
    <row r="671" spans="1:20" hidden="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71"/>
        <v>358.64754098360658</v>
      </c>
      <c r="G671" t="s">
        <v>20</v>
      </c>
      <c r="H671">
        <v>1621</v>
      </c>
      <c r="I671" s="5">
        <f t="shared" si="672"/>
        <v>107.97038864898211</v>
      </c>
      <c r="J671" t="s">
        <v>107</v>
      </c>
      <c r="K671" t="s">
        <v>108</v>
      </c>
      <c r="L671">
        <v>1498453200</v>
      </c>
      <c r="M671" s="10">
        <f t="shared" si="673"/>
        <v>42912.208333333328</v>
      </c>
      <c r="N671">
        <v>1499230800</v>
      </c>
      <c r="O671" s="10">
        <f t="shared" ref="O671" si="702">(((N671/60)/60)/24)+DATE(1970,1,1)</f>
        <v>42921.208333333328</v>
      </c>
      <c r="P671" t="b">
        <v>0</v>
      </c>
      <c r="Q671" t="b">
        <v>0</v>
      </c>
      <c r="R671" t="s">
        <v>33</v>
      </c>
      <c r="S671" s="6" t="str">
        <f>TRIM(MID(SUBSTITUTE($R671,"/",REPT(" ",LEN($R671))),(COLUMNS($R671:R671)-1)*LEN($R671)+1,LEN($R671)))</f>
        <v>theater</v>
      </c>
      <c r="T671" s="6" t="str">
        <f>TRIM(MID(SUBSTITUTE($R671,"/",REPT(" ",LEN($R671))),(COLUMNS($R671:S671)-1)*LEN($R671)+1,LEN($R671)))</f>
        <v>plays</v>
      </c>
    </row>
    <row r="672" spans="1:20" ht="31.5" hidden="1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71"/>
        <v>468.85802469135803</v>
      </c>
      <c r="G672" t="s">
        <v>20</v>
      </c>
      <c r="H672">
        <v>1101</v>
      </c>
      <c r="I672" s="5">
        <f t="shared" si="672"/>
        <v>68.987284287011803</v>
      </c>
      <c r="J672" t="s">
        <v>21</v>
      </c>
      <c r="K672" t="s">
        <v>22</v>
      </c>
      <c r="L672">
        <v>1456380000</v>
      </c>
      <c r="M672" s="10">
        <f t="shared" si="673"/>
        <v>42425.25</v>
      </c>
      <c r="N672">
        <v>1457416800</v>
      </c>
      <c r="O672" s="10">
        <f t="shared" ref="O672" si="703">(((N672/60)/60)/24)+DATE(1970,1,1)</f>
        <v>42437.25</v>
      </c>
      <c r="P672" t="b">
        <v>0</v>
      </c>
      <c r="Q672" t="b">
        <v>0</v>
      </c>
      <c r="R672" t="s">
        <v>60</v>
      </c>
      <c r="S672" s="6" t="str">
        <f>TRIM(MID(SUBSTITUTE($R672,"/",REPT(" ",LEN($R672))),(COLUMNS($R672:R672)-1)*LEN($R672)+1,LEN($R672)))</f>
        <v>music</v>
      </c>
      <c r="T672" s="6" t="str">
        <f>TRIM(MID(SUBSTITUTE($R672,"/",REPT(" ",LEN($R672))),(COLUMNS($R672:S672)-1)*LEN($R672)+1,LEN($R672)))</f>
        <v>indie rock</v>
      </c>
    </row>
    <row r="673" spans="1:20" ht="31.5" hidden="1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71"/>
        <v>122.05635245901641</v>
      </c>
      <c r="G673" t="s">
        <v>20</v>
      </c>
      <c r="H673">
        <v>1073</v>
      </c>
      <c r="I673" s="5">
        <f t="shared" si="672"/>
        <v>111.02236719478098</v>
      </c>
      <c r="J673" t="s">
        <v>21</v>
      </c>
      <c r="K673" t="s">
        <v>22</v>
      </c>
      <c r="L673">
        <v>1280552400</v>
      </c>
      <c r="M673" s="10">
        <f t="shared" si="673"/>
        <v>40390.208333333336</v>
      </c>
      <c r="N673">
        <v>1280898000</v>
      </c>
      <c r="O673" s="10">
        <f t="shared" ref="O673" si="704">(((N673/60)/60)/24)+DATE(1970,1,1)</f>
        <v>40394.208333333336</v>
      </c>
      <c r="P673" t="b">
        <v>0</v>
      </c>
      <c r="Q673" t="b">
        <v>1</v>
      </c>
      <c r="R673" t="s">
        <v>33</v>
      </c>
      <c r="S673" s="6" t="str">
        <f>TRIM(MID(SUBSTITUTE($R673,"/",REPT(" ",LEN($R673))),(COLUMNS($R673:R673)-1)*LEN($R673)+1,LEN($R673)))</f>
        <v>theater</v>
      </c>
      <c r="T673" s="6" t="str">
        <f>TRIM(MID(SUBSTITUTE($R673,"/",REPT(" ",LEN($R673))),(COLUMNS($R673:S673)-1)*LEN($R673)+1,LEN($R673)))</f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71"/>
        <v>55.931783729156137</v>
      </c>
      <c r="G674" t="s">
        <v>14</v>
      </c>
      <c r="H674">
        <v>4428</v>
      </c>
      <c r="I674" s="5">
        <f t="shared" si="672"/>
        <v>24.997515808491418</v>
      </c>
      <c r="J674" t="s">
        <v>26</v>
      </c>
      <c r="K674" t="s">
        <v>27</v>
      </c>
      <c r="L674">
        <v>1521608400</v>
      </c>
      <c r="M674" s="10">
        <f t="shared" si="673"/>
        <v>43180.208333333328</v>
      </c>
      <c r="N674">
        <v>1522472400</v>
      </c>
      <c r="O674" s="10">
        <f t="shared" ref="O674" si="705">(((N674/60)/60)/24)+DATE(1970,1,1)</f>
        <v>43190.208333333328</v>
      </c>
      <c r="P674" t="b">
        <v>0</v>
      </c>
      <c r="Q674" t="b">
        <v>0</v>
      </c>
      <c r="R674" t="s">
        <v>33</v>
      </c>
      <c r="S674" s="6" t="str">
        <f>TRIM(MID(SUBSTITUTE($R674,"/",REPT(" ",LEN($R674))),(COLUMNS($R674:R674)-1)*LEN($R674)+1,LEN($R674)))</f>
        <v>theater</v>
      </c>
      <c r="T674" s="6" t="str">
        <f>TRIM(MID(SUBSTITUTE($R674,"/",REPT(" ",LEN($R674))),(COLUMNS($R674:S674)-1)*LEN($R674)+1,LEN($R674)))</f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71"/>
        <v>43.660714285714285</v>
      </c>
      <c r="G675" t="s">
        <v>14</v>
      </c>
      <c r="H675">
        <v>58</v>
      </c>
      <c r="I675" s="5">
        <f t="shared" si="672"/>
        <v>42.155172413793103</v>
      </c>
      <c r="J675" t="s">
        <v>107</v>
      </c>
      <c r="K675" t="s">
        <v>108</v>
      </c>
      <c r="L675">
        <v>1460696400</v>
      </c>
      <c r="M675" s="10">
        <f t="shared" si="673"/>
        <v>42475.208333333328</v>
      </c>
      <c r="N675">
        <v>1462510800</v>
      </c>
      <c r="O675" s="10">
        <f t="shared" ref="O675" si="706">(((N675/60)/60)/24)+DATE(1970,1,1)</f>
        <v>42496.208333333328</v>
      </c>
      <c r="P675" t="b">
        <v>0</v>
      </c>
      <c r="Q675" t="b">
        <v>0</v>
      </c>
      <c r="R675" t="s">
        <v>60</v>
      </c>
      <c r="S675" s="6" t="str">
        <f>TRIM(MID(SUBSTITUTE($R675,"/",REPT(" ",LEN($R675))),(COLUMNS($R675:R675)-1)*LEN($R675)+1,LEN($R675)))</f>
        <v>music</v>
      </c>
      <c r="T675" s="6" t="str">
        <f>TRIM(MID(SUBSTITUTE($R675,"/",REPT(" ",LEN($R675))),(COLUMNS($R675:S675)-1)*LEN($R675)+1,LEN($R675)))</f>
        <v>indie rock</v>
      </c>
    </row>
    <row r="676" spans="1:20" hidden="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71"/>
        <v>33.53837141183363</v>
      </c>
      <c r="G676" t="s">
        <v>74</v>
      </c>
      <c r="H676">
        <v>1218</v>
      </c>
      <c r="I676" s="5">
        <f t="shared" si="672"/>
        <v>47.003284072249592</v>
      </c>
      <c r="J676" t="s">
        <v>21</v>
      </c>
      <c r="K676" t="s">
        <v>22</v>
      </c>
      <c r="L676">
        <v>1313730000</v>
      </c>
      <c r="M676" s="10">
        <f t="shared" si="673"/>
        <v>40774.208333333336</v>
      </c>
      <c r="N676">
        <v>1317790800</v>
      </c>
      <c r="O676" s="10">
        <f t="shared" ref="O676" si="707">(((N676/60)/60)/24)+DATE(1970,1,1)</f>
        <v>40821.208333333336</v>
      </c>
      <c r="P676" t="b">
        <v>0</v>
      </c>
      <c r="Q676" t="b">
        <v>0</v>
      </c>
      <c r="R676" t="s">
        <v>122</v>
      </c>
      <c r="S676" s="6" t="str">
        <f>TRIM(MID(SUBSTITUTE($R676,"/",REPT(" ",LEN($R676))),(COLUMNS($R676:R676)-1)*LEN($R676)+1,LEN($R676)))</f>
        <v>photography</v>
      </c>
      <c r="T676" s="6" t="str">
        <f>TRIM(MID(SUBSTITUTE($R676,"/",REPT(" ",LEN($R676))),(COLUMNS($R676:S676)-1)*LEN($R676)+1,LEN($R676)))</f>
        <v>photography books</v>
      </c>
    </row>
    <row r="677" spans="1:20" hidden="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71"/>
        <v>122.97938144329896</v>
      </c>
      <c r="G677" t="s">
        <v>20</v>
      </c>
      <c r="H677">
        <v>331</v>
      </c>
      <c r="I677" s="5">
        <f t="shared" si="672"/>
        <v>36.0392749244713</v>
      </c>
      <c r="J677" t="s">
        <v>21</v>
      </c>
      <c r="K677" t="s">
        <v>22</v>
      </c>
      <c r="L677">
        <v>1568178000</v>
      </c>
      <c r="M677" s="10">
        <f t="shared" si="673"/>
        <v>43719.208333333328</v>
      </c>
      <c r="N677">
        <v>1568782800</v>
      </c>
      <c r="O677" s="10">
        <f t="shared" ref="O677" si="708">(((N677/60)/60)/24)+DATE(1970,1,1)</f>
        <v>43726.208333333328</v>
      </c>
      <c r="P677" t="b">
        <v>0</v>
      </c>
      <c r="Q677" t="b">
        <v>0</v>
      </c>
      <c r="R677" t="s">
        <v>1029</v>
      </c>
      <c r="S677" s="6" t="str">
        <f>TRIM(MID(SUBSTITUTE($R677,"/",REPT(" ",LEN($R677))),(COLUMNS($R677:R677)-1)*LEN($R677)+1,LEN($R677)))</f>
        <v>journalism</v>
      </c>
      <c r="T677" s="6" t="str">
        <f>TRIM(MID(SUBSTITUTE($R677,"/",REPT(" ",LEN($R677))),(COLUMNS($R677:S677)-1)*LEN($R677)+1,LEN($R677)))</f>
        <v>audio</v>
      </c>
    </row>
    <row r="678" spans="1:20" hidden="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71"/>
        <v>189.74959871589084</v>
      </c>
      <c r="G678" t="s">
        <v>20</v>
      </c>
      <c r="H678">
        <v>1170</v>
      </c>
      <c r="I678" s="5">
        <f t="shared" si="672"/>
        <v>101.03760683760684</v>
      </c>
      <c r="J678" t="s">
        <v>21</v>
      </c>
      <c r="K678" t="s">
        <v>22</v>
      </c>
      <c r="L678">
        <v>1348635600</v>
      </c>
      <c r="M678" s="10">
        <f t="shared" si="673"/>
        <v>41178.208333333336</v>
      </c>
      <c r="N678">
        <v>1349413200</v>
      </c>
      <c r="O678" s="10">
        <f t="shared" ref="O678" si="709">(((N678/60)/60)/24)+DATE(1970,1,1)</f>
        <v>41187.208333333336</v>
      </c>
      <c r="P678" t="b">
        <v>0</v>
      </c>
      <c r="Q678" t="b">
        <v>0</v>
      </c>
      <c r="R678" t="s">
        <v>122</v>
      </c>
      <c r="S678" s="6" t="str">
        <f>TRIM(MID(SUBSTITUTE($R678,"/",REPT(" ",LEN($R678))),(COLUMNS($R678:R678)-1)*LEN($R678)+1,LEN($R678)))</f>
        <v>photography</v>
      </c>
      <c r="T678" s="6" t="str">
        <f>TRIM(MID(SUBSTITUTE($R678,"/",REPT(" ",LEN($R678))),(COLUMNS($R678:S678)-1)*LEN($R678)+1,LEN($R678)))</f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71"/>
        <v>83.622641509433961</v>
      </c>
      <c r="G679" t="s">
        <v>14</v>
      </c>
      <c r="H679">
        <v>111</v>
      </c>
      <c r="I679" s="5">
        <f t="shared" si="672"/>
        <v>39.927927927927925</v>
      </c>
      <c r="J679" t="s">
        <v>21</v>
      </c>
      <c r="K679" t="s">
        <v>22</v>
      </c>
      <c r="L679">
        <v>1468126800</v>
      </c>
      <c r="M679" s="10">
        <f t="shared" si="673"/>
        <v>42561.208333333328</v>
      </c>
      <c r="N679">
        <v>1472446800</v>
      </c>
      <c r="O679" s="10">
        <f t="shared" ref="O679" si="710">(((N679/60)/60)/24)+DATE(1970,1,1)</f>
        <v>42611.208333333328</v>
      </c>
      <c r="P679" t="b">
        <v>0</v>
      </c>
      <c r="Q679" t="b">
        <v>0</v>
      </c>
      <c r="R679" t="s">
        <v>119</v>
      </c>
      <c r="S679" s="6" t="str">
        <f>TRIM(MID(SUBSTITUTE($R679,"/",REPT(" ",LEN($R679))),(COLUMNS($R679:R679)-1)*LEN($R679)+1,LEN($R679)))</f>
        <v>publishing</v>
      </c>
      <c r="T679" s="6" t="str">
        <f>TRIM(MID(SUBSTITUTE($R679,"/",REPT(" ",LEN($R679))),(COLUMNS($R679:S679)-1)*LEN($R679)+1,LEN($R679)))</f>
        <v>fiction</v>
      </c>
    </row>
    <row r="680" spans="1:20" hidden="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71"/>
        <v>17.968844221105527</v>
      </c>
      <c r="G680" t="s">
        <v>74</v>
      </c>
      <c r="H680">
        <v>215</v>
      </c>
      <c r="I680" s="5">
        <f t="shared" si="672"/>
        <v>83.158139534883716</v>
      </c>
      <c r="J680" t="s">
        <v>21</v>
      </c>
      <c r="K680" t="s">
        <v>22</v>
      </c>
      <c r="L680">
        <v>1547877600</v>
      </c>
      <c r="M680" s="10">
        <f t="shared" si="673"/>
        <v>43484.25</v>
      </c>
      <c r="N680">
        <v>1548050400</v>
      </c>
      <c r="O680" s="10">
        <f t="shared" ref="O680" si="711">(((N680/60)/60)/24)+DATE(1970,1,1)</f>
        <v>43486.25</v>
      </c>
      <c r="P680" t="b">
        <v>0</v>
      </c>
      <c r="Q680" t="b">
        <v>0</v>
      </c>
      <c r="R680" t="s">
        <v>53</v>
      </c>
      <c r="S680" s="6" t="str">
        <f>TRIM(MID(SUBSTITUTE($R680,"/",REPT(" ",LEN($R680))),(COLUMNS($R680:R680)-1)*LEN($R680)+1,LEN($R680)))</f>
        <v>film &amp; video</v>
      </c>
      <c r="T680" s="6" t="str">
        <f>TRIM(MID(SUBSTITUTE($R680,"/",REPT(" ",LEN($R680))),(COLUMNS($R680:S680)-1)*LEN($R680)+1,LEN($R680)))</f>
        <v>drama</v>
      </c>
    </row>
    <row r="681" spans="1:20" hidden="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71"/>
        <v>1036.5</v>
      </c>
      <c r="G681" t="s">
        <v>20</v>
      </c>
      <c r="H681">
        <v>363</v>
      </c>
      <c r="I681" s="5">
        <f t="shared" si="672"/>
        <v>39.97520661157025</v>
      </c>
      <c r="J681" t="s">
        <v>21</v>
      </c>
      <c r="K681" t="s">
        <v>22</v>
      </c>
      <c r="L681">
        <v>1571374800</v>
      </c>
      <c r="M681" s="10">
        <f t="shared" si="673"/>
        <v>43756.208333333328</v>
      </c>
      <c r="N681">
        <v>1571806800</v>
      </c>
      <c r="O681" s="10">
        <f t="shared" ref="O681" si="712">(((N681/60)/60)/24)+DATE(1970,1,1)</f>
        <v>43761.208333333328</v>
      </c>
      <c r="P681" t="b">
        <v>0</v>
      </c>
      <c r="Q681" t="b">
        <v>1</v>
      </c>
      <c r="R681" t="s">
        <v>17</v>
      </c>
      <c r="S681" s="6" t="str">
        <f>TRIM(MID(SUBSTITUTE($R681,"/",REPT(" ",LEN($R681))),(COLUMNS($R681:R681)-1)*LEN($R681)+1,LEN($R681)))</f>
        <v>food</v>
      </c>
      <c r="T681" s="6" t="str">
        <f>TRIM(MID(SUBSTITUTE($R681,"/",REPT(" ",LEN($R681))),(COLUMNS($R681:S681)-1)*LEN($R681)+1,LEN($R681)))</f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71"/>
        <v>97.405219780219781</v>
      </c>
      <c r="G682" t="s">
        <v>14</v>
      </c>
      <c r="H682">
        <v>2955</v>
      </c>
      <c r="I682" s="5">
        <f t="shared" si="672"/>
        <v>47.993908629441627</v>
      </c>
      <c r="J682" t="s">
        <v>21</v>
      </c>
      <c r="K682" t="s">
        <v>22</v>
      </c>
      <c r="L682">
        <v>1576303200</v>
      </c>
      <c r="M682" s="10">
        <f t="shared" si="673"/>
        <v>43813.25</v>
      </c>
      <c r="N682">
        <v>1576476000</v>
      </c>
      <c r="O682" s="10">
        <f t="shared" ref="O682" si="713">(((N682/60)/60)/24)+DATE(1970,1,1)</f>
        <v>43815.25</v>
      </c>
      <c r="P682" t="b">
        <v>0</v>
      </c>
      <c r="Q682" t="b">
        <v>1</v>
      </c>
      <c r="R682" t="s">
        <v>292</v>
      </c>
      <c r="S682" s="6" t="str">
        <f>TRIM(MID(SUBSTITUTE($R682,"/",REPT(" ",LEN($R682))),(COLUMNS($R682:R682)-1)*LEN($R682)+1,LEN($R682)))</f>
        <v>games</v>
      </c>
      <c r="T682" s="6" t="str">
        <f>TRIM(MID(SUBSTITUTE($R682,"/",REPT(" ",LEN($R682))),(COLUMNS($R682:S682)-1)*LEN($R682)+1,LEN($R682)))</f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71"/>
        <v>86.386203150461711</v>
      </c>
      <c r="G683" t="s">
        <v>14</v>
      </c>
      <c r="H683">
        <v>1657</v>
      </c>
      <c r="I683" s="5">
        <f t="shared" si="672"/>
        <v>95.978877489438744</v>
      </c>
      <c r="J683" t="s">
        <v>21</v>
      </c>
      <c r="K683" t="s">
        <v>22</v>
      </c>
      <c r="L683">
        <v>1324447200</v>
      </c>
      <c r="M683" s="10">
        <f t="shared" si="673"/>
        <v>40898.25</v>
      </c>
      <c r="N683">
        <v>1324965600</v>
      </c>
      <c r="O683" s="10">
        <f t="shared" ref="O683" si="714">(((N683/60)/60)/24)+DATE(1970,1,1)</f>
        <v>40904.25</v>
      </c>
      <c r="P683" t="b">
        <v>0</v>
      </c>
      <c r="Q683" t="b">
        <v>0</v>
      </c>
      <c r="R683" t="s">
        <v>33</v>
      </c>
      <c r="S683" s="6" t="str">
        <f>TRIM(MID(SUBSTITUTE($R683,"/",REPT(" ",LEN($R683))),(COLUMNS($R683:R683)-1)*LEN($R683)+1,LEN($R683)))</f>
        <v>theater</v>
      </c>
      <c r="T683" s="6" t="str">
        <f>TRIM(MID(SUBSTITUTE($R683,"/",REPT(" ",LEN($R683))),(COLUMNS($R683:S683)-1)*LEN($R683)+1,LEN($R683)))</f>
        <v>plays</v>
      </c>
    </row>
    <row r="684" spans="1:20" hidden="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71"/>
        <v>150.16666666666666</v>
      </c>
      <c r="G684" t="s">
        <v>20</v>
      </c>
      <c r="H684">
        <v>103</v>
      </c>
      <c r="I684" s="5">
        <f t="shared" si="672"/>
        <v>78.728155339805824</v>
      </c>
      <c r="J684" t="s">
        <v>21</v>
      </c>
      <c r="K684" t="s">
        <v>22</v>
      </c>
      <c r="L684">
        <v>1386741600</v>
      </c>
      <c r="M684" s="10">
        <f t="shared" si="673"/>
        <v>41619.25</v>
      </c>
      <c r="N684">
        <v>1387519200</v>
      </c>
      <c r="O684" s="10">
        <f t="shared" ref="O684" si="715">(((N684/60)/60)/24)+DATE(1970,1,1)</f>
        <v>41628.25</v>
      </c>
      <c r="P684" t="b">
        <v>0</v>
      </c>
      <c r="Q684" t="b">
        <v>0</v>
      </c>
      <c r="R684" t="s">
        <v>33</v>
      </c>
      <c r="S684" s="6" t="str">
        <f>TRIM(MID(SUBSTITUTE($R684,"/",REPT(" ",LEN($R684))),(COLUMNS($R684:R684)-1)*LEN($R684)+1,LEN($R684)))</f>
        <v>theater</v>
      </c>
      <c r="T684" s="6" t="str">
        <f>TRIM(MID(SUBSTITUTE($R684,"/",REPT(" ",LEN($R684))),(COLUMNS($R684:S684)-1)*LEN($R684)+1,LEN($R684)))</f>
        <v>plays</v>
      </c>
    </row>
    <row r="685" spans="1:20" hidden="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71"/>
        <v>358.43478260869563</v>
      </c>
      <c r="G685" t="s">
        <v>20</v>
      </c>
      <c r="H685">
        <v>147</v>
      </c>
      <c r="I685" s="5">
        <f t="shared" si="672"/>
        <v>56.081632653061227</v>
      </c>
      <c r="J685" t="s">
        <v>21</v>
      </c>
      <c r="K685" t="s">
        <v>22</v>
      </c>
      <c r="L685">
        <v>1537074000</v>
      </c>
      <c r="M685" s="10">
        <f t="shared" si="673"/>
        <v>43359.208333333328</v>
      </c>
      <c r="N685">
        <v>1537246800</v>
      </c>
      <c r="O685" s="10">
        <f t="shared" ref="O685" si="716">(((N685/60)/60)/24)+DATE(1970,1,1)</f>
        <v>43361.208333333328</v>
      </c>
      <c r="P685" t="b">
        <v>0</v>
      </c>
      <c r="Q685" t="b">
        <v>0</v>
      </c>
      <c r="R685" t="s">
        <v>33</v>
      </c>
      <c r="S685" s="6" t="str">
        <f>TRIM(MID(SUBSTITUTE($R685,"/",REPT(" ",LEN($R685))),(COLUMNS($R685:R685)-1)*LEN($R685)+1,LEN($R685)))</f>
        <v>theater</v>
      </c>
      <c r="T685" s="6" t="str">
        <f>TRIM(MID(SUBSTITUTE($R685,"/",REPT(" ",LEN($R685))),(COLUMNS($R685:S685)-1)*LEN($R685)+1,LEN($R685)))</f>
        <v>plays</v>
      </c>
    </row>
    <row r="686" spans="1:20" hidden="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71"/>
        <v>542.85714285714289</v>
      </c>
      <c r="G686" t="s">
        <v>20</v>
      </c>
      <c r="H686">
        <v>110</v>
      </c>
      <c r="I686" s="5">
        <f t="shared" si="672"/>
        <v>69.090909090909093</v>
      </c>
      <c r="J686" t="s">
        <v>15</v>
      </c>
      <c r="K686" t="s">
        <v>16</v>
      </c>
      <c r="L686">
        <v>1277787600</v>
      </c>
      <c r="M686" s="10">
        <f t="shared" si="673"/>
        <v>40358.208333333336</v>
      </c>
      <c r="N686">
        <v>1279515600</v>
      </c>
      <c r="O686" s="10">
        <f t="shared" ref="O686" si="717">(((N686/60)/60)/24)+DATE(1970,1,1)</f>
        <v>40378.208333333336</v>
      </c>
      <c r="P686" t="b">
        <v>0</v>
      </c>
      <c r="Q686" t="b">
        <v>0</v>
      </c>
      <c r="R686" t="s">
        <v>68</v>
      </c>
      <c r="S686" s="6" t="str">
        <f>TRIM(MID(SUBSTITUTE($R686,"/",REPT(" ",LEN($R686))),(COLUMNS($R686:R686)-1)*LEN($R686)+1,LEN($R686)))</f>
        <v>publishing</v>
      </c>
      <c r="T686" s="6" t="str">
        <f>TRIM(MID(SUBSTITUTE($R686,"/",REPT(" ",LEN($R686))),(COLUMNS($R686:S686)-1)*LEN($R686)+1,LEN($R686)))</f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71"/>
        <v>67.500714285714281</v>
      </c>
      <c r="G687" t="s">
        <v>14</v>
      </c>
      <c r="H687">
        <v>926</v>
      </c>
      <c r="I687" s="5">
        <f t="shared" si="672"/>
        <v>102.05291576673866</v>
      </c>
      <c r="J687" t="s">
        <v>15</v>
      </c>
      <c r="K687" t="s">
        <v>16</v>
      </c>
      <c r="L687">
        <v>1440306000</v>
      </c>
      <c r="M687" s="10">
        <f t="shared" si="673"/>
        <v>42239.208333333328</v>
      </c>
      <c r="N687">
        <v>1442379600</v>
      </c>
      <c r="O687" s="10">
        <f t="shared" ref="O687" si="718">(((N687/60)/60)/24)+DATE(1970,1,1)</f>
        <v>42263.208333333328</v>
      </c>
      <c r="P687" t="b">
        <v>0</v>
      </c>
      <c r="Q687" t="b">
        <v>0</v>
      </c>
      <c r="R687" t="s">
        <v>33</v>
      </c>
      <c r="S687" s="6" t="str">
        <f>TRIM(MID(SUBSTITUTE($R687,"/",REPT(" ",LEN($R687))),(COLUMNS($R687:R687)-1)*LEN($R687)+1,LEN($R687)))</f>
        <v>theater</v>
      </c>
      <c r="T687" s="6" t="str">
        <f>TRIM(MID(SUBSTITUTE($R687,"/",REPT(" ",LEN($R687))),(COLUMNS($R687:S687)-1)*LEN($R687)+1,LEN($R687)))</f>
        <v>plays</v>
      </c>
    </row>
    <row r="688" spans="1:20" hidden="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71"/>
        <v>191.74666666666667</v>
      </c>
      <c r="G688" t="s">
        <v>20</v>
      </c>
      <c r="H688">
        <v>134</v>
      </c>
      <c r="I688" s="5">
        <f t="shared" si="672"/>
        <v>107.32089552238806</v>
      </c>
      <c r="J688" t="s">
        <v>21</v>
      </c>
      <c r="K688" t="s">
        <v>22</v>
      </c>
      <c r="L688">
        <v>1522126800</v>
      </c>
      <c r="M688" s="10">
        <f t="shared" si="673"/>
        <v>43186.208333333328</v>
      </c>
      <c r="N688">
        <v>1523077200</v>
      </c>
      <c r="O688" s="10">
        <f t="shared" ref="O688" si="719">(((N688/60)/60)/24)+DATE(1970,1,1)</f>
        <v>43197.208333333328</v>
      </c>
      <c r="P688" t="b">
        <v>0</v>
      </c>
      <c r="Q688" t="b">
        <v>0</v>
      </c>
      <c r="R688" t="s">
        <v>65</v>
      </c>
      <c r="S688" s="6" t="str">
        <f>TRIM(MID(SUBSTITUTE($R688,"/",REPT(" ",LEN($R688))),(COLUMNS($R688:R688)-1)*LEN($R688)+1,LEN($R688)))</f>
        <v>technology</v>
      </c>
      <c r="T688" s="6" t="str">
        <f>TRIM(MID(SUBSTITUTE($R688,"/",REPT(" ",LEN($R688))),(COLUMNS($R688:S688)-1)*LEN($R688)+1,LEN($R688)))</f>
        <v>wearables</v>
      </c>
    </row>
    <row r="689" spans="1:20" hidden="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71"/>
        <v>932</v>
      </c>
      <c r="G689" t="s">
        <v>20</v>
      </c>
      <c r="H689">
        <v>269</v>
      </c>
      <c r="I689" s="5">
        <f t="shared" si="672"/>
        <v>51.970260223048328</v>
      </c>
      <c r="J689" t="s">
        <v>21</v>
      </c>
      <c r="K689" t="s">
        <v>22</v>
      </c>
      <c r="L689">
        <v>1489298400</v>
      </c>
      <c r="M689" s="10">
        <f t="shared" si="673"/>
        <v>42806.25</v>
      </c>
      <c r="N689">
        <v>1489554000</v>
      </c>
      <c r="O689" s="10">
        <f t="shared" ref="O689" si="720">(((N689/60)/60)/24)+DATE(1970,1,1)</f>
        <v>42809.208333333328</v>
      </c>
      <c r="P689" t="b">
        <v>0</v>
      </c>
      <c r="Q689" t="b">
        <v>0</v>
      </c>
      <c r="R689" t="s">
        <v>33</v>
      </c>
      <c r="S689" s="6" t="str">
        <f>TRIM(MID(SUBSTITUTE($R689,"/",REPT(" ",LEN($R689))),(COLUMNS($R689:R689)-1)*LEN($R689)+1,LEN($R689)))</f>
        <v>theater</v>
      </c>
      <c r="T689" s="6" t="str">
        <f>TRIM(MID(SUBSTITUTE($R689,"/",REPT(" ",LEN($R689))),(COLUMNS($R689:S689)-1)*LEN($R689)+1,LEN($R689)))</f>
        <v>plays</v>
      </c>
    </row>
    <row r="690" spans="1:20" hidden="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71"/>
        <v>429.27586206896552</v>
      </c>
      <c r="G690" t="s">
        <v>20</v>
      </c>
      <c r="H690">
        <v>175</v>
      </c>
      <c r="I690" s="5">
        <f t="shared" si="672"/>
        <v>71.137142857142862</v>
      </c>
      <c r="J690" t="s">
        <v>21</v>
      </c>
      <c r="K690" t="s">
        <v>22</v>
      </c>
      <c r="L690">
        <v>1547100000</v>
      </c>
      <c r="M690" s="10">
        <f t="shared" si="673"/>
        <v>43475.25</v>
      </c>
      <c r="N690">
        <v>1548482400</v>
      </c>
      <c r="O690" s="10">
        <f t="shared" ref="O690" si="721">(((N690/60)/60)/24)+DATE(1970,1,1)</f>
        <v>43491.25</v>
      </c>
      <c r="P690" t="b">
        <v>0</v>
      </c>
      <c r="Q690" t="b">
        <v>1</v>
      </c>
      <c r="R690" t="s">
        <v>269</v>
      </c>
      <c r="S690" s="6" t="str">
        <f>TRIM(MID(SUBSTITUTE($R690,"/",REPT(" ",LEN($R690))),(COLUMNS($R690:R690)-1)*LEN($R690)+1,LEN($R690)))</f>
        <v>film &amp; video</v>
      </c>
      <c r="T690" s="6" t="str">
        <f>TRIM(MID(SUBSTITUTE($R690,"/",REPT(" ",LEN($R690))),(COLUMNS($R690:S690)-1)*LEN($R690)+1,LEN($R690)))</f>
        <v>television</v>
      </c>
    </row>
    <row r="691" spans="1:20" hidden="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71"/>
        <v>100.65753424657535</v>
      </c>
      <c r="G691" t="s">
        <v>20</v>
      </c>
      <c r="H691">
        <v>69</v>
      </c>
      <c r="I691" s="5">
        <f t="shared" si="672"/>
        <v>106.49275362318841</v>
      </c>
      <c r="J691" t="s">
        <v>21</v>
      </c>
      <c r="K691" t="s">
        <v>22</v>
      </c>
      <c r="L691">
        <v>1383022800</v>
      </c>
      <c r="M691" s="10">
        <f t="shared" si="673"/>
        <v>41576.208333333336</v>
      </c>
      <c r="N691">
        <v>1384063200</v>
      </c>
      <c r="O691" s="10">
        <f t="shared" ref="O691" si="722">(((N691/60)/60)/24)+DATE(1970,1,1)</f>
        <v>41588.25</v>
      </c>
      <c r="P691" t="b">
        <v>0</v>
      </c>
      <c r="Q691" t="b">
        <v>0</v>
      </c>
      <c r="R691" t="s">
        <v>28</v>
      </c>
      <c r="S691" s="6" t="str">
        <f>TRIM(MID(SUBSTITUTE($R691,"/",REPT(" ",LEN($R691))),(COLUMNS($R691:R691)-1)*LEN($R691)+1,LEN($R691)))</f>
        <v>technology</v>
      </c>
      <c r="T691" s="6" t="str">
        <f>TRIM(MID(SUBSTITUTE($R691,"/",REPT(" ",LEN($R691))),(COLUMNS($R691:S691)-1)*LEN($R691)+1,LEN($R691)))</f>
        <v>web</v>
      </c>
    </row>
    <row r="692" spans="1:20" hidden="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71"/>
        <v>226.61111111111109</v>
      </c>
      <c r="G692" t="s">
        <v>20</v>
      </c>
      <c r="H692">
        <v>190</v>
      </c>
      <c r="I692" s="5">
        <f t="shared" si="672"/>
        <v>42.93684210526316</v>
      </c>
      <c r="J692" t="s">
        <v>21</v>
      </c>
      <c r="K692" t="s">
        <v>22</v>
      </c>
      <c r="L692">
        <v>1322373600</v>
      </c>
      <c r="M692" s="10">
        <f t="shared" si="673"/>
        <v>40874.25</v>
      </c>
      <c r="N692">
        <v>1322892000</v>
      </c>
      <c r="O692" s="10">
        <f t="shared" ref="O692" si="723">(((N692/60)/60)/24)+DATE(1970,1,1)</f>
        <v>40880.25</v>
      </c>
      <c r="P692" t="b">
        <v>0</v>
      </c>
      <c r="Q692" t="b">
        <v>1</v>
      </c>
      <c r="R692" t="s">
        <v>42</v>
      </c>
      <c r="S692" s="6" t="str">
        <f>TRIM(MID(SUBSTITUTE($R692,"/",REPT(" ",LEN($R692))),(COLUMNS($R692:R692)-1)*LEN($R692)+1,LEN($R692)))</f>
        <v>film &amp; video</v>
      </c>
      <c r="T692" s="6" t="str">
        <f>TRIM(MID(SUBSTITUTE($R692,"/",REPT(" ",LEN($R692))),(COLUMNS($R692:S692)-1)*LEN($R692)+1,LEN($R692)))</f>
        <v>documentary</v>
      </c>
    </row>
    <row r="693" spans="1:20" hidden="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71"/>
        <v>142.38</v>
      </c>
      <c r="G693" t="s">
        <v>20</v>
      </c>
      <c r="H693">
        <v>237</v>
      </c>
      <c r="I693" s="5">
        <f t="shared" si="672"/>
        <v>30.037974683544302</v>
      </c>
      <c r="J693" t="s">
        <v>21</v>
      </c>
      <c r="K693" t="s">
        <v>22</v>
      </c>
      <c r="L693">
        <v>1349240400</v>
      </c>
      <c r="M693" s="10">
        <f t="shared" si="673"/>
        <v>41185.208333333336</v>
      </c>
      <c r="N693">
        <v>1350709200</v>
      </c>
      <c r="O693" s="10">
        <f t="shared" ref="O693" si="724">(((N693/60)/60)/24)+DATE(1970,1,1)</f>
        <v>41202.208333333336</v>
      </c>
      <c r="P693" t="b">
        <v>1</v>
      </c>
      <c r="Q693" t="b">
        <v>1</v>
      </c>
      <c r="R693" t="s">
        <v>42</v>
      </c>
      <c r="S693" s="6" t="str">
        <f>TRIM(MID(SUBSTITUTE($R693,"/",REPT(" ",LEN($R693))),(COLUMNS($R693:R693)-1)*LEN($R693)+1,LEN($R693)))</f>
        <v>film &amp; video</v>
      </c>
      <c r="T693" s="6" t="str">
        <f>TRIM(MID(SUBSTITUTE($R693,"/",REPT(" ",LEN($R693))),(COLUMNS($R693:S693)-1)*LEN($R693)+1,LEN($R693)))</f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71"/>
        <v>90.633333333333326</v>
      </c>
      <c r="G694" t="s">
        <v>14</v>
      </c>
      <c r="H694">
        <v>77</v>
      </c>
      <c r="I694" s="5">
        <f t="shared" si="672"/>
        <v>70.623376623376629</v>
      </c>
      <c r="J694" t="s">
        <v>40</v>
      </c>
      <c r="K694" t="s">
        <v>41</v>
      </c>
      <c r="L694">
        <v>1562648400</v>
      </c>
      <c r="M694" s="10">
        <f t="shared" si="673"/>
        <v>43655.208333333328</v>
      </c>
      <c r="N694">
        <v>1564203600</v>
      </c>
      <c r="O694" s="10">
        <f t="shared" ref="O694" si="725">(((N694/60)/60)/24)+DATE(1970,1,1)</f>
        <v>43673.208333333328</v>
      </c>
      <c r="P694" t="b">
        <v>0</v>
      </c>
      <c r="Q694" t="b">
        <v>0</v>
      </c>
      <c r="R694" t="s">
        <v>23</v>
      </c>
      <c r="S694" s="6" t="str">
        <f>TRIM(MID(SUBSTITUTE($R694,"/",REPT(" ",LEN($R694))),(COLUMNS($R694:R694)-1)*LEN($R694)+1,LEN($R694)))</f>
        <v>music</v>
      </c>
      <c r="T694" s="6" t="str">
        <f>TRIM(MID(SUBSTITUTE($R694,"/",REPT(" ",LEN($R694))),(COLUMNS($R694:S694)-1)*LEN($R694)+1,LEN($R694)))</f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71"/>
        <v>63.966740576496676</v>
      </c>
      <c r="G695" t="s">
        <v>14</v>
      </c>
      <c r="H695">
        <v>1748</v>
      </c>
      <c r="I695" s="5">
        <f t="shared" si="672"/>
        <v>66.016018306636155</v>
      </c>
      <c r="J695" t="s">
        <v>21</v>
      </c>
      <c r="K695" t="s">
        <v>22</v>
      </c>
      <c r="L695">
        <v>1508216400</v>
      </c>
      <c r="M695" s="10">
        <f t="shared" si="673"/>
        <v>43025.208333333328</v>
      </c>
      <c r="N695">
        <v>1509685200</v>
      </c>
      <c r="O695" s="10">
        <f t="shared" ref="O695" si="726">(((N695/60)/60)/24)+DATE(1970,1,1)</f>
        <v>43042.208333333328</v>
      </c>
      <c r="P695" t="b">
        <v>0</v>
      </c>
      <c r="Q695" t="b">
        <v>0</v>
      </c>
      <c r="R695" t="s">
        <v>33</v>
      </c>
      <c r="S695" s="6" t="str">
        <f>TRIM(MID(SUBSTITUTE($R695,"/",REPT(" ",LEN($R695))),(COLUMNS($R695:R695)-1)*LEN($R695)+1,LEN($R695)))</f>
        <v>theater</v>
      </c>
      <c r="T695" s="6" t="str">
        <f>TRIM(MID(SUBSTITUTE($R695,"/",REPT(" ",LEN($R695))),(COLUMNS($R695:S695)-1)*LEN($R695)+1,LEN($R695)))</f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71"/>
        <v>84.131868131868131</v>
      </c>
      <c r="G696" t="s">
        <v>14</v>
      </c>
      <c r="H696">
        <v>79</v>
      </c>
      <c r="I696" s="5">
        <f t="shared" si="672"/>
        <v>96.911392405063296</v>
      </c>
      <c r="J696" t="s">
        <v>21</v>
      </c>
      <c r="K696" t="s">
        <v>22</v>
      </c>
      <c r="L696">
        <v>1511762400</v>
      </c>
      <c r="M696" s="10">
        <f t="shared" si="673"/>
        <v>43066.25</v>
      </c>
      <c r="N696">
        <v>1514959200</v>
      </c>
      <c r="O696" s="10">
        <f t="shared" ref="O696" si="727">(((N696/60)/60)/24)+DATE(1970,1,1)</f>
        <v>43103.25</v>
      </c>
      <c r="P696" t="b">
        <v>0</v>
      </c>
      <c r="Q696" t="b">
        <v>0</v>
      </c>
      <c r="R696" t="s">
        <v>33</v>
      </c>
      <c r="S696" s="6" t="str">
        <f>TRIM(MID(SUBSTITUTE($R696,"/",REPT(" ",LEN($R696))),(COLUMNS($R696:R696)-1)*LEN($R696)+1,LEN($R696)))</f>
        <v>theater</v>
      </c>
      <c r="T696" s="6" t="str">
        <f>TRIM(MID(SUBSTITUTE($R696,"/",REPT(" ",LEN($R696))),(COLUMNS($R696:S696)-1)*LEN($R696)+1,LEN($R696)))</f>
        <v>plays</v>
      </c>
    </row>
    <row r="697" spans="1:20" hidden="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71"/>
        <v>133.93478260869566</v>
      </c>
      <c r="G697" t="s">
        <v>20</v>
      </c>
      <c r="H697">
        <v>196</v>
      </c>
      <c r="I697" s="5">
        <f t="shared" si="672"/>
        <v>62.867346938775512</v>
      </c>
      <c r="J697" t="s">
        <v>107</v>
      </c>
      <c r="K697" t="s">
        <v>108</v>
      </c>
      <c r="L697">
        <v>1447480800</v>
      </c>
      <c r="M697" s="10">
        <f t="shared" si="673"/>
        <v>42322.25</v>
      </c>
      <c r="N697">
        <v>1448863200</v>
      </c>
      <c r="O697" s="10">
        <f t="shared" ref="O697" si="728">(((N697/60)/60)/24)+DATE(1970,1,1)</f>
        <v>42338.25</v>
      </c>
      <c r="P697" t="b">
        <v>1</v>
      </c>
      <c r="Q697" t="b">
        <v>0</v>
      </c>
      <c r="R697" t="s">
        <v>23</v>
      </c>
      <c r="S697" s="6" t="str">
        <f>TRIM(MID(SUBSTITUTE($R697,"/",REPT(" ",LEN($R697))),(COLUMNS($R697:R697)-1)*LEN($R697)+1,LEN($R697)))</f>
        <v>music</v>
      </c>
      <c r="T697" s="6" t="str">
        <f>TRIM(MID(SUBSTITUTE($R697,"/",REPT(" ",LEN($R697))),(COLUMNS($R697:S697)-1)*LEN($R697)+1,LEN($R697)))</f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71"/>
        <v>59.042047531992694</v>
      </c>
      <c r="G698" t="s">
        <v>14</v>
      </c>
      <c r="H698">
        <v>889</v>
      </c>
      <c r="I698" s="5">
        <f t="shared" si="672"/>
        <v>108.98537682789652</v>
      </c>
      <c r="J698" t="s">
        <v>21</v>
      </c>
      <c r="K698" t="s">
        <v>22</v>
      </c>
      <c r="L698">
        <v>1429506000</v>
      </c>
      <c r="M698" s="10">
        <f t="shared" si="673"/>
        <v>42114.208333333328</v>
      </c>
      <c r="N698">
        <v>1429592400</v>
      </c>
      <c r="O698" s="10">
        <f t="shared" ref="O698" si="729">(((N698/60)/60)/24)+DATE(1970,1,1)</f>
        <v>42115.208333333328</v>
      </c>
      <c r="P698" t="b">
        <v>0</v>
      </c>
      <c r="Q698" t="b">
        <v>1</v>
      </c>
      <c r="R698" t="s">
        <v>33</v>
      </c>
      <c r="S698" s="6" t="str">
        <f>TRIM(MID(SUBSTITUTE($R698,"/",REPT(" ",LEN($R698))),(COLUMNS($R698:R698)-1)*LEN($R698)+1,LEN($R698)))</f>
        <v>theater</v>
      </c>
      <c r="T698" s="6" t="str">
        <f>TRIM(MID(SUBSTITUTE($R698,"/",REPT(" ",LEN($R698))),(COLUMNS($R698:S698)-1)*LEN($R698)+1,LEN($R698)))</f>
        <v>plays</v>
      </c>
    </row>
    <row r="699" spans="1:20" hidden="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71"/>
        <v>152.80062063615205</v>
      </c>
      <c r="G699" t="s">
        <v>20</v>
      </c>
      <c r="H699">
        <v>7295</v>
      </c>
      <c r="I699" s="5">
        <f t="shared" si="672"/>
        <v>26.999314599040439</v>
      </c>
      <c r="J699" t="s">
        <v>21</v>
      </c>
      <c r="K699" t="s">
        <v>22</v>
      </c>
      <c r="L699">
        <v>1522472400</v>
      </c>
      <c r="M699" s="10">
        <f t="shared" si="673"/>
        <v>43190.208333333328</v>
      </c>
      <c r="N699">
        <v>1522645200</v>
      </c>
      <c r="O699" s="10">
        <f t="shared" ref="O699" si="730">(((N699/60)/60)/24)+DATE(1970,1,1)</f>
        <v>43192.208333333328</v>
      </c>
      <c r="P699" t="b">
        <v>0</v>
      </c>
      <c r="Q699" t="b">
        <v>0</v>
      </c>
      <c r="R699" t="s">
        <v>50</v>
      </c>
      <c r="S699" s="6" t="str">
        <f>TRIM(MID(SUBSTITUTE($R699,"/",REPT(" ",LEN($R699))),(COLUMNS($R699:R699)-1)*LEN($R699)+1,LEN($R699)))</f>
        <v>music</v>
      </c>
      <c r="T699" s="6" t="str">
        <f>TRIM(MID(SUBSTITUTE($R699,"/",REPT(" ",LEN($R699))),(COLUMNS($R699:S699)-1)*LEN($R699)+1,LEN($R699)))</f>
        <v>electric music</v>
      </c>
    </row>
    <row r="700" spans="1:20" hidden="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71"/>
        <v>446.69121140142522</v>
      </c>
      <c r="G700" t="s">
        <v>20</v>
      </c>
      <c r="H700">
        <v>2893</v>
      </c>
      <c r="I700" s="5">
        <f t="shared" si="672"/>
        <v>65.004147943311438</v>
      </c>
      <c r="J700" t="s">
        <v>15</v>
      </c>
      <c r="K700" t="s">
        <v>16</v>
      </c>
      <c r="L700">
        <v>1322114400</v>
      </c>
      <c r="M700" s="10">
        <f t="shared" si="673"/>
        <v>40871.25</v>
      </c>
      <c r="N700">
        <v>1323324000</v>
      </c>
      <c r="O700" s="10">
        <f t="shared" ref="O700" si="731">(((N700/60)/60)/24)+DATE(1970,1,1)</f>
        <v>40885.25</v>
      </c>
      <c r="P700" t="b">
        <v>0</v>
      </c>
      <c r="Q700" t="b">
        <v>0</v>
      </c>
      <c r="R700" t="s">
        <v>65</v>
      </c>
      <c r="S700" s="6" t="str">
        <f>TRIM(MID(SUBSTITUTE($R700,"/",REPT(" ",LEN($R700))),(COLUMNS($R700:R700)-1)*LEN($R700)+1,LEN($R700)))</f>
        <v>technology</v>
      </c>
      <c r="T700" s="6" t="str">
        <f>TRIM(MID(SUBSTITUTE($R700,"/",REPT(" ",LEN($R700))),(COLUMNS($R700:S700)-1)*LEN($R700)+1,LEN($R700)))</f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71"/>
        <v>84.391891891891888</v>
      </c>
      <c r="G701" t="s">
        <v>14</v>
      </c>
      <c r="H701">
        <v>56</v>
      </c>
      <c r="I701" s="5">
        <f t="shared" si="672"/>
        <v>111.51785714285714</v>
      </c>
      <c r="J701" t="s">
        <v>21</v>
      </c>
      <c r="K701" t="s">
        <v>22</v>
      </c>
      <c r="L701">
        <v>1561438800</v>
      </c>
      <c r="M701" s="10">
        <f t="shared" si="673"/>
        <v>43641.208333333328</v>
      </c>
      <c r="N701">
        <v>1561525200</v>
      </c>
      <c r="O701" s="10">
        <f t="shared" ref="O701" si="732">(((N701/60)/60)/24)+DATE(1970,1,1)</f>
        <v>43642.208333333328</v>
      </c>
      <c r="P701" t="b">
        <v>0</v>
      </c>
      <c r="Q701" t="b">
        <v>0</v>
      </c>
      <c r="R701" t="s">
        <v>53</v>
      </c>
      <c r="S701" s="6" t="str">
        <f>TRIM(MID(SUBSTITUTE($R701,"/",REPT(" ",LEN($R701))),(COLUMNS($R701:R701)-1)*LEN($R701)+1,LEN($R701)))</f>
        <v>film &amp; video</v>
      </c>
      <c r="T701" s="6" t="str">
        <f>TRIM(MID(SUBSTITUTE($R701,"/",REPT(" ",LEN($R701))),(COLUMNS($R701:S701)-1)*LEN($R701)+1,LEN($R701)))</f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71"/>
        <v>3</v>
      </c>
      <c r="G702" t="s">
        <v>14</v>
      </c>
      <c r="H702">
        <v>1</v>
      </c>
      <c r="I702" s="5">
        <f t="shared" si="672"/>
        <v>3</v>
      </c>
      <c r="J702" t="s">
        <v>21</v>
      </c>
      <c r="K702" t="s">
        <v>22</v>
      </c>
      <c r="L702">
        <v>1264399200</v>
      </c>
      <c r="M702" s="10">
        <f t="shared" si="673"/>
        <v>40203.25</v>
      </c>
      <c r="N702">
        <v>1265695200</v>
      </c>
      <c r="O702" s="10">
        <f t="shared" ref="O702" si="733">(((N702/60)/60)/24)+DATE(1970,1,1)</f>
        <v>40218.25</v>
      </c>
      <c r="P702" t="b">
        <v>0</v>
      </c>
      <c r="Q702" t="b">
        <v>0</v>
      </c>
      <c r="R702" t="s">
        <v>65</v>
      </c>
      <c r="S702" s="6" t="str">
        <f>TRIM(MID(SUBSTITUTE($R702,"/",REPT(" ",LEN($R702))),(COLUMNS($R702:R702)-1)*LEN($R702)+1,LEN($R702)))</f>
        <v>technology</v>
      </c>
      <c r="T702" s="6" t="str">
        <f>TRIM(MID(SUBSTITUTE($R702,"/",REPT(" ",LEN($R702))),(COLUMNS($R702:S702)-1)*LEN($R702)+1,LEN($R702)))</f>
        <v>wearables</v>
      </c>
    </row>
    <row r="703" spans="1:20" ht="31.5" hidden="1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71"/>
        <v>175.02692307692308</v>
      </c>
      <c r="G703" t="s">
        <v>20</v>
      </c>
      <c r="H703">
        <v>820</v>
      </c>
      <c r="I703" s="5">
        <f t="shared" si="672"/>
        <v>110.99268292682927</v>
      </c>
      <c r="J703" t="s">
        <v>21</v>
      </c>
      <c r="K703" t="s">
        <v>22</v>
      </c>
      <c r="L703">
        <v>1301202000</v>
      </c>
      <c r="M703" s="10">
        <f t="shared" si="673"/>
        <v>40629.208333333336</v>
      </c>
      <c r="N703">
        <v>1301806800</v>
      </c>
      <c r="O703" s="10">
        <f t="shared" ref="O703" si="734">(((N703/60)/60)/24)+DATE(1970,1,1)</f>
        <v>40636.208333333336</v>
      </c>
      <c r="P703" t="b">
        <v>1</v>
      </c>
      <c r="Q703" t="b">
        <v>0</v>
      </c>
      <c r="R703" t="s">
        <v>33</v>
      </c>
      <c r="S703" s="6" t="str">
        <f>TRIM(MID(SUBSTITUTE($R703,"/",REPT(" ",LEN($R703))),(COLUMNS($R703:R703)-1)*LEN($R703)+1,LEN($R703)))</f>
        <v>theater</v>
      </c>
      <c r="T703" s="6" t="str">
        <f>TRIM(MID(SUBSTITUTE($R703,"/",REPT(" ",LEN($R703))),(COLUMNS($R703:S703)-1)*LEN($R703)+1,LEN($R703)))</f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71"/>
        <v>54.137931034482754</v>
      </c>
      <c r="G704" t="s">
        <v>14</v>
      </c>
      <c r="H704">
        <v>83</v>
      </c>
      <c r="I704" s="5">
        <f t="shared" si="672"/>
        <v>56.746987951807228</v>
      </c>
      <c r="J704" t="s">
        <v>21</v>
      </c>
      <c r="K704" t="s">
        <v>22</v>
      </c>
      <c r="L704">
        <v>1374469200</v>
      </c>
      <c r="M704" s="10">
        <f t="shared" si="673"/>
        <v>41477.208333333336</v>
      </c>
      <c r="N704">
        <v>1374901200</v>
      </c>
      <c r="O704" s="10">
        <f t="shared" ref="O704" si="735">(((N704/60)/60)/24)+DATE(1970,1,1)</f>
        <v>41482.208333333336</v>
      </c>
      <c r="P704" t="b">
        <v>0</v>
      </c>
      <c r="Q704" t="b">
        <v>0</v>
      </c>
      <c r="R704" t="s">
        <v>65</v>
      </c>
      <c r="S704" s="6" t="str">
        <f>TRIM(MID(SUBSTITUTE($R704,"/",REPT(" ",LEN($R704))),(COLUMNS($R704:R704)-1)*LEN($R704)+1,LEN($R704)))</f>
        <v>technology</v>
      </c>
      <c r="T704" s="6" t="str">
        <f>TRIM(MID(SUBSTITUTE($R704,"/",REPT(" ",LEN($R704))),(COLUMNS($R704:S704)-1)*LEN($R704)+1,LEN($R704)))</f>
        <v>wearables</v>
      </c>
    </row>
    <row r="705" spans="1:20" hidden="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71"/>
        <v>311.87381703470032</v>
      </c>
      <c r="G705" t="s">
        <v>20</v>
      </c>
      <c r="H705">
        <v>2038</v>
      </c>
      <c r="I705" s="5">
        <f t="shared" si="672"/>
        <v>97.020608439646708</v>
      </c>
      <c r="J705" t="s">
        <v>21</v>
      </c>
      <c r="K705" t="s">
        <v>22</v>
      </c>
      <c r="L705">
        <v>1334984400</v>
      </c>
      <c r="M705" s="10">
        <f t="shared" si="673"/>
        <v>41020.208333333336</v>
      </c>
      <c r="N705">
        <v>1336453200</v>
      </c>
      <c r="O705" s="10">
        <f t="shared" ref="O705" si="736">(((N705/60)/60)/24)+DATE(1970,1,1)</f>
        <v>41037.208333333336</v>
      </c>
      <c r="P705" t="b">
        <v>1</v>
      </c>
      <c r="Q705" t="b">
        <v>1</v>
      </c>
      <c r="R705" t="s">
        <v>206</v>
      </c>
      <c r="S705" s="6" t="str">
        <f>TRIM(MID(SUBSTITUTE($R705,"/",REPT(" ",LEN($R705))),(COLUMNS($R705:R705)-1)*LEN($R705)+1,LEN($R705)))</f>
        <v>publishing</v>
      </c>
      <c r="T705" s="6" t="str">
        <f>TRIM(MID(SUBSTITUTE($R705,"/",REPT(" ",LEN($R705))),(COLUMNS($R705:S705)-1)*LEN($R705)+1,LEN($R705)))</f>
        <v>translations</v>
      </c>
    </row>
    <row r="706" spans="1:20" ht="31.5" hidden="1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71"/>
        <v>122.78160919540231</v>
      </c>
      <c r="G706" t="s">
        <v>20</v>
      </c>
      <c r="H706">
        <v>116</v>
      </c>
      <c r="I706" s="5">
        <f t="shared" si="672"/>
        <v>92.08620689655173</v>
      </c>
      <c r="J706" t="s">
        <v>21</v>
      </c>
      <c r="K706" t="s">
        <v>22</v>
      </c>
      <c r="L706">
        <v>1467608400</v>
      </c>
      <c r="M706" s="10">
        <f t="shared" si="673"/>
        <v>42555.208333333328</v>
      </c>
      <c r="N706">
        <v>1468904400</v>
      </c>
      <c r="O706" s="10">
        <f t="shared" ref="O706" si="737">(((N706/60)/60)/24)+DATE(1970,1,1)</f>
        <v>42570.208333333328</v>
      </c>
      <c r="P706" t="b">
        <v>0</v>
      </c>
      <c r="Q706" t="b">
        <v>0</v>
      </c>
      <c r="R706" t="s">
        <v>71</v>
      </c>
      <c r="S706" s="6" t="str">
        <f>TRIM(MID(SUBSTITUTE($R706,"/",REPT(" ",LEN($R706))),(COLUMNS($R706:R706)-1)*LEN($R706)+1,LEN($R706)))</f>
        <v>film &amp; video</v>
      </c>
      <c r="T706" s="6" t="str">
        <f>TRIM(MID(SUBSTITUTE($R706,"/",REPT(" ",LEN($R706))),(COLUMNS($R706:S706)-1)*LEN($R706)+1,LEN($R706)))</f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738">E707/D707*100</f>
        <v>99.026517383618156</v>
      </c>
      <c r="G707" t="s">
        <v>14</v>
      </c>
      <c r="H707">
        <v>2025</v>
      </c>
      <c r="I707" s="5">
        <f t="shared" ref="I707:I770" si="739">IFERROR(E707/H707,0)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740">(((L707/60)/60)/24)+DATE(1970,1,1)</f>
        <v>41619.25</v>
      </c>
      <c r="N707">
        <v>1387087200</v>
      </c>
      <c r="O707" s="10">
        <f t="shared" ref="O707" si="741">(((N707/60)/60)/24)+DATE(1970,1,1)</f>
        <v>41623.25</v>
      </c>
      <c r="P707" t="b">
        <v>0</v>
      </c>
      <c r="Q707" t="b">
        <v>0</v>
      </c>
      <c r="R707" t="s">
        <v>68</v>
      </c>
      <c r="S707" s="6" t="str">
        <f>TRIM(MID(SUBSTITUTE($R707,"/",REPT(" ",LEN($R707))),(COLUMNS($R707:R707)-1)*LEN($R707)+1,LEN($R707)))</f>
        <v>publishing</v>
      </c>
      <c r="T707" s="6" t="str">
        <f>TRIM(MID(SUBSTITUTE($R707,"/",REPT(" ",LEN($R707))),(COLUMNS($R707:S707)-1)*LEN($R707)+1,LEN($R707)))</f>
        <v>nonfiction</v>
      </c>
    </row>
    <row r="708" spans="1:20" ht="31.5" hidden="1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738"/>
        <v>127.84686346863469</v>
      </c>
      <c r="G708" t="s">
        <v>20</v>
      </c>
      <c r="H708">
        <v>1345</v>
      </c>
      <c r="I708" s="5">
        <f t="shared" si="739"/>
        <v>103.03791821561339</v>
      </c>
      <c r="J708" t="s">
        <v>26</v>
      </c>
      <c r="K708" t="s">
        <v>27</v>
      </c>
      <c r="L708">
        <v>1546754400</v>
      </c>
      <c r="M708" s="10">
        <f t="shared" si="740"/>
        <v>43471.25</v>
      </c>
      <c r="N708">
        <v>1547445600</v>
      </c>
      <c r="O708" s="10">
        <f t="shared" ref="O708" si="742">(((N708/60)/60)/24)+DATE(1970,1,1)</f>
        <v>43479.25</v>
      </c>
      <c r="P708" t="b">
        <v>0</v>
      </c>
      <c r="Q708" t="b">
        <v>1</v>
      </c>
      <c r="R708" t="s">
        <v>28</v>
      </c>
      <c r="S708" s="6" t="str">
        <f>TRIM(MID(SUBSTITUTE($R708,"/",REPT(" ",LEN($R708))),(COLUMNS($R708:R708)-1)*LEN($R708)+1,LEN($R708)))</f>
        <v>technology</v>
      </c>
      <c r="T708" s="6" t="str">
        <f>TRIM(MID(SUBSTITUTE($R708,"/",REPT(" ",LEN($R708))),(COLUMNS($R708:S708)-1)*LEN($R708)+1,LEN($R708)))</f>
        <v>web</v>
      </c>
    </row>
    <row r="709" spans="1:20" ht="31.5" hidden="1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738"/>
        <v>158.61643835616439</v>
      </c>
      <c r="G709" t="s">
        <v>20</v>
      </c>
      <c r="H709">
        <v>168</v>
      </c>
      <c r="I709" s="5">
        <f t="shared" si="739"/>
        <v>68.922619047619051</v>
      </c>
      <c r="J709" t="s">
        <v>21</v>
      </c>
      <c r="K709" t="s">
        <v>22</v>
      </c>
      <c r="L709">
        <v>1544248800</v>
      </c>
      <c r="M709" s="10">
        <f t="shared" si="740"/>
        <v>43442.25</v>
      </c>
      <c r="N709">
        <v>1547359200</v>
      </c>
      <c r="O709" s="10">
        <f t="shared" ref="O709" si="743">(((N709/60)/60)/24)+DATE(1970,1,1)</f>
        <v>43478.25</v>
      </c>
      <c r="P709" t="b">
        <v>0</v>
      </c>
      <c r="Q709" t="b">
        <v>0</v>
      </c>
      <c r="R709" t="s">
        <v>53</v>
      </c>
      <c r="S709" s="6" t="str">
        <f>TRIM(MID(SUBSTITUTE($R709,"/",REPT(" ",LEN($R709))),(COLUMNS($R709:R709)-1)*LEN($R709)+1,LEN($R709)))</f>
        <v>film &amp; video</v>
      </c>
      <c r="T709" s="6" t="str">
        <f>TRIM(MID(SUBSTITUTE($R709,"/",REPT(" ",LEN($R709))),(COLUMNS($R709:S709)-1)*LEN($R709)+1,LEN($R709)))</f>
        <v>drama</v>
      </c>
    </row>
    <row r="710" spans="1:20" hidden="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738"/>
        <v>707.05882352941171</v>
      </c>
      <c r="G710" t="s">
        <v>20</v>
      </c>
      <c r="H710">
        <v>137</v>
      </c>
      <c r="I710" s="5">
        <f t="shared" si="739"/>
        <v>87.737226277372258</v>
      </c>
      <c r="J710" t="s">
        <v>98</v>
      </c>
      <c r="K710" t="s">
        <v>99</v>
      </c>
      <c r="L710">
        <v>1495429200</v>
      </c>
      <c r="M710" s="10">
        <f t="shared" si="740"/>
        <v>42877.208333333328</v>
      </c>
      <c r="N710">
        <v>1496293200</v>
      </c>
      <c r="O710" s="10">
        <f t="shared" ref="O710" si="744">(((N710/60)/60)/24)+DATE(1970,1,1)</f>
        <v>42887.208333333328</v>
      </c>
      <c r="P710" t="b">
        <v>0</v>
      </c>
      <c r="Q710" t="b">
        <v>0</v>
      </c>
      <c r="R710" t="s">
        <v>33</v>
      </c>
      <c r="S710" s="6" t="str">
        <f>TRIM(MID(SUBSTITUTE($R710,"/",REPT(" ",LEN($R710))),(COLUMNS($R710:R710)-1)*LEN($R710)+1,LEN($R710)))</f>
        <v>theater</v>
      </c>
      <c r="T710" s="6" t="str">
        <f>TRIM(MID(SUBSTITUTE($R710,"/",REPT(" ",LEN($R710))),(COLUMNS($R710:S710)-1)*LEN($R710)+1,LEN($R710)))</f>
        <v>plays</v>
      </c>
    </row>
    <row r="711" spans="1:20" hidden="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738"/>
        <v>142.38775510204081</v>
      </c>
      <c r="G711" t="s">
        <v>20</v>
      </c>
      <c r="H711">
        <v>186</v>
      </c>
      <c r="I711" s="5">
        <f t="shared" si="739"/>
        <v>75.021505376344081</v>
      </c>
      <c r="J711" t="s">
        <v>107</v>
      </c>
      <c r="K711" t="s">
        <v>108</v>
      </c>
      <c r="L711">
        <v>1334811600</v>
      </c>
      <c r="M711" s="10">
        <f t="shared" si="740"/>
        <v>41018.208333333336</v>
      </c>
      <c r="N711">
        <v>1335416400</v>
      </c>
      <c r="O711" s="10">
        <f t="shared" ref="O711" si="745">(((N711/60)/60)/24)+DATE(1970,1,1)</f>
        <v>41025.208333333336</v>
      </c>
      <c r="P711" t="b">
        <v>0</v>
      </c>
      <c r="Q711" t="b">
        <v>0</v>
      </c>
      <c r="R711" t="s">
        <v>33</v>
      </c>
      <c r="S711" s="6" t="str">
        <f>TRIM(MID(SUBSTITUTE($R711,"/",REPT(" ",LEN($R711))),(COLUMNS($R711:R711)-1)*LEN($R711)+1,LEN($R711)))</f>
        <v>theater</v>
      </c>
      <c r="T711" s="6" t="str">
        <f>TRIM(MID(SUBSTITUTE($R711,"/",REPT(" ",LEN($R711))),(COLUMNS($R711:S711)-1)*LEN($R711)+1,LEN($R711)))</f>
        <v>plays</v>
      </c>
    </row>
    <row r="712" spans="1:20" ht="31.5" hidden="1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738"/>
        <v>147.86046511627907</v>
      </c>
      <c r="G712" t="s">
        <v>20</v>
      </c>
      <c r="H712">
        <v>125</v>
      </c>
      <c r="I712" s="5">
        <f t="shared" si="739"/>
        <v>50.863999999999997</v>
      </c>
      <c r="J712" t="s">
        <v>21</v>
      </c>
      <c r="K712" t="s">
        <v>22</v>
      </c>
      <c r="L712">
        <v>1531544400</v>
      </c>
      <c r="M712" s="10">
        <f t="shared" si="740"/>
        <v>43295.208333333328</v>
      </c>
      <c r="N712">
        <v>1532149200</v>
      </c>
      <c r="O712" s="10">
        <f t="shared" ref="O712" si="746">(((N712/60)/60)/24)+DATE(1970,1,1)</f>
        <v>43302.208333333328</v>
      </c>
      <c r="P712" t="b">
        <v>0</v>
      </c>
      <c r="Q712" t="b">
        <v>1</v>
      </c>
      <c r="R712" t="s">
        <v>33</v>
      </c>
      <c r="S712" s="6" t="str">
        <f>TRIM(MID(SUBSTITUTE($R712,"/",REPT(" ",LEN($R712))),(COLUMNS($R712:R712)-1)*LEN($R712)+1,LEN($R712)))</f>
        <v>theater</v>
      </c>
      <c r="T712" s="6" t="str">
        <f>TRIM(MID(SUBSTITUTE($R712,"/",REPT(" ",LEN($R712))),(COLUMNS($R712:S712)-1)*LEN($R712)+1,LEN($R712)))</f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738"/>
        <v>20.322580645161288</v>
      </c>
      <c r="G713" t="s">
        <v>14</v>
      </c>
      <c r="H713">
        <v>14</v>
      </c>
      <c r="I713" s="5">
        <f t="shared" si="739"/>
        <v>90</v>
      </c>
      <c r="J713" t="s">
        <v>107</v>
      </c>
      <c r="K713" t="s">
        <v>108</v>
      </c>
      <c r="L713">
        <v>1453615200</v>
      </c>
      <c r="M713" s="10">
        <f t="shared" si="740"/>
        <v>42393.25</v>
      </c>
      <c r="N713">
        <v>1453788000</v>
      </c>
      <c r="O713" s="10">
        <f t="shared" ref="O713" si="747">(((N713/60)/60)/24)+DATE(1970,1,1)</f>
        <v>42395.25</v>
      </c>
      <c r="P713" t="b">
        <v>1</v>
      </c>
      <c r="Q713" t="b">
        <v>1</v>
      </c>
      <c r="R713" t="s">
        <v>33</v>
      </c>
      <c r="S713" s="6" t="str">
        <f>TRIM(MID(SUBSTITUTE($R713,"/",REPT(" ",LEN($R713))),(COLUMNS($R713:R713)-1)*LEN($R713)+1,LEN($R713)))</f>
        <v>theater</v>
      </c>
      <c r="T713" s="6" t="str">
        <f>TRIM(MID(SUBSTITUTE($R713,"/",REPT(" ",LEN($R713))),(COLUMNS($R713:S713)-1)*LEN($R713)+1,LEN($R713)))</f>
        <v>plays</v>
      </c>
    </row>
    <row r="714" spans="1:20" ht="31.5" hidden="1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738"/>
        <v>1840.625</v>
      </c>
      <c r="G714" t="s">
        <v>20</v>
      </c>
      <c r="H714">
        <v>202</v>
      </c>
      <c r="I714" s="5">
        <f t="shared" si="739"/>
        <v>72.896039603960389</v>
      </c>
      <c r="J714" t="s">
        <v>21</v>
      </c>
      <c r="K714" t="s">
        <v>22</v>
      </c>
      <c r="L714">
        <v>1467954000</v>
      </c>
      <c r="M714" s="10">
        <f t="shared" si="740"/>
        <v>42559.208333333328</v>
      </c>
      <c r="N714">
        <v>1471496400</v>
      </c>
      <c r="O714" s="10">
        <f t="shared" ref="O714" si="748">(((N714/60)/60)/24)+DATE(1970,1,1)</f>
        <v>42600.208333333328</v>
      </c>
      <c r="P714" t="b">
        <v>0</v>
      </c>
      <c r="Q714" t="b">
        <v>0</v>
      </c>
      <c r="R714" t="s">
        <v>33</v>
      </c>
      <c r="S714" s="6" t="str">
        <f>TRIM(MID(SUBSTITUTE($R714,"/",REPT(" ",LEN($R714))),(COLUMNS($R714:R714)-1)*LEN($R714)+1,LEN($R714)))</f>
        <v>theater</v>
      </c>
      <c r="T714" s="6" t="str">
        <f>TRIM(MID(SUBSTITUTE($R714,"/",REPT(" ",LEN($R714))),(COLUMNS($R714:S714)-1)*LEN($R714)+1,LEN($R714)))</f>
        <v>plays</v>
      </c>
    </row>
    <row r="715" spans="1:20" hidden="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738"/>
        <v>161.94202898550725</v>
      </c>
      <c r="G715" t="s">
        <v>20</v>
      </c>
      <c r="H715">
        <v>103</v>
      </c>
      <c r="I715" s="5">
        <f t="shared" si="739"/>
        <v>108.48543689320388</v>
      </c>
      <c r="J715" t="s">
        <v>21</v>
      </c>
      <c r="K715" t="s">
        <v>22</v>
      </c>
      <c r="L715">
        <v>1471842000</v>
      </c>
      <c r="M715" s="10">
        <f t="shared" si="740"/>
        <v>42604.208333333328</v>
      </c>
      <c r="N715">
        <v>1472878800</v>
      </c>
      <c r="O715" s="10">
        <f t="shared" ref="O715" si="749">(((N715/60)/60)/24)+DATE(1970,1,1)</f>
        <v>42616.208333333328</v>
      </c>
      <c r="P715" t="b">
        <v>0</v>
      </c>
      <c r="Q715" t="b">
        <v>0</v>
      </c>
      <c r="R715" t="s">
        <v>133</v>
      </c>
      <c r="S715" s="6" t="str">
        <f>TRIM(MID(SUBSTITUTE($R715,"/",REPT(" ",LEN($R715))),(COLUMNS($R715:R715)-1)*LEN($R715)+1,LEN($R715)))</f>
        <v>publishing</v>
      </c>
      <c r="T715" s="6" t="str">
        <f>TRIM(MID(SUBSTITUTE($R715,"/",REPT(" ",LEN($R715))),(COLUMNS($R715:S715)-1)*LEN($R715)+1,LEN($R715)))</f>
        <v>radio &amp; podcasts</v>
      </c>
    </row>
    <row r="716" spans="1:20" hidden="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738"/>
        <v>472.82077922077923</v>
      </c>
      <c r="G716" t="s">
        <v>20</v>
      </c>
      <c r="H716">
        <v>1785</v>
      </c>
      <c r="I716" s="5">
        <f t="shared" si="739"/>
        <v>101.98095238095237</v>
      </c>
      <c r="J716" t="s">
        <v>21</v>
      </c>
      <c r="K716" t="s">
        <v>22</v>
      </c>
      <c r="L716">
        <v>1408424400</v>
      </c>
      <c r="M716" s="10">
        <f t="shared" si="740"/>
        <v>41870.208333333336</v>
      </c>
      <c r="N716">
        <v>1408510800</v>
      </c>
      <c r="O716" s="10">
        <f t="shared" ref="O716" si="750">(((N716/60)/60)/24)+DATE(1970,1,1)</f>
        <v>41871.208333333336</v>
      </c>
      <c r="P716" t="b">
        <v>0</v>
      </c>
      <c r="Q716" t="b">
        <v>0</v>
      </c>
      <c r="R716" t="s">
        <v>23</v>
      </c>
      <c r="S716" s="6" t="str">
        <f>TRIM(MID(SUBSTITUTE($R716,"/",REPT(" ",LEN($R716))),(COLUMNS($R716:R716)-1)*LEN($R716)+1,LEN($R716)))</f>
        <v>music</v>
      </c>
      <c r="T716" s="6" t="str">
        <f>TRIM(MID(SUBSTITUTE($R716,"/",REPT(" ",LEN($R716))),(COLUMNS($R716:S716)-1)*LEN($R716)+1,LEN($R716)))</f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738"/>
        <v>24.466101694915253</v>
      </c>
      <c r="G717" t="s">
        <v>14</v>
      </c>
      <c r="H717">
        <v>656</v>
      </c>
      <c r="I717" s="5">
        <f t="shared" si="739"/>
        <v>44.009146341463413</v>
      </c>
      <c r="J717" t="s">
        <v>21</v>
      </c>
      <c r="K717" t="s">
        <v>22</v>
      </c>
      <c r="L717">
        <v>1281157200</v>
      </c>
      <c r="M717" s="10">
        <f t="shared" si="740"/>
        <v>40397.208333333336</v>
      </c>
      <c r="N717">
        <v>1281589200</v>
      </c>
      <c r="O717" s="10">
        <f t="shared" ref="O717" si="751">(((N717/60)/60)/24)+DATE(1970,1,1)</f>
        <v>40402.208333333336</v>
      </c>
      <c r="P717" t="b">
        <v>0</v>
      </c>
      <c r="Q717" t="b">
        <v>0</v>
      </c>
      <c r="R717" t="s">
        <v>292</v>
      </c>
      <c r="S717" s="6" t="str">
        <f>TRIM(MID(SUBSTITUTE($R717,"/",REPT(" ",LEN($R717))),(COLUMNS($R717:R717)-1)*LEN($R717)+1,LEN($R717)))</f>
        <v>games</v>
      </c>
      <c r="T717" s="6" t="str">
        <f>TRIM(MID(SUBSTITUTE($R717,"/",REPT(" ",LEN($R717))),(COLUMNS($R717:S717)-1)*LEN($R717)+1,LEN($R717)))</f>
        <v>mobile games</v>
      </c>
    </row>
    <row r="718" spans="1:20" hidden="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738"/>
        <v>517.65</v>
      </c>
      <c r="G718" t="s">
        <v>20</v>
      </c>
      <c r="H718">
        <v>157</v>
      </c>
      <c r="I718" s="5">
        <f t="shared" si="739"/>
        <v>65.942675159235662</v>
      </c>
      <c r="J718" t="s">
        <v>21</v>
      </c>
      <c r="K718" t="s">
        <v>22</v>
      </c>
      <c r="L718">
        <v>1373432400</v>
      </c>
      <c r="M718" s="10">
        <f t="shared" si="740"/>
        <v>41465.208333333336</v>
      </c>
      <c r="N718">
        <v>1375851600</v>
      </c>
      <c r="O718" s="10">
        <f t="shared" ref="O718" si="752">(((N718/60)/60)/24)+DATE(1970,1,1)</f>
        <v>41493.208333333336</v>
      </c>
      <c r="P718" t="b">
        <v>0</v>
      </c>
      <c r="Q718" t="b">
        <v>1</v>
      </c>
      <c r="R718" t="s">
        <v>33</v>
      </c>
      <c r="S718" s="6" t="str">
        <f>TRIM(MID(SUBSTITUTE($R718,"/",REPT(" ",LEN($R718))),(COLUMNS($R718:R718)-1)*LEN($R718)+1,LEN($R718)))</f>
        <v>theater</v>
      </c>
      <c r="T718" s="6" t="str">
        <f>TRIM(MID(SUBSTITUTE($R718,"/",REPT(" ",LEN($R718))),(COLUMNS($R718:S718)-1)*LEN($R718)+1,LEN($R718)))</f>
        <v>plays</v>
      </c>
    </row>
    <row r="719" spans="1:20" ht="31.5" hidden="1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738"/>
        <v>247.64285714285714</v>
      </c>
      <c r="G719" t="s">
        <v>20</v>
      </c>
      <c r="H719">
        <v>555</v>
      </c>
      <c r="I719" s="5">
        <f t="shared" si="739"/>
        <v>24.987387387387386</v>
      </c>
      <c r="J719" t="s">
        <v>21</v>
      </c>
      <c r="K719" t="s">
        <v>22</v>
      </c>
      <c r="L719">
        <v>1313989200</v>
      </c>
      <c r="M719" s="10">
        <f t="shared" si="740"/>
        <v>40777.208333333336</v>
      </c>
      <c r="N719">
        <v>1315803600</v>
      </c>
      <c r="O719" s="10">
        <f t="shared" ref="O719" si="753">(((N719/60)/60)/24)+DATE(1970,1,1)</f>
        <v>40798.208333333336</v>
      </c>
      <c r="P719" t="b">
        <v>0</v>
      </c>
      <c r="Q719" t="b">
        <v>0</v>
      </c>
      <c r="R719" t="s">
        <v>42</v>
      </c>
      <c r="S719" s="6" t="str">
        <f>TRIM(MID(SUBSTITUTE($R719,"/",REPT(" ",LEN($R719))),(COLUMNS($R719:R719)-1)*LEN($R719)+1,LEN($R719)))</f>
        <v>film &amp; video</v>
      </c>
      <c r="T719" s="6" t="str">
        <f>TRIM(MID(SUBSTITUTE($R719,"/",REPT(" ",LEN($R719))),(COLUMNS($R719:S719)-1)*LEN($R719)+1,LEN($R719)))</f>
        <v>documentary</v>
      </c>
    </row>
    <row r="720" spans="1:20" hidden="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738"/>
        <v>100.20481927710843</v>
      </c>
      <c r="G720" t="s">
        <v>20</v>
      </c>
      <c r="H720">
        <v>297</v>
      </c>
      <c r="I720" s="5">
        <f t="shared" si="739"/>
        <v>28.003367003367003</v>
      </c>
      <c r="J720" t="s">
        <v>21</v>
      </c>
      <c r="K720" t="s">
        <v>22</v>
      </c>
      <c r="L720">
        <v>1371445200</v>
      </c>
      <c r="M720" s="10">
        <f t="shared" si="740"/>
        <v>41442.208333333336</v>
      </c>
      <c r="N720">
        <v>1373691600</v>
      </c>
      <c r="O720" s="10">
        <f t="shared" ref="O720" si="754">(((N720/60)/60)/24)+DATE(1970,1,1)</f>
        <v>41468.208333333336</v>
      </c>
      <c r="P720" t="b">
        <v>0</v>
      </c>
      <c r="Q720" t="b">
        <v>0</v>
      </c>
      <c r="R720" t="s">
        <v>65</v>
      </c>
      <c r="S720" s="6" t="str">
        <f>TRIM(MID(SUBSTITUTE($R720,"/",REPT(" ",LEN($R720))),(COLUMNS($R720:R720)-1)*LEN($R720)+1,LEN($R720)))</f>
        <v>technology</v>
      </c>
      <c r="T720" s="6" t="str">
        <f>TRIM(MID(SUBSTITUTE($R720,"/",REPT(" ",LEN($R720))),(COLUMNS($R720:S720)-1)*LEN($R720)+1,LEN($R720)))</f>
        <v>wearables</v>
      </c>
    </row>
    <row r="721" spans="1:20" hidden="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738"/>
        <v>153</v>
      </c>
      <c r="G721" t="s">
        <v>20</v>
      </c>
      <c r="H721">
        <v>123</v>
      </c>
      <c r="I721" s="5">
        <f t="shared" si="739"/>
        <v>85.829268292682926</v>
      </c>
      <c r="J721" t="s">
        <v>21</v>
      </c>
      <c r="K721" t="s">
        <v>22</v>
      </c>
      <c r="L721">
        <v>1338267600</v>
      </c>
      <c r="M721" s="10">
        <f t="shared" si="740"/>
        <v>41058.208333333336</v>
      </c>
      <c r="N721">
        <v>1339218000</v>
      </c>
      <c r="O721" s="10">
        <f t="shared" ref="O721" si="755">(((N721/60)/60)/24)+DATE(1970,1,1)</f>
        <v>41069.208333333336</v>
      </c>
      <c r="P721" t="b">
        <v>0</v>
      </c>
      <c r="Q721" t="b">
        <v>0</v>
      </c>
      <c r="R721" t="s">
        <v>119</v>
      </c>
      <c r="S721" s="6" t="str">
        <f>TRIM(MID(SUBSTITUTE($R721,"/",REPT(" ",LEN($R721))),(COLUMNS($R721:R721)-1)*LEN($R721)+1,LEN($R721)))</f>
        <v>publishing</v>
      </c>
      <c r="T721" s="6" t="str">
        <f>TRIM(MID(SUBSTITUTE($R721,"/",REPT(" ",LEN($R721))),(COLUMNS($R721:S721)-1)*LEN($R721)+1,LEN($R721)))</f>
        <v>fiction</v>
      </c>
    </row>
    <row r="722" spans="1:20" ht="31.5" hidden="1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738"/>
        <v>37.091954022988503</v>
      </c>
      <c r="G722" t="s">
        <v>74</v>
      </c>
      <c r="H722">
        <v>38</v>
      </c>
      <c r="I722" s="5">
        <f t="shared" si="739"/>
        <v>84.921052631578945</v>
      </c>
      <c r="J722" t="s">
        <v>36</v>
      </c>
      <c r="K722" t="s">
        <v>37</v>
      </c>
      <c r="L722">
        <v>1519192800</v>
      </c>
      <c r="M722" s="10">
        <f t="shared" si="740"/>
        <v>43152.25</v>
      </c>
      <c r="N722">
        <v>1520402400</v>
      </c>
      <c r="O722" s="10">
        <f t="shared" ref="O722" si="756">(((N722/60)/60)/24)+DATE(1970,1,1)</f>
        <v>43166.25</v>
      </c>
      <c r="P722" t="b">
        <v>0</v>
      </c>
      <c r="Q722" t="b">
        <v>1</v>
      </c>
      <c r="R722" t="s">
        <v>33</v>
      </c>
      <c r="S722" s="6" t="str">
        <f>TRIM(MID(SUBSTITUTE($R722,"/",REPT(" ",LEN($R722))),(COLUMNS($R722:R722)-1)*LEN($R722)+1,LEN($R722)))</f>
        <v>theater</v>
      </c>
      <c r="T722" s="6" t="str">
        <f>TRIM(MID(SUBSTITUTE($R722,"/",REPT(" ",LEN($R722))),(COLUMNS($R722:S722)-1)*LEN($R722)+1,LEN($R722)))</f>
        <v>plays</v>
      </c>
    </row>
    <row r="723" spans="1:20" hidden="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738"/>
        <v>4.392394822006473</v>
      </c>
      <c r="G723" t="s">
        <v>74</v>
      </c>
      <c r="H723">
        <v>60</v>
      </c>
      <c r="I723" s="5">
        <f t="shared" si="739"/>
        <v>90.483333333333334</v>
      </c>
      <c r="J723" t="s">
        <v>21</v>
      </c>
      <c r="K723" t="s">
        <v>22</v>
      </c>
      <c r="L723">
        <v>1522818000</v>
      </c>
      <c r="M723" s="10">
        <f t="shared" si="740"/>
        <v>43194.208333333328</v>
      </c>
      <c r="N723">
        <v>1523336400</v>
      </c>
      <c r="O723" s="10">
        <f t="shared" ref="O723" si="757">(((N723/60)/60)/24)+DATE(1970,1,1)</f>
        <v>43200.208333333328</v>
      </c>
      <c r="P723" t="b">
        <v>0</v>
      </c>
      <c r="Q723" t="b">
        <v>0</v>
      </c>
      <c r="R723" t="s">
        <v>23</v>
      </c>
      <c r="S723" s="6" t="str">
        <f>TRIM(MID(SUBSTITUTE($R723,"/",REPT(" ",LEN($R723))),(COLUMNS($R723:R723)-1)*LEN($R723)+1,LEN($R723)))</f>
        <v>music</v>
      </c>
      <c r="T723" s="6" t="str">
        <f>TRIM(MID(SUBSTITUTE($R723,"/",REPT(" ",LEN($R723))),(COLUMNS($R723:S723)-1)*LEN($R723)+1,LEN($R723)))</f>
        <v>rock</v>
      </c>
    </row>
    <row r="724" spans="1:20" hidden="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738"/>
        <v>156.50721649484535</v>
      </c>
      <c r="G724" t="s">
        <v>20</v>
      </c>
      <c r="H724">
        <v>3036</v>
      </c>
      <c r="I724" s="5">
        <f t="shared" si="739"/>
        <v>25.00197628458498</v>
      </c>
      <c r="J724" t="s">
        <v>21</v>
      </c>
      <c r="K724" t="s">
        <v>22</v>
      </c>
      <c r="L724">
        <v>1509948000</v>
      </c>
      <c r="M724" s="10">
        <f t="shared" si="740"/>
        <v>43045.25</v>
      </c>
      <c r="N724">
        <v>1512280800</v>
      </c>
      <c r="O724" s="10">
        <f t="shared" ref="O724" si="758">(((N724/60)/60)/24)+DATE(1970,1,1)</f>
        <v>43072.25</v>
      </c>
      <c r="P724" t="b">
        <v>0</v>
      </c>
      <c r="Q724" t="b">
        <v>0</v>
      </c>
      <c r="R724" t="s">
        <v>42</v>
      </c>
      <c r="S724" s="6" t="str">
        <f>TRIM(MID(SUBSTITUTE($R724,"/",REPT(" ",LEN($R724))),(COLUMNS($R724:R724)-1)*LEN($R724)+1,LEN($R724)))</f>
        <v>film &amp; video</v>
      </c>
      <c r="T724" s="6" t="str">
        <f>TRIM(MID(SUBSTITUTE($R724,"/",REPT(" ",LEN($R724))),(COLUMNS($R724:S724)-1)*LEN($R724)+1,LEN($R724)))</f>
        <v>documentary</v>
      </c>
    </row>
    <row r="725" spans="1:20" hidden="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738"/>
        <v>270.40816326530609</v>
      </c>
      <c r="G725" t="s">
        <v>20</v>
      </c>
      <c r="H725">
        <v>144</v>
      </c>
      <c r="I725" s="5">
        <f t="shared" si="739"/>
        <v>92.013888888888886</v>
      </c>
      <c r="J725" t="s">
        <v>26</v>
      </c>
      <c r="K725" t="s">
        <v>27</v>
      </c>
      <c r="L725">
        <v>1456898400</v>
      </c>
      <c r="M725" s="10">
        <f t="shared" si="740"/>
        <v>42431.25</v>
      </c>
      <c r="N725">
        <v>1458709200</v>
      </c>
      <c r="O725" s="10">
        <f t="shared" ref="O725" si="759">(((N725/60)/60)/24)+DATE(1970,1,1)</f>
        <v>42452.208333333328</v>
      </c>
      <c r="P725" t="b">
        <v>0</v>
      </c>
      <c r="Q725" t="b">
        <v>0</v>
      </c>
      <c r="R725" t="s">
        <v>33</v>
      </c>
      <c r="S725" s="6" t="str">
        <f>TRIM(MID(SUBSTITUTE($R725,"/",REPT(" ",LEN($R725))),(COLUMNS($R725:R725)-1)*LEN($R725)+1,LEN($R725)))</f>
        <v>theater</v>
      </c>
      <c r="T725" s="6" t="str">
        <f>TRIM(MID(SUBSTITUTE($R725,"/",REPT(" ",LEN($R725))),(COLUMNS($R725:S725)-1)*LEN($R725)+1,LEN($R725)))</f>
        <v>plays</v>
      </c>
    </row>
    <row r="726" spans="1:20" ht="31.5" hidden="1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738"/>
        <v>134.05952380952382</v>
      </c>
      <c r="G726" t="s">
        <v>20</v>
      </c>
      <c r="H726">
        <v>121</v>
      </c>
      <c r="I726" s="5">
        <f t="shared" si="739"/>
        <v>93.066115702479337</v>
      </c>
      <c r="J726" t="s">
        <v>40</v>
      </c>
      <c r="K726" t="s">
        <v>41</v>
      </c>
      <c r="L726">
        <v>1413954000</v>
      </c>
      <c r="M726" s="10">
        <f t="shared" si="740"/>
        <v>41934.208333333336</v>
      </c>
      <c r="N726">
        <v>1414126800</v>
      </c>
      <c r="O726" s="10">
        <f t="shared" ref="O726" si="760">(((N726/60)/60)/24)+DATE(1970,1,1)</f>
        <v>41936.208333333336</v>
      </c>
      <c r="P726" t="b">
        <v>0</v>
      </c>
      <c r="Q726" t="b">
        <v>1</v>
      </c>
      <c r="R726" t="s">
        <v>33</v>
      </c>
      <c r="S726" s="6" t="str">
        <f>TRIM(MID(SUBSTITUTE($R726,"/",REPT(" ",LEN($R726))),(COLUMNS($R726:R726)-1)*LEN($R726)+1,LEN($R726)))</f>
        <v>theater</v>
      </c>
      <c r="T726" s="6" t="str">
        <f>TRIM(MID(SUBSTITUTE($R726,"/",REPT(" ",LEN($R726))),(COLUMNS($R726:S726)-1)*LEN($R726)+1,LEN($R726)))</f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738"/>
        <v>50.398033126293996</v>
      </c>
      <c r="G727" t="s">
        <v>14</v>
      </c>
      <c r="H727">
        <v>1596</v>
      </c>
      <c r="I727" s="5">
        <f t="shared" si="739"/>
        <v>61.008145363408524</v>
      </c>
      <c r="J727" t="s">
        <v>21</v>
      </c>
      <c r="K727" t="s">
        <v>22</v>
      </c>
      <c r="L727">
        <v>1416031200</v>
      </c>
      <c r="M727" s="10">
        <f t="shared" si="740"/>
        <v>41958.25</v>
      </c>
      <c r="N727">
        <v>1416204000</v>
      </c>
      <c r="O727" s="10">
        <f t="shared" ref="O727" si="761">(((N727/60)/60)/24)+DATE(1970,1,1)</f>
        <v>41960.25</v>
      </c>
      <c r="P727" t="b">
        <v>0</v>
      </c>
      <c r="Q727" t="b">
        <v>0</v>
      </c>
      <c r="R727" t="s">
        <v>292</v>
      </c>
      <c r="S727" s="6" t="str">
        <f>TRIM(MID(SUBSTITUTE($R727,"/",REPT(" ",LEN($R727))),(COLUMNS($R727:R727)-1)*LEN($R727)+1,LEN($R727)))</f>
        <v>games</v>
      </c>
      <c r="T727" s="6" t="str">
        <f>TRIM(MID(SUBSTITUTE($R727,"/",REPT(" ",LEN($R727))),(COLUMNS($R727:S727)-1)*LEN($R727)+1,LEN($R727)))</f>
        <v>mobile games</v>
      </c>
    </row>
    <row r="728" spans="1:20" hidden="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738"/>
        <v>88.815837937384899</v>
      </c>
      <c r="G728" t="s">
        <v>74</v>
      </c>
      <c r="H728">
        <v>524</v>
      </c>
      <c r="I728" s="5">
        <f t="shared" si="739"/>
        <v>92.036259541984734</v>
      </c>
      <c r="J728" t="s">
        <v>21</v>
      </c>
      <c r="K728" t="s">
        <v>22</v>
      </c>
      <c r="L728">
        <v>1287982800</v>
      </c>
      <c r="M728" s="10">
        <f t="shared" si="740"/>
        <v>40476.208333333336</v>
      </c>
      <c r="N728">
        <v>1288501200</v>
      </c>
      <c r="O728" s="10">
        <f t="shared" ref="O728" si="762">(((N728/60)/60)/24)+DATE(1970,1,1)</f>
        <v>40482.208333333336</v>
      </c>
      <c r="P728" t="b">
        <v>0</v>
      </c>
      <c r="Q728" t="b">
        <v>1</v>
      </c>
      <c r="R728" t="s">
        <v>33</v>
      </c>
      <c r="S728" s="6" t="str">
        <f>TRIM(MID(SUBSTITUTE($R728,"/",REPT(" ",LEN($R728))),(COLUMNS($R728:R728)-1)*LEN($R728)+1,LEN($R728)))</f>
        <v>theater</v>
      </c>
      <c r="T728" s="6" t="str">
        <f>TRIM(MID(SUBSTITUTE($R728,"/",REPT(" ",LEN($R728))),(COLUMNS($R728:S728)-1)*LEN($R728)+1,LEN($R728)))</f>
        <v>plays</v>
      </c>
    </row>
    <row r="729" spans="1:20" hidden="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738"/>
        <v>165</v>
      </c>
      <c r="G729" t="s">
        <v>20</v>
      </c>
      <c r="H729">
        <v>181</v>
      </c>
      <c r="I729" s="5">
        <f t="shared" si="739"/>
        <v>81.132596685082873</v>
      </c>
      <c r="J729" t="s">
        <v>21</v>
      </c>
      <c r="K729" t="s">
        <v>22</v>
      </c>
      <c r="L729">
        <v>1547964000</v>
      </c>
      <c r="M729" s="10">
        <f t="shared" si="740"/>
        <v>43485.25</v>
      </c>
      <c r="N729">
        <v>1552971600</v>
      </c>
      <c r="O729" s="10">
        <f t="shared" ref="O729" si="763">(((N729/60)/60)/24)+DATE(1970,1,1)</f>
        <v>43543.208333333328</v>
      </c>
      <c r="P729" t="b">
        <v>0</v>
      </c>
      <c r="Q729" t="b">
        <v>0</v>
      </c>
      <c r="R729" t="s">
        <v>28</v>
      </c>
      <c r="S729" s="6" t="str">
        <f>TRIM(MID(SUBSTITUTE($R729,"/",REPT(" ",LEN($R729))),(COLUMNS($R729:R729)-1)*LEN($R729)+1,LEN($R729)))</f>
        <v>technology</v>
      </c>
      <c r="T729" s="6" t="str">
        <f>TRIM(MID(SUBSTITUTE($R729,"/",REPT(" ",LEN($R729))),(COLUMNS($R729:S729)-1)*LEN($R729)+1,LEN($R729)))</f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738"/>
        <v>17.5</v>
      </c>
      <c r="G730" t="s">
        <v>14</v>
      </c>
      <c r="H730">
        <v>10</v>
      </c>
      <c r="I730" s="5">
        <f t="shared" si="739"/>
        <v>73.5</v>
      </c>
      <c r="J730" t="s">
        <v>21</v>
      </c>
      <c r="K730" t="s">
        <v>22</v>
      </c>
      <c r="L730">
        <v>1464152400</v>
      </c>
      <c r="M730" s="10">
        <f t="shared" si="740"/>
        <v>42515.208333333328</v>
      </c>
      <c r="N730">
        <v>1465102800</v>
      </c>
      <c r="O730" s="10">
        <f t="shared" ref="O730" si="764">(((N730/60)/60)/24)+DATE(1970,1,1)</f>
        <v>42526.208333333328</v>
      </c>
      <c r="P730" t="b">
        <v>0</v>
      </c>
      <c r="Q730" t="b">
        <v>0</v>
      </c>
      <c r="R730" t="s">
        <v>33</v>
      </c>
      <c r="S730" s="6" t="str">
        <f>TRIM(MID(SUBSTITUTE($R730,"/",REPT(" ",LEN($R730))),(COLUMNS($R730:R730)-1)*LEN($R730)+1,LEN($R730)))</f>
        <v>theater</v>
      </c>
      <c r="T730" s="6" t="str">
        <f>TRIM(MID(SUBSTITUTE($R730,"/",REPT(" ",LEN($R730))),(COLUMNS($R730:S730)-1)*LEN($R730)+1,LEN($R730)))</f>
        <v>plays</v>
      </c>
    </row>
    <row r="731" spans="1:20" ht="31.5" hidden="1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738"/>
        <v>185.66071428571428</v>
      </c>
      <c r="G731" t="s">
        <v>20</v>
      </c>
      <c r="H731">
        <v>122</v>
      </c>
      <c r="I731" s="5">
        <f t="shared" si="739"/>
        <v>85.221311475409834</v>
      </c>
      <c r="J731" t="s">
        <v>21</v>
      </c>
      <c r="K731" t="s">
        <v>22</v>
      </c>
      <c r="L731">
        <v>1359957600</v>
      </c>
      <c r="M731" s="10">
        <f t="shared" si="740"/>
        <v>41309.25</v>
      </c>
      <c r="N731">
        <v>1360130400</v>
      </c>
      <c r="O731" s="10">
        <f t="shared" ref="O731" si="765">(((N731/60)/60)/24)+DATE(1970,1,1)</f>
        <v>41311.25</v>
      </c>
      <c r="P731" t="b">
        <v>0</v>
      </c>
      <c r="Q731" t="b">
        <v>0</v>
      </c>
      <c r="R731" t="s">
        <v>53</v>
      </c>
      <c r="S731" s="6" t="str">
        <f>TRIM(MID(SUBSTITUTE($R731,"/",REPT(" ",LEN($R731))),(COLUMNS($R731:R731)-1)*LEN($R731)+1,LEN($R731)))</f>
        <v>film &amp; video</v>
      </c>
      <c r="T731" s="6" t="str">
        <f>TRIM(MID(SUBSTITUTE($R731,"/",REPT(" ",LEN($R731))),(COLUMNS($R731:S731)-1)*LEN($R731)+1,LEN($R731)))</f>
        <v>drama</v>
      </c>
    </row>
    <row r="732" spans="1:20" hidden="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738"/>
        <v>412.6631944444444</v>
      </c>
      <c r="G732" t="s">
        <v>20</v>
      </c>
      <c r="H732">
        <v>1071</v>
      </c>
      <c r="I732" s="5">
        <f t="shared" si="739"/>
        <v>110.96825396825396</v>
      </c>
      <c r="J732" t="s">
        <v>15</v>
      </c>
      <c r="K732" t="s">
        <v>16</v>
      </c>
      <c r="L732">
        <v>1432357200</v>
      </c>
      <c r="M732" s="10">
        <f t="shared" si="740"/>
        <v>42147.208333333328</v>
      </c>
      <c r="N732">
        <v>1432875600</v>
      </c>
      <c r="O732" s="10">
        <f t="shared" ref="O732" si="766">(((N732/60)/60)/24)+DATE(1970,1,1)</f>
        <v>42153.208333333328</v>
      </c>
      <c r="P732" t="b">
        <v>0</v>
      </c>
      <c r="Q732" t="b">
        <v>0</v>
      </c>
      <c r="R732" t="s">
        <v>65</v>
      </c>
      <c r="S732" s="6" t="str">
        <f>TRIM(MID(SUBSTITUTE($R732,"/",REPT(" ",LEN($R732))),(COLUMNS($R732:R732)-1)*LEN($R732)+1,LEN($R732)))</f>
        <v>technology</v>
      </c>
      <c r="T732" s="6" t="str">
        <f>TRIM(MID(SUBSTITUTE($R732,"/",REPT(" ",LEN($R732))),(COLUMNS($R732:S732)-1)*LEN($R732)+1,LEN($R732)))</f>
        <v>wearables</v>
      </c>
    </row>
    <row r="733" spans="1:20" hidden="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738"/>
        <v>90.25</v>
      </c>
      <c r="G733" t="s">
        <v>74</v>
      </c>
      <c r="H733">
        <v>219</v>
      </c>
      <c r="I733" s="5">
        <f t="shared" si="739"/>
        <v>32.968036529680369</v>
      </c>
      <c r="J733" t="s">
        <v>21</v>
      </c>
      <c r="K733" t="s">
        <v>22</v>
      </c>
      <c r="L733">
        <v>1500786000</v>
      </c>
      <c r="M733" s="10">
        <f t="shared" si="740"/>
        <v>42939.208333333328</v>
      </c>
      <c r="N733">
        <v>1500872400</v>
      </c>
      <c r="O733" s="10">
        <f t="shared" ref="O733" si="767">(((N733/60)/60)/24)+DATE(1970,1,1)</f>
        <v>42940.208333333328</v>
      </c>
      <c r="P733" t="b">
        <v>0</v>
      </c>
      <c r="Q733" t="b">
        <v>0</v>
      </c>
      <c r="R733" t="s">
        <v>28</v>
      </c>
      <c r="S733" s="6" t="str">
        <f>TRIM(MID(SUBSTITUTE($R733,"/",REPT(" ",LEN($R733))),(COLUMNS($R733:R733)-1)*LEN($R733)+1,LEN($R733)))</f>
        <v>technology</v>
      </c>
      <c r="T733" s="6" t="str">
        <f>TRIM(MID(SUBSTITUTE($R733,"/",REPT(" ",LEN($R733))),(COLUMNS($R733:S733)-1)*LEN($R733)+1,LEN($R733)))</f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738"/>
        <v>91.984615384615381</v>
      </c>
      <c r="G734" t="s">
        <v>14</v>
      </c>
      <c r="H734">
        <v>1121</v>
      </c>
      <c r="I734" s="5">
        <f t="shared" si="739"/>
        <v>96.005352363960753</v>
      </c>
      <c r="J734" t="s">
        <v>21</v>
      </c>
      <c r="K734" t="s">
        <v>22</v>
      </c>
      <c r="L734">
        <v>1490158800</v>
      </c>
      <c r="M734" s="10">
        <f t="shared" si="740"/>
        <v>42816.208333333328</v>
      </c>
      <c r="N734">
        <v>1492146000</v>
      </c>
      <c r="O734" s="10">
        <f t="shared" ref="O734" si="768">(((N734/60)/60)/24)+DATE(1970,1,1)</f>
        <v>42839.208333333328</v>
      </c>
      <c r="P734" t="b">
        <v>0</v>
      </c>
      <c r="Q734" t="b">
        <v>1</v>
      </c>
      <c r="R734" t="s">
        <v>23</v>
      </c>
      <c r="S734" s="6" t="str">
        <f>TRIM(MID(SUBSTITUTE($R734,"/",REPT(" ",LEN($R734))),(COLUMNS($R734:R734)-1)*LEN($R734)+1,LEN($R734)))</f>
        <v>music</v>
      </c>
      <c r="T734" s="6" t="str">
        <f>TRIM(MID(SUBSTITUTE($R734,"/",REPT(" ",LEN($R734))),(COLUMNS($R734:S734)-1)*LEN($R734)+1,LEN($R734)))</f>
        <v>rock</v>
      </c>
    </row>
    <row r="735" spans="1:20" hidden="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738"/>
        <v>527.00632911392404</v>
      </c>
      <c r="G735" t="s">
        <v>20</v>
      </c>
      <c r="H735">
        <v>980</v>
      </c>
      <c r="I735" s="5">
        <f t="shared" si="739"/>
        <v>84.96632653061225</v>
      </c>
      <c r="J735" t="s">
        <v>21</v>
      </c>
      <c r="K735" t="s">
        <v>22</v>
      </c>
      <c r="L735">
        <v>1406178000</v>
      </c>
      <c r="M735" s="10">
        <f t="shared" si="740"/>
        <v>41844.208333333336</v>
      </c>
      <c r="N735">
        <v>1407301200</v>
      </c>
      <c r="O735" s="10">
        <f t="shared" ref="O735" si="769">(((N735/60)/60)/24)+DATE(1970,1,1)</f>
        <v>41857.208333333336</v>
      </c>
      <c r="P735" t="b">
        <v>0</v>
      </c>
      <c r="Q735" t="b">
        <v>0</v>
      </c>
      <c r="R735" t="s">
        <v>148</v>
      </c>
      <c r="S735" s="6" t="str">
        <f>TRIM(MID(SUBSTITUTE($R735,"/",REPT(" ",LEN($R735))),(COLUMNS($R735:R735)-1)*LEN($R735)+1,LEN($R735)))</f>
        <v>music</v>
      </c>
      <c r="T735" s="6" t="str">
        <f>TRIM(MID(SUBSTITUTE($R735,"/",REPT(" ",LEN($R735))),(COLUMNS($R735:S735)-1)*LEN($R735)+1,LEN($R735)))</f>
        <v>metal</v>
      </c>
    </row>
    <row r="736" spans="1:20" hidden="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738"/>
        <v>319.14285714285711</v>
      </c>
      <c r="G736" t="s">
        <v>20</v>
      </c>
      <c r="H736">
        <v>536</v>
      </c>
      <c r="I736" s="5">
        <f t="shared" si="739"/>
        <v>25.007462686567163</v>
      </c>
      <c r="J736" t="s">
        <v>21</v>
      </c>
      <c r="K736" t="s">
        <v>22</v>
      </c>
      <c r="L736">
        <v>1485583200</v>
      </c>
      <c r="M736" s="10">
        <f t="shared" si="740"/>
        <v>42763.25</v>
      </c>
      <c r="N736">
        <v>1486620000</v>
      </c>
      <c r="O736" s="10">
        <f t="shared" ref="O736" si="770">(((N736/60)/60)/24)+DATE(1970,1,1)</f>
        <v>42775.25</v>
      </c>
      <c r="P736" t="b">
        <v>0</v>
      </c>
      <c r="Q736" t="b">
        <v>1</v>
      </c>
      <c r="R736" t="s">
        <v>33</v>
      </c>
      <c r="S736" s="6" t="str">
        <f>TRIM(MID(SUBSTITUTE($R736,"/",REPT(" ",LEN($R736))),(COLUMNS($R736:R736)-1)*LEN($R736)+1,LEN($R736)))</f>
        <v>theater</v>
      </c>
      <c r="T736" s="6" t="str">
        <f>TRIM(MID(SUBSTITUTE($R736,"/",REPT(" ",LEN($R736))),(COLUMNS($R736:S736)-1)*LEN($R736)+1,LEN($R736)))</f>
        <v>plays</v>
      </c>
    </row>
    <row r="737" spans="1:20" ht="31.5" hidden="1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738"/>
        <v>354.18867924528303</v>
      </c>
      <c r="G737" t="s">
        <v>20</v>
      </c>
      <c r="H737">
        <v>1991</v>
      </c>
      <c r="I737" s="5">
        <f t="shared" si="739"/>
        <v>65.998995479658461</v>
      </c>
      <c r="J737" t="s">
        <v>21</v>
      </c>
      <c r="K737" t="s">
        <v>22</v>
      </c>
      <c r="L737">
        <v>1459314000</v>
      </c>
      <c r="M737" s="10">
        <f t="shared" si="740"/>
        <v>42459.208333333328</v>
      </c>
      <c r="N737">
        <v>1459918800</v>
      </c>
      <c r="O737" s="10">
        <f t="shared" ref="O737" si="771">(((N737/60)/60)/24)+DATE(1970,1,1)</f>
        <v>42466.208333333328</v>
      </c>
      <c r="P737" t="b">
        <v>0</v>
      </c>
      <c r="Q737" t="b">
        <v>0</v>
      </c>
      <c r="R737" t="s">
        <v>122</v>
      </c>
      <c r="S737" s="6" t="str">
        <f>TRIM(MID(SUBSTITUTE($R737,"/",REPT(" ",LEN($R737))),(COLUMNS($R737:R737)-1)*LEN($R737)+1,LEN($R737)))</f>
        <v>photography</v>
      </c>
      <c r="T737" s="6" t="str">
        <f>TRIM(MID(SUBSTITUTE($R737,"/",REPT(" ",LEN($R737))),(COLUMNS($R737:S737)-1)*LEN($R737)+1,LEN($R737)))</f>
        <v>photography books</v>
      </c>
    </row>
    <row r="738" spans="1:20" hidden="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738"/>
        <v>32.896103896103895</v>
      </c>
      <c r="G738" t="s">
        <v>74</v>
      </c>
      <c r="H738">
        <v>29</v>
      </c>
      <c r="I738" s="5">
        <f t="shared" si="739"/>
        <v>87.34482758620689</v>
      </c>
      <c r="J738" t="s">
        <v>21</v>
      </c>
      <c r="K738" t="s">
        <v>22</v>
      </c>
      <c r="L738">
        <v>1424412000</v>
      </c>
      <c r="M738" s="10">
        <f t="shared" si="740"/>
        <v>42055.25</v>
      </c>
      <c r="N738">
        <v>1424757600</v>
      </c>
      <c r="O738" s="10">
        <f t="shared" ref="O738" si="772">(((N738/60)/60)/24)+DATE(1970,1,1)</f>
        <v>42059.25</v>
      </c>
      <c r="P738" t="b">
        <v>0</v>
      </c>
      <c r="Q738" t="b">
        <v>0</v>
      </c>
      <c r="R738" t="s">
        <v>68</v>
      </c>
      <c r="S738" s="6" t="str">
        <f>TRIM(MID(SUBSTITUTE($R738,"/",REPT(" ",LEN($R738))),(COLUMNS($R738:R738)-1)*LEN($R738)+1,LEN($R738)))</f>
        <v>publishing</v>
      </c>
      <c r="T738" s="6" t="str">
        <f>TRIM(MID(SUBSTITUTE($R738,"/",REPT(" ",LEN($R738))),(COLUMNS($R738:S738)-1)*LEN($R738)+1,LEN($R738)))</f>
        <v>nonfiction</v>
      </c>
    </row>
    <row r="739" spans="1:20" ht="31.5" hidden="1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738"/>
        <v>135.8918918918919</v>
      </c>
      <c r="G739" t="s">
        <v>20</v>
      </c>
      <c r="H739">
        <v>180</v>
      </c>
      <c r="I739" s="5">
        <f t="shared" si="739"/>
        <v>27.933333333333334</v>
      </c>
      <c r="J739" t="s">
        <v>21</v>
      </c>
      <c r="K739" t="s">
        <v>22</v>
      </c>
      <c r="L739">
        <v>1478844000</v>
      </c>
      <c r="M739" s="10">
        <f t="shared" si="740"/>
        <v>42685.25</v>
      </c>
      <c r="N739">
        <v>1479880800</v>
      </c>
      <c r="O739" s="10">
        <f t="shared" ref="O739" si="773">(((N739/60)/60)/24)+DATE(1970,1,1)</f>
        <v>42697.25</v>
      </c>
      <c r="P739" t="b">
        <v>0</v>
      </c>
      <c r="Q739" t="b">
        <v>0</v>
      </c>
      <c r="R739" t="s">
        <v>60</v>
      </c>
      <c r="S739" s="6" t="str">
        <f>TRIM(MID(SUBSTITUTE($R739,"/",REPT(" ",LEN($R739))),(COLUMNS($R739:R739)-1)*LEN($R739)+1,LEN($R739)))</f>
        <v>music</v>
      </c>
      <c r="T739" s="6" t="str">
        <f>TRIM(MID(SUBSTITUTE($R739,"/",REPT(" ",LEN($R739))),(COLUMNS($R739:S739)-1)*LEN($R739)+1,LEN($R739)))</f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738"/>
        <v>2.0843373493975905</v>
      </c>
      <c r="G740" t="s">
        <v>14</v>
      </c>
      <c r="H740">
        <v>15</v>
      </c>
      <c r="I740" s="5">
        <f t="shared" si="739"/>
        <v>103.8</v>
      </c>
      <c r="J740" t="s">
        <v>21</v>
      </c>
      <c r="K740" t="s">
        <v>22</v>
      </c>
      <c r="L740">
        <v>1416117600</v>
      </c>
      <c r="M740" s="10">
        <f t="shared" si="740"/>
        <v>41959.25</v>
      </c>
      <c r="N740">
        <v>1418018400</v>
      </c>
      <c r="O740" s="10">
        <f t="shared" ref="O740" si="774">(((N740/60)/60)/24)+DATE(1970,1,1)</f>
        <v>41981.25</v>
      </c>
      <c r="P740" t="b">
        <v>0</v>
      </c>
      <c r="Q740" t="b">
        <v>1</v>
      </c>
      <c r="R740" t="s">
        <v>33</v>
      </c>
      <c r="S740" s="6" t="str">
        <f>TRIM(MID(SUBSTITUTE($R740,"/",REPT(" ",LEN($R740))),(COLUMNS($R740:R740)-1)*LEN($R740)+1,LEN($R740)))</f>
        <v>theater</v>
      </c>
      <c r="T740" s="6" t="str">
        <f>TRIM(MID(SUBSTITUTE($R740,"/",REPT(" ",LEN($R740))),(COLUMNS($R740:S740)-1)*LEN($R740)+1,LEN($R740)))</f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738"/>
        <v>61</v>
      </c>
      <c r="G741" t="s">
        <v>14</v>
      </c>
      <c r="H741">
        <v>191</v>
      </c>
      <c r="I741" s="5">
        <f t="shared" si="739"/>
        <v>31.937172774869111</v>
      </c>
      <c r="J741" t="s">
        <v>21</v>
      </c>
      <c r="K741" t="s">
        <v>22</v>
      </c>
      <c r="L741">
        <v>1340946000</v>
      </c>
      <c r="M741" s="10">
        <f t="shared" si="740"/>
        <v>41089.208333333336</v>
      </c>
      <c r="N741">
        <v>1341032400</v>
      </c>
      <c r="O741" s="10">
        <f t="shared" ref="O741" si="775">(((N741/60)/60)/24)+DATE(1970,1,1)</f>
        <v>41090.208333333336</v>
      </c>
      <c r="P741" t="b">
        <v>0</v>
      </c>
      <c r="Q741" t="b">
        <v>0</v>
      </c>
      <c r="R741" t="s">
        <v>60</v>
      </c>
      <c r="S741" s="6" t="str">
        <f>TRIM(MID(SUBSTITUTE($R741,"/",REPT(" ",LEN($R741))),(COLUMNS($R741:R741)-1)*LEN($R741)+1,LEN($R741)))</f>
        <v>music</v>
      </c>
      <c r="T741" s="6" t="str">
        <f>TRIM(MID(SUBSTITUTE($R741,"/",REPT(" ",LEN($R741))),(COLUMNS($R741:S741)-1)*LEN($R741)+1,LEN($R741)))</f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738"/>
        <v>30.037735849056602</v>
      </c>
      <c r="G742" t="s">
        <v>14</v>
      </c>
      <c r="H742">
        <v>16</v>
      </c>
      <c r="I742" s="5">
        <f t="shared" si="739"/>
        <v>99.5</v>
      </c>
      <c r="J742" t="s">
        <v>21</v>
      </c>
      <c r="K742" t="s">
        <v>22</v>
      </c>
      <c r="L742">
        <v>1486101600</v>
      </c>
      <c r="M742" s="10">
        <f t="shared" si="740"/>
        <v>42769.25</v>
      </c>
      <c r="N742">
        <v>1486360800</v>
      </c>
      <c r="O742" s="10">
        <f t="shared" ref="O742" si="776">(((N742/60)/60)/24)+DATE(1970,1,1)</f>
        <v>42772.25</v>
      </c>
      <c r="P742" t="b">
        <v>0</v>
      </c>
      <c r="Q742" t="b">
        <v>0</v>
      </c>
      <c r="R742" t="s">
        <v>33</v>
      </c>
      <c r="S742" s="6" t="str">
        <f>TRIM(MID(SUBSTITUTE($R742,"/",REPT(" ",LEN($R742))),(COLUMNS($R742:R742)-1)*LEN($R742)+1,LEN($R742)))</f>
        <v>theater</v>
      </c>
      <c r="T742" s="6" t="str">
        <f>TRIM(MID(SUBSTITUTE($R742,"/",REPT(" ",LEN($R742))),(COLUMNS($R742:S742)-1)*LEN($R742)+1,LEN($R742)))</f>
        <v>plays</v>
      </c>
    </row>
    <row r="743" spans="1:20" hidden="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738"/>
        <v>1179.1666666666665</v>
      </c>
      <c r="G743" t="s">
        <v>20</v>
      </c>
      <c r="H743">
        <v>130</v>
      </c>
      <c r="I743" s="5">
        <f t="shared" si="739"/>
        <v>108.84615384615384</v>
      </c>
      <c r="J743" t="s">
        <v>21</v>
      </c>
      <c r="K743" t="s">
        <v>22</v>
      </c>
      <c r="L743">
        <v>1274590800</v>
      </c>
      <c r="M743" s="10">
        <f t="shared" si="740"/>
        <v>40321.208333333336</v>
      </c>
      <c r="N743">
        <v>1274677200</v>
      </c>
      <c r="O743" s="10">
        <f t="shared" ref="O743" si="777">(((N743/60)/60)/24)+DATE(1970,1,1)</f>
        <v>40322.208333333336</v>
      </c>
      <c r="P743" t="b">
        <v>0</v>
      </c>
      <c r="Q743" t="b">
        <v>0</v>
      </c>
      <c r="R743" t="s">
        <v>33</v>
      </c>
      <c r="S743" s="6" t="str">
        <f>TRIM(MID(SUBSTITUTE($R743,"/",REPT(" ",LEN($R743))),(COLUMNS($R743:R743)-1)*LEN($R743)+1,LEN($R743)))</f>
        <v>theater</v>
      </c>
      <c r="T743" s="6" t="str">
        <f>TRIM(MID(SUBSTITUTE($R743,"/",REPT(" ",LEN($R743))),(COLUMNS($R743:S743)-1)*LEN($R743)+1,LEN($R743)))</f>
        <v>plays</v>
      </c>
    </row>
    <row r="744" spans="1:20" hidden="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738"/>
        <v>1126.0833333333335</v>
      </c>
      <c r="G744" t="s">
        <v>20</v>
      </c>
      <c r="H744">
        <v>122</v>
      </c>
      <c r="I744" s="5">
        <f t="shared" si="739"/>
        <v>110.76229508196721</v>
      </c>
      <c r="J744" t="s">
        <v>21</v>
      </c>
      <c r="K744" t="s">
        <v>22</v>
      </c>
      <c r="L744">
        <v>1263880800</v>
      </c>
      <c r="M744" s="10">
        <f t="shared" si="740"/>
        <v>40197.25</v>
      </c>
      <c r="N744">
        <v>1267509600</v>
      </c>
      <c r="O744" s="10">
        <f t="shared" ref="O744" si="778">(((N744/60)/60)/24)+DATE(1970,1,1)</f>
        <v>40239.25</v>
      </c>
      <c r="P744" t="b">
        <v>0</v>
      </c>
      <c r="Q744" t="b">
        <v>0</v>
      </c>
      <c r="R744" t="s">
        <v>50</v>
      </c>
      <c r="S744" s="6" t="str">
        <f>TRIM(MID(SUBSTITUTE($R744,"/",REPT(" ",LEN($R744))),(COLUMNS($R744:R744)-1)*LEN($R744)+1,LEN($R744)))</f>
        <v>music</v>
      </c>
      <c r="T744" s="6" t="str">
        <f>TRIM(MID(SUBSTITUTE($R744,"/",REPT(" ",LEN($R744))),(COLUMNS($R744:S744)-1)*LEN($R744)+1,LEN($R744)))</f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738"/>
        <v>12.923076923076923</v>
      </c>
      <c r="G745" t="s">
        <v>14</v>
      </c>
      <c r="H745">
        <v>17</v>
      </c>
      <c r="I745" s="5">
        <f t="shared" si="739"/>
        <v>29.647058823529413</v>
      </c>
      <c r="J745" t="s">
        <v>21</v>
      </c>
      <c r="K745" t="s">
        <v>22</v>
      </c>
      <c r="L745">
        <v>1445403600</v>
      </c>
      <c r="M745" s="10">
        <f t="shared" si="740"/>
        <v>42298.208333333328</v>
      </c>
      <c r="N745">
        <v>1445922000</v>
      </c>
      <c r="O745" s="10">
        <f t="shared" ref="O745" si="779">(((N745/60)/60)/24)+DATE(1970,1,1)</f>
        <v>42304.208333333328</v>
      </c>
      <c r="P745" t="b">
        <v>0</v>
      </c>
      <c r="Q745" t="b">
        <v>1</v>
      </c>
      <c r="R745" t="s">
        <v>33</v>
      </c>
      <c r="S745" s="6" t="str">
        <f>TRIM(MID(SUBSTITUTE($R745,"/",REPT(" ",LEN($R745))),(COLUMNS($R745:R745)-1)*LEN($R745)+1,LEN($R745)))</f>
        <v>theater</v>
      </c>
      <c r="T745" s="6" t="str">
        <f>TRIM(MID(SUBSTITUTE($R745,"/",REPT(" ",LEN($R745))),(COLUMNS($R745:S745)-1)*LEN($R745)+1,LEN($R745)))</f>
        <v>plays</v>
      </c>
    </row>
    <row r="746" spans="1:20" hidden="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738"/>
        <v>712</v>
      </c>
      <c r="G746" t="s">
        <v>20</v>
      </c>
      <c r="H746">
        <v>140</v>
      </c>
      <c r="I746" s="5">
        <f t="shared" si="739"/>
        <v>101.71428571428571</v>
      </c>
      <c r="J746" t="s">
        <v>21</v>
      </c>
      <c r="K746" t="s">
        <v>22</v>
      </c>
      <c r="L746">
        <v>1533877200</v>
      </c>
      <c r="M746" s="10">
        <f t="shared" si="740"/>
        <v>43322.208333333328</v>
      </c>
      <c r="N746">
        <v>1534050000</v>
      </c>
      <c r="O746" s="10">
        <f t="shared" ref="O746" si="780">(((N746/60)/60)/24)+DATE(1970,1,1)</f>
        <v>43324.208333333328</v>
      </c>
      <c r="P746" t="b">
        <v>0</v>
      </c>
      <c r="Q746" t="b">
        <v>1</v>
      </c>
      <c r="R746" t="s">
        <v>33</v>
      </c>
      <c r="S746" s="6" t="str">
        <f>TRIM(MID(SUBSTITUTE($R746,"/",REPT(" ",LEN($R746))),(COLUMNS($R746:R746)-1)*LEN($R746)+1,LEN($R746)))</f>
        <v>theater</v>
      </c>
      <c r="T746" s="6" t="str">
        <f>TRIM(MID(SUBSTITUTE($R746,"/",REPT(" ",LEN($R746))),(COLUMNS($R746:S746)-1)*LEN($R746)+1,LEN($R746)))</f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738"/>
        <v>30.304347826086957</v>
      </c>
      <c r="G747" t="s">
        <v>14</v>
      </c>
      <c r="H747">
        <v>34</v>
      </c>
      <c r="I747" s="5">
        <f t="shared" si="739"/>
        <v>61.5</v>
      </c>
      <c r="J747" t="s">
        <v>21</v>
      </c>
      <c r="K747" t="s">
        <v>22</v>
      </c>
      <c r="L747">
        <v>1275195600</v>
      </c>
      <c r="M747" s="10">
        <f t="shared" si="740"/>
        <v>40328.208333333336</v>
      </c>
      <c r="N747">
        <v>1277528400</v>
      </c>
      <c r="O747" s="10">
        <f t="shared" ref="O747" si="781">(((N747/60)/60)/24)+DATE(1970,1,1)</f>
        <v>40355.208333333336</v>
      </c>
      <c r="P747" t="b">
        <v>0</v>
      </c>
      <c r="Q747" t="b">
        <v>0</v>
      </c>
      <c r="R747" t="s">
        <v>65</v>
      </c>
      <c r="S747" s="6" t="str">
        <f>TRIM(MID(SUBSTITUTE($R747,"/",REPT(" ",LEN($R747))),(COLUMNS($R747:R747)-1)*LEN($R747)+1,LEN($R747)))</f>
        <v>technology</v>
      </c>
      <c r="T747" s="6" t="str">
        <f>TRIM(MID(SUBSTITUTE($R747,"/",REPT(" ",LEN($R747))),(COLUMNS($R747:S747)-1)*LEN($R747)+1,LEN($R747)))</f>
        <v>wearables</v>
      </c>
    </row>
    <row r="748" spans="1:20" hidden="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738"/>
        <v>212.50896057347671</v>
      </c>
      <c r="G748" t="s">
        <v>20</v>
      </c>
      <c r="H748">
        <v>3388</v>
      </c>
      <c r="I748" s="5">
        <f t="shared" si="739"/>
        <v>35</v>
      </c>
      <c r="J748" t="s">
        <v>21</v>
      </c>
      <c r="K748" t="s">
        <v>22</v>
      </c>
      <c r="L748">
        <v>1318136400</v>
      </c>
      <c r="M748" s="10">
        <f t="shared" si="740"/>
        <v>40825.208333333336</v>
      </c>
      <c r="N748">
        <v>1318568400</v>
      </c>
      <c r="O748" s="10">
        <f t="shared" ref="O748" si="782">(((N748/60)/60)/24)+DATE(1970,1,1)</f>
        <v>40830.208333333336</v>
      </c>
      <c r="P748" t="b">
        <v>0</v>
      </c>
      <c r="Q748" t="b">
        <v>0</v>
      </c>
      <c r="R748" t="s">
        <v>28</v>
      </c>
      <c r="S748" s="6" t="str">
        <f>TRIM(MID(SUBSTITUTE($R748,"/",REPT(" ",LEN($R748))),(COLUMNS($R748:R748)-1)*LEN($R748)+1,LEN($R748)))</f>
        <v>technology</v>
      </c>
      <c r="T748" s="6" t="str">
        <f>TRIM(MID(SUBSTITUTE($R748,"/",REPT(" ",LEN($R748))),(COLUMNS($R748:S748)-1)*LEN($R748)+1,LEN($R748)))</f>
        <v>web</v>
      </c>
    </row>
    <row r="749" spans="1:20" hidden="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738"/>
        <v>228.85714285714286</v>
      </c>
      <c r="G749" t="s">
        <v>20</v>
      </c>
      <c r="H749">
        <v>280</v>
      </c>
      <c r="I749" s="5">
        <f t="shared" si="739"/>
        <v>40.049999999999997</v>
      </c>
      <c r="J749" t="s">
        <v>21</v>
      </c>
      <c r="K749" t="s">
        <v>22</v>
      </c>
      <c r="L749">
        <v>1283403600</v>
      </c>
      <c r="M749" s="10">
        <f t="shared" si="740"/>
        <v>40423.208333333336</v>
      </c>
      <c r="N749">
        <v>1284354000</v>
      </c>
      <c r="O749" s="10">
        <f t="shared" ref="O749" si="783">(((N749/60)/60)/24)+DATE(1970,1,1)</f>
        <v>40434.208333333336</v>
      </c>
      <c r="P749" t="b">
        <v>0</v>
      </c>
      <c r="Q749" t="b">
        <v>0</v>
      </c>
      <c r="R749" t="s">
        <v>33</v>
      </c>
      <c r="S749" s="6" t="str">
        <f>TRIM(MID(SUBSTITUTE($R749,"/",REPT(" ",LEN($R749))),(COLUMNS($R749:R749)-1)*LEN($R749)+1,LEN($R749)))</f>
        <v>theater</v>
      </c>
      <c r="T749" s="6" t="str">
        <f>TRIM(MID(SUBSTITUTE($R749,"/",REPT(" ",LEN($R749))),(COLUMNS($R749:S749)-1)*LEN($R749)+1,LEN($R749)))</f>
        <v>plays</v>
      </c>
    </row>
    <row r="750" spans="1:20" hidden="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738"/>
        <v>34.959979476654695</v>
      </c>
      <c r="G750" t="s">
        <v>74</v>
      </c>
      <c r="H750">
        <v>614</v>
      </c>
      <c r="I750" s="5">
        <f t="shared" si="739"/>
        <v>110.97231270358306</v>
      </c>
      <c r="J750" t="s">
        <v>21</v>
      </c>
      <c r="K750" t="s">
        <v>22</v>
      </c>
      <c r="L750">
        <v>1267423200</v>
      </c>
      <c r="M750" s="10">
        <f t="shared" si="740"/>
        <v>40238.25</v>
      </c>
      <c r="N750">
        <v>1269579600</v>
      </c>
      <c r="O750" s="10">
        <f t="shared" ref="O750" si="784">(((N750/60)/60)/24)+DATE(1970,1,1)</f>
        <v>40263.208333333336</v>
      </c>
      <c r="P750" t="b">
        <v>0</v>
      </c>
      <c r="Q750" t="b">
        <v>1</v>
      </c>
      <c r="R750" t="s">
        <v>71</v>
      </c>
      <c r="S750" s="6" t="str">
        <f>TRIM(MID(SUBSTITUTE($R750,"/",REPT(" ",LEN($R750))),(COLUMNS($R750:R750)-1)*LEN($R750)+1,LEN($R750)))</f>
        <v>film &amp; video</v>
      </c>
      <c r="T750" s="6" t="str">
        <f>TRIM(MID(SUBSTITUTE($R750,"/",REPT(" ",LEN($R750))),(COLUMNS($R750:S750)-1)*LEN($R750)+1,LEN($R750)))</f>
        <v>animation</v>
      </c>
    </row>
    <row r="751" spans="1:20" hidden="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738"/>
        <v>157.29069767441862</v>
      </c>
      <c r="G751" t="s">
        <v>20</v>
      </c>
      <c r="H751">
        <v>366</v>
      </c>
      <c r="I751" s="5">
        <f t="shared" si="739"/>
        <v>36.959016393442624</v>
      </c>
      <c r="J751" t="s">
        <v>107</v>
      </c>
      <c r="K751" t="s">
        <v>108</v>
      </c>
      <c r="L751">
        <v>1412744400</v>
      </c>
      <c r="M751" s="10">
        <f t="shared" si="740"/>
        <v>41920.208333333336</v>
      </c>
      <c r="N751">
        <v>1413781200</v>
      </c>
      <c r="O751" s="10">
        <f t="shared" ref="O751" si="785">(((N751/60)/60)/24)+DATE(1970,1,1)</f>
        <v>41932.208333333336</v>
      </c>
      <c r="P751" t="b">
        <v>0</v>
      </c>
      <c r="Q751" t="b">
        <v>1</v>
      </c>
      <c r="R751" t="s">
        <v>65</v>
      </c>
      <c r="S751" s="6" t="str">
        <f>TRIM(MID(SUBSTITUTE($R751,"/",REPT(" ",LEN($R751))),(COLUMNS($R751:R751)-1)*LEN($R751)+1,LEN($R751)))</f>
        <v>technology</v>
      </c>
      <c r="T751" s="6" t="str">
        <f>TRIM(MID(SUBSTITUTE($R751,"/",REPT(" ",LEN($R751))),(COLUMNS($R751:S751)-1)*LEN($R751)+1,LEN($R751)))</f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738"/>
        <v>1</v>
      </c>
      <c r="G752" t="s">
        <v>14</v>
      </c>
      <c r="H752">
        <v>1</v>
      </c>
      <c r="I752" s="5">
        <f t="shared" si="739"/>
        <v>1</v>
      </c>
      <c r="J752" t="s">
        <v>40</v>
      </c>
      <c r="K752" t="s">
        <v>41</v>
      </c>
      <c r="L752">
        <v>1277960400</v>
      </c>
      <c r="M752" s="10">
        <f t="shared" si="740"/>
        <v>40360.208333333336</v>
      </c>
      <c r="N752">
        <v>1280120400</v>
      </c>
      <c r="O752" s="10">
        <f t="shared" ref="O752" si="786">(((N752/60)/60)/24)+DATE(1970,1,1)</f>
        <v>40385.208333333336</v>
      </c>
      <c r="P752" t="b">
        <v>0</v>
      </c>
      <c r="Q752" t="b">
        <v>0</v>
      </c>
      <c r="R752" t="s">
        <v>50</v>
      </c>
      <c r="S752" s="6" t="str">
        <f>TRIM(MID(SUBSTITUTE($R752,"/",REPT(" ",LEN($R752))),(COLUMNS($R752:R752)-1)*LEN($R752)+1,LEN($R752)))</f>
        <v>music</v>
      </c>
      <c r="T752" s="6" t="str">
        <f>TRIM(MID(SUBSTITUTE($R752,"/",REPT(" ",LEN($R752))),(COLUMNS($R752:S752)-1)*LEN($R752)+1,LEN($R752)))</f>
        <v>electric music</v>
      </c>
    </row>
    <row r="753" spans="1:20" hidden="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738"/>
        <v>232.30555555555554</v>
      </c>
      <c r="G753" t="s">
        <v>20</v>
      </c>
      <c r="H753">
        <v>270</v>
      </c>
      <c r="I753" s="5">
        <f t="shared" si="739"/>
        <v>30.974074074074075</v>
      </c>
      <c r="J753" t="s">
        <v>21</v>
      </c>
      <c r="K753" t="s">
        <v>22</v>
      </c>
      <c r="L753">
        <v>1458190800</v>
      </c>
      <c r="M753" s="10">
        <f t="shared" si="740"/>
        <v>42446.208333333328</v>
      </c>
      <c r="N753">
        <v>1459486800</v>
      </c>
      <c r="O753" s="10">
        <f t="shared" ref="O753" si="787">(((N753/60)/60)/24)+DATE(1970,1,1)</f>
        <v>42461.208333333328</v>
      </c>
      <c r="P753" t="b">
        <v>1</v>
      </c>
      <c r="Q753" t="b">
        <v>1</v>
      </c>
      <c r="R753" t="s">
        <v>68</v>
      </c>
      <c r="S753" s="6" t="str">
        <f>TRIM(MID(SUBSTITUTE($R753,"/",REPT(" ",LEN($R753))),(COLUMNS($R753:R753)-1)*LEN($R753)+1,LEN($R753)))</f>
        <v>publishing</v>
      </c>
      <c r="T753" s="6" t="str">
        <f>TRIM(MID(SUBSTITUTE($R753,"/",REPT(" ",LEN($R753))),(COLUMNS($R753:S753)-1)*LEN($R753)+1,LEN($R753)))</f>
        <v>nonfiction</v>
      </c>
    </row>
    <row r="754" spans="1:20" hidden="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738"/>
        <v>92.448275862068968</v>
      </c>
      <c r="G754" t="s">
        <v>74</v>
      </c>
      <c r="H754">
        <v>114</v>
      </c>
      <c r="I754" s="5">
        <f t="shared" si="739"/>
        <v>47.035087719298247</v>
      </c>
      <c r="J754" t="s">
        <v>21</v>
      </c>
      <c r="K754" t="s">
        <v>22</v>
      </c>
      <c r="L754">
        <v>1280984400</v>
      </c>
      <c r="M754" s="10">
        <f t="shared" si="740"/>
        <v>40395.208333333336</v>
      </c>
      <c r="N754">
        <v>1282539600</v>
      </c>
      <c r="O754" s="10">
        <f t="shared" ref="O754" si="788">(((N754/60)/60)/24)+DATE(1970,1,1)</f>
        <v>40413.208333333336</v>
      </c>
      <c r="P754" t="b">
        <v>0</v>
      </c>
      <c r="Q754" t="b">
        <v>1</v>
      </c>
      <c r="R754" t="s">
        <v>33</v>
      </c>
      <c r="S754" s="6" t="str">
        <f>TRIM(MID(SUBSTITUTE($R754,"/",REPT(" ",LEN($R754))),(COLUMNS($R754:R754)-1)*LEN($R754)+1,LEN($R754)))</f>
        <v>theater</v>
      </c>
      <c r="T754" s="6" t="str">
        <f>TRIM(MID(SUBSTITUTE($R754,"/",REPT(" ",LEN($R754))),(COLUMNS($R754:S754)-1)*LEN($R754)+1,LEN($R754)))</f>
        <v>plays</v>
      </c>
    </row>
    <row r="755" spans="1:20" hidden="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738"/>
        <v>256.70212765957444</v>
      </c>
      <c r="G755" t="s">
        <v>20</v>
      </c>
      <c r="H755">
        <v>137</v>
      </c>
      <c r="I755" s="5">
        <f t="shared" si="739"/>
        <v>88.065693430656935</v>
      </c>
      <c r="J755" t="s">
        <v>21</v>
      </c>
      <c r="K755" t="s">
        <v>22</v>
      </c>
      <c r="L755">
        <v>1274590800</v>
      </c>
      <c r="M755" s="10">
        <f t="shared" si="740"/>
        <v>40321.208333333336</v>
      </c>
      <c r="N755">
        <v>1275886800</v>
      </c>
      <c r="O755" s="10">
        <f t="shared" ref="O755" si="789">(((N755/60)/60)/24)+DATE(1970,1,1)</f>
        <v>40336.208333333336</v>
      </c>
      <c r="P755" t="b">
        <v>0</v>
      </c>
      <c r="Q755" t="b">
        <v>0</v>
      </c>
      <c r="R755" t="s">
        <v>122</v>
      </c>
      <c r="S755" s="6" t="str">
        <f>TRIM(MID(SUBSTITUTE($R755,"/",REPT(" ",LEN($R755))),(COLUMNS($R755:R755)-1)*LEN($R755)+1,LEN($R755)))</f>
        <v>photography</v>
      </c>
      <c r="T755" s="6" t="str">
        <f>TRIM(MID(SUBSTITUTE($R755,"/",REPT(" ",LEN($R755))),(COLUMNS($R755:S755)-1)*LEN($R755)+1,LEN($R755)))</f>
        <v>photography books</v>
      </c>
    </row>
    <row r="756" spans="1:20" hidden="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738"/>
        <v>168.47017045454547</v>
      </c>
      <c r="G756" t="s">
        <v>20</v>
      </c>
      <c r="H756">
        <v>3205</v>
      </c>
      <c r="I756" s="5">
        <f t="shared" si="739"/>
        <v>37.005616224648989</v>
      </c>
      <c r="J756" t="s">
        <v>21</v>
      </c>
      <c r="K756" t="s">
        <v>22</v>
      </c>
      <c r="L756">
        <v>1351400400</v>
      </c>
      <c r="M756" s="10">
        <f t="shared" si="740"/>
        <v>41210.208333333336</v>
      </c>
      <c r="N756">
        <v>1355983200</v>
      </c>
      <c r="O756" s="10">
        <f t="shared" ref="O756" si="790">(((N756/60)/60)/24)+DATE(1970,1,1)</f>
        <v>41263.25</v>
      </c>
      <c r="P756" t="b">
        <v>0</v>
      </c>
      <c r="Q756" t="b">
        <v>0</v>
      </c>
      <c r="R756" t="s">
        <v>33</v>
      </c>
      <c r="S756" s="6" t="str">
        <f>TRIM(MID(SUBSTITUTE($R756,"/",REPT(" ",LEN($R756))),(COLUMNS($R756:R756)-1)*LEN($R756)+1,LEN($R756)))</f>
        <v>theater</v>
      </c>
      <c r="T756" s="6" t="str">
        <f>TRIM(MID(SUBSTITUTE($R756,"/",REPT(" ",LEN($R756))),(COLUMNS($R756:S756)-1)*LEN($R756)+1,LEN($R756)))</f>
        <v>plays</v>
      </c>
    </row>
    <row r="757" spans="1:20" hidden="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738"/>
        <v>166.57777777777778</v>
      </c>
      <c r="G757" t="s">
        <v>20</v>
      </c>
      <c r="H757">
        <v>288</v>
      </c>
      <c r="I757" s="5">
        <f t="shared" si="739"/>
        <v>26.027777777777779</v>
      </c>
      <c r="J757" t="s">
        <v>36</v>
      </c>
      <c r="K757" t="s">
        <v>37</v>
      </c>
      <c r="L757">
        <v>1514354400</v>
      </c>
      <c r="M757" s="10">
        <f t="shared" si="740"/>
        <v>43096.25</v>
      </c>
      <c r="N757">
        <v>1515391200</v>
      </c>
      <c r="O757" s="10">
        <f t="shared" ref="O757" si="791">(((N757/60)/60)/24)+DATE(1970,1,1)</f>
        <v>43108.25</v>
      </c>
      <c r="P757" t="b">
        <v>0</v>
      </c>
      <c r="Q757" t="b">
        <v>1</v>
      </c>
      <c r="R757" t="s">
        <v>33</v>
      </c>
      <c r="S757" s="6" t="str">
        <f>TRIM(MID(SUBSTITUTE($R757,"/",REPT(" ",LEN($R757))),(COLUMNS($R757:R757)-1)*LEN($R757)+1,LEN($R757)))</f>
        <v>theater</v>
      </c>
      <c r="T757" s="6" t="str">
        <f>TRIM(MID(SUBSTITUTE($R757,"/",REPT(" ",LEN($R757))),(COLUMNS($R757:S757)-1)*LEN($R757)+1,LEN($R757)))</f>
        <v>plays</v>
      </c>
    </row>
    <row r="758" spans="1:20" hidden="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738"/>
        <v>772.07692307692309</v>
      </c>
      <c r="G758" t="s">
        <v>20</v>
      </c>
      <c r="H758">
        <v>148</v>
      </c>
      <c r="I758" s="5">
        <f t="shared" si="739"/>
        <v>67.817567567567565</v>
      </c>
      <c r="J758" t="s">
        <v>21</v>
      </c>
      <c r="K758" t="s">
        <v>22</v>
      </c>
      <c r="L758">
        <v>1421733600</v>
      </c>
      <c r="M758" s="10">
        <f t="shared" si="740"/>
        <v>42024.25</v>
      </c>
      <c r="N758">
        <v>1422252000</v>
      </c>
      <c r="O758" s="10">
        <f t="shared" ref="O758" si="792">(((N758/60)/60)/24)+DATE(1970,1,1)</f>
        <v>42030.25</v>
      </c>
      <c r="P758" t="b">
        <v>0</v>
      </c>
      <c r="Q758" t="b">
        <v>0</v>
      </c>
      <c r="R758" t="s">
        <v>33</v>
      </c>
      <c r="S758" s="6" t="str">
        <f>TRIM(MID(SUBSTITUTE($R758,"/",REPT(" ",LEN($R758))),(COLUMNS($R758:R758)-1)*LEN($R758)+1,LEN($R758)))</f>
        <v>theater</v>
      </c>
      <c r="T758" s="6" t="str">
        <f>TRIM(MID(SUBSTITUTE($R758,"/",REPT(" ",LEN($R758))),(COLUMNS($R758:S758)-1)*LEN($R758)+1,LEN($R758)))</f>
        <v>plays</v>
      </c>
    </row>
    <row r="759" spans="1:20" hidden="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738"/>
        <v>406.85714285714283</v>
      </c>
      <c r="G759" t="s">
        <v>20</v>
      </c>
      <c r="H759">
        <v>114</v>
      </c>
      <c r="I759" s="5">
        <f t="shared" si="739"/>
        <v>49.964912280701753</v>
      </c>
      <c r="J759" t="s">
        <v>21</v>
      </c>
      <c r="K759" t="s">
        <v>22</v>
      </c>
      <c r="L759">
        <v>1305176400</v>
      </c>
      <c r="M759" s="10">
        <f t="shared" si="740"/>
        <v>40675.208333333336</v>
      </c>
      <c r="N759">
        <v>1305522000</v>
      </c>
      <c r="O759" s="10">
        <f t="shared" ref="O759" si="793">(((N759/60)/60)/24)+DATE(1970,1,1)</f>
        <v>40679.208333333336</v>
      </c>
      <c r="P759" t="b">
        <v>0</v>
      </c>
      <c r="Q759" t="b">
        <v>0</v>
      </c>
      <c r="R759" t="s">
        <v>53</v>
      </c>
      <c r="S759" s="6" t="str">
        <f>TRIM(MID(SUBSTITUTE($R759,"/",REPT(" ",LEN($R759))),(COLUMNS($R759:R759)-1)*LEN($R759)+1,LEN($R759)))</f>
        <v>film &amp; video</v>
      </c>
      <c r="T759" s="6" t="str">
        <f>TRIM(MID(SUBSTITUTE($R759,"/",REPT(" ",LEN($R759))),(COLUMNS($R759:S759)-1)*LEN($R759)+1,LEN($R759)))</f>
        <v>drama</v>
      </c>
    </row>
    <row r="760" spans="1:20" hidden="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738"/>
        <v>564.20608108108115</v>
      </c>
      <c r="G760" t="s">
        <v>20</v>
      </c>
      <c r="H760">
        <v>1518</v>
      </c>
      <c r="I760" s="5">
        <f t="shared" si="739"/>
        <v>110.01646903820817</v>
      </c>
      <c r="J760" t="s">
        <v>15</v>
      </c>
      <c r="K760" t="s">
        <v>16</v>
      </c>
      <c r="L760">
        <v>1414126800</v>
      </c>
      <c r="M760" s="10">
        <f t="shared" si="740"/>
        <v>41936.208333333336</v>
      </c>
      <c r="N760">
        <v>1414904400</v>
      </c>
      <c r="O760" s="10">
        <f t="shared" ref="O760" si="794">(((N760/60)/60)/24)+DATE(1970,1,1)</f>
        <v>41945.208333333336</v>
      </c>
      <c r="P760" t="b">
        <v>0</v>
      </c>
      <c r="Q760" t="b">
        <v>0</v>
      </c>
      <c r="R760" t="s">
        <v>23</v>
      </c>
      <c r="S760" s="6" t="str">
        <f>TRIM(MID(SUBSTITUTE($R760,"/",REPT(" ",LEN($R760))),(COLUMNS($R760:R760)-1)*LEN($R760)+1,LEN($R760)))</f>
        <v>music</v>
      </c>
      <c r="T760" s="6" t="str">
        <f>TRIM(MID(SUBSTITUTE($R760,"/",REPT(" ",LEN($R760))),(COLUMNS($R760:S760)-1)*LEN($R760)+1,LEN($R760)))</f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738"/>
        <v>68.426865671641792</v>
      </c>
      <c r="G761" t="s">
        <v>14</v>
      </c>
      <c r="H761">
        <v>1274</v>
      </c>
      <c r="I761" s="5">
        <f t="shared" si="739"/>
        <v>89.964678178963894</v>
      </c>
      <c r="J761" t="s">
        <v>21</v>
      </c>
      <c r="K761" t="s">
        <v>22</v>
      </c>
      <c r="L761">
        <v>1517810400</v>
      </c>
      <c r="M761" s="10">
        <f t="shared" si="740"/>
        <v>43136.25</v>
      </c>
      <c r="N761">
        <v>1520402400</v>
      </c>
      <c r="O761" s="10">
        <f t="shared" ref="O761" si="795">(((N761/60)/60)/24)+DATE(1970,1,1)</f>
        <v>43166.25</v>
      </c>
      <c r="P761" t="b">
        <v>0</v>
      </c>
      <c r="Q761" t="b">
        <v>0</v>
      </c>
      <c r="R761" t="s">
        <v>50</v>
      </c>
      <c r="S761" s="6" t="str">
        <f>TRIM(MID(SUBSTITUTE($R761,"/",REPT(" ",LEN($R761))),(COLUMNS($R761:R761)-1)*LEN($R761)+1,LEN($R761)))</f>
        <v>music</v>
      </c>
      <c r="T761" s="6" t="str">
        <f>TRIM(MID(SUBSTITUTE($R761,"/",REPT(" ",LEN($R761))),(COLUMNS($R761:S761)-1)*LEN($R761)+1,LEN($R761)))</f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738"/>
        <v>34.351966873706004</v>
      </c>
      <c r="G762" t="s">
        <v>14</v>
      </c>
      <c r="H762">
        <v>210</v>
      </c>
      <c r="I762" s="5">
        <f t="shared" si="739"/>
        <v>79.009523809523813</v>
      </c>
      <c r="J762" t="s">
        <v>107</v>
      </c>
      <c r="K762" t="s">
        <v>108</v>
      </c>
      <c r="L762">
        <v>1564635600</v>
      </c>
      <c r="M762" s="10">
        <f t="shared" si="740"/>
        <v>43678.208333333328</v>
      </c>
      <c r="N762">
        <v>1567141200</v>
      </c>
      <c r="O762" s="10">
        <f t="shared" ref="O762" si="796">(((N762/60)/60)/24)+DATE(1970,1,1)</f>
        <v>43707.208333333328</v>
      </c>
      <c r="P762" t="b">
        <v>0</v>
      </c>
      <c r="Q762" t="b">
        <v>1</v>
      </c>
      <c r="R762" t="s">
        <v>89</v>
      </c>
      <c r="S762" s="6" t="str">
        <f>TRIM(MID(SUBSTITUTE($R762,"/",REPT(" ",LEN($R762))),(COLUMNS($R762:R762)-1)*LEN($R762)+1,LEN($R762)))</f>
        <v>games</v>
      </c>
      <c r="T762" s="6" t="str">
        <f>TRIM(MID(SUBSTITUTE($R762,"/",REPT(" ",LEN($R762))),(COLUMNS($R762:S762)-1)*LEN($R762)+1,LEN($R762)))</f>
        <v>video games</v>
      </c>
    </row>
    <row r="763" spans="1:20" hidden="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738"/>
        <v>655.4545454545455</v>
      </c>
      <c r="G763" t="s">
        <v>20</v>
      </c>
      <c r="H763">
        <v>166</v>
      </c>
      <c r="I763" s="5">
        <f t="shared" si="739"/>
        <v>86.867469879518069</v>
      </c>
      <c r="J763" t="s">
        <v>21</v>
      </c>
      <c r="K763" t="s">
        <v>22</v>
      </c>
      <c r="L763">
        <v>1500699600</v>
      </c>
      <c r="M763" s="10">
        <f t="shared" si="740"/>
        <v>42938.208333333328</v>
      </c>
      <c r="N763">
        <v>1501131600</v>
      </c>
      <c r="O763" s="10">
        <f t="shared" ref="O763" si="797">(((N763/60)/60)/24)+DATE(1970,1,1)</f>
        <v>42943.208333333328</v>
      </c>
      <c r="P763" t="b">
        <v>0</v>
      </c>
      <c r="Q763" t="b">
        <v>0</v>
      </c>
      <c r="R763" t="s">
        <v>23</v>
      </c>
      <c r="S763" s="6" t="str">
        <f>TRIM(MID(SUBSTITUTE($R763,"/",REPT(" ",LEN($R763))),(COLUMNS($R763:R763)-1)*LEN($R763)+1,LEN($R763)))</f>
        <v>music</v>
      </c>
      <c r="T763" s="6" t="str">
        <f>TRIM(MID(SUBSTITUTE($R763,"/",REPT(" ",LEN($R763))),(COLUMNS($R763:S763)-1)*LEN($R763)+1,LEN($R763)))</f>
        <v>rock</v>
      </c>
    </row>
    <row r="764" spans="1:20" hidden="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738"/>
        <v>177.25714285714284</v>
      </c>
      <c r="G764" t="s">
        <v>20</v>
      </c>
      <c r="H764">
        <v>100</v>
      </c>
      <c r="I764" s="5">
        <f t="shared" si="739"/>
        <v>62.04</v>
      </c>
      <c r="J764" t="s">
        <v>26</v>
      </c>
      <c r="K764" t="s">
        <v>27</v>
      </c>
      <c r="L764">
        <v>1354082400</v>
      </c>
      <c r="M764" s="10">
        <f t="shared" si="740"/>
        <v>41241.25</v>
      </c>
      <c r="N764">
        <v>1355032800</v>
      </c>
      <c r="O764" s="10">
        <f t="shared" ref="O764" si="798">(((N764/60)/60)/24)+DATE(1970,1,1)</f>
        <v>41252.25</v>
      </c>
      <c r="P764" t="b">
        <v>0</v>
      </c>
      <c r="Q764" t="b">
        <v>0</v>
      </c>
      <c r="R764" t="s">
        <v>159</v>
      </c>
      <c r="S764" s="6" t="str">
        <f>TRIM(MID(SUBSTITUTE($R764,"/",REPT(" ",LEN($R764))),(COLUMNS($R764:R764)-1)*LEN($R764)+1,LEN($R764)))</f>
        <v>music</v>
      </c>
      <c r="T764" s="6" t="str">
        <f>TRIM(MID(SUBSTITUTE($R764,"/",REPT(" ",LEN($R764))),(COLUMNS($R764:S764)-1)*LEN($R764)+1,LEN($R764)))</f>
        <v>jazz</v>
      </c>
    </row>
    <row r="765" spans="1:20" hidden="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738"/>
        <v>113.17857142857144</v>
      </c>
      <c r="G765" t="s">
        <v>20</v>
      </c>
      <c r="H765">
        <v>235</v>
      </c>
      <c r="I765" s="5">
        <f t="shared" si="739"/>
        <v>26.970212765957445</v>
      </c>
      <c r="J765" t="s">
        <v>21</v>
      </c>
      <c r="K765" t="s">
        <v>22</v>
      </c>
      <c r="L765">
        <v>1336453200</v>
      </c>
      <c r="M765" s="10">
        <f t="shared" si="740"/>
        <v>41037.208333333336</v>
      </c>
      <c r="N765">
        <v>1339477200</v>
      </c>
      <c r="O765" s="10">
        <f t="shared" ref="O765" si="799">(((N765/60)/60)/24)+DATE(1970,1,1)</f>
        <v>41072.208333333336</v>
      </c>
      <c r="P765" t="b">
        <v>0</v>
      </c>
      <c r="Q765" t="b">
        <v>1</v>
      </c>
      <c r="R765" t="s">
        <v>33</v>
      </c>
      <c r="S765" s="6" t="str">
        <f>TRIM(MID(SUBSTITUTE($R765,"/",REPT(" ",LEN($R765))),(COLUMNS($R765:R765)-1)*LEN($R765)+1,LEN($R765)))</f>
        <v>theater</v>
      </c>
      <c r="T765" s="6" t="str">
        <f>TRIM(MID(SUBSTITUTE($R765,"/",REPT(" ",LEN($R765))),(COLUMNS($R765:S765)-1)*LEN($R765)+1,LEN($R765)))</f>
        <v>plays</v>
      </c>
    </row>
    <row r="766" spans="1:20" ht="31.5" hidden="1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738"/>
        <v>728.18181818181824</v>
      </c>
      <c r="G766" t="s">
        <v>20</v>
      </c>
      <c r="H766">
        <v>148</v>
      </c>
      <c r="I766" s="5">
        <f t="shared" si="739"/>
        <v>54.121621621621621</v>
      </c>
      <c r="J766" t="s">
        <v>21</v>
      </c>
      <c r="K766" t="s">
        <v>22</v>
      </c>
      <c r="L766">
        <v>1305262800</v>
      </c>
      <c r="M766" s="10">
        <f t="shared" si="740"/>
        <v>40676.208333333336</v>
      </c>
      <c r="N766">
        <v>1305954000</v>
      </c>
      <c r="O766" s="10">
        <f t="shared" ref="O766" si="800">(((N766/60)/60)/24)+DATE(1970,1,1)</f>
        <v>40684.208333333336</v>
      </c>
      <c r="P766" t="b">
        <v>0</v>
      </c>
      <c r="Q766" t="b">
        <v>0</v>
      </c>
      <c r="R766" t="s">
        <v>23</v>
      </c>
      <c r="S766" s="6" t="str">
        <f>TRIM(MID(SUBSTITUTE($R766,"/",REPT(" ",LEN($R766))),(COLUMNS($R766:R766)-1)*LEN($R766)+1,LEN($R766)))</f>
        <v>music</v>
      </c>
      <c r="T766" s="6" t="str">
        <f>TRIM(MID(SUBSTITUTE($R766,"/",REPT(" ",LEN($R766))),(COLUMNS($R766:S766)-1)*LEN($R766)+1,LEN($R766)))</f>
        <v>rock</v>
      </c>
    </row>
    <row r="767" spans="1:20" hidden="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738"/>
        <v>208.33333333333334</v>
      </c>
      <c r="G767" t="s">
        <v>20</v>
      </c>
      <c r="H767">
        <v>198</v>
      </c>
      <c r="I767" s="5">
        <f t="shared" si="739"/>
        <v>41.035353535353536</v>
      </c>
      <c r="J767" t="s">
        <v>21</v>
      </c>
      <c r="K767" t="s">
        <v>22</v>
      </c>
      <c r="L767">
        <v>1492232400</v>
      </c>
      <c r="M767" s="10">
        <f t="shared" si="740"/>
        <v>42840.208333333328</v>
      </c>
      <c r="N767">
        <v>1494392400</v>
      </c>
      <c r="O767" s="10">
        <f t="shared" ref="O767" si="801">(((N767/60)/60)/24)+DATE(1970,1,1)</f>
        <v>42865.208333333328</v>
      </c>
      <c r="P767" t="b">
        <v>1</v>
      </c>
      <c r="Q767" t="b">
        <v>1</v>
      </c>
      <c r="R767" t="s">
        <v>60</v>
      </c>
      <c r="S767" s="6" t="str">
        <f>TRIM(MID(SUBSTITUTE($R767,"/",REPT(" ",LEN($R767))),(COLUMNS($R767:R767)-1)*LEN($R767)+1,LEN($R767)))</f>
        <v>music</v>
      </c>
      <c r="T767" s="6" t="str">
        <f>TRIM(MID(SUBSTITUTE($R767,"/",REPT(" ",LEN($R767))),(COLUMNS($R767:S767)-1)*LEN($R767)+1,LEN($R767)))</f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738"/>
        <v>31.171232876712331</v>
      </c>
      <c r="G768" t="s">
        <v>14</v>
      </c>
      <c r="H768">
        <v>248</v>
      </c>
      <c r="I768" s="5">
        <f t="shared" si="739"/>
        <v>55.052419354838712</v>
      </c>
      <c r="J768" t="s">
        <v>26</v>
      </c>
      <c r="K768" t="s">
        <v>27</v>
      </c>
      <c r="L768">
        <v>1537333200</v>
      </c>
      <c r="M768" s="10">
        <f t="shared" si="740"/>
        <v>43362.208333333328</v>
      </c>
      <c r="N768">
        <v>1537419600</v>
      </c>
      <c r="O768" s="10">
        <f t="shared" ref="O768" si="802">(((N768/60)/60)/24)+DATE(1970,1,1)</f>
        <v>43363.208333333328</v>
      </c>
      <c r="P768" t="b">
        <v>0</v>
      </c>
      <c r="Q768" t="b">
        <v>0</v>
      </c>
      <c r="R768" t="s">
        <v>474</v>
      </c>
      <c r="S768" s="6" t="str">
        <f>TRIM(MID(SUBSTITUTE($R768,"/",REPT(" ",LEN($R768))),(COLUMNS($R768:R768)-1)*LEN($R768)+1,LEN($R768)))</f>
        <v>film &amp; video</v>
      </c>
      <c r="T768" s="6" t="str">
        <f>TRIM(MID(SUBSTITUTE($R768,"/",REPT(" ",LEN($R768))),(COLUMNS($R768:S768)-1)*LEN($R768)+1,LEN($R768)))</f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738"/>
        <v>56.967078189300416</v>
      </c>
      <c r="G769" t="s">
        <v>14</v>
      </c>
      <c r="H769">
        <v>513</v>
      </c>
      <c r="I769" s="5">
        <f t="shared" si="739"/>
        <v>107.93762183235867</v>
      </c>
      <c r="J769" t="s">
        <v>21</v>
      </c>
      <c r="K769" t="s">
        <v>22</v>
      </c>
      <c r="L769">
        <v>1444107600</v>
      </c>
      <c r="M769" s="10">
        <f t="shared" si="740"/>
        <v>42283.208333333328</v>
      </c>
      <c r="N769">
        <v>1447999200</v>
      </c>
      <c r="O769" s="10">
        <f t="shared" ref="O769" si="803">(((N769/60)/60)/24)+DATE(1970,1,1)</f>
        <v>42328.25</v>
      </c>
      <c r="P769" t="b">
        <v>0</v>
      </c>
      <c r="Q769" t="b">
        <v>0</v>
      </c>
      <c r="R769" t="s">
        <v>206</v>
      </c>
      <c r="S769" s="6" t="str">
        <f>TRIM(MID(SUBSTITUTE($R769,"/",REPT(" ",LEN($R769))),(COLUMNS($R769:R769)-1)*LEN($R769)+1,LEN($R769)))</f>
        <v>publishing</v>
      </c>
      <c r="T769" s="6" t="str">
        <f>TRIM(MID(SUBSTITUTE($R769,"/",REPT(" ",LEN($R769))),(COLUMNS($R769:S769)-1)*LEN($R769)+1,LEN($R769)))</f>
        <v>translations</v>
      </c>
    </row>
    <row r="770" spans="1:20" hidden="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738"/>
        <v>231</v>
      </c>
      <c r="G770" t="s">
        <v>20</v>
      </c>
      <c r="H770">
        <v>150</v>
      </c>
      <c r="I770" s="5">
        <f t="shared" si="739"/>
        <v>73.92</v>
      </c>
      <c r="J770" t="s">
        <v>21</v>
      </c>
      <c r="K770" t="s">
        <v>22</v>
      </c>
      <c r="L770">
        <v>1386741600</v>
      </c>
      <c r="M770" s="10">
        <f t="shared" si="740"/>
        <v>41619.25</v>
      </c>
      <c r="N770">
        <v>1388037600</v>
      </c>
      <c r="O770" s="10">
        <f t="shared" ref="O770" si="804">(((N770/60)/60)/24)+DATE(1970,1,1)</f>
        <v>41634.25</v>
      </c>
      <c r="P770" t="b">
        <v>0</v>
      </c>
      <c r="Q770" t="b">
        <v>0</v>
      </c>
      <c r="R770" t="s">
        <v>33</v>
      </c>
      <c r="S770" s="6" t="str">
        <f>TRIM(MID(SUBSTITUTE($R770,"/",REPT(" ",LEN($R770))),(COLUMNS($R770:R770)-1)*LEN($R770)+1,LEN($R770)))</f>
        <v>theater</v>
      </c>
      <c r="T770" s="6" t="str">
        <f>TRIM(MID(SUBSTITUTE($R770,"/",REPT(" ",LEN($R770))),(COLUMNS($R770:S770)-1)*LEN($R770)+1,LEN($R770)))</f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805">E771/D771*100</f>
        <v>86.867834394904463</v>
      </c>
      <c r="G771" t="s">
        <v>14</v>
      </c>
      <c r="H771">
        <v>3410</v>
      </c>
      <c r="I771" s="5">
        <f t="shared" ref="I771:I834" si="806">IFERROR(E771/H771,0)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807">(((L771/60)/60)/24)+DATE(1970,1,1)</f>
        <v>41501.208333333336</v>
      </c>
      <c r="N771">
        <v>1378789200</v>
      </c>
      <c r="O771" s="10">
        <f t="shared" ref="O771" si="808">(((N771/60)/60)/24)+DATE(1970,1,1)</f>
        <v>41527.208333333336</v>
      </c>
      <c r="P771" t="b">
        <v>0</v>
      </c>
      <c r="Q771" t="b">
        <v>0</v>
      </c>
      <c r="R771" t="s">
        <v>89</v>
      </c>
      <c r="S771" s="6" t="str">
        <f>TRIM(MID(SUBSTITUTE($R771,"/",REPT(" ",LEN($R771))),(COLUMNS($R771:R771)-1)*LEN($R771)+1,LEN($R771)))</f>
        <v>games</v>
      </c>
      <c r="T771" s="6" t="str">
        <f>TRIM(MID(SUBSTITUTE($R771,"/",REPT(" ",LEN($R771))),(COLUMNS($R771:S771)-1)*LEN($R771)+1,LEN($R771)))</f>
        <v>video games</v>
      </c>
    </row>
    <row r="772" spans="1:20" hidden="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805"/>
        <v>270.74418604651163</v>
      </c>
      <c r="G772" t="s">
        <v>20</v>
      </c>
      <c r="H772">
        <v>216</v>
      </c>
      <c r="I772" s="5">
        <f t="shared" si="806"/>
        <v>53.898148148148145</v>
      </c>
      <c r="J772" t="s">
        <v>107</v>
      </c>
      <c r="K772" t="s">
        <v>108</v>
      </c>
      <c r="L772">
        <v>1397451600</v>
      </c>
      <c r="M772" s="10">
        <f t="shared" si="807"/>
        <v>41743.208333333336</v>
      </c>
      <c r="N772">
        <v>1398056400</v>
      </c>
      <c r="O772" s="10">
        <f t="shared" ref="O772" si="809">(((N772/60)/60)/24)+DATE(1970,1,1)</f>
        <v>41750.208333333336</v>
      </c>
      <c r="P772" t="b">
        <v>0</v>
      </c>
      <c r="Q772" t="b">
        <v>1</v>
      </c>
      <c r="R772" t="s">
        <v>33</v>
      </c>
      <c r="S772" s="6" t="str">
        <f>TRIM(MID(SUBSTITUTE($R772,"/",REPT(" ",LEN($R772))),(COLUMNS($R772:R772)-1)*LEN($R772)+1,LEN($R772)))</f>
        <v>theater</v>
      </c>
      <c r="T772" s="6" t="str">
        <f>TRIM(MID(SUBSTITUTE($R772,"/",REPT(" ",LEN($R772))),(COLUMNS($R772:S772)-1)*LEN($R772)+1,LEN($R772)))</f>
        <v>plays</v>
      </c>
    </row>
    <row r="773" spans="1:20" hidden="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805"/>
        <v>49.446428571428569</v>
      </c>
      <c r="G773" t="s">
        <v>74</v>
      </c>
      <c r="H773">
        <v>26</v>
      </c>
      <c r="I773" s="5">
        <f t="shared" si="806"/>
        <v>106.5</v>
      </c>
      <c r="J773" t="s">
        <v>21</v>
      </c>
      <c r="K773" t="s">
        <v>22</v>
      </c>
      <c r="L773">
        <v>1548482400</v>
      </c>
      <c r="M773" s="10">
        <f t="shared" si="807"/>
        <v>43491.25</v>
      </c>
      <c r="N773">
        <v>1550815200</v>
      </c>
      <c r="O773" s="10">
        <f t="shared" ref="O773" si="810">(((N773/60)/60)/24)+DATE(1970,1,1)</f>
        <v>43518.25</v>
      </c>
      <c r="P773" t="b">
        <v>0</v>
      </c>
      <c r="Q773" t="b">
        <v>0</v>
      </c>
      <c r="R773" t="s">
        <v>33</v>
      </c>
      <c r="S773" s="6" t="str">
        <f>TRIM(MID(SUBSTITUTE($R773,"/",REPT(" ",LEN($R773))),(COLUMNS($R773:R773)-1)*LEN($R773)+1,LEN($R773)))</f>
        <v>theater</v>
      </c>
      <c r="T773" s="6" t="str">
        <f>TRIM(MID(SUBSTITUTE($R773,"/",REPT(" ",LEN($R773))),(COLUMNS($R773:S773)-1)*LEN($R773)+1,LEN($R773)))</f>
        <v>plays</v>
      </c>
    </row>
    <row r="774" spans="1:20" hidden="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805"/>
        <v>113.3596256684492</v>
      </c>
      <c r="G774" t="s">
        <v>20</v>
      </c>
      <c r="H774">
        <v>5139</v>
      </c>
      <c r="I774" s="5">
        <f t="shared" si="806"/>
        <v>32.999805409612762</v>
      </c>
      <c r="J774" t="s">
        <v>21</v>
      </c>
      <c r="K774" t="s">
        <v>22</v>
      </c>
      <c r="L774">
        <v>1549692000</v>
      </c>
      <c r="M774" s="10">
        <f t="shared" si="807"/>
        <v>43505.25</v>
      </c>
      <c r="N774">
        <v>1550037600</v>
      </c>
      <c r="O774" s="10">
        <f t="shared" ref="O774" si="811">(((N774/60)/60)/24)+DATE(1970,1,1)</f>
        <v>43509.25</v>
      </c>
      <c r="P774" t="b">
        <v>0</v>
      </c>
      <c r="Q774" t="b">
        <v>0</v>
      </c>
      <c r="R774" t="s">
        <v>60</v>
      </c>
      <c r="S774" s="6" t="str">
        <f>TRIM(MID(SUBSTITUTE($R774,"/",REPT(" ",LEN($R774))),(COLUMNS($R774:R774)-1)*LEN($R774)+1,LEN($R774)))</f>
        <v>music</v>
      </c>
      <c r="T774" s="6" t="str">
        <f>TRIM(MID(SUBSTITUTE($R774,"/",REPT(" ",LEN($R774))),(COLUMNS($R774:S774)-1)*LEN($R774)+1,LEN($R774)))</f>
        <v>indie rock</v>
      </c>
    </row>
    <row r="775" spans="1:20" hidden="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805"/>
        <v>190.55555555555554</v>
      </c>
      <c r="G775" t="s">
        <v>20</v>
      </c>
      <c r="H775">
        <v>2353</v>
      </c>
      <c r="I775" s="5">
        <f t="shared" si="806"/>
        <v>43.00254993625159</v>
      </c>
      <c r="J775" t="s">
        <v>21</v>
      </c>
      <c r="K775" t="s">
        <v>22</v>
      </c>
      <c r="L775">
        <v>1492059600</v>
      </c>
      <c r="M775" s="10">
        <f t="shared" si="807"/>
        <v>42838.208333333328</v>
      </c>
      <c r="N775">
        <v>1492923600</v>
      </c>
      <c r="O775" s="10">
        <f t="shared" ref="O775" si="812">(((N775/60)/60)/24)+DATE(1970,1,1)</f>
        <v>42848.208333333328</v>
      </c>
      <c r="P775" t="b">
        <v>0</v>
      </c>
      <c r="Q775" t="b">
        <v>0</v>
      </c>
      <c r="R775" t="s">
        <v>33</v>
      </c>
      <c r="S775" s="6" t="str">
        <f>TRIM(MID(SUBSTITUTE($R775,"/",REPT(" ",LEN($R775))),(COLUMNS($R775:R775)-1)*LEN($R775)+1,LEN($R775)))</f>
        <v>theater</v>
      </c>
      <c r="T775" s="6" t="str">
        <f>TRIM(MID(SUBSTITUTE($R775,"/",REPT(" ",LEN($R775))),(COLUMNS($R775:S775)-1)*LEN($R775)+1,LEN($R775)))</f>
        <v>plays</v>
      </c>
    </row>
    <row r="776" spans="1:20" hidden="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805"/>
        <v>135.5</v>
      </c>
      <c r="G776" t="s">
        <v>20</v>
      </c>
      <c r="H776">
        <v>78</v>
      </c>
      <c r="I776" s="5">
        <f t="shared" si="806"/>
        <v>86.858974358974365</v>
      </c>
      <c r="J776" t="s">
        <v>107</v>
      </c>
      <c r="K776" t="s">
        <v>108</v>
      </c>
      <c r="L776">
        <v>1463979600</v>
      </c>
      <c r="M776" s="10">
        <f t="shared" si="807"/>
        <v>42513.208333333328</v>
      </c>
      <c r="N776">
        <v>1467522000</v>
      </c>
      <c r="O776" s="10">
        <f t="shared" ref="O776" si="813">(((N776/60)/60)/24)+DATE(1970,1,1)</f>
        <v>42554.208333333328</v>
      </c>
      <c r="P776" t="b">
        <v>0</v>
      </c>
      <c r="Q776" t="b">
        <v>0</v>
      </c>
      <c r="R776" t="s">
        <v>28</v>
      </c>
      <c r="S776" s="6" t="str">
        <f>TRIM(MID(SUBSTITUTE($R776,"/",REPT(" ",LEN($R776))),(COLUMNS($R776:R776)-1)*LEN($R776)+1,LEN($R776)))</f>
        <v>technology</v>
      </c>
      <c r="T776" s="6" t="str">
        <f>TRIM(MID(SUBSTITUTE($R776,"/",REPT(" ",LEN($R776))),(COLUMNS($R776:S776)-1)*LEN($R776)+1,LEN($R776)))</f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805"/>
        <v>10.297872340425531</v>
      </c>
      <c r="G777" t="s">
        <v>14</v>
      </c>
      <c r="H777">
        <v>10</v>
      </c>
      <c r="I777" s="5">
        <f t="shared" si="806"/>
        <v>96.8</v>
      </c>
      <c r="J777" t="s">
        <v>21</v>
      </c>
      <c r="K777" t="s">
        <v>22</v>
      </c>
      <c r="L777">
        <v>1415253600</v>
      </c>
      <c r="M777" s="10">
        <f t="shared" si="807"/>
        <v>41949.25</v>
      </c>
      <c r="N777">
        <v>1416117600</v>
      </c>
      <c r="O777" s="10">
        <f t="shared" ref="O777" si="814">(((N777/60)/60)/24)+DATE(1970,1,1)</f>
        <v>41959.25</v>
      </c>
      <c r="P777" t="b">
        <v>0</v>
      </c>
      <c r="Q777" t="b">
        <v>0</v>
      </c>
      <c r="R777" t="s">
        <v>23</v>
      </c>
      <c r="S777" s="6" t="str">
        <f>TRIM(MID(SUBSTITUTE($R777,"/",REPT(" ",LEN($R777))),(COLUMNS($R777:R777)-1)*LEN($R777)+1,LEN($R777)))</f>
        <v>music</v>
      </c>
      <c r="T777" s="6" t="str">
        <f>TRIM(MID(SUBSTITUTE($R777,"/",REPT(" ",LEN($R777))),(COLUMNS($R777:S777)-1)*LEN($R777)+1,LEN($R777)))</f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805"/>
        <v>65.544223826714799</v>
      </c>
      <c r="G778" t="s">
        <v>14</v>
      </c>
      <c r="H778">
        <v>2201</v>
      </c>
      <c r="I778" s="5">
        <f t="shared" si="806"/>
        <v>32.995456610631528</v>
      </c>
      <c r="J778" t="s">
        <v>21</v>
      </c>
      <c r="K778" t="s">
        <v>22</v>
      </c>
      <c r="L778">
        <v>1562216400</v>
      </c>
      <c r="M778" s="10">
        <f t="shared" si="807"/>
        <v>43650.208333333328</v>
      </c>
      <c r="N778">
        <v>1563771600</v>
      </c>
      <c r="O778" s="10">
        <f t="shared" ref="O778" si="815">(((N778/60)/60)/24)+DATE(1970,1,1)</f>
        <v>43668.208333333328</v>
      </c>
      <c r="P778" t="b">
        <v>0</v>
      </c>
      <c r="Q778" t="b">
        <v>0</v>
      </c>
      <c r="R778" t="s">
        <v>33</v>
      </c>
      <c r="S778" s="6" t="str">
        <f>TRIM(MID(SUBSTITUTE($R778,"/",REPT(" ",LEN($R778))),(COLUMNS($R778:R778)-1)*LEN($R778)+1,LEN($R778)))</f>
        <v>theater</v>
      </c>
      <c r="T778" s="6" t="str">
        <f>TRIM(MID(SUBSTITUTE($R778,"/",REPT(" ",LEN($R778))),(COLUMNS($R778:S778)-1)*LEN($R778)+1,LEN($R778)))</f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805"/>
        <v>49.026652452025587</v>
      </c>
      <c r="G779" t="s">
        <v>14</v>
      </c>
      <c r="H779">
        <v>676</v>
      </c>
      <c r="I779" s="5">
        <f t="shared" si="806"/>
        <v>68.028106508875737</v>
      </c>
      <c r="J779" t="s">
        <v>21</v>
      </c>
      <c r="K779" t="s">
        <v>22</v>
      </c>
      <c r="L779">
        <v>1316754000</v>
      </c>
      <c r="M779" s="10">
        <f t="shared" si="807"/>
        <v>40809.208333333336</v>
      </c>
      <c r="N779">
        <v>1319259600</v>
      </c>
      <c r="O779" s="10">
        <f t="shared" ref="O779" si="816">(((N779/60)/60)/24)+DATE(1970,1,1)</f>
        <v>40838.208333333336</v>
      </c>
      <c r="P779" t="b">
        <v>0</v>
      </c>
      <c r="Q779" t="b">
        <v>0</v>
      </c>
      <c r="R779" t="s">
        <v>33</v>
      </c>
      <c r="S779" s="6" t="str">
        <f>TRIM(MID(SUBSTITUTE($R779,"/",REPT(" ",LEN($R779))),(COLUMNS($R779:R779)-1)*LEN($R779)+1,LEN($R779)))</f>
        <v>theater</v>
      </c>
      <c r="T779" s="6" t="str">
        <f>TRIM(MID(SUBSTITUTE($R779,"/",REPT(" ",LEN($R779))),(COLUMNS($R779:S779)-1)*LEN($R779)+1,LEN($R779)))</f>
        <v>plays</v>
      </c>
    </row>
    <row r="780" spans="1:20" hidden="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805"/>
        <v>787.92307692307691</v>
      </c>
      <c r="G780" t="s">
        <v>20</v>
      </c>
      <c r="H780">
        <v>174</v>
      </c>
      <c r="I780" s="5">
        <f t="shared" si="806"/>
        <v>58.867816091954026</v>
      </c>
      <c r="J780" t="s">
        <v>98</v>
      </c>
      <c r="K780" t="s">
        <v>99</v>
      </c>
      <c r="L780">
        <v>1313211600</v>
      </c>
      <c r="M780" s="10">
        <f t="shared" si="807"/>
        <v>40768.208333333336</v>
      </c>
      <c r="N780">
        <v>1313643600</v>
      </c>
      <c r="O780" s="10">
        <f t="shared" ref="O780" si="817">(((N780/60)/60)/24)+DATE(1970,1,1)</f>
        <v>40773.208333333336</v>
      </c>
      <c r="P780" t="b">
        <v>0</v>
      </c>
      <c r="Q780" t="b">
        <v>0</v>
      </c>
      <c r="R780" t="s">
        <v>71</v>
      </c>
      <c r="S780" s="6" t="str">
        <f>TRIM(MID(SUBSTITUTE($R780,"/",REPT(" ",LEN($R780))),(COLUMNS($R780:R780)-1)*LEN($R780)+1,LEN($R780)))</f>
        <v>film &amp; video</v>
      </c>
      <c r="T780" s="6" t="str">
        <f>TRIM(MID(SUBSTITUTE($R780,"/",REPT(" ",LEN($R780))),(COLUMNS($R780:S780)-1)*LEN($R780)+1,LEN($R780)))</f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805"/>
        <v>80.306347746090154</v>
      </c>
      <c r="G781" t="s">
        <v>14</v>
      </c>
      <c r="H781">
        <v>831</v>
      </c>
      <c r="I781" s="5">
        <f t="shared" si="806"/>
        <v>105.04572803850782</v>
      </c>
      <c r="J781" t="s">
        <v>21</v>
      </c>
      <c r="K781" t="s">
        <v>22</v>
      </c>
      <c r="L781">
        <v>1439528400</v>
      </c>
      <c r="M781" s="10">
        <f t="shared" si="807"/>
        <v>42230.208333333328</v>
      </c>
      <c r="N781">
        <v>1440306000</v>
      </c>
      <c r="O781" s="10">
        <f t="shared" ref="O781" si="818">(((N781/60)/60)/24)+DATE(1970,1,1)</f>
        <v>42239.208333333328</v>
      </c>
      <c r="P781" t="b">
        <v>0</v>
      </c>
      <c r="Q781" t="b">
        <v>1</v>
      </c>
      <c r="R781" t="s">
        <v>33</v>
      </c>
      <c r="S781" s="6" t="str">
        <f>TRIM(MID(SUBSTITUTE($R781,"/",REPT(" ",LEN($R781))),(COLUMNS($R781:R781)-1)*LEN($R781)+1,LEN($R781)))</f>
        <v>theater</v>
      </c>
      <c r="T781" s="6" t="str">
        <f>TRIM(MID(SUBSTITUTE($R781,"/",REPT(" ",LEN($R781))),(COLUMNS($R781:S781)-1)*LEN($R781)+1,LEN($R781)))</f>
        <v>plays</v>
      </c>
    </row>
    <row r="782" spans="1:20" hidden="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805"/>
        <v>106.29411764705883</v>
      </c>
      <c r="G782" t="s">
        <v>20</v>
      </c>
      <c r="H782">
        <v>164</v>
      </c>
      <c r="I782" s="5">
        <f t="shared" si="806"/>
        <v>33.054878048780488</v>
      </c>
      <c r="J782" t="s">
        <v>21</v>
      </c>
      <c r="K782" t="s">
        <v>22</v>
      </c>
      <c r="L782">
        <v>1469163600</v>
      </c>
      <c r="M782" s="10">
        <f t="shared" si="807"/>
        <v>42573.208333333328</v>
      </c>
      <c r="N782">
        <v>1470805200</v>
      </c>
      <c r="O782" s="10">
        <f t="shared" ref="O782" si="819">(((N782/60)/60)/24)+DATE(1970,1,1)</f>
        <v>42592.208333333328</v>
      </c>
      <c r="P782" t="b">
        <v>0</v>
      </c>
      <c r="Q782" t="b">
        <v>1</v>
      </c>
      <c r="R782" t="s">
        <v>53</v>
      </c>
      <c r="S782" s="6" t="str">
        <f>TRIM(MID(SUBSTITUTE($R782,"/",REPT(" ",LEN($R782))),(COLUMNS($R782:R782)-1)*LEN($R782)+1,LEN($R782)))</f>
        <v>film &amp; video</v>
      </c>
      <c r="T782" s="6" t="str">
        <f>TRIM(MID(SUBSTITUTE($R782,"/",REPT(" ",LEN($R782))),(COLUMNS($R782:S782)-1)*LEN($R782)+1,LEN($R782)))</f>
        <v>drama</v>
      </c>
    </row>
    <row r="783" spans="1:20" hidden="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805"/>
        <v>50.735632183908038</v>
      </c>
      <c r="G783" t="s">
        <v>74</v>
      </c>
      <c r="H783">
        <v>56</v>
      </c>
      <c r="I783" s="5">
        <f t="shared" si="806"/>
        <v>78.821428571428569</v>
      </c>
      <c r="J783" t="s">
        <v>98</v>
      </c>
      <c r="K783" t="s">
        <v>99</v>
      </c>
      <c r="L783">
        <v>1288501200</v>
      </c>
      <c r="M783" s="10">
        <f t="shared" si="807"/>
        <v>40482.208333333336</v>
      </c>
      <c r="N783">
        <v>1292911200</v>
      </c>
      <c r="O783" s="10">
        <f t="shared" ref="O783" si="820">(((N783/60)/60)/24)+DATE(1970,1,1)</f>
        <v>40533.25</v>
      </c>
      <c r="P783" t="b">
        <v>0</v>
      </c>
      <c r="Q783" t="b">
        <v>0</v>
      </c>
      <c r="R783" t="s">
        <v>33</v>
      </c>
      <c r="S783" s="6" t="str">
        <f>TRIM(MID(SUBSTITUTE($R783,"/",REPT(" ",LEN($R783))),(COLUMNS($R783:R783)-1)*LEN($R783)+1,LEN($R783)))</f>
        <v>theater</v>
      </c>
      <c r="T783" s="6" t="str">
        <f>TRIM(MID(SUBSTITUTE($R783,"/",REPT(" ",LEN($R783))),(COLUMNS($R783:S783)-1)*LEN($R783)+1,LEN($R783)))</f>
        <v>plays</v>
      </c>
    </row>
    <row r="784" spans="1:20" hidden="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805"/>
        <v>215.31372549019611</v>
      </c>
      <c r="G784" t="s">
        <v>20</v>
      </c>
      <c r="H784">
        <v>161</v>
      </c>
      <c r="I784" s="5">
        <f t="shared" si="806"/>
        <v>68.204968944099377</v>
      </c>
      <c r="J784" t="s">
        <v>21</v>
      </c>
      <c r="K784" t="s">
        <v>22</v>
      </c>
      <c r="L784">
        <v>1298959200</v>
      </c>
      <c r="M784" s="10">
        <f t="shared" si="807"/>
        <v>40603.25</v>
      </c>
      <c r="N784">
        <v>1301374800</v>
      </c>
      <c r="O784" s="10">
        <f t="shared" ref="O784" si="821">(((N784/60)/60)/24)+DATE(1970,1,1)</f>
        <v>40631.208333333336</v>
      </c>
      <c r="P784" t="b">
        <v>0</v>
      </c>
      <c r="Q784" t="b">
        <v>1</v>
      </c>
      <c r="R784" t="s">
        <v>71</v>
      </c>
      <c r="S784" s="6" t="str">
        <f>TRIM(MID(SUBSTITUTE($R784,"/",REPT(" ",LEN($R784))),(COLUMNS($R784:R784)-1)*LEN($R784)+1,LEN($R784)))</f>
        <v>film &amp; video</v>
      </c>
      <c r="T784" s="6" t="str">
        <f>TRIM(MID(SUBSTITUTE($R784,"/",REPT(" ",LEN($R784))),(COLUMNS($R784:S784)-1)*LEN($R784)+1,LEN($R784)))</f>
        <v>animation</v>
      </c>
    </row>
    <row r="785" spans="1:20" hidden="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805"/>
        <v>141.22972972972974</v>
      </c>
      <c r="G785" t="s">
        <v>20</v>
      </c>
      <c r="H785">
        <v>138</v>
      </c>
      <c r="I785" s="5">
        <f t="shared" si="806"/>
        <v>75.731884057971016</v>
      </c>
      <c r="J785" t="s">
        <v>21</v>
      </c>
      <c r="K785" t="s">
        <v>22</v>
      </c>
      <c r="L785">
        <v>1387260000</v>
      </c>
      <c r="M785" s="10">
        <f t="shared" si="807"/>
        <v>41625.25</v>
      </c>
      <c r="N785">
        <v>1387864800</v>
      </c>
      <c r="O785" s="10">
        <f t="shared" ref="O785" si="822">(((N785/60)/60)/24)+DATE(1970,1,1)</f>
        <v>41632.25</v>
      </c>
      <c r="P785" t="b">
        <v>0</v>
      </c>
      <c r="Q785" t="b">
        <v>0</v>
      </c>
      <c r="R785" t="s">
        <v>23</v>
      </c>
      <c r="S785" s="6" t="str">
        <f>TRIM(MID(SUBSTITUTE($R785,"/",REPT(" ",LEN($R785))),(COLUMNS($R785:R785)-1)*LEN($R785)+1,LEN($R785)))</f>
        <v>music</v>
      </c>
      <c r="T785" s="6" t="str">
        <f>TRIM(MID(SUBSTITUTE($R785,"/",REPT(" ",LEN($R785))),(COLUMNS($R785:S785)-1)*LEN($R785)+1,LEN($R785)))</f>
        <v>rock</v>
      </c>
    </row>
    <row r="786" spans="1:20" hidden="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805"/>
        <v>115.33745781777279</v>
      </c>
      <c r="G786" t="s">
        <v>20</v>
      </c>
      <c r="H786">
        <v>3308</v>
      </c>
      <c r="I786" s="5">
        <f t="shared" si="806"/>
        <v>30.996070133010882</v>
      </c>
      <c r="J786" t="s">
        <v>21</v>
      </c>
      <c r="K786" t="s">
        <v>22</v>
      </c>
      <c r="L786">
        <v>1457244000</v>
      </c>
      <c r="M786" s="10">
        <f t="shared" si="807"/>
        <v>42435.25</v>
      </c>
      <c r="N786">
        <v>1458190800</v>
      </c>
      <c r="O786" s="10">
        <f t="shared" ref="O786" si="823">(((N786/60)/60)/24)+DATE(1970,1,1)</f>
        <v>42446.208333333328</v>
      </c>
      <c r="P786" t="b">
        <v>0</v>
      </c>
      <c r="Q786" t="b">
        <v>0</v>
      </c>
      <c r="R786" t="s">
        <v>28</v>
      </c>
      <c r="S786" s="6" t="str">
        <f>TRIM(MID(SUBSTITUTE($R786,"/",REPT(" ",LEN($R786))),(COLUMNS($R786:R786)-1)*LEN($R786)+1,LEN($R786)))</f>
        <v>technology</v>
      </c>
      <c r="T786" s="6" t="str">
        <f>TRIM(MID(SUBSTITUTE($R786,"/",REPT(" ",LEN($R786))),(COLUMNS($R786:S786)-1)*LEN($R786)+1,LEN($R786)))</f>
        <v>web</v>
      </c>
    </row>
    <row r="787" spans="1:20" ht="31.5" hidden="1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805"/>
        <v>193.11940298507463</v>
      </c>
      <c r="G787" t="s">
        <v>20</v>
      </c>
      <c r="H787">
        <v>127</v>
      </c>
      <c r="I787" s="5">
        <f t="shared" si="806"/>
        <v>101.88188976377953</v>
      </c>
      <c r="J787" t="s">
        <v>26</v>
      </c>
      <c r="K787" t="s">
        <v>27</v>
      </c>
      <c r="L787">
        <v>1556341200</v>
      </c>
      <c r="M787" s="10">
        <f t="shared" si="807"/>
        <v>43582.208333333328</v>
      </c>
      <c r="N787">
        <v>1559278800</v>
      </c>
      <c r="O787" s="10">
        <f t="shared" ref="O787" si="824">(((N787/60)/60)/24)+DATE(1970,1,1)</f>
        <v>43616.208333333328</v>
      </c>
      <c r="P787" t="b">
        <v>0</v>
      </c>
      <c r="Q787" t="b">
        <v>1</v>
      </c>
      <c r="R787" t="s">
        <v>71</v>
      </c>
      <c r="S787" s="6" t="str">
        <f>TRIM(MID(SUBSTITUTE($R787,"/",REPT(" ",LEN($R787))),(COLUMNS($R787:R787)-1)*LEN($R787)+1,LEN($R787)))</f>
        <v>film &amp; video</v>
      </c>
      <c r="T787" s="6" t="str">
        <f>TRIM(MID(SUBSTITUTE($R787,"/",REPT(" ",LEN($R787))),(COLUMNS($R787:S787)-1)*LEN($R787)+1,LEN($R787)))</f>
        <v>animation</v>
      </c>
    </row>
    <row r="788" spans="1:20" hidden="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805"/>
        <v>729.73333333333335</v>
      </c>
      <c r="G788" t="s">
        <v>20</v>
      </c>
      <c r="H788">
        <v>207</v>
      </c>
      <c r="I788" s="5">
        <f t="shared" si="806"/>
        <v>52.879227053140099</v>
      </c>
      <c r="J788" t="s">
        <v>107</v>
      </c>
      <c r="K788" t="s">
        <v>108</v>
      </c>
      <c r="L788">
        <v>1522126800</v>
      </c>
      <c r="M788" s="10">
        <f t="shared" si="807"/>
        <v>43186.208333333328</v>
      </c>
      <c r="N788">
        <v>1522731600</v>
      </c>
      <c r="O788" s="10">
        <f t="shared" ref="O788" si="825">(((N788/60)/60)/24)+DATE(1970,1,1)</f>
        <v>43193.208333333328</v>
      </c>
      <c r="P788" t="b">
        <v>0</v>
      </c>
      <c r="Q788" t="b">
        <v>1</v>
      </c>
      <c r="R788" t="s">
        <v>159</v>
      </c>
      <c r="S788" s="6" t="str">
        <f>TRIM(MID(SUBSTITUTE($R788,"/",REPT(" ",LEN($R788))),(COLUMNS($R788:R788)-1)*LEN($R788)+1,LEN($R788)))</f>
        <v>music</v>
      </c>
      <c r="T788" s="6" t="str">
        <f>TRIM(MID(SUBSTITUTE($R788,"/",REPT(" ",LEN($R788))),(COLUMNS($R788:S788)-1)*LEN($R788)+1,LEN($R788)))</f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805"/>
        <v>99.66339869281046</v>
      </c>
      <c r="G789" t="s">
        <v>14</v>
      </c>
      <c r="H789">
        <v>859</v>
      </c>
      <c r="I789" s="5">
        <f t="shared" si="806"/>
        <v>71.005820721769496</v>
      </c>
      <c r="J789" t="s">
        <v>15</v>
      </c>
      <c r="K789" t="s">
        <v>16</v>
      </c>
      <c r="L789">
        <v>1305954000</v>
      </c>
      <c r="M789" s="10">
        <f t="shared" si="807"/>
        <v>40684.208333333336</v>
      </c>
      <c r="N789">
        <v>1306731600</v>
      </c>
      <c r="O789" s="10">
        <f t="shared" ref="O789" si="826">(((N789/60)/60)/24)+DATE(1970,1,1)</f>
        <v>40693.208333333336</v>
      </c>
      <c r="P789" t="b">
        <v>0</v>
      </c>
      <c r="Q789" t="b">
        <v>0</v>
      </c>
      <c r="R789" t="s">
        <v>23</v>
      </c>
      <c r="S789" s="6" t="str">
        <f>TRIM(MID(SUBSTITUTE($R789,"/",REPT(" ",LEN($R789))),(COLUMNS($R789:R789)-1)*LEN($R789)+1,LEN($R789)))</f>
        <v>music</v>
      </c>
      <c r="T789" s="6" t="str">
        <f>TRIM(MID(SUBSTITUTE($R789,"/",REPT(" ",LEN($R789))),(COLUMNS($R789:S789)-1)*LEN($R789)+1,LEN($R789)))</f>
        <v>rock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805"/>
        <v>88.166666666666671</v>
      </c>
      <c r="G790" t="s">
        <v>47</v>
      </c>
      <c r="H790">
        <v>31</v>
      </c>
      <c r="I790" s="5">
        <f t="shared" si="806"/>
        <v>102.38709677419355</v>
      </c>
      <c r="J790" t="s">
        <v>21</v>
      </c>
      <c r="K790" t="s">
        <v>22</v>
      </c>
      <c r="L790">
        <v>1350709200</v>
      </c>
      <c r="M790" s="10">
        <f t="shared" si="807"/>
        <v>41202.208333333336</v>
      </c>
      <c r="N790">
        <v>1352527200</v>
      </c>
      <c r="O790" s="10">
        <f t="shared" ref="O790" si="827">(((N790/60)/60)/24)+DATE(1970,1,1)</f>
        <v>41223.25</v>
      </c>
      <c r="P790" t="b">
        <v>0</v>
      </c>
      <c r="Q790" t="b">
        <v>0</v>
      </c>
      <c r="R790" t="s">
        <v>71</v>
      </c>
      <c r="S790" s="6" t="str">
        <f>TRIM(MID(SUBSTITUTE($R790,"/",REPT(" ",LEN($R790))),(COLUMNS($R790:R790)-1)*LEN($R790)+1,LEN($R790)))</f>
        <v>film &amp; video</v>
      </c>
      <c r="T790" s="6" t="str">
        <f>TRIM(MID(SUBSTITUTE($R790,"/",REPT(" ",LEN($R790))),(COLUMNS($R790:S790)-1)*LEN($R790)+1,LEN($R790)))</f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805"/>
        <v>37.233333333333334</v>
      </c>
      <c r="G791" t="s">
        <v>14</v>
      </c>
      <c r="H791">
        <v>45</v>
      </c>
      <c r="I791" s="5">
        <f t="shared" si="806"/>
        <v>74.466666666666669</v>
      </c>
      <c r="J791" t="s">
        <v>21</v>
      </c>
      <c r="K791" t="s">
        <v>22</v>
      </c>
      <c r="L791">
        <v>1401166800</v>
      </c>
      <c r="M791" s="10">
        <f t="shared" si="807"/>
        <v>41786.208333333336</v>
      </c>
      <c r="N791">
        <v>1404363600</v>
      </c>
      <c r="O791" s="10">
        <f t="shared" ref="O791" si="828">(((N791/60)/60)/24)+DATE(1970,1,1)</f>
        <v>41823.208333333336</v>
      </c>
      <c r="P791" t="b">
        <v>0</v>
      </c>
      <c r="Q791" t="b">
        <v>0</v>
      </c>
      <c r="R791" t="s">
        <v>33</v>
      </c>
      <c r="S791" s="6" t="str">
        <f>TRIM(MID(SUBSTITUTE($R791,"/",REPT(" ",LEN($R791))),(COLUMNS($R791:R791)-1)*LEN($R791)+1,LEN($R791)))</f>
        <v>theater</v>
      </c>
      <c r="T791" s="6" t="str">
        <f>TRIM(MID(SUBSTITUTE($R791,"/",REPT(" ",LEN($R791))),(COLUMNS($R791:S791)-1)*LEN($R791)+1,LEN($R791)))</f>
        <v>plays</v>
      </c>
    </row>
    <row r="792" spans="1:20" hidden="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805"/>
        <v>30.540075309306079</v>
      </c>
      <c r="G792" t="s">
        <v>74</v>
      </c>
      <c r="H792">
        <v>1113</v>
      </c>
      <c r="I792" s="5">
        <f t="shared" si="806"/>
        <v>51.009883198562441</v>
      </c>
      <c r="J792" t="s">
        <v>21</v>
      </c>
      <c r="K792" t="s">
        <v>22</v>
      </c>
      <c r="L792">
        <v>1266127200</v>
      </c>
      <c r="M792" s="10">
        <f t="shared" si="807"/>
        <v>40223.25</v>
      </c>
      <c r="N792">
        <v>1266645600</v>
      </c>
      <c r="O792" s="10">
        <f t="shared" ref="O792" si="829">(((N792/60)/60)/24)+DATE(1970,1,1)</f>
        <v>40229.25</v>
      </c>
      <c r="P792" t="b">
        <v>0</v>
      </c>
      <c r="Q792" t="b">
        <v>0</v>
      </c>
      <c r="R792" t="s">
        <v>33</v>
      </c>
      <c r="S792" s="6" t="str">
        <f>TRIM(MID(SUBSTITUTE($R792,"/",REPT(" ",LEN($R792))),(COLUMNS($R792:R792)-1)*LEN($R792)+1,LEN($R792)))</f>
        <v>theater</v>
      </c>
      <c r="T792" s="6" t="str">
        <f>TRIM(MID(SUBSTITUTE($R792,"/",REPT(" ",LEN($R792))),(COLUMNS($R792:S792)-1)*LEN($R792)+1,LEN($R792)))</f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805"/>
        <v>25.714285714285712</v>
      </c>
      <c r="G793" t="s">
        <v>14</v>
      </c>
      <c r="H793">
        <v>6</v>
      </c>
      <c r="I793" s="5">
        <f t="shared" si="806"/>
        <v>90</v>
      </c>
      <c r="J793" t="s">
        <v>21</v>
      </c>
      <c r="K793" t="s">
        <v>22</v>
      </c>
      <c r="L793">
        <v>1481436000</v>
      </c>
      <c r="M793" s="10">
        <f t="shared" si="807"/>
        <v>42715.25</v>
      </c>
      <c r="N793">
        <v>1482818400</v>
      </c>
      <c r="O793" s="10">
        <f t="shared" ref="O793" si="830">(((N793/60)/60)/24)+DATE(1970,1,1)</f>
        <v>42731.25</v>
      </c>
      <c r="P793" t="b">
        <v>0</v>
      </c>
      <c r="Q793" t="b">
        <v>0</v>
      </c>
      <c r="R793" t="s">
        <v>17</v>
      </c>
      <c r="S793" s="6" t="str">
        <f>TRIM(MID(SUBSTITUTE($R793,"/",REPT(" ",LEN($R793))),(COLUMNS($R793:R793)-1)*LEN($R793)+1,LEN($R793)))</f>
        <v>food</v>
      </c>
      <c r="T793" s="6" t="str">
        <f>TRIM(MID(SUBSTITUTE($R793,"/",REPT(" ",LEN($R793))),(COLUMNS($R793:S793)-1)*LEN($R793)+1,LEN($R793)))</f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805"/>
        <v>34</v>
      </c>
      <c r="G794" t="s">
        <v>14</v>
      </c>
      <c r="H794">
        <v>7</v>
      </c>
      <c r="I794" s="5">
        <f t="shared" si="806"/>
        <v>97.142857142857139</v>
      </c>
      <c r="J794" t="s">
        <v>21</v>
      </c>
      <c r="K794" t="s">
        <v>22</v>
      </c>
      <c r="L794">
        <v>1372222800</v>
      </c>
      <c r="M794" s="10">
        <f t="shared" si="807"/>
        <v>41451.208333333336</v>
      </c>
      <c r="N794">
        <v>1374642000</v>
      </c>
      <c r="O794" s="10">
        <f t="shared" ref="O794" si="831">(((N794/60)/60)/24)+DATE(1970,1,1)</f>
        <v>41479.208333333336</v>
      </c>
      <c r="P794" t="b">
        <v>0</v>
      </c>
      <c r="Q794" t="b">
        <v>1</v>
      </c>
      <c r="R794" t="s">
        <v>33</v>
      </c>
      <c r="S794" s="6" t="str">
        <f>TRIM(MID(SUBSTITUTE($R794,"/",REPT(" ",LEN($R794))),(COLUMNS($R794:R794)-1)*LEN($R794)+1,LEN($R794)))</f>
        <v>theater</v>
      </c>
      <c r="T794" s="6" t="str">
        <f>TRIM(MID(SUBSTITUTE($R794,"/",REPT(" ",LEN($R794))),(COLUMNS($R794:S794)-1)*LEN($R794)+1,LEN($R794)))</f>
        <v>plays</v>
      </c>
    </row>
    <row r="795" spans="1:20" hidden="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805"/>
        <v>1185.909090909091</v>
      </c>
      <c r="G795" t="s">
        <v>20</v>
      </c>
      <c r="H795">
        <v>181</v>
      </c>
      <c r="I795" s="5">
        <f t="shared" si="806"/>
        <v>72.071823204419886</v>
      </c>
      <c r="J795" t="s">
        <v>98</v>
      </c>
      <c r="K795" t="s">
        <v>99</v>
      </c>
      <c r="L795">
        <v>1372136400</v>
      </c>
      <c r="M795" s="10">
        <f t="shared" si="807"/>
        <v>41450.208333333336</v>
      </c>
      <c r="N795">
        <v>1372482000</v>
      </c>
      <c r="O795" s="10">
        <f t="shared" ref="O795" si="832">(((N795/60)/60)/24)+DATE(1970,1,1)</f>
        <v>41454.208333333336</v>
      </c>
      <c r="P795" t="b">
        <v>0</v>
      </c>
      <c r="Q795" t="b">
        <v>0</v>
      </c>
      <c r="R795" t="s">
        <v>68</v>
      </c>
      <c r="S795" s="6" t="str">
        <f>TRIM(MID(SUBSTITUTE($R795,"/",REPT(" ",LEN($R795))),(COLUMNS($R795:R795)-1)*LEN($R795)+1,LEN($R795)))</f>
        <v>publishing</v>
      </c>
      <c r="T795" s="6" t="str">
        <f>TRIM(MID(SUBSTITUTE($R795,"/",REPT(" ",LEN($R795))),(COLUMNS($R795:S795)-1)*LEN($R795)+1,LEN($R795)))</f>
        <v>nonfiction</v>
      </c>
    </row>
    <row r="796" spans="1:20" hidden="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805"/>
        <v>125.39393939393939</v>
      </c>
      <c r="G796" t="s">
        <v>20</v>
      </c>
      <c r="H796">
        <v>110</v>
      </c>
      <c r="I796" s="5">
        <f t="shared" si="806"/>
        <v>75.236363636363635</v>
      </c>
      <c r="J796" t="s">
        <v>21</v>
      </c>
      <c r="K796" t="s">
        <v>22</v>
      </c>
      <c r="L796">
        <v>1513922400</v>
      </c>
      <c r="M796" s="10">
        <f t="shared" si="807"/>
        <v>43091.25</v>
      </c>
      <c r="N796">
        <v>1514959200</v>
      </c>
      <c r="O796" s="10">
        <f t="shared" ref="O796" si="833">(((N796/60)/60)/24)+DATE(1970,1,1)</f>
        <v>43103.25</v>
      </c>
      <c r="P796" t="b">
        <v>0</v>
      </c>
      <c r="Q796" t="b">
        <v>0</v>
      </c>
      <c r="R796" t="s">
        <v>23</v>
      </c>
      <c r="S796" s="6" t="str">
        <f>TRIM(MID(SUBSTITUTE($R796,"/",REPT(" ",LEN($R796))),(COLUMNS($R796:R796)-1)*LEN($R796)+1,LEN($R796)))</f>
        <v>music</v>
      </c>
      <c r="T796" s="6" t="str">
        <f>TRIM(MID(SUBSTITUTE($R796,"/",REPT(" ",LEN($R796))),(COLUMNS($R796:S796)-1)*LEN($R796)+1,LEN($R796)))</f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805"/>
        <v>14.394366197183098</v>
      </c>
      <c r="G797" t="s">
        <v>14</v>
      </c>
      <c r="H797">
        <v>31</v>
      </c>
      <c r="I797" s="5">
        <f t="shared" si="806"/>
        <v>32.967741935483872</v>
      </c>
      <c r="J797" t="s">
        <v>21</v>
      </c>
      <c r="K797" t="s">
        <v>22</v>
      </c>
      <c r="L797">
        <v>1477976400</v>
      </c>
      <c r="M797" s="10">
        <f t="shared" si="807"/>
        <v>42675.208333333328</v>
      </c>
      <c r="N797">
        <v>1478235600</v>
      </c>
      <c r="O797" s="10">
        <f t="shared" ref="O797" si="834">(((N797/60)/60)/24)+DATE(1970,1,1)</f>
        <v>42678.208333333328</v>
      </c>
      <c r="P797" t="b">
        <v>0</v>
      </c>
      <c r="Q797" t="b">
        <v>0</v>
      </c>
      <c r="R797" t="s">
        <v>53</v>
      </c>
      <c r="S797" s="6" t="str">
        <f>TRIM(MID(SUBSTITUTE($R797,"/",REPT(" ",LEN($R797))),(COLUMNS($R797:R797)-1)*LEN($R797)+1,LEN($R797)))</f>
        <v>film &amp; video</v>
      </c>
      <c r="T797" s="6" t="str">
        <f>TRIM(MID(SUBSTITUTE($R797,"/",REPT(" ",LEN($R797))),(COLUMNS($R797:S797)-1)*LEN($R797)+1,LEN($R797)))</f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805"/>
        <v>54.807692307692314</v>
      </c>
      <c r="G798" t="s">
        <v>14</v>
      </c>
      <c r="H798">
        <v>78</v>
      </c>
      <c r="I798" s="5">
        <f t="shared" si="806"/>
        <v>54.807692307692307</v>
      </c>
      <c r="J798" t="s">
        <v>21</v>
      </c>
      <c r="K798" t="s">
        <v>22</v>
      </c>
      <c r="L798">
        <v>1407474000</v>
      </c>
      <c r="M798" s="10">
        <f t="shared" si="807"/>
        <v>41859.208333333336</v>
      </c>
      <c r="N798">
        <v>1408078800</v>
      </c>
      <c r="O798" s="10">
        <f t="shared" ref="O798" si="835">(((N798/60)/60)/24)+DATE(1970,1,1)</f>
        <v>41866.208333333336</v>
      </c>
      <c r="P798" t="b">
        <v>0</v>
      </c>
      <c r="Q798" t="b">
        <v>1</v>
      </c>
      <c r="R798" t="s">
        <v>292</v>
      </c>
      <c r="S798" s="6" t="str">
        <f>TRIM(MID(SUBSTITUTE($R798,"/",REPT(" ",LEN($R798))),(COLUMNS($R798:R798)-1)*LEN($R798)+1,LEN($R798)))</f>
        <v>games</v>
      </c>
      <c r="T798" s="6" t="str">
        <f>TRIM(MID(SUBSTITUTE($R798,"/",REPT(" ",LEN($R798))),(COLUMNS($R798:S798)-1)*LEN($R798)+1,LEN($R798)))</f>
        <v>mobile games</v>
      </c>
    </row>
    <row r="799" spans="1:20" hidden="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805"/>
        <v>109.63157894736841</v>
      </c>
      <c r="G799" t="s">
        <v>20</v>
      </c>
      <c r="H799">
        <v>185</v>
      </c>
      <c r="I799" s="5">
        <f t="shared" si="806"/>
        <v>45.037837837837834</v>
      </c>
      <c r="J799" t="s">
        <v>21</v>
      </c>
      <c r="K799" t="s">
        <v>22</v>
      </c>
      <c r="L799">
        <v>1546149600</v>
      </c>
      <c r="M799" s="10">
        <f t="shared" si="807"/>
        <v>43464.25</v>
      </c>
      <c r="N799">
        <v>1548136800</v>
      </c>
      <c r="O799" s="10">
        <f t="shared" ref="O799" si="836">(((N799/60)/60)/24)+DATE(1970,1,1)</f>
        <v>43487.25</v>
      </c>
      <c r="P799" t="b">
        <v>0</v>
      </c>
      <c r="Q799" t="b">
        <v>0</v>
      </c>
      <c r="R799" t="s">
        <v>28</v>
      </c>
      <c r="S799" s="6" t="str">
        <f>TRIM(MID(SUBSTITUTE($R799,"/",REPT(" ",LEN($R799))),(COLUMNS($R799:R799)-1)*LEN($R799)+1,LEN($R799)))</f>
        <v>technology</v>
      </c>
      <c r="T799" s="6" t="str">
        <f>TRIM(MID(SUBSTITUTE($R799,"/",REPT(" ",LEN($R799))),(COLUMNS($R799:S799)-1)*LEN($R799)+1,LEN($R799)))</f>
        <v>web</v>
      </c>
    </row>
    <row r="800" spans="1:20" hidden="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805"/>
        <v>188.47058823529412</v>
      </c>
      <c r="G800" t="s">
        <v>20</v>
      </c>
      <c r="H800">
        <v>121</v>
      </c>
      <c r="I800" s="5">
        <f t="shared" si="806"/>
        <v>52.958677685950413</v>
      </c>
      <c r="J800" t="s">
        <v>21</v>
      </c>
      <c r="K800" t="s">
        <v>22</v>
      </c>
      <c r="L800">
        <v>1338440400</v>
      </c>
      <c r="M800" s="10">
        <f t="shared" si="807"/>
        <v>41060.208333333336</v>
      </c>
      <c r="N800">
        <v>1340859600</v>
      </c>
      <c r="O800" s="10">
        <f t="shared" ref="O800" si="837">(((N800/60)/60)/24)+DATE(1970,1,1)</f>
        <v>41088.208333333336</v>
      </c>
      <c r="P800" t="b">
        <v>0</v>
      </c>
      <c r="Q800" t="b">
        <v>1</v>
      </c>
      <c r="R800" t="s">
        <v>33</v>
      </c>
      <c r="S800" s="6" t="str">
        <f>TRIM(MID(SUBSTITUTE($R800,"/",REPT(" ",LEN($R800))),(COLUMNS($R800:R800)-1)*LEN($R800)+1,LEN($R800)))</f>
        <v>theater</v>
      </c>
      <c r="T800" s="6" t="str">
        <f>TRIM(MID(SUBSTITUTE($R800,"/",REPT(" ",LEN($R800))),(COLUMNS($R800:S800)-1)*LEN($R800)+1,LEN($R800)))</f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805"/>
        <v>87.008284023668637</v>
      </c>
      <c r="G801" t="s">
        <v>14</v>
      </c>
      <c r="H801">
        <v>1225</v>
      </c>
      <c r="I801" s="5">
        <f t="shared" si="806"/>
        <v>60.017959183673469</v>
      </c>
      <c r="J801" t="s">
        <v>40</v>
      </c>
      <c r="K801" t="s">
        <v>41</v>
      </c>
      <c r="L801">
        <v>1454133600</v>
      </c>
      <c r="M801" s="10">
        <f t="shared" si="807"/>
        <v>42399.25</v>
      </c>
      <c r="N801">
        <v>1454479200</v>
      </c>
      <c r="O801" s="10">
        <f t="shared" ref="O801" si="838">(((N801/60)/60)/24)+DATE(1970,1,1)</f>
        <v>42403.25</v>
      </c>
      <c r="P801" t="b">
        <v>0</v>
      </c>
      <c r="Q801" t="b">
        <v>0</v>
      </c>
      <c r="R801" t="s">
        <v>33</v>
      </c>
      <c r="S801" s="6" t="str">
        <f>TRIM(MID(SUBSTITUTE($R801,"/",REPT(" ",LEN($R801))),(COLUMNS($R801:R801)-1)*LEN($R801)+1,LEN($R801)))</f>
        <v>theater</v>
      </c>
      <c r="T801" s="6" t="str">
        <f>TRIM(MID(SUBSTITUTE($R801,"/",REPT(" ",LEN($R801))),(COLUMNS($R801:S801)-1)*LEN($R801)+1,LEN($R801)))</f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805"/>
        <v>1</v>
      </c>
      <c r="G802" t="s">
        <v>14</v>
      </c>
      <c r="H802">
        <v>1</v>
      </c>
      <c r="I802" s="5">
        <f t="shared" si="806"/>
        <v>1</v>
      </c>
      <c r="J802" t="s">
        <v>98</v>
      </c>
      <c r="K802" t="s">
        <v>99</v>
      </c>
      <c r="L802">
        <v>1434085200</v>
      </c>
      <c r="M802" s="10">
        <f t="shared" si="807"/>
        <v>42167.208333333328</v>
      </c>
      <c r="N802">
        <v>1434430800</v>
      </c>
      <c r="O802" s="10">
        <f t="shared" ref="O802" si="839">(((N802/60)/60)/24)+DATE(1970,1,1)</f>
        <v>42171.208333333328</v>
      </c>
      <c r="P802" t="b">
        <v>0</v>
      </c>
      <c r="Q802" t="b">
        <v>0</v>
      </c>
      <c r="R802" t="s">
        <v>23</v>
      </c>
      <c r="S802" s="6" t="str">
        <f>TRIM(MID(SUBSTITUTE($R802,"/",REPT(" ",LEN($R802))),(COLUMNS($R802:R802)-1)*LEN($R802)+1,LEN($R802)))</f>
        <v>music</v>
      </c>
      <c r="T802" s="6" t="str">
        <f>TRIM(MID(SUBSTITUTE($R802,"/",REPT(" ",LEN($R802))),(COLUMNS($R802:S802)-1)*LEN($R802)+1,LEN($R802)))</f>
        <v>rock</v>
      </c>
    </row>
    <row r="803" spans="1:20" hidden="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805"/>
        <v>202.9130434782609</v>
      </c>
      <c r="G803" t="s">
        <v>20</v>
      </c>
      <c r="H803">
        <v>106</v>
      </c>
      <c r="I803" s="5">
        <f t="shared" si="806"/>
        <v>44.028301886792455</v>
      </c>
      <c r="J803" t="s">
        <v>21</v>
      </c>
      <c r="K803" t="s">
        <v>22</v>
      </c>
      <c r="L803">
        <v>1577772000</v>
      </c>
      <c r="M803" s="10">
        <f t="shared" si="807"/>
        <v>43830.25</v>
      </c>
      <c r="N803">
        <v>1579672800</v>
      </c>
      <c r="O803" s="10">
        <f t="shared" ref="O803" si="840">(((N803/60)/60)/24)+DATE(1970,1,1)</f>
        <v>43852.25</v>
      </c>
      <c r="P803" t="b">
        <v>0</v>
      </c>
      <c r="Q803" t="b">
        <v>1</v>
      </c>
      <c r="R803" t="s">
        <v>122</v>
      </c>
      <c r="S803" s="6" t="str">
        <f>TRIM(MID(SUBSTITUTE($R803,"/",REPT(" ",LEN($R803))),(COLUMNS($R803:R803)-1)*LEN($R803)+1,LEN($R803)))</f>
        <v>photography</v>
      </c>
      <c r="T803" s="6" t="str">
        <f>TRIM(MID(SUBSTITUTE($R803,"/",REPT(" ",LEN($R803))),(COLUMNS($R803:S803)-1)*LEN($R803)+1,LEN($R803)))</f>
        <v>photography books</v>
      </c>
    </row>
    <row r="804" spans="1:20" ht="31.5" hidden="1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805"/>
        <v>197.03225806451613</v>
      </c>
      <c r="G804" t="s">
        <v>20</v>
      </c>
      <c r="H804">
        <v>142</v>
      </c>
      <c r="I804" s="5">
        <f t="shared" si="806"/>
        <v>86.028169014084511</v>
      </c>
      <c r="J804" t="s">
        <v>21</v>
      </c>
      <c r="K804" t="s">
        <v>22</v>
      </c>
      <c r="L804">
        <v>1562216400</v>
      </c>
      <c r="M804" s="10">
        <f t="shared" si="807"/>
        <v>43650.208333333328</v>
      </c>
      <c r="N804">
        <v>1562389200</v>
      </c>
      <c r="O804" s="10">
        <f t="shared" ref="O804" si="841">(((N804/60)/60)/24)+DATE(1970,1,1)</f>
        <v>43652.208333333328</v>
      </c>
      <c r="P804" t="b">
        <v>0</v>
      </c>
      <c r="Q804" t="b">
        <v>0</v>
      </c>
      <c r="R804" t="s">
        <v>122</v>
      </c>
      <c r="S804" s="6" t="str">
        <f>TRIM(MID(SUBSTITUTE($R804,"/",REPT(" ",LEN($R804))),(COLUMNS($R804:R804)-1)*LEN($R804)+1,LEN($R804)))</f>
        <v>photography</v>
      </c>
      <c r="T804" s="6" t="str">
        <f>TRIM(MID(SUBSTITUTE($R804,"/",REPT(" ",LEN($R804))),(COLUMNS($R804:S804)-1)*LEN($R804)+1,LEN($R804)))</f>
        <v>photography books</v>
      </c>
    </row>
    <row r="805" spans="1:20" ht="31.5" hidden="1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805"/>
        <v>107</v>
      </c>
      <c r="G805" t="s">
        <v>20</v>
      </c>
      <c r="H805">
        <v>233</v>
      </c>
      <c r="I805" s="5">
        <f t="shared" si="806"/>
        <v>28.012875536480685</v>
      </c>
      <c r="J805" t="s">
        <v>21</v>
      </c>
      <c r="K805" t="s">
        <v>22</v>
      </c>
      <c r="L805">
        <v>1548568800</v>
      </c>
      <c r="M805" s="10">
        <f t="shared" si="807"/>
        <v>43492.25</v>
      </c>
      <c r="N805">
        <v>1551506400</v>
      </c>
      <c r="O805" s="10">
        <f t="shared" ref="O805" si="842">(((N805/60)/60)/24)+DATE(1970,1,1)</f>
        <v>43526.25</v>
      </c>
      <c r="P805" t="b">
        <v>0</v>
      </c>
      <c r="Q805" t="b">
        <v>0</v>
      </c>
      <c r="R805" t="s">
        <v>33</v>
      </c>
      <c r="S805" s="6" t="str">
        <f>TRIM(MID(SUBSTITUTE($R805,"/",REPT(" ",LEN($R805))),(COLUMNS($R805:R805)-1)*LEN($R805)+1,LEN($R805)))</f>
        <v>theater</v>
      </c>
      <c r="T805" s="6" t="str">
        <f>TRIM(MID(SUBSTITUTE($R805,"/",REPT(" ",LEN($R805))),(COLUMNS($R805:S805)-1)*LEN($R805)+1,LEN($R805)))</f>
        <v>plays</v>
      </c>
    </row>
    <row r="806" spans="1:20" hidden="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805"/>
        <v>268.73076923076923</v>
      </c>
      <c r="G806" t="s">
        <v>20</v>
      </c>
      <c r="H806">
        <v>218</v>
      </c>
      <c r="I806" s="5">
        <f t="shared" si="806"/>
        <v>32.050458715596328</v>
      </c>
      <c r="J806" t="s">
        <v>21</v>
      </c>
      <c r="K806" t="s">
        <v>22</v>
      </c>
      <c r="L806">
        <v>1514872800</v>
      </c>
      <c r="M806" s="10">
        <f t="shared" si="807"/>
        <v>43102.25</v>
      </c>
      <c r="N806">
        <v>1516600800</v>
      </c>
      <c r="O806" s="10">
        <f t="shared" ref="O806" si="843">(((N806/60)/60)/24)+DATE(1970,1,1)</f>
        <v>43122.25</v>
      </c>
      <c r="P806" t="b">
        <v>0</v>
      </c>
      <c r="Q806" t="b">
        <v>0</v>
      </c>
      <c r="R806" t="s">
        <v>23</v>
      </c>
      <c r="S806" s="6" t="str">
        <f>TRIM(MID(SUBSTITUTE($R806,"/",REPT(" ",LEN($R806))),(COLUMNS($R806:R806)-1)*LEN($R806)+1,LEN($R806)))</f>
        <v>music</v>
      </c>
      <c r="T806" s="6" t="str">
        <f>TRIM(MID(SUBSTITUTE($R806,"/",REPT(" ",LEN($R806))),(COLUMNS($R806:S806)-1)*LEN($R806)+1,LEN($R806)))</f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805"/>
        <v>50.845360824742272</v>
      </c>
      <c r="G807" t="s">
        <v>14</v>
      </c>
      <c r="H807">
        <v>67</v>
      </c>
      <c r="I807" s="5">
        <f t="shared" si="806"/>
        <v>73.611940298507463</v>
      </c>
      <c r="J807" t="s">
        <v>26</v>
      </c>
      <c r="K807" t="s">
        <v>27</v>
      </c>
      <c r="L807">
        <v>1416031200</v>
      </c>
      <c r="M807" s="10">
        <f t="shared" si="807"/>
        <v>41958.25</v>
      </c>
      <c r="N807">
        <v>1420437600</v>
      </c>
      <c r="O807" s="10">
        <f t="shared" ref="O807" si="844">(((N807/60)/60)/24)+DATE(1970,1,1)</f>
        <v>42009.25</v>
      </c>
      <c r="P807" t="b">
        <v>0</v>
      </c>
      <c r="Q807" t="b">
        <v>0</v>
      </c>
      <c r="R807" t="s">
        <v>42</v>
      </c>
      <c r="S807" s="6" t="str">
        <f>TRIM(MID(SUBSTITUTE($R807,"/",REPT(" ",LEN($R807))),(COLUMNS($R807:R807)-1)*LEN($R807)+1,LEN($R807)))</f>
        <v>film &amp; video</v>
      </c>
      <c r="T807" s="6" t="str">
        <f>TRIM(MID(SUBSTITUTE($R807,"/",REPT(" ",LEN($R807))),(COLUMNS($R807:S807)-1)*LEN($R807)+1,LEN($R807)))</f>
        <v>documentary</v>
      </c>
    </row>
    <row r="808" spans="1:20" hidden="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805"/>
        <v>1180.2857142857142</v>
      </c>
      <c r="G808" t="s">
        <v>20</v>
      </c>
      <c r="H808">
        <v>76</v>
      </c>
      <c r="I808" s="5">
        <f t="shared" si="806"/>
        <v>108.71052631578948</v>
      </c>
      <c r="J808" t="s">
        <v>21</v>
      </c>
      <c r="K808" t="s">
        <v>22</v>
      </c>
      <c r="L808">
        <v>1330927200</v>
      </c>
      <c r="M808" s="10">
        <f t="shared" si="807"/>
        <v>40973.25</v>
      </c>
      <c r="N808">
        <v>1332997200</v>
      </c>
      <c r="O808" s="10">
        <f t="shared" ref="O808" si="845">(((N808/60)/60)/24)+DATE(1970,1,1)</f>
        <v>40997.208333333336</v>
      </c>
      <c r="P808" t="b">
        <v>0</v>
      </c>
      <c r="Q808" t="b">
        <v>1</v>
      </c>
      <c r="R808" t="s">
        <v>53</v>
      </c>
      <c r="S808" s="6" t="str">
        <f>TRIM(MID(SUBSTITUTE($R808,"/",REPT(" ",LEN($R808))),(COLUMNS($R808:R808)-1)*LEN($R808)+1,LEN($R808)))</f>
        <v>film &amp; video</v>
      </c>
      <c r="T808" s="6" t="str">
        <f>TRIM(MID(SUBSTITUTE($R808,"/",REPT(" ",LEN($R808))),(COLUMNS($R808:S808)-1)*LEN($R808)+1,LEN($R808)))</f>
        <v>drama</v>
      </c>
    </row>
    <row r="809" spans="1:20" hidden="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805"/>
        <v>264</v>
      </c>
      <c r="G809" t="s">
        <v>20</v>
      </c>
      <c r="H809">
        <v>43</v>
      </c>
      <c r="I809" s="5">
        <f t="shared" si="806"/>
        <v>42.97674418604651</v>
      </c>
      <c r="J809" t="s">
        <v>21</v>
      </c>
      <c r="K809" t="s">
        <v>22</v>
      </c>
      <c r="L809">
        <v>1571115600</v>
      </c>
      <c r="M809" s="10">
        <f t="shared" si="807"/>
        <v>43753.208333333328</v>
      </c>
      <c r="N809">
        <v>1574920800</v>
      </c>
      <c r="O809" s="10">
        <f t="shared" ref="O809" si="846">(((N809/60)/60)/24)+DATE(1970,1,1)</f>
        <v>43797.25</v>
      </c>
      <c r="P809" t="b">
        <v>0</v>
      </c>
      <c r="Q809" t="b">
        <v>1</v>
      </c>
      <c r="R809" t="s">
        <v>33</v>
      </c>
      <c r="S809" s="6" t="str">
        <f>TRIM(MID(SUBSTITUTE($R809,"/",REPT(" ",LEN($R809))),(COLUMNS($R809:R809)-1)*LEN($R809)+1,LEN($R809)))</f>
        <v>theater</v>
      </c>
      <c r="T809" s="6" t="str">
        <f>TRIM(MID(SUBSTITUTE($R809,"/",REPT(" ",LEN($R809))),(COLUMNS($R809:S809)-1)*LEN($R809)+1,LEN($R809)))</f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805"/>
        <v>30.44230769230769</v>
      </c>
      <c r="G810" t="s">
        <v>14</v>
      </c>
      <c r="H810">
        <v>19</v>
      </c>
      <c r="I810" s="5">
        <f t="shared" si="806"/>
        <v>83.315789473684205</v>
      </c>
      <c r="J810" t="s">
        <v>21</v>
      </c>
      <c r="K810" t="s">
        <v>22</v>
      </c>
      <c r="L810">
        <v>1463461200</v>
      </c>
      <c r="M810" s="10">
        <f t="shared" si="807"/>
        <v>42507.208333333328</v>
      </c>
      <c r="N810">
        <v>1464930000</v>
      </c>
      <c r="O810" s="10">
        <f t="shared" ref="O810" si="847">(((N810/60)/60)/24)+DATE(1970,1,1)</f>
        <v>42524.208333333328</v>
      </c>
      <c r="P810" t="b">
        <v>0</v>
      </c>
      <c r="Q810" t="b">
        <v>0</v>
      </c>
      <c r="R810" t="s">
        <v>17</v>
      </c>
      <c r="S810" s="6" t="str">
        <f>TRIM(MID(SUBSTITUTE($R810,"/",REPT(" ",LEN($R810))),(COLUMNS($R810:R810)-1)*LEN($R810)+1,LEN($R810)))</f>
        <v>food</v>
      </c>
      <c r="T810" s="6" t="str">
        <f>TRIM(MID(SUBSTITUTE($R810,"/",REPT(" ",LEN($R810))),(COLUMNS($R810:S810)-1)*LEN($R810)+1,LEN($R810)))</f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805"/>
        <v>62.880681818181813</v>
      </c>
      <c r="G811" t="s">
        <v>14</v>
      </c>
      <c r="H811">
        <v>2108</v>
      </c>
      <c r="I811" s="5">
        <f t="shared" si="806"/>
        <v>42</v>
      </c>
      <c r="J811" t="s">
        <v>98</v>
      </c>
      <c r="K811" t="s">
        <v>99</v>
      </c>
      <c r="L811">
        <v>1344920400</v>
      </c>
      <c r="M811" s="10">
        <f t="shared" si="807"/>
        <v>41135.208333333336</v>
      </c>
      <c r="N811">
        <v>1345006800</v>
      </c>
      <c r="O811" s="10">
        <f t="shared" ref="O811" si="848">(((N811/60)/60)/24)+DATE(1970,1,1)</f>
        <v>41136.208333333336</v>
      </c>
      <c r="P811" t="b">
        <v>0</v>
      </c>
      <c r="Q811" t="b">
        <v>0</v>
      </c>
      <c r="R811" t="s">
        <v>42</v>
      </c>
      <c r="S811" s="6" t="str">
        <f>TRIM(MID(SUBSTITUTE($R811,"/",REPT(" ",LEN($R811))),(COLUMNS($R811:R811)-1)*LEN($R811)+1,LEN($R811)))</f>
        <v>film &amp; video</v>
      </c>
      <c r="T811" s="6" t="str">
        <f>TRIM(MID(SUBSTITUTE($R811,"/",REPT(" ",LEN($R811))),(COLUMNS($R811:S811)-1)*LEN($R811)+1,LEN($R811)))</f>
        <v>documentary</v>
      </c>
    </row>
    <row r="812" spans="1:20" hidden="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805"/>
        <v>193.125</v>
      </c>
      <c r="G812" t="s">
        <v>20</v>
      </c>
      <c r="H812">
        <v>221</v>
      </c>
      <c r="I812" s="5">
        <f t="shared" si="806"/>
        <v>55.927601809954751</v>
      </c>
      <c r="J812" t="s">
        <v>21</v>
      </c>
      <c r="K812" t="s">
        <v>22</v>
      </c>
      <c r="L812">
        <v>1511848800</v>
      </c>
      <c r="M812" s="10">
        <f t="shared" si="807"/>
        <v>43067.25</v>
      </c>
      <c r="N812">
        <v>1512712800</v>
      </c>
      <c r="O812" s="10">
        <f t="shared" ref="O812" si="849">(((N812/60)/60)/24)+DATE(1970,1,1)</f>
        <v>43077.25</v>
      </c>
      <c r="P812" t="b">
        <v>0</v>
      </c>
      <c r="Q812" t="b">
        <v>1</v>
      </c>
      <c r="R812" t="s">
        <v>33</v>
      </c>
      <c r="S812" s="6" t="str">
        <f>TRIM(MID(SUBSTITUTE($R812,"/",REPT(" ",LEN($R812))),(COLUMNS($R812:R812)-1)*LEN($R812)+1,LEN($R812)))</f>
        <v>theater</v>
      </c>
      <c r="T812" s="6" t="str">
        <f>TRIM(MID(SUBSTITUTE($R812,"/",REPT(" ",LEN($R812))),(COLUMNS($R812:S812)-1)*LEN($R812)+1,LEN($R812)))</f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805"/>
        <v>77.102702702702715</v>
      </c>
      <c r="G813" t="s">
        <v>14</v>
      </c>
      <c r="H813">
        <v>679</v>
      </c>
      <c r="I813" s="5">
        <f t="shared" si="806"/>
        <v>105.03681885125184</v>
      </c>
      <c r="J813" t="s">
        <v>21</v>
      </c>
      <c r="K813" t="s">
        <v>22</v>
      </c>
      <c r="L813">
        <v>1452319200</v>
      </c>
      <c r="M813" s="10">
        <f t="shared" si="807"/>
        <v>42378.25</v>
      </c>
      <c r="N813">
        <v>1452492000</v>
      </c>
      <c r="O813" s="10">
        <f t="shared" ref="O813" si="850">(((N813/60)/60)/24)+DATE(1970,1,1)</f>
        <v>42380.25</v>
      </c>
      <c r="P813" t="b">
        <v>0</v>
      </c>
      <c r="Q813" t="b">
        <v>1</v>
      </c>
      <c r="R813" t="s">
        <v>89</v>
      </c>
      <c r="S813" s="6" t="str">
        <f>TRIM(MID(SUBSTITUTE($R813,"/",REPT(" ",LEN($R813))),(COLUMNS($R813:R813)-1)*LEN($R813)+1,LEN($R813)))</f>
        <v>games</v>
      </c>
      <c r="T813" s="6" t="str">
        <f>TRIM(MID(SUBSTITUTE($R813,"/",REPT(" ",LEN($R813))),(COLUMNS($R813:S813)-1)*LEN($R813)+1,LEN($R813)))</f>
        <v>video games</v>
      </c>
    </row>
    <row r="814" spans="1:20" hidden="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805"/>
        <v>225.52763819095478</v>
      </c>
      <c r="G814" t="s">
        <v>20</v>
      </c>
      <c r="H814">
        <v>2805</v>
      </c>
      <c r="I814" s="5">
        <f t="shared" si="806"/>
        <v>48</v>
      </c>
      <c r="J814" t="s">
        <v>15</v>
      </c>
      <c r="K814" t="s">
        <v>16</v>
      </c>
      <c r="L814">
        <v>1523854800</v>
      </c>
      <c r="M814" s="10">
        <f t="shared" si="807"/>
        <v>43206.208333333328</v>
      </c>
      <c r="N814">
        <v>1524286800</v>
      </c>
      <c r="O814" s="10">
        <f t="shared" ref="O814" si="851">(((N814/60)/60)/24)+DATE(1970,1,1)</f>
        <v>43211.208333333328</v>
      </c>
      <c r="P814" t="b">
        <v>0</v>
      </c>
      <c r="Q814" t="b">
        <v>0</v>
      </c>
      <c r="R814" t="s">
        <v>68</v>
      </c>
      <c r="S814" s="6" t="str">
        <f>TRIM(MID(SUBSTITUTE($R814,"/",REPT(" ",LEN($R814))),(COLUMNS($R814:R814)-1)*LEN($R814)+1,LEN($R814)))</f>
        <v>publishing</v>
      </c>
      <c r="T814" s="6" t="str">
        <f>TRIM(MID(SUBSTITUTE($R814,"/",REPT(" ",LEN($R814))),(COLUMNS($R814:S814)-1)*LEN($R814)+1,LEN($R814)))</f>
        <v>nonfiction</v>
      </c>
    </row>
    <row r="815" spans="1:20" hidden="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805"/>
        <v>239.40625</v>
      </c>
      <c r="G815" t="s">
        <v>20</v>
      </c>
      <c r="H815">
        <v>68</v>
      </c>
      <c r="I815" s="5">
        <f t="shared" si="806"/>
        <v>112.66176470588235</v>
      </c>
      <c r="J815" t="s">
        <v>21</v>
      </c>
      <c r="K815" t="s">
        <v>22</v>
      </c>
      <c r="L815">
        <v>1346043600</v>
      </c>
      <c r="M815" s="10">
        <f t="shared" si="807"/>
        <v>41148.208333333336</v>
      </c>
      <c r="N815">
        <v>1346907600</v>
      </c>
      <c r="O815" s="10">
        <f t="shared" ref="O815" si="852">(((N815/60)/60)/24)+DATE(1970,1,1)</f>
        <v>41158.208333333336</v>
      </c>
      <c r="P815" t="b">
        <v>0</v>
      </c>
      <c r="Q815" t="b">
        <v>0</v>
      </c>
      <c r="R815" t="s">
        <v>89</v>
      </c>
      <c r="S815" s="6" t="str">
        <f>TRIM(MID(SUBSTITUTE($R815,"/",REPT(" ",LEN($R815))),(COLUMNS($R815:R815)-1)*LEN($R815)+1,LEN($R815)))</f>
        <v>games</v>
      </c>
      <c r="T815" s="6" t="str">
        <f>TRIM(MID(SUBSTITUTE($R815,"/",REPT(" ",LEN($R815))),(COLUMNS($R815:S815)-1)*LEN($R815)+1,LEN($R815)))</f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805"/>
        <v>92.1875</v>
      </c>
      <c r="G816" t="s">
        <v>14</v>
      </c>
      <c r="H816">
        <v>36</v>
      </c>
      <c r="I816" s="5">
        <f t="shared" si="806"/>
        <v>81.944444444444443</v>
      </c>
      <c r="J816" t="s">
        <v>36</v>
      </c>
      <c r="K816" t="s">
        <v>37</v>
      </c>
      <c r="L816">
        <v>1464325200</v>
      </c>
      <c r="M816" s="10">
        <f t="shared" si="807"/>
        <v>42517.208333333328</v>
      </c>
      <c r="N816">
        <v>1464498000</v>
      </c>
      <c r="O816" s="10">
        <f t="shared" ref="O816" si="853">(((N816/60)/60)/24)+DATE(1970,1,1)</f>
        <v>42519.208333333328</v>
      </c>
      <c r="P816" t="b">
        <v>0</v>
      </c>
      <c r="Q816" t="b">
        <v>1</v>
      </c>
      <c r="R816" t="s">
        <v>23</v>
      </c>
      <c r="S816" s="6" t="str">
        <f>TRIM(MID(SUBSTITUTE($R816,"/",REPT(" ",LEN($R816))),(COLUMNS($R816:R816)-1)*LEN($R816)+1,LEN($R816)))</f>
        <v>music</v>
      </c>
      <c r="T816" s="6" t="str">
        <f>TRIM(MID(SUBSTITUTE($R816,"/",REPT(" ",LEN($R816))),(COLUMNS($R816:S816)-1)*LEN($R816)+1,LEN($R816)))</f>
        <v>rock</v>
      </c>
    </row>
    <row r="817" spans="1:20" ht="31.5" hidden="1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805"/>
        <v>130.23333333333335</v>
      </c>
      <c r="G817" t="s">
        <v>20</v>
      </c>
      <c r="H817">
        <v>183</v>
      </c>
      <c r="I817" s="5">
        <f t="shared" si="806"/>
        <v>64.049180327868854</v>
      </c>
      <c r="J817" t="s">
        <v>15</v>
      </c>
      <c r="K817" t="s">
        <v>16</v>
      </c>
      <c r="L817">
        <v>1511935200</v>
      </c>
      <c r="M817" s="10">
        <f t="shared" si="807"/>
        <v>43068.25</v>
      </c>
      <c r="N817">
        <v>1514181600</v>
      </c>
      <c r="O817" s="10">
        <f t="shared" ref="O817" si="854">(((N817/60)/60)/24)+DATE(1970,1,1)</f>
        <v>43094.25</v>
      </c>
      <c r="P817" t="b">
        <v>0</v>
      </c>
      <c r="Q817" t="b">
        <v>0</v>
      </c>
      <c r="R817" t="s">
        <v>23</v>
      </c>
      <c r="S817" s="6" t="str">
        <f>TRIM(MID(SUBSTITUTE($R817,"/",REPT(" ",LEN($R817))),(COLUMNS($R817:R817)-1)*LEN($R817)+1,LEN($R817)))</f>
        <v>music</v>
      </c>
      <c r="T817" s="6" t="str">
        <f>TRIM(MID(SUBSTITUTE($R817,"/",REPT(" ",LEN($R817))),(COLUMNS($R817:S817)-1)*LEN($R817)+1,LEN($R817)))</f>
        <v>rock</v>
      </c>
    </row>
    <row r="818" spans="1:20" hidden="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805"/>
        <v>615.21739130434787</v>
      </c>
      <c r="G818" t="s">
        <v>20</v>
      </c>
      <c r="H818">
        <v>133</v>
      </c>
      <c r="I818" s="5">
        <f t="shared" si="806"/>
        <v>106.39097744360902</v>
      </c>
      <c r="J818" t="s">
        <v>21</v>
      </c>
      <c r="K818" t="s">
        <v>22</v>
      </c>
      <c r="L818">
        <v>1392012000</v>
      </c>
      <c r="M818" s="10">
        <f t="shared" si="807"/>
        <v>41680.25</v>
      </c>
      <c r="N818">
        <v>1392184800</v>
      </c>
      <c r="O818" s="10">
        <f t="shared" ref="O818" si="855">(((N818/60)/60)/24)+DATE(1970,1,1)</f>
        <v>41682.25</v>
      </c>
      <c r="P818" t="b">
        <v>1</v>
      </c>
      <c r="Q818" t="b">
        <v>1</v>
      </c>
      <c r="R818" t="s">
        <v>33</v>
      </c>
      <c r="S818" s="6" t="str">
        <f>TRIM(MID(SUBSTITUTE($R818,"/",REPT(" ",LEN($R818))),(COLUMNS($R818:R818)-1)*LEN($R818)+1,LEN($R818)))</f>
        <v>theater</v>
      </c>
      <c r="T818" s="6" t="str">
        <f>TRIM(MID(SUBSTITUTE($R818,"/",REPT(" ",LEN($R818))),(COLUMNS($R818:S818)-1)*LEN($R818)+1,LEN($R818)))</f>
        <v>plays</v>
      </c>
    </row>
    <row r="819" spans="1:20" hidden="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805"/>
        <v>368.79532163742692</v>
      </c>
      <c r="G819" t="s">
        <v>20</v>
      </c>
      <c r="H819">
        <v>2489</v>
      </c>
      <c r="I819" s="5">
        <f t="shared" si="806"/>
        <v>76.011249497790274</v>
      </c>
      <c r="J819" t="s">
        <v>107</v>
      </c>
      <c r="K819" t="s">
        <v>108</v>
      </c>
      <c r="L819">
        <v>1556946000</v>
      </c>
      <c r="M819" s="10">
        <f t="shared" si="807"/>
        <v>43589.208333333328</v>
      </c>
      <c r="N819">
        <v>1559365200</v>
      </c>
      <c r="O819" s="10">
        <f t="shared" ref="O819" si="856">(((N819/60)/60)/24)+DATE(1970,1,1)</f>
        <v>43617.208333333328</v>
      </c>
      <c r="P819" t="b">
        <v>0</v>
      </c>
      <c r="Q819" t="b">
        <v>1</v>
      </c>
      <c r="R819" t="s">
        <v>68</v>
      </c>
      <c r="S819" s="6" t="str">
        <f>TRIM(MID(SUBSTITUTE($R819,"/",REPT(" ",LEN($R819))),(COLUMNS($R819:R819)-1)*LEN($R819)+1,LEN($R819)))</f>
        <v>publishing</v>
      </c>
      <c r="T819" s="6" t="str">
        <f>TRIM(MID(SUBSTITUTE($R819,"/",REPT(" ",LEN($R819))),(COLUMNS($R819:S819)-1)*LEN($R819)+1,LEN($R819)))</f>
        <v>nonfiction</v>
      </c>
    </row>
    <row r="820" spans="1:20" hidden="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805"/>
        <v>1094.8571428571429</v>
      </c>
      <c r="G820" t="s">
        <v>20</v>
      </c>
      <c r="H820">
        <v>69</v>
      </c>
      <c r="I820" s="5">
        <f t="shared" si="806"/>
        <v>111.07246376811594</v>
      </c>
      <c r="J820" t="s">
        <v>21</v>
      </c>
      <c r="K820" t="s">
        <v>22</v>
      </c>
      <c r="L820">
        <v>1548050400</v>
      </c>
      <c r="M820" s="10">
        <f t="shared" si="807"/>
        <v>43486.25</v>
      </c>
      <c r="N820">
        <v>1549173600</v>
      </c>
      <c r="O820" s="10">
        <f t="shared" ref="O820" si="857">(((N820/60)/60)/24)+DATE(1970,1,1)</f>
        <v>43499.25</v>
      </c>
      <c r="P820" t="b">
        <v>0</v>
      </c>
      <c r="Q820" t="b">
        <v>1</v>
      </c>
      <c r="R820" t="s">
        <v>33</v>
      </c>
      <c r="S820" s="6" t="str">
        <f>TRIM(MID(SUBSTITUTE($R820,"/",REPT(" ",LEN($R820))),(COLUMNS($R820:R820)-1)*LEN($R820)+1,LEN($R820)))</f>
        <v>theater</v>
      </c>
      <c r="T820" s="6" t="str">
        <f>TRIM(MID(SUBSTITUTE($R820,"/",REPT(" ",LEN($R820))),(COLUMNS($R820:S820)-1)*LEN($R820)+1,LEN($R820)))</f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805"/>
        <v>50.662921348314605</v>
      </c>
      <c r="G821" t="s">
        <v>14</v>
      </c>
      <c r="H821">
        <v>47</v>
      </c>
      <c r="I821" s="5">
        <f t="shared" si="806"/>
        <v>95.936170212765958</v>
      </c>
      <c r="J821" t="s">
        <v>21</v>
      </c>
      <c r="K821" t="s">
        <v>22</v>
      </c>
      <c r="L821">
        <v>1353736800</v>
      </c>
      <c r="M821" s="10">
        <f t="shared" si="807"/>
        <v>41237.25</v>
      </c>
      <c r="N821">
        <v>1355032800</v>
      </c>
      <c r="O821" s="10">
        <f t="shared" ref="O821" si="858">(((N821/60)/60)/24)+DATE(1970,1,1)</f>
        <v>41252.25</v>
      </c>
      <c r="P821" t="b">
        <v>1</v>
      </c>
      <c r="Q821" t="b">
        <v>0</v>
      </c>
      <c r="R821" t="s">
        <v>89</v>
      </c>
      <c r="S821" s="6" t="str">
        <f>TRIM(MID(SUBSTITUTE($R821,"/",REPT(" ",LEN($R821))),(COLUMNS($R821:R821)-1)*LEN($R821)+1,LEN($R821)))</f>
        <v>games</v>
      </c>
      <c r="T821" s="6" t="str">
        <f>TRIM(MID(SUBSTITUTE($R821,"/",REPT(" ",LEN($R821))),(COLUMNS($R821:S821)-1)*LEN($R821)+1,LEN($R821)))</f>
        <v>video games</v>
      </c>
    </row>
    <row r="822" spans="1:20" hidden="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805"/>
        <v>800.6</v>
      </c>
      <c r="G822" t="s">
        <v>20</v>
      </c>
      <c r="H822">
        <v>279</v>
      </c>
      <c r="I822" s="5">
        <f t="shared" si="806"/>
        <v>43.043010752688176</v>
      </c>
      <c r="J822" t="s">
        <v>40</v>
      </c>
      <c r="K822" t="s">
        <v>41</v>
      </c>
      <c r="L822">
        <v>1532840400</v>
      </c>
      <c r="M822" s="10">
        <f t="shared" si="807"/>
        <v>43310.208333333328</v>
      </c>
      <c r="N822">
        <v>1533963600</v>
      </c>
      <c r="O822" s="10">
        <f t="shared" ref="O822" si="859">(((N822/60)/60)/24)+DATE(1970,1,1)</f>
        <v>43323.208333333328</v>
      </c>
      <c r="P822" t="b">
        <v>0</v>
      </c>
      <c r="Q822" t="b">
        <v>1</v>
      </c>
      <c r="R822" t="s">
        <v>23</v>
      </c>
      <c r="S822" s="6" t="str">
        <f>TRIM(MID(SUBSTITUTE($R822,"/",REPT(" ",LEN($R822))),(COLUMNS($R822:R822)-1)*LEN($R822)+1,LEN($R822)))</f>
        <v>music</v>
      </c>
      <c r="T822" s="6" t="str">
        <f>TRIM(MID(SUBSTITUTE($R822,"/",REPT(" ",LEN($R822))),(COLUMNS($R822:S822)-1)*LEN($R822)+1,LEN($R822)))</f>
        <v>rock</v>
      </c>
    </row>
    <row r="823" spans="1:20" hidden="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805"/>
        <v>291.28571428571428</v>
      </c>
      <c r="G823" t="s">
        <v>20</v>
      </c>
      <c r="H823">
        <v>210</v>
      </c>
      <c r="I823" s="5">
        <f t="shared" si="806"/>
        <v>67.966666666666669</v>
      </c>
      <c r="J823" t="s">
        <v>21</v>
      </c>
      <c r="K823" t="s">
        <v>22</v>
      </c>
      <c r="L823">
        <v>1488261600</v>
      </c>
      <c r="M823" s="10">
        <f t="shared" si="807"/>
        <v>42794.25</v>
      </c>
      <c r="N823">
        <v>1489381200</v>
      </c>
      <c r="O823" s="10">
        <f t="shared" ref="O823" si="860">(((N823/60)/60)/24)+DATE(1970,1,1)</f>
        <v>42807.208333333328</v>
      </c>
      <c r="P823" t="b">
        <v>0</v>
      </c>
      <c r="Q823" t="b">
        <v>0</v>
      </c>
      <c r="R823" t="s">
        <v>42</v>
      </c>
      <c r="S823" s="6" t="str">
        <f>TRIM(MID(SUBSTITUTE($R823,"/",REPT(" ",LEN($R823))),(COLUMNS($R823:R823)-1)*LEN($R823)+1,LEN($R823)))</f>
        <v>film &amp; video</v>
      </c>
      <c r="T823" s="6" t="str">
        <f>TRIM(MID(SUBSTITUTE($R823,"/",REPT(" ",LEN($R823))),(COLUMNS($R823:S823)-1)*LEN($R823)+1,LEN($R823)))</f>
        <v>documentary</v>
      </c>
    </row>
    <row r="824" spans="1:20" hidden="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805"/>
        <v>349.9666666666667</v>
      </c>
      <c r="G824" t="s">
        <v>20</v>
      </c>
      <c r="H824">
        <v>2100</v>
      </c>
      <c r="I824" s="5">
        <f t="shared" si="806"/>
        <v>89.991428571428571</v>
      </c>
      <c r="J824" t="s">
        <v>21</v>
      </c>
      <c r="K824" t="s">
        <v>22</v>
      </c>
      <c r="L824">
        <v>1393567200</v>
      </c>
      <c r="M824" s="10">
        <f t="shared" si="807"/>
        <v>41698.25</v>
      </c>
      <c r="N824">
        <v>1395032400</v>
      </c>
      <c r="O824" s="10">
        <f t="shared" ref="O824" si="861">(((N824/60)/60)/24)+DATE(1970,1,1)</f>
        <v>41715.208333333336</v>
      </c>
      <c r="P824" t="b">
        <v>0</v>
      </c>
      <c r="Q824" t="b">
        <v>0</v>
      </c>
      <c r="R824" t="s">
        <v>23</v>
      </c>
      <c r="S824" s="6" t="str">
        <f>TRIM(MID(SUBSTITUTE($R824,"/",REPT(" ",LEN($R824))),(COLUMNS($R824:R824)-1)*LEN($R824)+1,LEN($R824)))</f>
        <v>music</v>
      </c>
      <c r="T824" s="6" t="str">
        <f>TRIM(MID(SUBSTITUTE($R824,"/",REPT(" ",LEN($R824))),(COLUMNS($R824:S824)-1)*LEN($R824)+1,LEN($R824)))</f>
        <v>rock</v>
      </c>
    </row>
    <row r="825" spans="1:20" hidden="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805"/>
        <v>357.07317073170731</v>
      </c>
      <c r="G825" t="s">
        <v>20</v>
      </c>
      <c r="H825">
        <v>252</v>
      </c>
      <c r="I825" s="5">
        <f t="shared" si="806"/>
        <v>58.095238095238095</v>
      </c>
      <c r="J825" t="s">
        <v>21</v>
      </c>
      <c r="K825" t="s">
        <v>22</v>
      </c>
      <c r="L825">
        <v>1410325200</v>
      </c>
      <c r="M825" s="10">
        <f t="shared" si="807"/>
        <v>41892.208333333336</v>
      </c>
      <c r="N825">
        <v>1412485200</v>
      </c>
      <c r="O825" s="10">
        <f t="shared" ref="O825" si="862">(((N825/60)/60)/24)+DATE(1970,1,1)</f>
        <v>41917.208333333336</v>
      </c>
      <c r="P825" t="b">
        <v>1</v>
      </c>
      <c r="Q825" t="b">
        <v>1</v>
      </c>
      <c r="R825" t="s">
        <v>23</v>
      </c>
      <c r="S825" s="6" t="str">
        <f>TRIM(MID(SUBSTITUTE($R825,"/",REPT(" ",LEN($R825))),(COLUMNS($R825:R825)-1)*LEN($R825)+1,LEN($R825)))</f>
        <v>music</v>
      </c>
      <c r="T825" s="6" t="str">
        <f>TRIM(MID(SUBSTITUTE($R825,"/",REPT(" ",LEN($R825))),(COLUMNS($R825:S825)-1)*LEN($R825)+1,LEN($R825)))</f>
        <v>rock</v>
      </c>
    </row>
    <row r="826" spans="1:20" hidden="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805"/>
        <v>126.48941176470588</v>
      </c>
      <c r="G826" t="s">
        <v>20</v>
      </c>
      <c r="H826">
        <v>1280</v>
      </c>
      <c r="I826" s="5">
        <f t="shared" si="806"/>
        <v>83.996875000000003</v>
      </c>
      <c r="J826" t="s">
        <v>21</v>
      </c>
      <c r="K826" t="s">
        <v>22</v>
      </c>
      <c r="L826">
        <v>1276923600</v>
      </c>
      <c r="M826" s="10">
        <f t="shared" si="807"/>
        <v>40348.208333333336</v>
      </c>
      <c r="N826">
        <v>1279688400</v>
      </c>
      <c r="O826" s="10">
        <f t="shared" ref="O826" si="863">(((N826/60)/60)/24)+DATE(1970,1,1)</f>
        <v>40380.208333333336</v>
      </c>
      <c r="P826" t="b">
        <v>0</v>
      </c>
      <c r="Q826" t="b">
        <v>1</v>
      </c>
      <c r="R826" t="s">
        <v>68</v>
      </c>
      <c r="S826" s="6" t="str">
        <f>TRIM(MID(SUBSTITUTE($R826,"/",REPT(" ",LEN($R826))),(COLUMNS($R826:R826)-1)*LEN($R826)+1,LEN($R826)))</f>
        <v>publishing</v>
      </c>
      <c r="T826" s="6" t="str">
        <f>TRIM(MID(SUBSTITUTE($R826,"/",REPT(" ",LEN($R826))),(COLUMNS($R826:S826)-1)*LEN($R826)+1,LEN($R826)))</f>
        <v>nonfiction</v>
      </c>
    </row>
    <row r="827" spans="1:20" hidden="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805"/>
        <v>387.5</v>
      </c>
      <c r="G827" t="s">
        <v>20</v>
      </c>
      <c r="H827">
        <v>157</v>
      </c>
      <c r="I827" s="5">
        <f t="shared" si="806"/>
        <v>88.853503184713375</v>
      </c>
      <c r="J827" t="s">
        <v>40</v>
      </c>
      <c r="K827" t="s">
        <v>41</v>
      </c>
      <c r="L827">
        <v>1500958800</v>
      </c>
      <c r="M827" s="10">
        <f t="shared" si="807"/>
        <v>42941.208333333328</v>
      </c>
      <c r="N827">
        <v>1501995600</v>
      </c>
      <c r="O827" s="10">
        <f t="shared" ref="O827" si="864">(((N827/60)/60)/24)+DATE(1970,1,1)</f>
        <v>42953.208333333328</v>
      </c>
      <c r="P827" t="b">
        <v>0</v>
      </c>
      <c r="Q827" t="b">
        <v>0</v>
      </c>
      <c r="R827" t="s">
        <v>100</v>
      </c>
      <c r="S827" s="6" t="str">
        <f>TRIM(MID(SUBSTITUTE($R827,"/",REPT(" ",LEN($R827))),(COLUMNS($R827:R827)-1)*LEN($R827)+1,LEN($R827)))</f>
        <v>film &amp; video</v>
      </c>
      <c r="T827" s="6" t="str">
        <f>TRIM(MID(SUBSTITUTE($R827,"/",REPT(" ",LEN($R827))),(COLUMNS($R827:S827)-1)*LEN($R827)+1,LEN($R827)))</f>
        <v>shorts</v>
      </c>
    </row>
    <row r="828" spans="1:20" ht="31.5" hidden="1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805"/>
        <v>457.03571428571428</v>
      </c>
      <c r="G828" t="s">
        <v>20</v>
      </c>
      <c r="H828">
        <v>194</v>
      </c>
      <c r="I828" s="5">
        <f t="shared" si="806"/>
        <v>65.963917525773198</v>
      </c>
      <c r="J828" t="s">
        <v>21</v>
      </c>
      <c r="K828" t="s">
        <v>22</v>
      </c>
      <c r="L828">
        <v>1292220000</v>
      </c>
      <c r="M828" s="10">
        <f t="shared" si="807"/>
        <v>40525.25</v>
      </c>
      <c r="N828">
        <v>1294639200</v>
      </c>
      <c r="O828" s="10">
        <f t="shared" ref="O828" si="865">(((N828/60)/60)/24)+DATE(1970,1,1)</f>
        <v>40553.25</v>
      </c>
      <c r="P828" t="b">
        <v>0</v>
      </c>
      <c r="Q828" t="b">
        <v>1</v>
      </c>
      <c r="R828" t="s">
        <v>33</v>
      </c>
      <c r="S828" s="6" t="str">
        <f>TRIM(MID(SUBSTITUTE($R828,"/",REPT(" ",LEN($R828))),(COLUMNS($R828:R828)-1)*LEN($R828)+1,LEN($R828)))</f>
        <v>theater</v>
      </c>
      <c r="T828" s="6" t="str">
        <f>TRIM(MID(SUBSTITUTE($R828,"/",REPT(" ",LEN($R828))),(COLUMNS($R828:S828)-1)*LEN($R828)+1,LEN($R828)))</f>
        <v>plays</v>
      </c>
    </row>
    <row r="829" spans="1:20" ht="31.5" hidden="1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805"/>
        <v>266.69565217391306</v>
      </c>
      <c r="G829" t="s">
        <v>20</v>
      </c>
      <c r="H829">
        <v>82</v>
      </c>
      <c r="I829" s="5">
        <f t="shared" si="806"/>
        <v>74.804878048780495</v>
      </c>
      <c r="J829" t="s">
        <v>26</v>
      </c>
      <c r="K829" t="s">
        <v>27</v>
      </c>
      <c r="L829">
        <v>1304398800</v>
      </c>
      <c r="M829" s="10">
        <f t="shared" si="807"/>
        <v>40666.208333333336</v>
      </c>
      <c r="N829">
        <v>1305435600</v>
      </c>
      <c r="O829" s="10">
        <f t="shared" ref="O829" si="866">(((N829/60)/60)/24)+DATE(1970,1,1)</f>
        <v>40678.208333333336</v>
      </c>
      <c r="P829" t="b">
        <v>0</v>
      </c>
      <c r="Q829" t="b">
        <v>1</v>
      </c>
      <c r="R829" t="s">
        <v>53</v>
      </c>
      <c r="S829" s="6" t="str">
        <f>TRIM(MID(SUBSTITUTE($R829,"/",REPT(" ",LEN($R829))),(COLUMNS($R829:R829)-1)*LEN($R829)+1,LEN($R829)))</f>
        <v>film &amp; video</v>
      </c>
      <c r="T829" s="6" t="str">
        <f>TRIM(MID(SUBSTITUTE($R829,"/",REPT(" ",LEN($R829))),(COLUMNS($R829:S829)-1)*LEN($R829)+1,LEN($R829)))</f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805"/>
        <v>69</v>
      </c>
      <c r="G830" t="s">
        <v>14</v>
      </c>
      <c r="H830">
        <v>70</v>
      </c>
      <c r="I830" s="5">
        <f t="shared" si="806"/>
        <v>69.98571428571428</v>
      </c>
      <c r="J830" t="s">
        <v>21</v>
      </c>
      <c r="K830" t="s">
        <v>22</v>
      </c>
      <c r="L830">
        <v>1535432400</v>
      </c>
      <c r="M830" s="10">
        <f t="shared" si="807"/>
        <v>43340.208333333328</v>
      </c>
      <c r="N830">
        <v>1537592400</v>
      </c>
      <c r="O830" s="10">
        <f t="shared" ref="O830" si="867">(((N830/60)/60)/24)+DATE(1970,1,1)</f>
        <v>43365.208333333328</v>
      </c>
      <c r="P830" t="b">
        <v>0</v>
      </c>
      <c r="Q830" t="b">
        <v>0</v>
      </c>
      <c r="R830" t="s">
        <v>33</v>
      </c>
      <c r="S830" s="6" t="str">
        <f>TRIM(MID(SUBSTITUTE($R830,"/",REPT(" ",LEN($R830))),(COLUMNS($R830:R830)-1)*LEN($R830)+1,LEN($R830)))</f>
        <v>theater</v>
      </c>
      <c r="T830" s="6" t="str">
        <f>TRIM(MID(SUBSTITUTE($R830,"/",REPT(" ",LEN($R830))),(COLUMNS($R830:S830)-1)*LEN($R830)+1,LEN($R830)))</f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805"/>
        <v>51.34375</v>
      </c>
      <c r="G831" t="s">
        <v>14</v>
      </c>
      <c r="H831">
        <v>154</v>
      </c>
      <c r="I831" s="5">
        <f t="shared" si="806"/>
        <v>32.006493506493506</v>
      </c>
      <c r="J831" t="s">
        <v>21</v>
      </c>
      <c r="K831" t="s">
        <v>22</v>
      </c>
      <c r="L831">
        <v>1433826000</v>
      </c>
      <c r="M831" s="10">
        <f t="shared" si="807"/>
        <v>42164.208333333328</v>
      </c>
      <c r="N831">
        <v>1435122000</v>
      </c>
      <c r="O831" s="10">
        <f t="shared" ref="O831" si="868">(((N831/60)/60)/24)+DATE(1970,1,1)</f>
        <v>42179.208333333328</v>
      </c>
      <c r="P831" t="b">
        <v>0</v>
      </c>
      <c r="Q831" t="b">
        <v>0</v>
      </c>
      <c r="R831" t="s">
        <v>33</v>
      </c>
      <c r="S831" s="6" t="str">
        <f>TRIM(MID(SUBSTITUTE($R831,"/",REPT(" ",LEN($R831))),(COLUMNS($R831:R831)-1)*LEN($R831)+1,LEN($R831)))</f>
        <v>theater</v>
      </c>
      <c r="T831" s="6" t="str">
        <f>TRIM(MID(SUBSTITUTE($R831,"/",REPT(" ",LEN($R831))),(COLUMNS($R831:S831)-1)*LEN($R831)+1,LEN($R831)))</f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805"/>
        <v>1.1710526315789473</v>
      </c>
      <c r="G832" t="s">
        <v>14</v>
      </c>
      <c r="H832">
        <v>22</v>
      </c>
      <c r="I832" s="5">
        <f t="shared" si="806"/>
        <v>64.727272727272734</v>
      </c>
      <c r="J832" t="s">
        <v>21</v>
      </c>
      <c r="K832" t="s">
        <v>22</v>
      </c>
      <c r="L832">
        <v>1514959200</v>
      </c>
      <c r="M832" s="10">
        <f t="shared" si="807"/>
        <v>43103.25</v>
      </c>
      <c r="N832">
        <v>1520056800</v>
      </c>
      <c r="O832" s="10">
        <f t="shared" ref="O832" si="869">(((N832/60)/60)/24)+DATE(1970,1,1)</f>
        <v>43162.25</v>
      </c>
      <c r="P832" t="b">
        <v>0</v>
      </c>
      <c r="Q832" t="b">
        <v>0</v>
      </c>
      <c r="R832" t="s">
        <v>33</v>
      </c>
      <c r="S832" s="6" t="str">
        <f>TRIM(MID(SUBSTITUTE($R832,"/",REPT(" ",LEN($R832))),(COLUMNS($R832:R832)-1)*LEN($R832)+1,LEN($R832)))</f>
        <v>theater</v>
      </c>
      <c r="T832" s="6" t="str">
        <f>TRIM(MID(SUBSTITUTE($R832,"/",REPT(" ",LEN($R832))),(COLUMNS($R832:S832)-1)*LEN($R832)+1,LEN($R832)))</f>
        <v>plays</v>
      </c>
    </row>
    <row r="833" spans="1:20" ht="31.5" hidden="1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805"/>
        <v>108.97734294541709</v>
      </c>
      <c r="G833" t="s">
        <v>20</v>
      </c>
      <c r="H833">
        <v>4233</v>
      </c>
      <c r="I833" s="5">
        <f t="shared" si="806"/>
        <v>24.998110087408456</v>
      </c>
      <c r="J833" t="s">
        <v>21</v>
      </c>
      <c r="K833" t="s">
        <v>22</v>
      </c>
      <c r="L833">
        <v>1332738000</v>
      </c>
      <c r="M833" s="10">
        <f t="shared" si="807"/>
        <v>40994.208333333336</v>
      </c>
      <c r="N833">
        <v>1335675600</v>
      </c>
      <c r="O833" s="10">
        <f t="shared" ref="O833" si="870">(((N833/60)/60)/24)+DATE(1970,1,1)</f>
        <v>41028.208333333336</v>
      </c>
      <c r="P833" t="b">
        <v>0</v>
      </c>
      <c r="Q833" t="b">
        <v>0</v>
      </c>
      <c r="R833" t="s">
        <v>122</v>
      </c>
      <c r="S833" s="6" t="str">
        <f>TRIM(MID(SUBSTITUTE($R833,"/",REPT(" ",LEN($R833))),(COLUMNS($R833:R833)-1)*LEN($R833)+1,LEN($R833)))</f>
        <v>photography</v>
      </c>
      <c r="T833" s="6" t="str">
        <f>TRIM(MID(SUBSTITUTE($R833,"/",REPT(" ",LEN($R833))),(COLUMNS($R833:S833)-1)*LEN($R833)+1,LEN($R833)))</f>
        <v>photography books</v>
      </c>
    </row>
    <row r="834" spans="1:20" hidden="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805"/>
        <v>315.17592592592592</v>
      </c>
      <c r="G834" t="s">
        <v>20</v>
      </c>
      <c r="H834">
        <v>1297</v>
      </c>
      <c r="I834" s="5">
        <f t="shared" si="806"/>
        <v>104.97764070932922</v>
      </c>
      <c r="J834" t="s">
        <v>36</v>
      </c>
      <c r="K834" t="s">
        <v>37</v>
      </c>
      <c r="L834">
        <v>1445490000</v>
      </c>
      <c r="M834" s="10">
        <f t="shared" si="807"/>
        <v>42299.208333333328</v>
      </c>
      <c r="N834">
        <v>1448431200</v>
      </c>
      <c r="O834" s="10">
        <f t="shared" ref="O834" si="871">(((N834/60)/60)/24)+DATE(1970,1,1)</f>
        <v>42333.25</v>
      </c>
      <c r="P834" t="b">
        <v>1</v>
      </c>
      <c r="Q834" t="b">
        <v>0</v>
      </c>
      <c r="R834" t="s">
        <v>206</v>
      </c>
      <c r="S834" s="6" t="str">
        <f>TRIM(MID(SUBSTITUTE($R834,"/",REPT(" ",LEN($R834))),(COLUMNS($R834:R834)-1)*LEN($R834)+1,LEN($R834)))</f>
        <v>publishing</v>
      </c>
      <c r="T834" s="6" t="str">
        <f>TRIM(MID(SUBSTITUTE($R834,"/",REPT(" ",LEN($R834))),(COLUMNS($R834:S834)-1)*LEN($R834)+1,LEN($R834)))</f>
        <v>translations</v>
      </c>
    </row>
    <row r="835" spans="1:20" hidden="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872">E835/D835*100</f>
        <v>157.69117647058823</v>
      </c>
      <c r="G835" t="s">
        <v>20</v>
      </c>
      <c r="H835">
        <v>165</v>
      </c>
      <c r="I835" s="5">
        <f t="shared" ref="I835:I898" si="873">IFERROR(E835/H835,0)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874">(((L835/60)/60)/24)+DATE(1970,1,1)</f>
        <v>40588.25</v>
      </c>
      <c r="N835">
        <v>1298613600</v>
      </c>
      <c r="O835" s="10">
        <f t="shared" ref="O835" si="875">(((N835/60)/60)/24)+DATE(1970,1,1)</f>
        <v>40599.25</v>
      </c>
      <c r="P835" t="b">
        <v>0</v>
      </c>
      <c r="Q835" t="b">
        <v>0</v>
      </c>
      <c r="R835" t="s">
        <v>206</v>
      </c>
      <c r="S835" s="6" t="str">
        <f>TRIM(MID(SUBSTITUTE($R835,"/",REPT(" ",LEN($R835))),(COLUMNS($R835:R835)-1)*LEN($R835)+1,LEN($R835)))</f>
        <v>publishing</v>
      </c>
      <c r="T835" s="6" t="str">
        <f>TRIM(MID(SUBSTITUTE($R835,"/",REPT(" ",LEN($R835))),(COLUMNS($R835:S835)-1)*LEN($R835)+1,LEN($R835)))</f>
        <v>translations</v>
      </c>
    </row>
    <row r="836" spans="1:20" hidden="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872"/>
        <v>153.8082191780822</v>
      </c>
      <c r="G836" t="s">
        <v>20</v>
      </c>
      <c r="H836">
        <v>119</v>
      </c>
      <c r="I836" s="5">
        <f t="shared" si="873"/>
        <v>94.352941176470594</v>
      </c>
      <c r="J836" t="s">
        <v>21</v>
      </c>
      <c r="K836" t="s">
        <v>22</v>
      </c>
      <c r="L836">
        <v>1371963600</v>
      </c>
      <c r="M836" s="10">
        <f t="shared" si="874"/>
        <v>41448.208333333336</v>
      </c>
      <c r="N836">
        <v>1372482000</v>
      </c>
      <c r="O836" s="10">
        <f t="shared" ref="O836" si="876">(((N836/60)/60)/24)+DATE(1970,1,1)</f>
        <v>41454.208333333336</v>
      </c>
      <c r="P836" t="b">
        <v>0</v>
      </c>
      <c r="Q836" t="b">
        <v>0</v>
      </c>
      <c r="R836" t="s">
        <v>33</v>
      </c>
      <c r="S836" s="6" t="str">
        <f>TRIM(MID(SUBSTITUTE($R836,"/",REPT(" ",LEN($R836))),(COLUMNS($R836:R836)-1)*LEN($R836)+1,LEN($R836)))</f>
        <v>theater</v>
      </c>
      <c r="T836" s="6" t="str">
        <f>TRIM(MID(SUBSTITUTE($R836,"/",REPT(" ",LEN($R836))),(COLUMNS($R836:S836)-1)*LEN($R836)+1,LEN($R836)))</f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872"/>
        <v>89.738979118329468</v>
      </c>
      <c r="G837" t="s">
        <v>14</v>
      </c>
      <c r="H837">
        <v>1758</v>
      </c>
      <c r="I837" s="5">
        <f t="shared" si="873"/>
        <v>44.001706484641637</v>
      </c>
      <c r="J837" t="s">
        <v>21</v>
      </c>
      <c r="K837" t="s">
        <v>22</v>
      </c>
      <c r="L837">
        <v>1425103200</v>
      </c>
      <c r="M837" s="10">
        <f t="shared" si="874"/>
        <v>42063.25</v>
      </c>
      <c r="N837">
        <v>1425621600</v>
      </c>
      <c r="O837" s="10">
        <f t="shared" ref="O837" si="877">(((N837/60)/60)/24)+DATE(1970,1,1)</f>
        <v>42069.25</v>
      </c>
      <c r="P837" t="b">
        <v>0</v>
      </c>
      <c r="Q837" t="b">
        <v>0</v>
      </c>
      <c r="R837" t="s">
        <v>28</v>
      </c>
      <c r="S837" s="6" t="str">
        <f>TRIM(MID(SUBSTITUTE($R837,"/",REPT(" ",LEN($R837))),(COLUMNS($R837:R837)-1)*LEN($R837)+1,LEN($R837)))</f>
        <v>technology</v>
      </c>
      <c r="T837" s="6" t="str">
        <f>TRIM(MID(SUBSTITUTE($R837,"/",REPT(" ",LEN($R837))),(COLUMNS($R837:S837)-1)*LEN($R837)+1,LEN($R837)))</f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872"/>
        <v>75.135802469135797</v>
      </c>
      <c r="G838" t="s">
        <v>14</v>
      </c>
      <c r="H838">
        <v>94</v>
      </c>
      <c r="I838" s="5">
        <f t="shared" si="873"/>
        <v>64.744680851063833</v>
      </c>
      <c r="J838" t="s">
        <v>21</v>
      </c>
      <c r="K838" t="s">
        <v>22</v>
      </c>
      <c r="L838">
        <v>1265349600</v>
      </c>
      <c r="M838" s="10">
        <f t="shared" si="874"/>
        <v>40214.25</v>
      </c>
      <c r="N838">
        <v>1266300000</v>
      </c>
      <c r="O838" s="10">
        <f t="shared" ref="O838" si="878">(((N838/60)/60)/24)+DATE(1970,1,1)</f>
        <v>40225.25</v>
      </c>
      <c r="P838" t="b">
        <v>0</v>
      </c>
      <c r="Q838" t="b">
        <v>0</v>
      </c>
      <c r="R838" t="s">
        <v>60</v>
      </c>
      <c r="S838" s="6" t="str">
        <f>TRIM(MID(SUBSTITUTE($R838,"/",REPT(" ",LEN($R838))),(COLUMNS($R838:R838)-1)*LEN($R838)+1,LEN($R838)))</f>
        <v>music</v>
      </c>
      <c r="T838" s="6" t="str">
        <f>TRIM(MID(SUBSTITUTE($R838,"/",REPT(" ",LEN($R838))),(COLUMNS($R838:S838)-1)*LEN($R838)+1,LEN($R838)))</f>
        <v>indie rock</v>
      </c>
    </row>
    <row r="839" spans="1:20" hidden="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872"/>
        <v>852.88135593220341</v>
      </c>
      <c r="G839" t="s">
        <v>20</v>
      </c>
      <c r="H839">
        <v>1797</v>
      </c>
      <c r="I839" s="5">
        <f t="shared" si="873"/>
        <v>84.00667779632721</v>
      </c>
      <c r="J839" t="s">
        <v>21</v>
      </c>
      <c r="K839" t="s">
        <v>22</v>
      </c>
      <c r="L839">
        <v>1301202000</v>
      </c>
      <c r="M839" s="10">
        <f t="shared" si="874"/>
        <v>40629.208333333336</v>
      </c>
      <c r="N839">
        <v>1305867600</v>
      </c>
      <c r="O839" s="10">
        <f t="shared" ref="O839" si="879">(((N839/60)/60)/24)+DATE(1970,1,1)</f>
        <v>40683.208333333336</v>
      </c>
      <c r="P839" t="b">
        <v>0</v>
      </c>
      <c r="Q839" t="b">
        <v>0</v>
      </c>
      <c r="R839" t="s">
        <v>159</v>
      </c>
      <c r="S839" s="6" t="str">
        <f>TRIM(MID(SUBSTITUTE($R839,"/",REPT(" ",LEN($R839))),(COLUMNS($R839:R839)-1)*LEN($R839)+1,LEN($R839)))</f>
        <v>music</v>
      </c>
      <c r="T839" s="6" t="str">
        <f>TRIM(MID(SUBSTITUTE($R839,"/",REPT(" ",LEN($R839))),(COLUMNS($R839:S839)-1)*LEN($R839)+1,LEN($R839)))</f>
        <v>jazz</v>
      </c>
    </row>
    <row r="840" spans="1:20" hidden="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872"/>
        <v>138.90625</v>
      </c>
      <c r="G840" t="s">
        <v>20</v>
      </c>
      <c r="H840">
        <v>261</v>
      </c>
      <c r="I840" s="5">
        <f t="shared" si="873"/>
        <v>34.061302681992338</v>
      </c>
      <c r="J840" t="s">
        <v>21</v>
      </c>
      <c r="K840" t="s">
        <v>22</v>
      </c>
      <c r="L840">
        <v>1538024400</v>
      </c>
      <c r="M840" s="10">
        <f t="shared" si="874"/>
        <v>43370.208333333328</v>
      </c>
      <c r="N840">
        <v>1538802000</v>
      </c>
      <c r="O840" s="10">
        <f t="shared" ref="O840" si="880">(((N840/60)/60)/24)+DATE(1970,1,1)</f>
        <v>43379.208333333328</v>
      </c>
      <c r="P840" t="b">
        <v>0</v>
      </c>
      <c r="Q840" t="b">
        <v>0</v>
      </c>
      <c r="R840" t="s">
        <v>33</v>
      </c>
      <c r="S840" s="6" t="str">
        <f>TRIM(MID(SUBSTITUTE($R840,"/",REPT(" ",LEN($R840))),(COLUMNS($R840:R840)-1)*LEN($R840)+1,LEN($R840)))</f>
        <v>theater</v>
      </c>
      <c r="T840" s="6" t="str">
        <f>TRIM(MID(SUBSTITUTE($R840,"/",REPT(" ",LEN($R840))),(COLUMNS($R840:S840)-1)*LEN($R840)+1,LEN($R840)))</f>
        <v>plays</v>
      </c>
    </row>
    <row r="841" spans="1:20" hidden="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872"/>
        <v>190.18181818181819</v>
      </c>
      <c r="G841" t="s">
        <v>20</v>
      </c>
      <c r="H841">
        <v>157</v>
      </c>
      <c r="I841" s="5">
        <f t="shared" si="873"/>
        <v>93.273885350318466</v>
      </c>
      <c r="J841" t="s">
        <v>21</v>
      </c>
      <c r="K841" t="s">
        <v>22</v>
      </c>
      <c r="L841">
        <v>1395032400</v>
      </c>
      <c r="M841" s="10">
        <f t="shared" si="874"/>
        <v>41715.208333333336</v>
      </c>
      <c r="N841">
        <v>1398920400</v>
      </c>
      <c r="O841" s="10">
        <f t="shared" ref="O841" si="881">(((N841/60)/60)/24)+DATE(1970,1,1)</f>
        <v>41760.208333333336</v>
      </c>
      <c r="P841" t="b">
        <v>0</v>
      </c>
      <c r="Q841" t="b">
        <v>1</v>
      </c>
      <c r="R841" t="s">
        <v>42</v>
      </c>
      <c r="S841" s="6" t="str">
        <f>TRIM(MID(SUBSTITUTE($R841,"/",REPT(" ",LEN($R841))),(COLUMNS($R841:R841)-1)*LEN($R841)+1,LEN($R841)))</f>
        <v>film &amp; video</v>
      </c>
      <c r="T841" s="6" t="str">
        <f>TRIM(MID(SUBSTITUTE($R841,"/",REPT(" ",LEN($R841))),(COLUMNS($R841:S841)-1)*LEN($R841)+1,LEN($R841)))</f>
        <v>documentary</v>
      </c>
    </row>
    <row r="842" spans="1:20" hidden="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872"/>
        <v>100.24333619948409</v>
      </c>
      <c r="G842" t="s">
        <v>20</v>
      </c>
      <c r="H842">
        <v>3533</v>
      </c>
      <c r="I842" s="5">
        <f t="shared" si="873"/>
        <v>32.998301726577978</v>
      </c>
      <c r="J842" t="s">
        <v>21</v>
      </c>
      <c r="K842" t="s">
        <v>22</v>
      </c>
      <c r="L842">
        <v>1405486800</v>
      </c>
      <c r="M842" s="10">
        <f t="shared" si="874"/>
        <v>41836.208333333336</v>
      </c>
      <c r="N842">
        <v>1405659600</v>
      </c>
      <c r="O842" s="10">
        <f t="shared" ref="O842" si="882">(((N842/60)/60)/24)+DATE(1970,1,1)</f>
        <v>41838.208333333336</v>
      </c>
      <c r="P842" t="b">
        <v>0</v>
      </c>
      <c r="Q842" t="b">
        <v>1</v>
      </c>
      <c r="R842" t="s">
        <v>33</v>
      </c>
      <c r="S842" s="6" t="str">
        <f>TRIM(MID(SUBSTITUTE($R842,"/",REPT(" ",LEN($R842))),(COLUMNS($R842:R842)-1)*LEN($R842)+1,LEN($R842)))</f>
        <v>theater</v>
      </c>
      <c r="T842" s="6" t="str">
        <f>TRIM(MID(SUBSTITUTE($R842,"/",REPT(" ",LEN($R842))),(COLUMNS($R842:S842)-1)*LEN($R842)+1,LEN($R842)))</f>
        <v>plays</v>
      </c>
    </row>
    <row r="843" spans="1:20" hidden="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872"/>
        <v>142.75824175824175</v>
      </c>
      <c r="G843" t="s">
        <v>20</v>
      </c>
      <c r="H843">
        <v>155</v>
      </c>
      <c r="I843" s="5">
        <f t="shared" si="873"/>
        <v>83.812903225806451</v>
      </c>
      <c r="J843" t="s">
        <v>21</v>
      </c>
      <c r="K843" t="s">
        <v>22</v>
      </c>
      <c r="L843">
        <v>1455861600</v>
      </c>
      <c r="M843" s="10">
        <f t="shared" si="874"/>
        <v>42419.25</v>
      </c>
      <c r="N843">
        <v>1457244000</v>
      </c>
      <c r="O843" s="10">
        <f t="shared" ref="O843" si="883">(((N843/60)/60)/24)+DATE(1970,1,1)</f>
        <v>42435.25</v>
      </c>
      <c r="P843" t="b">
        <v>0</v>
      </c>
      <c r="Q843" t="b">
        <v>0</v>
      </c>
      <c r="R843" t="s">
        <v>28</v>
      </c>
      <c r="S843" s="6" t="str">
        <f>TRIM(MID(SUBSTITUTE($R843,"/",REPT(" ",LEN($R843))),(COLUMNS($R843:R843)-1)*LEN($R843)+1,LEN($R843)))</f>
        <v>technology</v>
      </c>
      <c r="T843" s="6" t="str">
        <f>TRIM(MID(SUBSTITUTE($R843,"/",REPT(" ",LEN($R843))),(COLUMNS($R843:S843)-1)*LEN($R843)+1,LEN($R843)))</f>
        <v>web</v>
      </c>
    </row>
    <row r="844" spans="1:20" ht="31.5" hidden="1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872"/>
        <v>563.13333333333333</v>
      </c>
      <c r="G844" t="s">
        <v>20</v>
      </c>
      <c r="H844">
        <v>132</v>
      </c>
      <c r="I844" s="5">
        <f t="shared" si="873"/>
        <v>63.992424242424242</v>
      </c>
      <c r="J844" t="s">
        <v>107</v>
      </c>
      <c r="K844" t="s">
        <v>108</v>
      </c>
      <c r="L844">
        <v>1529038800</v>
      </c>
      <c r="M844" s="10">
        <f t="shared" si="874"/>
        <v>43266.208333333328</v>
      </c>
      <c r="N844">
        <v>1529298000</v>
      </c>
      <c r="O844" s="10">
        <f t="shared" ref="O844" si="884">(((N844/60)/60)/24)+DATE(1970,1,1)</f>
        <v>43269.208333333328</v>
      </c>
      <c r="P844" t="b">
        <v>0</v>
      </c>
      <c r="Q844" t="b">
        <v>0</v>
      </c>
      <c r="R844" t="s">
        <v>65</v>
      </c>
      <c r="S844" s="6" t="str">
        <f>TRIM(MID(SUBSTITUTE($R844,"/",REPT(" ",LEN($R844))),(COLUMNS($R844:R844)-1)*LEN($R844)+1,LEN($R844)))</f>
        <v>technology</v>
      </c>
      <c r="T844" s="6" t="str">
        <f>TRIM(MID(SUBSTITUTE($R844,"/",REPT(" ",LEN($R844))),(COLUMNS($R844:S844)-1)*LEN($R844)+1,LEN($R844)))</f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872"/>
        <v>30.715909090909086</v>
      </c>
      <c r="G845" t="s">
        <v>14</v>
      </c>
      <c r="H845">
        <v>33</v>
      </c>
      <c r="I845" s="5">
        <f t="shared" si="873"/>
        <v>81.909090909090907</v>
      </c>
      <c r="J845" t="s">
        <v>21</v>
      </c>
      <c r="K845" t="s">
        <v>22</v>
      </c>
      <c r="L845">
        <v>1535259600</v>
      </c>
      <c r="M845" s="10">
        <f t="shared" si="874"/>
        <v>43338.208333333328</v>
      </c>
      <c r="N845">
        <v>1535778000</v>
      </c>
      <c r="O845" s="10">
        <f t="shared" ref="O845" si="885">(((N845/60)/60)/24)+DATE(1970,1,1)</f>
        <v>43344.208333333328</v>
      </c>
      <c r="P845" t="b">
        <v>0</v>
      </c>
      <c r="Q845" t="b">
        <v>0</v>
      </c>
      <c r="R845" t="s">
        <v>122</v>
      </c>
      <c r="S845" s="6" t="str">
        <f>TRIM(MID(SUBSTITUTE($R845,"/",REPT(" ",LEN($R845))),(COLUMNS($R845:R845)-1)*LEN($R845)+1,LEN($R845)))</f>
        <v>photography</v>
      </c>
      <c r="T845" s="6" t="str">
        <f>TRIM(MID(SUBSTITUTE($R845,"/",REPT(" ",LEN($R845))),(COLUMNS($R845:S845)-1)*LEN($R845)+1,LEN($R845)))</f>
        <v>photography books</v>
      </c>
    </row>
    <row r="846" spans="1:20" hidden="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872"/>
        <v>99.39772727272728</v>
      </c>
      <c r="G846" t="s">
        <v>74</v>
      </c>
      <c r="H846">
        <v>94</v>
      </c>
      <c r="I846" s="5">
        <f t="shared" si="873"/>
        <v>93.053191489361708</v>
      </c>
      <c r="J846" t="s">
        <v>21</v>
      </c>
      <c r="K846" t="s">
        <v>22</v>
      </c>
      <c r="L846">
        <v>1327212000</v>
      </c>
      <c r="M846" s="10">
        <f t="shared" si="874"/>
        <v>40930.25</v>
      </c>
      <c r="N846">
        <v>1327471200</v>
      </c>
      <c r="O846" s="10">
        <f t="shared" ref="O846" si="886">(((N846/60)/60)/24)+DATE(1970,1,1)</f>
        <v>40933.25</v>
      </c>
      <c r="P846" t="b">
        <v>0</v>
      </c>
      <c r="Q846" t="b">
        <v>0</v>
      </c>
      <c r="R846" t="s">
        <v>42</v>
      </c>
      <c r="S846" s="6" t="str">
        <f>TRIM(MID(SUBSTITUTE($R846,"/",REPT(" ",LEN($R846))),(COLUMNS($R846:R846)-1)*LEN($R846)+1,LEN($R846)))</f>
        <v>film &amp; video</v>
      </c>
      <c r="T846" s="6" t="str">
        <f>TRIM(MID(SUBSTITUTE($R846,"/",REPT(" ",LEN($R846))),(COLUMNS($R846:S846)-1)*LEN($R846)+1,LEN($R846)))</f>
        <v>documentary</v>
      </c>
    </row>
    <row r="847" spans="1:20" hidden="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872"/>
        <v>197.54935622317598</v>
      </c>
      <c r="G847" t="s">
        <v>20</v>
      </c>
      <c r="H847">
        <v>1354</v>
      </c>
      <c r="I847" s="5">
        <f t="shared" si="873"/>
        <v>101.98449039881831</v>
      </c>
      <c r="J847" t="s">
        <v>40</v>
      </c>
      <c r="K847" t="s">
        <v>41</v>
      </c>
      <c r="L847">
        <v>1526360400</v>
      </c>
      <c r="M847" s="10">
        <f t="shared" si="874"/>
        <v>43235.208333333328</v>
      </c>
      <c r="N847">
        <v>1529557200</v>
      </c>
      <c r="O847" s="10">
        <f t="shared" ref="O847" si="887">(((N847/60)/60)/24)+DATE(1970,1,1)</f>
        <v>43272.208333333328</v>
      </c>
      <c r="P847" t="b">
        <v>0</v>
      </c>
      <c r="Q847" t="b">
        <v>0</v>
      </c>
      <c r="R847" t="s">
        <v>28</v>
      </c>
      <c r="S847" s="6" t="str">
        <f>TRIM(MID(SUBSTITUTE($R847,"/",REPT(" ",LEN($R847))),(COLUMNS($R847:R847)-1)*LEN($R847)+1,LEN($R847)))</f>
        <v>technology</v>
      </c>
      <c r="T847" s="6" t="str">
        <f>TRIM(MID(SUBSTITUTE($R847,"/",REPT(" ",LEN($R847))),(COLUMNS($R847:S847)-1)*LEN($R847)+1,LEN($R847)))</f>
        <v>web</v>
      </c>
    </row>
    <row r="848" spans="1:20" hidden="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872"/>
        <v>508.5</v>
      </c>
      <c r="G848" t="s">
        <v>20</v>
      </c>
      <c r="H848">
        <v>48</v>
      </c>
      <c r="I848" s="5">
        <f t="shared" si="873"/>
        <v>105.9375</v>
      </c>
      <c r="J848" t="s">
        <v>21</v>
      </c>
      <c r="K848" t="s">
        <v>22</v>
      </c>
      <c r="L848">
        <v>1532149200</v>
      </c>
      <c r="M848" s="10">
        <f t="shared" si="874"/>
        <v>43302.208333333328</v>
      </c>
      <c r="N848">
        <v>1535259600</v>
      </c>
      <c r="O848" s="10">
        <f t="shared" ref="O848" si="888">(((N848/60)/60)/24)+DATE(1970,1,1)</f>
        <v>43338.208333333328</v>
      </c>
      <c r="P848" t="b">
        <v>1</v>
      </c>
      <c r="Q848" t="b">
        <v>1</v>
      </c>
      <c r="R848" t="s">
        <v>28</v>
      </c>
      <c r="S848" s="6" t="str">
        <f>TRIM(MID(SUBSTITUTE($R848,"/",REPT(" ",LEN($R848))),(COLUMNS($R848:R848)-1)*LEN($R848)+1,LEN($R848)))</f>
        <v>technology</v>
      </c>
      <c r="T848" s="6" t="str">
        <f>TRIM(MID(SUBSTITUTE($R848,"/",REPT(" ",LEN($R848))),(COLUMNS($R848:S848)-1)*LEN($R848)+1,LEN($R848)))</f>
        <v>web</v>
      </c>
    </row>
    <row r="849" spans="1:20" hidden="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872"/>
        <v>237.74468085106383</v>
      </c>
      <c r="G849" t="s">
        <v>20</v>
      </c>
      <c r="H849">
        <v>110</v>
      </c>
      <c r="I849" s="5">
        <f t="shared" si="873"/>
        <v>101.58181818181818</v>
      </c>
      <c r="J849" t="s">
        <v>21</v>
      </c>
      <c r="K849" t="s">
        <v>22</v>
      </c>
      <c r="L849">
        <v>1515304800</v>
      </c>
      <c r="M849" s="10">
        <f t="shared" si="874"/>
        <v>43107.25</v>
      </c>
      <c r="N849">
        <v>1515564000</v>
      </c>
      <c r="O849" s="10">
        <f t="shared" ref="O849" si="889">(((N849/60)/60)/24)+DATE(1970,1,1)</f>
        <v>43110.25</v>
      </c>
      <c r="P849" t="b">
        <v>0</v>
      </c>
      <c r="Q849" t="b">
        <v>0</v>
      </c>
      <c r="R849" t="s">
        <v>17</v>
      </c>
      <c r="S849" s="6" t="str">
        <f>TRIM(MID(SUBSTITUTE($R849,"/",REPT(" ",LEN($R849))),(COLUMNS($R849:R849)-1)*LEN($R849)+1,LEN($R849)))</f>
        <v>food</v>
      </c>
      <c r="T849" s="6" t="str">
        <f>TRIM(MID(SUBSTITUTE($R849,"/",REPT(" ",LEN($R849))),(COLUMNS($R849:S849)-1)*LEN($R849)+1,LEN($R849)))</f>
        <v>food trucks</v>
      </c>
    </row>
    <row r="850" spans="1:20" hidden="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872"/>
        <v>338.46875</v>
      </c>
      <c r="G850" t="s">
        <v>20</v>
      </c>
      <c r="H850">
        <v>172</v>
      </c>
      <c r="I850" s="5">
        <f t="shared" si="873"/>
        <v>62.970930232558139</v>
      </c>
      <c r="J850" t="s">
        <v>21</v>
      </c>
      <c r="K850" t="s">
        <v>22</v>
      </c>
      <c r="L850">
        <v>1276318800</v>
      </c>
      <c r="M850" s="10">
        <f t="shared" si="874"/>
        <v>40341.208333333336</v>
      </c>
      <c r="N850">
        <v>1277096400</v>
      </c>
      <c r="O850" s="10">
        <f t="shared" ref="O850" si="890">(((N850/60)/60)/24)+DATE(1970,1,1)</f>
        <v>40350.208333333336</v>
      </c>
      <c r="P850" t="b">
        <v>0</v>
      </c>
      <c r="Q850" t="b">
        <v>0</v>
      </c>
      <c r="R850" t="s">
        <v>53</v>
      </c>
      <c r="S850" s="6" t="str">
        <f>TRIM(MID(SUBSTITUTE($R850,"/",REPT(" ",LEN($R850))),(COLUMNS($R850:R850)-1)*LEN($R850)+1,LEN($R850)))</f>
        <v>film &amp; video</v>
      </c>
      <c r="T850" s="6" t="str">
        <f>TRIM(MID(SUBSTITUTE($R850,"/",REPT(" ",LEN($R850))),(COLUMNS($R850:S850)-1)*LEN($R850)+1,LEN($R850)))</f>
        <v>drama</v>
      </c>
    </row>
    <row r="851" spans="1:20" hidden="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872"/>
        <v>133.08955223880596</v>
      </c>
      <c r="G851" t="s">
        <v>20</v>
      </c>
      <c r="H851">
        <v>307</v>
      </c>
      <c r="I851" s="5">
        <f t="shared" si="873"/>
        <v>29.045602605863191</v>
      </c>
      <c r="J851" t="s">
        <v>21</v>
      </c>
      <c r="K851" t="s">
        <v>22</v>
      </c>
      <c r="L851">
        <v>1328767200</v>
      </c>
      <c r="M851" s="10">
        <f t="shared" si="874"/>
        <v>40948.25</v>
      </c>
      <c r="N851">
        <v>1329026400</v>
      </c>
      <c r="O851" s="10">
        <f t="shared" ref="O851" si="891">(((N851/60)/60)/24)+DATE(1970,1,1)</f>
        <v>40951.25</v>
      </c>
      <c r="P851" t="b">
        <v>0</v>
      </c>
      <c r="Q851" t="b">
        <v>1</v>
      </c>
      <c r="R851" t="s">
        <v>60</v>
      </c>
      <c r="S851" s="6" t="str">
        <f>TRIM(MID(SUBSTITUTE($R851,"/",REPT(" ",LEN($R851))),(COLUMNS($R851:R851)-1)*LEN($R851)+1,LEN($R851)))</f>
        <v>music</v>
      </c>
      <c r="T851" s="6" t="str">
        <f>TRIM(MID(SUBSTITUTE($R851,"/",REPT(" ",LEN($R851))),(COLUMNS($R851:S851)-1)*LEN($R851)+1,LEN($R851)))</f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872"/>
        <v>1</v>
      </c>
      <c r="G852" t="s">
        <v>14</v>
      </c>
      <c r="H852">
        <v>1</v>
      </c>
      <c r="I852" s="5">
        <f t="shared" si="873"/>
        <v>1</v>
      </c>
      <c r="J852" t="s">
        <v>21</v>
      </c>
      <c r="K852" t="s">
        <v>22</v>
      </c>
      <c r="L852">
        <v>1321682400</v>
      </c>
      <c r="M852" s="10">
        <f t="shared" si="874"/>
        <v>40866.25</v>
      </c>
      <c r="N852">
        <v>1322978400</v>
      </c>
      <c r="O852" s="10">
        <f t="shared" ref="O852" si="892">(((N852/60)/60)/24)+DATE(1970,1,1)</f>
        <v>40881.25</v>
      </c>
      <c r="P852" t="b">
        <v>1</v>
      </c>
      <c r="Q852" t="b">
        <v>0</v>
      </c>
      <c r="R852" t="s">
        <v>23</v>
      </c>
      <c r="S852" s="6" t="str">
        <f>TRIM(MID(SUBSTITUTE($R852,"/",REPT(" ",LEN($R852))),(COLUMNS($R852:R852)-1)*LEN($R852)+1,LEN($R852)))</f>
        <v>music</v>
      </c>
      <c r="T852" s="6" t="str">
        <f>TRIM(MID(SUBSTITUTE($R852,"/",REPT(" ",LEN($R852))),(COLUMNS($R852:S852)-1)*LEN($R852)+1,LEN($R852)))</f>
        <v>rock</v>
      </c>
    </row>
    <row r="853" spans="1:20" ht="31.5" hidden="1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872"/>
        <v>207.79999999999998</v>
      </c>
      <c r="G853" t="s">
        <v>20</v>
      </c>
      <c r="H853">
        <v>160</v>
      </c>
      <c r="I853" s="5">
        <f t="shared" si="873"/>
        <v>77.924999999999997</v>
      </c>
      <c r="J853" t="s">
        <v>21</v>
      </c>
      <c r="K853" t="s">
        <v>22</v>
      </c>
      <c r="L853">
        <v>1335934800</v>
      </c>
      <c r="M853" s="10">
        <f t="shared" si="874"/>
        <v>41031.208333333336</v>
      </c>
      <c r="N853">
        <v>1338786000</v>
      </c>
      <c r="O853" s="10">
        <f t="shared" ref="O853" si="893">(((N853/60)/60)/24)+DATE(1970,1,1)</f>
        <v>41064.208333333336</v>
      </c>
      <c r="P853" t="b">
        <v>0</v>
      </c>
      <c r="Q853" t="b">
        <v>0</v>
      </c>
      <c r="R853" t="s">
        <v>50</v>
      </c>
      <c r="S853" s="6" t="str">
        <f>TRIM(MID(SUBSTITUTE($R853,"/",REPT(" ",LEN($R853))),(COLUMNS($R853:R853)-1)*LEN($R853)+1,LEN($R853)))</f>
        <v>music</v>
      </c>
      <c r="T853" s="6" t="str">
        <f>TRIM(MID(SUBSTITUTE($R853,"/",REPT(" ",LEN($R853))),(COLUMNS($R853:S853)-1)*LEN($R853)+1,LEN($R853)))</f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872"/>
        <v>51.122448979591837</v>
      </c>
      <c r="G854" t="s">
        <v>14</v>
      </c>
      <c r="H854">
        <v>31</v>
      </c>
      <c r="I854" s="5">
        <f t="shared" si="873"/>
        <v>80.806451612903231</v>
      </c>
      <c r="J854" t="s">
        <v>21</v>
      </c>
      <c r="K854" t="s">
        <v>22</v>
      </c>
      <c r="L854">
        <v>1310792400</v>
      </c>
      <c r="M854" s="10">
        <f t="shared" si="874"/>
        <v>40740.208333333336</v>
      </c>
      <c r="N854">
        <v>1311656400</v>
      </c>
      <c r="O854" s="10">
        <f t="shared" ref="O854" si="894">(((N854/60)/60)/24)+DATE(1970,1,1)</f>
        <v>40750.208333333336</v>
      </c>
      <c r="P854" t="b">
        <v>0</v>
      </c>
      <c r="Q854" t="b">
        <v>1</v>
      </c>
      <c r="R854" t="s">
        <v>89</v>
      </c>
      <c r="S854" s="6" t="str">
        <f>TRIM(MID(SUBSTITUTE($R854,"/",REPT(" ",LEN($R854))),(COLUMNS($R854:R854)-1)*LEN($R854)+1,LEN($R854)))</f>
        <v>games</v>
      </c>
      <c r="T854" s="6" t="str">
        <f>TRIM(MID(SUBSTITUTE($R854,"/",REPT(" ",LEN($R854))),(COLUMNS($R854:S854)-1)*LEN($R854)+1,LEN($R854)))</f>
        <v>video games</v>
      </c>
    </row>
    <row r="855" spans="1:20" hidden="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872"/>
        <v>652.05847953216369</v>
      </c>
      <c r="G855" t="s">
        <v>20</v>
      </c>
      <c r="H855">
        <v>1467</v>
      </c>
      <c r="I855" s="5">
        <f t="shared" si="873"/>
        <v>76.006816632583508</v>
      </c>
      <c r="J855" t="s">
        <v>15</v>
      </c>
      <c r="K855" t="s">
        <v>16</v>
      </c>
      <c r="L855">
        <v>1308546000</v>
      </c>
      <c r="M855" s="10">
        <f t="shared" si="874"/>
        <v>40714.208333333336</v>
      </c>
      <c r="N855">
        <v>1308978000</v>
      </c>
      <c r="O855" s="10">
        <f t="shared" ref="O855" si="895">(((N855/60)/60)/24)+DATE(1970,1,1)</f>
        <v>40719.208333333336</v>
      </c>
      <c r="P855" t="b">
        <v>0</v>
      </c>
      <c r="Q855" t="b">
        <v>1</v>
      </c>
      <c r="R855" t="s">
        <v>60</v>
      </c>
      <c r="S855" s="6" t="str">
        <f>TRIM(MID(SUBSTITUTE($R855,"/",REPT(" ",LEN($R855))),(COLUMNS($R855:R855)-1)*LEN($R855)+1,LEN($R855)))</f>
        <v>music</v>
      </c>
      <c r="T855" s="6" t="str">
        <f>TRIM(MID(SUBSTITUTE($R855,"/",REPT(" ",LEN($R855))),(COLUMNS($R855:S855)-1)*LEN($R855)+1,LEN($R855)))</f>
        <v>indie rock</v>
      </c>
    </row>
    <row r="856" spans="1:20" hidden="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872"/>
        <v>113.63099415204678</v>
      </c>
      <c r="G856" t="s">
        <v>20</v>
      </c>
      <c r="H856">
        <v>2662</v>
      </c>
      <c r="I856" s="5">
        <f t="shared" si="873"/>
        <v>72.993613824192337</v>
      </c>
      <c r="J856" t="s">
        <v>15</v>
      </c>
      <c r="K856" t="s">
        <v>16</v>
      </c>
      <c r="L856">
        <v>1574056800</v>
      </c>
      <c r="M856" s="10">
        <f t="shared" si="874"/>
        <v>43787.25</v>
      </c>
      <c r="N856">
        <v>1576389600</v>
      </c>
      <c r="O856" s="10">
        <f t="shared" ref="O856" si="896">(((N856/60)/60)/24)+DATE(1970,1,1)</f>
        <v>43814.25</v>
      </c>
      <c r="P856" t="b">
        <v>0</v>
      </c>
      <c r="Q856" t="b">
        <v>0</v>
      </c>
      <c r="R856" t="s">
        <v>119</v>
      </c>
      <c r="S856" s="6" t="str">
        <f>TRIM(MID(SUBSTITUTE($R856,"/",REPT(" ",LEN($R856))),(COLUMNS($R856:R856)-1)*LEN($R856)+1,LEN($R856)))</f>
        <v>publishing</v>
      </c>
      <c r="T856" s="6" t="str">
        <f>TRIM(MID(SUBSTITUTE($R856,"/",REPT(" ",LEN($R856))),(COLUMNS($R856:S856)-1)*LEN($R856)+1,LEN($R856)))</f>
        <v>fiction</v>
      </c>
    </row>
    <row r="857" spans="1:20" hidden="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872"/>
        <v>102.37606837606839</v>
      </c>
      <c r="G857" t="s">
        <v>20</v>
      </c>
      <c r="H857">
        <v>452</v>
      </c>
      <c r="I857" s="5">
        <f t="shared" si="873"/>
        <v>53</v>
      </c>
      <c r="J857" t="s">
        <v>26</v>
      </c>
      <c r="K857" t="s">
        <v>27</v>
      </c>
      <c r="L857">
        <v>1308373200</v>
      </c>
      <c r="M857" s="10">
        <f t="shared" si="874"/>
        <v>40712.208333333336</v>
      </c>
      <c r="N857">
        <v>1311051600</v>
      </c>
      <c r="O857" s="10">
        <f t="shared" ref="O857" si="897">(((N857/60)/60)/24)+DATE(1970,1,1)</f>
        <v>40743.208333333336</v>
      </c>
      <c r="P857" t="b">
        <v>0</v>
      </c>
      <c r="Q857" t="b">
        <v>0</v>
      </c>
      <c r="R857" t="s">
        <v>33</v>
      </c>
      <c r="S857" s="6" t="str">
        <f>TRIM(MID(SUBSTITUTE($R857,"/",REPT(" ",LEN($R857))),(COLUMNS($R857:R857)-1)*LEN($R857)+1,LEN($R857)))</f>
        <v>theater</v>
      </c>
      <c r="T857" s="6" t="str">
        <f>TRIM(MID(SUBSTITUTE($R857,"/",REPT(" ",LEN($R857))),(COLUMNS($R857:S857)-1)*LEN($R857)+1,LEN($R857)))</f>
        <v>plays</v>
      </c>
    </row>
    <row r="858" spans="1:20" hidden="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872"/>
        <v>356.58333333333331</v>
      </c>
      <c r="G858" t="s">
        <v>20</v>
      </c>
      <c r="H858">
        <v>158</v>
      </c>
      <c r="I858" s="5">
        <f t="shared" si="873"/>
        <v>54.164556962025316</v>
      </c>
      <c r="J858" t="s">
        <v>21</v>
      </c>
      <c r="K858" t="s">
        <v>22</v>
      </c>
      <c r="L858">
        <v>1335243600</v>
      </c>
      <c r="M858" s="10">
        <f t="shared" si="874"/>
        <v>41023.208333333336</v>
      </c>
      <c r="N858">
        <v>1336712400</v>
      </c>
      <c r="O858" s="10">
        <f t="shared" ref="O858" si="898">(((N858/60)/60)/24)+DATE(1970,1,1)</f>
        <v>41040.208333333336</v>
      </c>
      <c r="P858" t="b">
        <v>0</v>
      </c>
      <c r="Q858" t="b">
        <v>0</v>
      </c>
      <c r="R858" t="s">
        <v>17</v>
      </c>
      <c r="S858" s="6" t="str">
        <f>TRIM(MID(SUBSTITUTE($R858,"/",REPT(" ",LEN($R858))),(COLUMNS($R858:R858)-1)*LEN($R858)+1,LEN($R858)))</f>
        <v>food</v>
      </c>
      <c r="T858" s="6" t="str">
        <f>TRIM(MID(SUBSTITUTE($R858,"/",REPT(" ",LEN($R858))),(COLUMNS($R858:S858)-1)*LEN($R858)+1,LEN($R858)))</f>
        <v>food trucks</v>
      </c>
    </row>
    <row r="859" spans="1:20" ht="31.5" hidden="1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872"/>
        <v>139.86792452830187</v>
      </c>
      <c r="G859" t="s">
        <v>20</v>
      </c>
      <c r="H859">
        <v>225</v>
      </c>
      <c r="I859" s="5">
        <f t="shared" si="873"/>
        <v>32.946666666666665</v>
      </c>
      <c r="J859" t="s">
        <v>98</v>
      </c>
      <c r="K859" t="s">
        <v>99</v>
      </c>
      <c r="L859">
        <v>1328421600</v>
      </c>
      <c r="M859" s="10">
        <f t="shared" si="874"/>
        <v>40944.25</v>
      </c>
      <c r="N859">
        <v>1330408800</v>
      </c>
      <c r="O859" s="10">
        <f t="shared" ref="O859" si="899">(((N859/60)/60)/24)+DATE(1970,1,1)</f>
        <v>40967.25</v>
      </c>
      <c r="P859" t="b">
        <v>1</v>
      </c>
      <c r="Q859" t="b">
        <v>0</v>
      </c>
      <c r="R859" t="s">
        <v>100</v>
      </c>
      <c r="S859" s="6" t="str">
        <f>TRIM(MID(SUBSTITUTE($R859,"/",REPT(" ",LEN($R859))),(COLUMNS($R859:R859)-1)*LEN($R859)+1,LEN($R859)))</f>
        <v>film &amp; video</v>
      </c>
      <c r="T859" s="6" t="str">
        <f>TRIM(MID(SUBSTITUTE($R859,"/",REPT(" ",LEN($R859))),(COLUMNS($R859:S859)-1)*LEN($R859)+1,LEN($R859)))</f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872"/>
        <v>69.45</v>
      </c>
      <c r="G860" t="s">
        <v>14</v>
      </c>
      <c r="H860">
        <v>35</v>
      </c>
      <c r="I860" s="5">
        <f t="shared" si="873"/>
        <v>79.371428571428567</v>
      </c>
      <c r="J860" t="s">
        <v>21</v>
      </c>
      <c r="K860" t="s">
        <v>22</v>
      </c>
      <c r="L860">
        <v>1524286800</v>
      </c>
      <c r="M860" s="10">
        <f t="shared" si="874"/>
        <v>43211.208333333328</v>
      </c>
      <c r="N860">
        <v>1524891600</v>
      </c>
      <c r="O860" s="10">
        <f t="shared" ref="O860" si="900">(((N860/60)/60)/24)+DATE(1970,1,1)</f>
        <v>43218.208333333328</v>
      </c>
      <c r="P860" t="b">
        <v>1</v>
      </c>
      <c r="Q860" t="b">
        <v>0</v>
      </c>
      <c r="R860" t="s">
        <v>17</v>
      </c>
      <c r="S860" s="6" t="str">
        <f>TRIM(MID(SUBSTITUTE($R860,"/",REPT(" ",LEN($R860))),(COLUMNS($R860:R860)-1)*LEN($R860)+1,LEN($R860)))</f>
        <v>food</v>
      </c>
      <c r="T860" s="6" t="str">
        <f>TRIM(MID(SUBSTITUTE($R860,"/",REPT(" ",LEN($R860))),(COLUMNS($R860:S860)-1)*LEN($R860)+1,LEN($R860)))</f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872"/>
        <v>35.534246575342465</v>
      </c>
      <c r="G861" t="s">
        <v>14</v>
      </c>
      <c r="H861">
        <v>63</v>
      </c>
      <c r="I861" s="5">
        <f t="shared" si="873"/>
        <v>41.174603174603178</v>
      </c>
      <c r="J861" t="s">
        <v>21</v>
      </c>
      <c r="K861" t="s">
        <v>22</v>
      </c>
      <c r="L861">
        <v>1362117600</v>
      </c>
      <c r="M861" s="10">
        <f t="shared" si="874"/>
        <v>41334.25</v>
      </c>
      <c r="N861">
        <v>1363669200</v>
      </c>
      <c r="O861" s="10">
        <f t="shared" ref="O861" si="901">(((N861/60)/60)/24)+DATE(1970,1,1)</f>
        <v>41352.208333333336</v>
      </c>
      <c r="P861" t="b">
        <v>0</v>
      </c>
      <c r="Q861" t="b">
        <v>1</v>
      </c>
      <c r="R861" t="s">
        <v>33</v>
      </c>
      <c r="S861" s="6" t="str">
        <f>TRIM(MID(SUBSTITUTE($R861,"/",REPT(" ",LEN($R861))),(COLUMNS($R861:R861)-1)*LEN($R861)+1,LEN($R861)))</f>
        <v>theater</v>
      </c>
      <c r="T861" s="6" t="str">
        <f>TRIM(MID(SUBSTITUTE($R861,"/",REPT(" ",LEN($R861))),(COLUMNS($R861:S861)-1)*LEN($R861)+1,LEN($R861)))</f>
        <v>plays</v>
      </c>
    </row>
    <row r="862" spans="1:20" ht="31.5" hidden="1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872"/>
        <v>251.65</v>
      </c>
      <c r="G862" t="s">
        <v>20</v>
      </c>
      <c r="H862">
        <v>65</v>
      </c>
      <c r="I862" s="5">
        <f t="shared" si="873"/>
        <v>77.430769230769229</v>
      </c>
      <c r="J862" t="s">
        <v>21</v>
      </c>
      <c r="K862" t="s">
        <v>22</v>
      </c>
      <c r="L862">
        <v>1550556000</v>
      </c>
      <c r="M862" s="10">
        <f t="shared" si="874"/>
        <v>43515.25</v>
      </c>
      <c r="N862">
        <v>1551420000</v>
      </c>
      <c r="O862" s="10">
        <f t="shared" ref="O862" si="902">(((N862/60)/60)/24)+DATE(1970,1,1)</f>
        <v>43525.25</v>
      </c>
      <c r="P862" t="b">
        <v>0</v>
      </c>
      <c r="Q862" t="b">
        <v>1</v>
      </c>
      <c r="R862" t="s">
        <v>65</v>
      </c>
      <c r="S862" s="6" t="str">
        <f>TRIM(MID(SUBSTITUTE($R862,"/",REPT(" ",LEN($R862))),(COLUMNS($R862:R862)-1)*LEN($R862)+1,LEN($R862)))</f>
        <v>technology</v>
      </c>
      <c r="T862" s="6" t="str">
        <f>TRIM(MID(SUBSTITUTE($R862,"/",REPT(" ",LEN($R862))),(COLUMNS($R862:S862)-1)*LEN($R862)+1,LEN($R862)))</f>
        <v>wearables</v>
      </c>
    </row>
    <row r="863" spans="1:20" hidden="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872"/>
        <v>105.87500000000001</v>
      </c>
      <c r="G863" t="s">
        <v>20</v>
      </c>
      <c r="H863">
        <v>163</v>
      </c>
      <c r="I863" s="5">
        <f t="shared" si="873"/>
        <v>57.159509202453989</v>
      </c>
      <c r="J863" t="s">
        <v>21</v>
      </c>
      <c r="K863" t="s">
        <v>22</v>
      </c>
      <c r="L863">
        <v>1269147600</v>
      </c>
      <c r="M863" s="10">
        <f t="shared" si="874"/>
        <v>40258.208333333336</v>
      </c>
      <c r="N863">
        <v>1269838800</v>
      </c>
      <c r="O863" s="10">
        <f t="shared" ref="O863" si="903">(((N863/60)/60)/24)+DATE(1970,1,1)</f>
        <v>40266.208333333336</v>
      </c>
      <c r="P863" t="b">
        <v>0</v>
      </c>
      <c r="Q863" t="b">
        <v>0</v>
      </c>
      <c r="R863" t="s">
        <v>33</v>
      </c>
      <c r="S863" s="6" t="str">
        <f>TRIM(MID(SUBSTITUTE($R863,"/",REPT(" ",LEN($R863))),(COLUMNS($R863:R863)-1)*LEN($R863)+1,LEN($R863)))</f>
        <v>theater</v>
      </c>
      <c r="T863" s="6" t="str">
        <f>TRIM(MID(SUBSTITUTE($R863,"/",REPT(" ",LEN($R863))),(COLUMNS($R863:S863)-1)*LEN($R863)+1,LEN($R863)))</f>
        <v>plays</v>
      </c>
    </row>
    <row r="864" spans="1:20" hidden="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872"/>
        <v>187.42857142857144</v>
      </c>
      <c r="G864" t="s">
        <v>20</v>
      </c>
      <c r="H864">
        <v>85</v>
      </c>
      <c r="I864" s="5">
        <f t="shared" si="873"/>
        <v>77.17647058823529</v>
      </c>
      <c r="J864" t="s">
        <v>21</v>
      </c>
      <c r="K864" t="s">
        <v>22</v>
      </c>
      <c r="L864">
        <v>1312174800</v>
      </c>
      <c r="M864" s="10">
        <f t="shared" si="874"/>
        <v>40756.208333333336</v>
      </c>
      <c r="N864">
        <v>1312520400</v>
      </c>
      <c r="O864" s="10">
        <f t="shared" ref="O864" si="904">(((N864/60)/60)/24)+DATE(1970,1,1)</f>
        <v>40760.208333333336</v>
      </c>
      <c r="P864" t="b">
        <v>0</v>
      </c>
      <c r="Q864" t="b">
        <v>0</v>
      </c>
      <c r="R864" t="s">
        <v>33</v>
      </c>
      <c r="S864" s="6" t="str">
        <f>TRIM(MID(SUBSTITUTE($R864,"/",REPT(" ",LEN($R864))),(COLUMNS($R864:R864)-1)*LEN($R864)+1,LEN($R864)))</f>
        <v>theater</v>
      </c>
      <c r="T864" s="6" t="str">
        <f>TRIM(MID(SUBSTITUTE($R864,"/",REPT(" ",LEN($R864))),(COLUMNS($R864:S864)-1)*LEN($R864)+1,LEN($R864)))</f>
        <v>plays</v>
      </c>
    </row>
    <row r="865" spans="1:20" hidden="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872"/>
        <v>386.78571428571428</v>
      </c>
      <c r="G865" t="s">
        <v>20</v>
      </c>
      <c r="H865">
        <v>217</v>
      </c>
      <c r="I865" s="5">
        <f t="shared" si="873"/>
        <v>24.953917050691246</v>
      </c>
      <c r="J865" t="s">
        <v>21</v>
      </c>
      <c r="K865" t="s">
        <v>22</v>
      </c>
      <c r="L865">
        <v>1434517200</v>
      </c>
      <c r="M865" s="10">
        <f t="shared" si="874"/>
        <v>42172.208333333328</v>
      </c>
      <c r="N865">
        <v>1436504400</v>
      </c>
      <c r="O865" s="10">
        <f t="shared" ref="O865" si="905">(((N865/60)/60)/24)+DATE(1970,1,1)</f>
        <v>42195.208333333328</v>
      </c>
      <c r="P865" t="b">
        <v>0</v>
      </c>
      <c r="Q865" t="b">
        <v>1</v>
      </c>
      <c r="R865" t="s">
        <v>269</v>
      </c>
      <c r="S865" s="6" t="str">
        <f>TRIM(MID(SUBSTITUTE($R865,"/",REPT(" ",LEN($R865))),(COLUMNS($R865:R865)-1)*LEN($R865)+1,LEN($R865)))</f>
        <v>film &amp; video</v>
      </c>
      <c r="T865" s="6" t="str">
        <f>TRIM(MID(SUBSTITUTE($R865,"/",REPT(" ",LEN($R865))),(COLUMNS($R865:S865)-1)*LEN($R865)+1,LEN($R865)))</f>
        <v>television</v>
      </c>
    </row>
    <row r="866" spans="1:20" hidden="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872"/>
        <v>347.07142857142856</v>
      </c>
      <c r="G866" t="s">
        <v>20</v>
      </c>
      <c r="H866">
        <v>150</v>
      </c>
      <c r="I866" s="5">
        <f t="shared" si="873"/>
        <v>97.18</v>
      </c>
      <c r="J866" t="s">
        <v>21</v>
      </c>
      <c r="K866" t="s">
        <v>22</v>
      </c>
      <c r="L866">
        <v>1471582800</v>
      </c>
      <c r="M866" s="10">
        <f t="shared" si="874"/>
        <v>42601.208333333328</v>
      </c>
      <c r="N866">
        <v>1472014800</v>
      </c>
      <c r="O866" s="10">
        <f t="shared" ref="O866" si="906">(((N866/60)/60)/24)+DATE(1970,1,1)</f>
        <v>42606.208333333328</v>
      </c>
      <c r="P866" t="b">
        <v>0</v>
      </c>
      <c r="Q866" t="b">
        <v>0</v>
      </c>
      <c r="R866" t="s">
        <v>100</v>
      </c>
      <c r="S866" s="6" t="str">
        <f>TRIM(MID(SUBSTITUTE($R866,"/",REPT(" ",LEN($R866))),(COLUMNS($R866:R866)-1)*LEN($R866)+1,LEN($R866)))</f>
        <v>film &amp; video</v>
      </c>
      <c r="T866" s="6" t="str">
        <f>TRIM(MID(SUBSTITUTE($R866,"/",REPT(" ",LEN($R866))),(COLUMNS($R866:S866)-1)*LEN($R866)+1,LEN($R866)))</f>
        <v>shorts</v>
      </c>
    </row>
    <row r="867" spans="1:20" hidden="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872"/>
        <v>185.82098765432099</v>
      </c>
      <c r="G867" t="s">
        <v>20</v>
      </c>
      <c r="H867">
        <v>3272</v>
      </c>
      <c r="I867" s="5">
        <f t="shared" si="873"/>
        <v>46.000916870415651</v>
      </c>
      <c r="J867" t="s">
        <v>21</v>
      </c>
      <c r="K867" t="s">
        <v>22</v>
      </c>
      <c r="L867">
        <v>1410757200</v>
      </c>
      <c r="M867" s="10">
        <f t="shared" si="874"/>
        <v>41897.208333333336</v>
      </c>
      <c r="N867">
        <v>1411534800</v>
      </c>
      <c r="O867" s="10">
        <f t="shared" ref="O867" si="907">(((N867/60)/60)/24)+DATE(1970,1,1)</f>
        <v>41906.208333333336</v>
      </c>
      <c r="P867" t="b">
        <v>0</v>
      </c>
      <c r="Q867" t="b">
        <v>0</v>
      </c>
      <c r="R867" t="s">
        <v>33</v>
      </c>
      <c r="S867" s="6" t="str">
        <f>TRIM(MID(SUBSTITUTE($R867,"/",REPT(" ",LEN($R867))),(COLUMNS($R867:R867)-1)*LEN($R867)+1,LEN($R867)))</f>
        <v>theater</v>
      </c>
      <c r="T867" s="6" t="str">
        <f>TRIM(MID(SUBSTITUTE($R867,"/",REPT(" ",LEN($R867))),(COLUMNS($R867:S867)-1)*LEN($R867)+1,LEN($R867)))</f>
        <v>plays</v>
      </c>
    </row>
    <row r="868" spans="1:20" hidden="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872"/>
        <v>43.241247264770237</v>
      </c>
      <c r="G868" t="s">
        <v>74</v>
      </c>
      <c r="H868">
        <v>898</v>
      </c>
      <c r="I868" s="5">
        <f t="shared" si="873"/>
        <v>88.023385300668153</v>
      </c>
      <c r="J868" t="s">
        <v>21</v>
      </c>
      <c r="K868" t="s">
        <v>22</v>
      </c>
      <c r="L868">
        <v>1304830800</v>
      </c>
      <c r="M868" s="10">
        <f t="shared" si="874"/>
        <v>40671.208333333336</v>
      </c>
      <c r="N868">
        <v>1304917200</v>
      </c>
      <c r="O868" s="10">
        <f t="shared" ref="O868" si="908">(((N868/60)/60)/24)+DATE(1970,1,1)</f>
        <v>40672.208333333336</v>
      </c>
      <c r="P868" t="b">
        <v>0</v>
      </c>
      <c r="Q868" t="b">
        <v>0</v>
      </c>
      <c r="R868" t="s">
        <v>122</v>
      </c>
      <c r="S868" s="6" t="str">
        <f>TRIM(MID(SUBSTITUTE($R868,"/",REPT(" ",LEN($R868))),(COLUMNS($R868:R868)-1)*LEN($R868)+1,LEN($R868)))</f>
        <v>photography</v>
      </c>
      <c r="T868" s="6" t="str">
        <f>TRIM(MID(SUBSTITUTE($R868,"/",REPT(" ",LEN($R868))),(COLUMNS($R868:S868)-1)*LEN($R868)+1,LEN($R868)))</f>
        <v>photography books</v>
      </c>
    </row>
    <row r="869" spans="1:20" ht="31.5" hidden="1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872"/>
        <v>162.4375</v>
      </c>
      <c r="G869" t="s">
        <v>20</v>
      </c>
      <c r="H869">
        <v>300</v>
      </c>
      <c r="I869" s="5">
        <f t="shared" si="873"/>
        <v>25.99</v>
      </c>
      <c r="J869" t="s">
        <v>21</v>
      </c>
      <c r="K869" t="s">
        <v>22</v>
      </c>
      <c r="L869">
        <v>1539061200</v>
      </c>
      <c r="M869" s="10">
        <f t="shared" si="874"/>
        <v>43382.208333333328</v>
      </c>
      <c r="N869">
        <v>1539579600</v>
      </c>
      <c r="O869" s="10">
        <f t="shared" ref="O869" si="909">(((N869/60)/60)/24)+DATE(1970,1,1)</f>
        <v>43388.208333333328</v>
      </c>
      <c r="P869" t="b">
        <v>0</v>
      </c>
      <c r="Q869" t="b">
        <v>0</v>
      </c>
      <c r="R869" t="s">
        <v>17</v>
      </c>
      <c r="S869" s="6" t="str">
        <f>TRIM(MID(SUBSTITUTE($R869,"/",REPT(" ",LEN($R869))),(COLUMNS($R869:R869)-1)*LEN($R869)+1,LEN($R869)))</f>
        <v>food</v>
      </c>
      <c r="T869" s="6" t="str">
        <f>TRIM(MID(SUBSTITUTE($R869,"/",REPT(" ",LEN($R869))),(COLUMNS($R869:S869)-1)*LEN($R869)+1,LEN($R869)))</f>
        <v>food trucks</v>
      </c>
    </row>
    <row r="870" spans="1:20" hidden="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872"/>
        <v>184.84285714285716</v>
      </c>
      <c r="G870" t="s">
        <v>20</v>
      </c>
      <c r="H870">
        <v>126</v>
      </c>
      <c r="I870" s="5">
        <f t="shared" si="873"/>
        <v>102.69047619047619</v>
      </c>
      <c r="J870" t="s">
        <v>21</v>
      </c>
      <c r="K870" t="s">
        <v>22</v>
      </c>
      <c r="L870">
        <v>1381554000</v>
      </c>
      <c r="M870" s="10">
        <f t="shared" si="874"/>
        <v>41559.208333333336</v>
      </c>
      <c r="N870">
        <v>1382504400</v>
      </c>
      <c r="O870" s="10">
        <f t="shared" ref="O870" si="910">(((N870/60)/60)/24)+DATE(1970,1,1)</f>
        <v>41570.208333333336</v>
      </c>
      <c r="P870" t="b">
        <v>0</v>
      </c>
      <c r="Q870" t="b">
        <v>0</v>
      </c>
      <c r="R870" t="s">
        <v>33</v>
      </c>
      <c r="S870" s="6" t="str">
        <f>TRIM(MID(SUBSTITUTE($R870,"/",REPT(" ",LEN($R870))),(COLUMNS($R870:R870)-1)*LEN($R870)+1,LEN($R870)))</f>
        <v>theater</v>
      </c>
      <c r="T870" s="6" t="str">
        <f>TRIM(MID(SUBSTITUTE($R870,"/",REPT(" ",LEN($R870))),(COLUMNS($R870:S870)-1)*LEN($R870)+1,LEN($R870)))</f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872"/>
        <v>23.703520691785052</v>
      </c>
      <c r="G871" t="s">
        <v>14</v>
      </c>
      <c r="H871">
        <v>526</v>
      </c>
      <c r="I871" s="5">
        <f t="shared" si="873"/>
        <v>72.958174904942965</v>
      </c>
      <c r="J871" t="s">
        <v>21</v>
      </c>
      <c r="K871" t="s">
        <v>22</v>
      </c>
      <c r="L871">
        <v>1277096400</v>
      </c>
      <c r="M871" s="10">
        <f t="shared" si="874"/>
        <v>40350.208333333336</v>
      </c>
      <c r="N871">
        <v>1278306000</v>
      </c>
      <c r="O871" s="10">
        <f t="shared" ref="O871" si="911">(((N871/60)/60)/24)+DATE(1970,1,1)</f>
        <v>40364.208333333336</v>
      </c>
      <c r="P871" t="b">
        <v>0</v>
      </c>
      <c r="Q871" t="b">
        <v>0</v>
      </c>
      <c r="R871" t="s">
        <v>53</v>
      </c>
      <c r="S871" s="6" t="str">
        <f>TRIM(MID(SUBSTITUTE($R871,"/",REPT(" ",LEN($R871))),(COLUMNS($R871:R871)-1)*LEN($R871)+1,LEN($R871)))</f>
        <v>film &amp; video</v>
      </c>
      <c r="T871" s="6" t="str">
        <f>TRIM(MID(SUBSTITUTE($R871,"/",REPT(" ",LEN($R871))),(COLUMNS($R871:S871)-1)*LEN($R871)+1,LEN($R871)))</f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872"/>
        <v>89.870129870129873</v>
      </c>
      <c r="G872" t="s">
        <v>14</v>
      </c>
      <c r="H872">
        <v>121</v>
      </c>
      <c r="I872" s="5">
        <f t="shared" si="873"/>
        <v>57.190082644628099</v>
      </c>
      <c r="J872" t="s">
        <v>21</v>
      </c>
      <c r="K872" t="s">
        <v>22</v>
      </c>
      <c r="L872">
        <v>1440392400</v>
      </c>
      <c r="M872" s="10">
        <f t="shared" si="874"/>
        <v>42240.208333333328</v>
      </c>
      <c r="N872">
        <v>1442552400</v>
      </c>
      <c r="O872" s="10">
        <f t="shared" ref="O872" si="912">(((N872/60)/60)/24)+DATE(1970,1,1)</f>
        <v>42265.208333333328</v>
      </c>
      <c r="P872" t="b">
        <v>0</v>
      </c>
      <c r="Q872" t="b">
        <v>0</v>
      </c>
      <c r="R872" t="s">
        <v>33</v>
      </c>
      <c r="S872" s="6" t="str">
        <f>TRIM(MID(SUBSTITUTE($R872,"/",REPT(" ",LEN($R872))),(COLUMNS($R872:R872)-1)*LEN($R872)+1,LEN($R872)))</f>
        <v>theater</v>
      </c>
      <c r="T872" s="6" t="str">
        <f>TRIM(MID(SUBSTITUTE($R872,"/",REPT(" ",LEN($R872))),(COLUMNS($R872:S872)-1)*LEN($R872)+1,LEN($R872)))</f>
        <v>plays</v>
      </c>
    </row>
    <row r="873" spans="1:20" ht="31.5" hidden="1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872"/>
        <v>272.6041958041958</v>
      </c>
      <c r="G873" t="s">
        <v>20</v>
      </c>
      <c r="H873">
        <v>2320</v>
      </c>
      <c r="I873" s="5">
        <f t="shared" si="873"/>
        <v>84.013793103448279</v>
      </c>
      <c r="J873" t="s">
        <v>21</v>
      </c>
      <c r="K873" t="s">
        <v>22</v>
      </c>
      <c r="L873">
        <v>1509512400</v>
      </c>
      <c r="M873" s="10">
        <f t="shared" si="874"/>
        <v>43040.208333333328</v>
      </c>
      <c r="N873">
        <v>1511071200</v>
      </c>
      <c r="O873" s="10">
        <f t="shared" ref="O873" si="913">(((N873/60)/60)/24)+DATE(1970,1,1)</f>
        <v>43058.25</v>
      </c>
      <c r="P873" t="b">
        <v>0</v>
      </c>
      <c r="Q873" t="b">
        <v>1</v>
      </c>
      <c r="R873" t="s">
        <v>33</v>
      </c>
      <c r="S873" s="6" t="str">
        <f>TRIM(MID(SUBSTITUTE($R873,"/",REPT(" ",LEN($R873))),(COLUMNS($R873:R873)-1)*LEN($R873)+1,LEN($R873)))</f>
        <v>theater</v>
      </c>
      <c r="T873" s="6" t="str">
        <f>TRIM(MID(SUBSTITUTE($R873,"/",REPT(" ",LEN($R873))),(COLUMNS($R873:S873)-1)*LEN($R873)+1,LEN($R873)))</f>
        <v>plays</v>
      </c>
    </row>
    <row r="874" spans="1:20" hidden="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872"/>
        <v>170.04255319148936</v>
      </c>
      <c r="G874" t="s">
        <v>20</v>
      </c>
      <c r="H874">
        <v>81</v>
      </c>
      <c r="I874" s="5">
        <f t="shared" si="873"/>
        <v>98.666666666666671</v>
      </c>
      <c r="J874" t="s">
        <v>26</v>
      </c>
      <c r="K874" t="s">
        <v>27</v>
      </c>
      <c r="L874">
        <v>1535950800</v>
      </c>
      <c r="M874" s="10">
        <f t="shared" si="874"/>
        <v>43346.208333333328</v>
      </c>
      <c r="N874">
        <v>1536382800</v>
      </c>
      <c r="O874" s="10">
        <f t="shared" ref="O874" si="914">(((N874/60)/60)/24)+DATE(1970,1,1)</f>
        <v>43351.208333333328</v>
      </c>
      <c r="P874" t="b">
        <v>0</v>
      </c>
      <c r="Q874" t="b">
        <v>0</v>
      </c>
      <c r="R874" t="s">
        <v>474</v>
      </c>
      <c r="S874" s="6" t="str">
        <f>TRIM(MID(SUBSTITUTE($R874,"/",REPT(" ",LEN($R874))),(COLUMNS($R874:R874)-1)*LEN($R874)+1,LEN($R874)))</f>
        <v>film &amp; video</v>
      </c>
      <c r="T874" s="6" t="str">
        <f>TRIM(MID(SUBSTITUTE($R874,"/",REPT(" ",LEN($R874))),(COLUMNS($R874:S874)-1)*LEN($R874)+1,LEN($R874)))</f>
        <v>science fiction</v>
      </c>
    </row>
    <row r="875" spans="1:20" hidden="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872"/>
        <v>188.28503562945369</v>
      </c>
      <c r="G875" t="s">
        <v>20</v>
      </c>
      <c r="H875">
        <v>1887</v>
      </c>
      <c r="I875" s="5">
        <f t="shared" si="873"/>
        <v>42.007419183889773</v>
      </c>
      <c r="J875" t="s">
        <v>21</v>
      </c>
      <c r="K875" t="s">
        <v>22</v>
      </c>
      <c r="L875">
        <v>1389160800</v>
      </c>
      <c r="M875" s="10">
        <f t="shared" si="874"/>
        <v>41647.25</v>
      </c>
      <c r="N875">
        <v>1389592800</v>
      </c>
      <c r="O875" s="10">
        <f t="shared" ref="O875" si="915">(((N875/60)/60)/24)+DATE(1970,1,1)</f>
        <v>41652.25</v>
      </c>
      <c r="P875" t="b">
        <v>0</v>
      </c>
      <c r="Q875" t="b">
        <v>0</v>
      </c>
      <c r="R875" t="s">
        <v>122</v>
      </c>
      <c r="S875" s="6" t="str">
        <f>TRIM(MID(SUBSTITUTE($R875,"/",REPT(" ",LEN($R875))),(COLUMNS($R875:R875)-1)*LEN($R875)+1,LEN($R875)))</f>
        <v>photography</v>
      </c>
      <c r="T875" s="6" t="str">
        <f>TRIM(MID(SUBSTITUTE($R875,"/",REPT(" ",LEN($R875))),(COLUMNS($R875:S875)-1)*LEN($R875)+1,LEN($R875)))</f>
        <v>photography books</v>
      </c>
    </row>
    <row r="876" spans="1:20" hidden="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872"/>
        <v>346.93532338308455</v>
      </c>
      <c r="G876" t="s">
        <v>20</v>
      </c>
      <c r="H876">
        <v>4358</v>
      </c>
      <c r="I876" s="5">
        <f t="shared" si="873"/>
        <v>32.002753556677376</v>
      </c>
      <c r="J876" t="s">
        <v>21</v>
      </c>
      <c r="K876" t="s">
        <v>22</v>
      </c>
      <c r="L876">
        <v>1271998800</v>
      </c>
      <c r="M876" s="10">
        <f t="shared" si="874"/>
        <v>40291.208333333336</v>
      </c>
      <c r="N876">
        <v>1275282000</v>
      </c>
      <c r="O876" s="10">
        <f t="shared" ref="O876" si="916">(((N876/60)/60)/24)+DATE(1970,1,1)</f>
        <v>40329.208333333336</v>
      </c>
      <c r="P876" t="b">
        <v>0</v>
      </c>
      <c r="Q876" t="b">
        <v>1</v>
      </c>
      <c r="R876" t="s">
        <v>122</v>
      </c>
      <c r="S876" s="6" t="str">
        <f>TRIM(MID(SUBSTITUTE($R876,"/",REPT(" ",LEN($R876))),(COLUMNS($R876:R876)-1)*LEN($R876)+1,LEN($R876)))</f>
        <v>photography</v>
      </c>
      <c r="T876" s="6" t="str">
        <f>TRIM(MID(SUBSTITUTE($R876,"/",REPT(" ",LEN($R876))),(COLUMNS($R876:S876)-1)*LEN($R876)+1,LEN($R876)))</f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872"/>
        <v>69.177215189873422</v>
      </c>
      <c r="G877" t="s">
        <v>14</v>
      </c>
      <c r="H877">
        <v>67</v>
      </c>
      <c r="I877" s="5">
        <f t="shared" si="873"/>
        <v>81.567164179104481</v>
      </c>
      <c r="J877" t="s">
        <v>21</v>
      </c>
      <c r="K877" t="s">
        <v>22</v>
      </c>
      <c r="L877">
        <v>1294898400</v>
      </c>
      <c r="M877" s="10">
        <f t="shared" si="874"/>
        <v>40556.25</v>
      </c>
      <c r="N877">
        <v>1294984800</v>
      </c>
      <c r="O877" s="10">
        <f t="shared" ref="O877" si="917">(((N877/60)/60)/24)+DATE(1970,1,1)</f>
        <v>40557.25</v>
      </c>
      <c r="P877" t="b">
        <v>0</v>
      </c>
      <c r="Q877" t="b">
        <v>0</v>
      </c>
      <c r="R877" t="s">
        <v>23</v>
      </c>
      <c r="S877" s="6" t="str">
        <f>TRIM(MID(SUBSTITUTE($R877,"/",REPT(" ",LEN($R877))),(COLUMNS($R877:R877)-1)*LEN($R877)+1,LEN($R877)))</f>
        <v>music</v>
      </c>
      <c r="T877" s="6" t="str">
        <f>TRIM(MID(SUBSTITUTE($R877,"/",REPT(" ",LEN($R877))),(COLUMNS($R877:S877)-1)*LEN($R877)+1,LEN($R877)))</f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872"/>
        <v>25.433734939759034</v>
      </c>
      <c r="G878" t="s">
        <v>14</v>
      </c>
      <c r="H878">
        <v>57</v>
      </c>
      <c r="I878" s="5">
        <f t="shared" si="873"/>
        <v>37.035087719298247</v>
      </c>
      <c r="J878" t="s">
        <v>15</v>
      </c>
      <c r="K878" t="s">
        <v>16</v>
      </c>
      <c r="L878">
        <v>1559970000</v>
      </c>
      <c r="M878" s="10">
        <f t="shared" si="874"/>
        <v>43624.208333333328</v>
      </c>
      <c r="N878">
        <v>1562043600</v>
      </c>
      <c r="O878" s="10">
        <f t="shared" ref="O878" si="918">(((N878/60)/60)/24)+DATE(1970,1,1)</f>
        <v>43648.208333333328</v>
      </c>
      <c r="P878" t="b">
        <v>0</v>
      </c>
      <c r="Q878" t="b">
        <v>0</v>
      </c>
      <c r="R878" t="s">
        <v>122</v>
      </c>
      <c r="S878" s="6" t="str">
        <f>TRIM(MID(SUBSTITUTE($R878,"/",REPT(" ",LEN($R878))),(COLUMNS($R878:R878)-1)*LEN($R878)+1,LEN($R878)))</f>
        <v>photography</v>
      </c>
      <c r="T878" s="6" t="str">
        <f>TRIM(MID(SUBSTITUTE($R878,"/",REPT(" ",LEN($R878))),(COLUMNS($R878:S878)-1)*LEN($R878)+1,LEN($R878)))</f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872"/>
        <v>77.400977995110026</v>
      </c>
      <c r="G879" t="s">
        <v>14</v>
      </c>
      <c r="H879">
        <v>1229</v>
      </c>
      <c r="I879" s="5">
        <f t="shared" si="873"/>
        <v>103.033360455655</v>
      </c>
      <c r="J879" t="s">
        <v>21</v>
      </c>
      <c r="K879" t="s">
        <v>22</v>
      </c>
      <c r="L879">
        <v>1469509200</v>
      </c>
      <c r="M879" s="10">
        <f t="shared" si="874"/>
        <v>42577.208333333328</v>
      </c>
      <c r="N879">
        <v>1469595600</v>
      </c>
      <c r="O879" s="10">
        <f t="shared" ref="O879" si="919">(((N879/60)/60)/24)+DATE(1970,1,1)</f>
        <v>42578.208333333328</v>
      </c>
      <c r="P879" t="b">
        <v>0</v>
      </c>
      <c r="Q879" t="b">
        <v>0</v>
      </c>
      <c r="R879" t="s">
        <v>17</v>
      </c>
      <c r="S879" s="6" t="str">
        <f>TRIM(MID(SUBSTITUTE($R879,"/",REPT(" ",LEN($R879))),(COLUMNS($R879:R879)-1)*LEN($R879)+1,LEN($R879)))</f>
        <v>food</v>
      </c>
      <c r="T879" s="6" t="str">
        <f>TRIM(MID(SUBSTITUTE($R879,"/",REPT(" ",LEN($R879))),(COLUMNS($R879:S879)-1)*LEN($R879)+1,LEN($R879)))</f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872"/>
        <v>37.481481481481481</v>
      </c>
      <c r="G880" t="s">
        <v>14</v>
      </c>
      <c r="H880">
        <v>12</v>
      </c>
      <c r="I880" s="5">
        <f t="shared" si="873"/>
        <v>84.333333333333329</v>
      </c>
      <c r="J880" t="s">
        <v>107</v>
      </c>
      <c r="K880" t="s">
        <v>108</v>
      </c>
      <c r="L880">
        <v>1579068000</v>
      </c>
      <c r="M880" s="10">
        <f t="shared" si="874"/>
        <v>43845.25</v>
      </c>
      <c r="N880">
        <v>1581141600</v>
      </c>
      <c r="O880" s="10">
        <f t="shared" ref="O880" si="920">(((N880/60)/60)/24)+DATE(1970,1,1)</f>
        <v>43869.25</v>
      </c>
      <c r="P880" t="b">
        <v>0</v>
      </c>
      <c r="Q880" t="b">
        <v>0</v>
      </c>
      <c r="R880" t="s">
        <v>148</v>
      </c>
      <c r="S880" s="6" t="str">
        <f>TRIM(MID(SUBSTITUTE($R880,"/",REPT(" ",LEN($R880))),(COLUMNS($R880:R880)-1)*LEN($R880)+1,LEN($R880)))</f>
        <v>music</v>
      </c>
      <c r="T880" s="6" t="str">
        <f>TRIM(MID(SUBSTITUTE($R880,"/",REPT(" ",LEN($R880))),(COLUMNS($R880:S880)-1)*LEN($R880)+1,LEN($R880)))</f>
        <v>metal</v>
      </c>
    </row>
    <row r="881" spans="1:20" hidden="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872"/>
        <v>543.79999999999995</v>
      </c>
      <c r="G881" t="s">
        <v>20</v>
      </c>
      <c r="H881">
        <v>53</v>
      </c>
      <c r="I881" s="5">
        <f t="shared" si="873"/>
        <v>102.60377358490567</v>
      </c>
      <c r="J881" t="s">
        <v>21</v>
      </c>
      <c r="K881" t="s">
        <v>22</v>
      </c>
      <c r="L881">
        <v>1487743200</v>
      </c>
      <c r="M881" s="10">
        <f t="shared" si="874"/>
        <v>42788.25</v>
      </c>
      <c r="N881">
        <v>1488520800</v>
      </c>
      <c r="O881" s="10">
        <f t="shared" ref="O881" si="921">(((N881/60)/60)/24)+DATE(1970,1,1)</f>
        <v>42797.25</v>
      </c>
      <c r="P881" t="b">
        <v>0</v>
      </c>
      <c r="Q881" t="b">
        <v>0</v>
      </c>
      <c r="R881" t="s">
        <v>68</v>
      </c>
      <c r="S881" s="6" t="str">
        <f>TRIM(MID(SUBSTITUTE($R881,"/",REPT(" ",LEN($R881))),(COLUMNS($R881:R881)-1)*LEN($R881)+1,LEN($R881)))</f>
        <v>publishing</v>
      </c>
      <c r="T881" s="6" t="str">
        <f>TRIM(MID(SUBSTITUTE($R881,"/",REPT(" ",LEN($R881))),(COLUMNS($R881:S881)-1)*LEN($R881)+1,LEN($R881)))</f>
        <v>nonfiction</v>
      </c>
    </row>
    <row r="882" spans="1:20" hidden="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872"/>
        <v>228.52189349112427</v>
      </c>
      <c r="G882" t="s">
        <v>20</v>
      </c>
      <c r="H882">
        <v>2414</v>
      </c>
      <c r="I882" s="5">
        <f t="shared" si="873"/>
        <v>79.992129246064621</v>
      </c>
      <c r="J882" t="s">
        <v>21</v>
      </c>
      <c r="K882" t="s">
        <v>22</v>
      </c>
      <c r="L882">
        <v>1563685200</v>
      </c>
      <c r="M882" s="10">
        <f t="shared" si="874"/>
        <v>43667.208333333328</v>
      </c>
      <c r="N882">
        <v>1563858000</v>
      </c>
      <c r="O882" s="10">
        <f t="shared" ref="O882" si="922">(((N882/60)/60)/24)+DATE(1970,1,1)</f>
        <v>43669.208333333328</v>
      </c>
      <c r="P882" t="b">
        <v>0</v>
      </c>
      <c r="Q882" t="b">
        <v>0</v>
      </c>
      <c r="R882" t="s">
        <v>50</v>
      </c>
      <c r="S882" s="6" t="str">
        <f>TRIM(MID(SUBSTITUTE($R882,"/",REPT(" ",LEN($R882))),(COLUMNS($R882:R882)-1)*LEN($R882)+1,LEN($R882)))</f>
        <v>music</v>
      </c>
      <c r="T882" s="6" t="str">
        <f>TRIM(MID(SUBSTITUTE($R882,"/",REPT(" ",LEN($R882))),(COLUMNS($R882:S882)-1)*LEN($R882)+1,LEN($R882)))</f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872"/>
        <v>38.948339483394832</v>
      </c>
      <c r="G883" t="s">
        <v>14</v>
      </c>
      <c r="H883">
        <v>452</v>
      </c>
      <c r="I883" s="5">
        <f t="shared" si="873"/>
        <v>70.055309734513273</v>
      </c>
      <c r="J883" t="s">
        <v>21</v>
      </c>
      <c r="K883" t="s">
        <v>22</v>
      </c>
      <c r="L883">
        <v>1436418000</v>
      </c>
      <c r="M883" s="10">
        <f t="shared" si="874"/>
        <v>42194.208333333328</v>
      </c>
      <c r="N883">
        <v>1438923600</v>
      </c>
      <c r="O883" s="10">
        <f t="shared" ref="O883" si="923">(((N883/60)/60)/24)+DATE(1970,1,1)</f>
        <v>42223.208333333328</v>
      </c>
      <c r="P883" t="b">
        <v>0</v>
      </c>
      <c r="Q883" t="b">
        <v>1</v>
      </c>
      <c r="R883" t="s">
        <v>33</v>
      </c>
      <c r="S883" s="6" t="str">
        <f>TRIM(MID(SUBSTITUTE($R883,"/",REPT(" ",LEN($R883))),(COLUMNS($R883:R883)-1)*LEN($R883)+1,LEN($R883)))</f>
        <v>theater</v>
      </c>
      <c r="T883" s="6" t="str">
        <f>TRIM(MID(SUBSTITUTE($R883,"/",REPT(" ",LEN($R883))),(COLUMNS($R883:S883)-1)*LEN($R883)+1,LEN($R883)))</f>
        <v>plays</v>
      </c>
    </row>
    <row r="884" spans="1:20" hidden="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872"/>
        <v>370</v>
      </c>
      <c r="G884" t="s">
        <v>20</v>
      </c>
      <c r="H884">
        <v>80</v>
      </c>
      <c r="I884" s="5">
        <f t="shared" si="873"/>
        <v>37</v>
      </c>
      <c r="J884" t="s">
        <v>21</v>
      </c>
      <c r="K884" t="s">
        <v>22</v>
      </c>
      <c r="L884">
        <v>1421820000</v>
      </c>
      <c r="M884" s="10">
        <f t="shared" si="874"/>
        <v>42025.25</v>
      </c>
      <c r="N884">
        <v>1422165600</v>
      </c>
      <c r="O884" s="10">
        <f t="shared" ref="O884" si="924">(((N884/60)/60)/24)+DATE(1970,1,1)</f>
        <v>42029.25</v>
      </c>
      <c r="P884" t="b">
        <v>0</v>
      </c>
      <c r="Q884" t="b">
        <v>0</v>
      </c>
      <c r="R884" t="s">
        <v>33</v>
      </c>
      <c r="S884" s="6" t="str">
        <f>TRIM(MID(SUBSTITUTE($R884,"/",REPT(" ",LEN($R884))),(COLUMNS($R884:R884)-1)*LEN($R884)+1,LEN($R884)))</f>
        <v>theater</v>
      </c>
      <c r="T884" s="6" t="str">
        <f>TRIM(MID(SUBSTITUTE($R884,"/",REPT(" ",LEN($R884))),(COLUMNS($R884:S884)-1)*LEN($R884)+1,LEN($R884)))</f>
        <v>plays</v>
      </c>
    </row>
    <row r="885" spans="1:20" ht="31.5" hidden="1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872"/>
        <v>237.91176470588232</v>
      </c>
      <c r="G885" t="s">
        <v>20</v>
      </c>
      <c r="H885">
        <v>193</v>
      </c>
      <c r="I885" s="5">
        <f t="shared" si="873"/>
        <v>41.911917098445599</v>
      </c>
      <c r="J885" t="s">
        <v>21</v>
      </c>
      <c r="K885" t="s">
        <v>22</v>
      </c>
      <c r="L885">
        <v>1274763600</v>
      </c>
      <c r="M885" s="10">
        <f t="shared" si="874"/>
        <v>40323.208333333336</v>
      </c>
      <c r="N885">
        <v>1277874000</v>
      </c>
      <c r="O885" s="10">
        <f t="shared" ref="O885" si="925">(((N885/60)/60)/24)+DATE(1970,1,1)</f>
        <v>40359.208333333336</v>
      </c>
      <c r="P885" t="b">
        <v>0</v>
      </c>
      <c r="Q885" t="b">
        <v>0</v>
      </c>
      <c r="R885" t="s">
        <v>100</v>
      </c>
      <c r="S885" s="6" t="str">
        <f>TRIM(MID(SUBSTITUTE($R885,"/",REPT(" ",LEN($R885))),(COLUMNS($R885:R885)-1)*LEN($R885)+1,LEN($R885)))</f>
        <v>film &amp; video</v>
      </c>
      <c r="T885" s="6" t="str">
        <f>TRIM(MID(SUBSTITUTE($R885,"/",REPT(" ",LEN($R885))),(COLUMNS($R885:S885)-1)*LEN($R885)+1,LEN($R885)))</f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872"/>
        <v>64.036299765807954</v>
      </c>
      <c r="G886" t="s">
        <v>14</v>
      </c>
      <c r="H886">
        <v>1886</v>
      </c>
      <c r="I886" s="5">
        <f t="shared" si="873"/>
        <v>57.992576882290564</v>
      </c>
      <c r="J886" t="s">
        <v>21</v>
      </c>
      <c r="K886" t="s">
        <v>22</v>
      </c>
      <c r="L886">
        <v>1399179600</v>
      </c>
      <c r="M886" s="10">
        <f t="shared" si="874"/>
        <v>41763.208333333336</v>
      </c>
      <c r="N886">
        <v>1399352400</v>
      </c>
      <c r="O886" s="10">
        <f t="shared" ref="O886" si="926">(((N886/60)/60)/24)+DATE(1970,1,1)</f>
        <v>41765.208333333336</v>
      </c>
      <c r="P886" t="b">
        <v>0</v>
      </c>
      <c r="Q886" t="b">
        <v>1</v>
      </c>
      <c r="R886" t="s">
        <v>33</v>
      </c>
      <c r="S886" s="6" t="str">
        <f>TRIM(MID(SUBSTITUTE($R886,"/",REPT(" ",LEN($R886))),(COLUMNS($R886:R886)-1)*LEN($R886)+1,LEN($R886)))</f>
        <v>theater</v>
      </c>
      <c r="T886" s="6" t="str">
        <f>TRIM(MID(SUBSTITUTE($R886,"/",REPT(" ",LEN($R886))),(COLUMNS($R886:S886)-1)*LEN($R886)+1,LEN($R886)))</f>
        <v>plays</v>
      </c>
    </row>
    <row r="887" spans="1:20" hidden="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872"/>
        <v>118.27777777777777</v>
      </c>
      <c r="G887" t="s">
        <v>20</v>
      </c>
      <c r="H887">
        <v>52</v>
      </c>
      <c r="I887" s="5">
        <f t="shared" si="873"/>
        <v>40.942307692307693</v>
      </c>
      <c r="J887" t="s">
        <v>21</v>
      </c>
      <c r="K887" t="s">
        <v>22</v>
      </c>
      <c r="L887">
        <v>1275800400</v>
      </c>
      <c r="M887" s="10">
        <f t="shared" si="874"/>
        <v>40335.208333333336</v>
      </c>
      <c r="N887">
        <v>1279083600</v>
      </c>
      <c r="O887" s="10">
        <f t="shared" ref="O887" si="927">(((N887/60)/60)/24)+DATE(1970,1,1)</f>
        <v>40373.208333333336</v>
      </c>
      <c r="P887" t="b">
        <v>0</v>
      </c>
      <c r="Q887" t="b">
        <v>0</v>
      </c>
      <c r="R887" t="s">
        <v>33</v>
      </c>
      <c r="S887" s="6" t="str">
        <f>TRIM(MID(SUBSTITUTE($R887,"/",REPT(" ",LEN($R887))),(COLUMNS($R887:R887)-1)*LEN($R887)+1,LEN($R887)))</f>
        <v>theater</v>
      </c>
      <c r="T887" s="6" t="str">
        <f>TRIM(MID(SUBSTITUTE($R887,"/",REPT(" ",LEN($R887))),(COLUMNS($R887:S887)-1)*LEN($R887)+1,LEN($R887)))</f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872"/>
        <v>84.824037184594957</v>
      </c>
      <c r="G888" t="s">
        <v>14</v>
      </c>
      <c r="H888">
        <v>1825</v>
      </c>
      <c r="I888" s="5">
        <f t="shared" si="873"/>
        <v>69.9972602739726</v>
      </c>
      <c r="J888" t="s">
        <v>21</v>
      </c>
      <c r="K888" t="s">
        <v>22</v>
      </c>
      <c r="L888">
        <v>1282798800</v>
      </c>
      <c r="M888" s="10">
        <f t="shared" si="874"/>
        <v>40416.208333333336</v>
      </c>
      <c r="N888">
        <v>1284354000</v>
      </c>
      <c r="O888" s="10">
        <f t="shared" ref="O888" si="928">(((N888/60)/60)/24)+DATE(1970,1,1)</f>
        <v>40434.208333333336</v>
      </c>
      <c r="P888" t="b">
        <v>0</v>
      </c>
      <c r="Q888" t="b">
        <v>0</v>
      </c>
      <c r="R888" t="s">
        <v>60</v>
      </c>
      <c r="S888" s="6" t="str">
        <f>TRIM(MID(SUBSTITUTE($R888,"/",REPT(" ",LEN($R888))),(COLUMNS($R888:R888)-1)*LEN($R888)+1,LEN($R888)))</f>
        <v>music</v>
      </c>
      <c r="T888" s="6" t="str">
        <f>TRIM(MID(SUBSTITUTE($R888,"/",REPT(" ",LEN($R888))),(COLUMNS($R888:S888)-1)*LEN($R888)+1,LEN($R888)))</f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872"/>
        <v>29.346153846153843</v>
      </c>
      <c r="G889" t="s">
        <v>14</v>
      </c>
      <c r="H889">
        <v>31</v>
      </c>
      <c r="I889" s="5">
        <f t="shared" si="873"/>
        <v>73.838709677419359</v>
      </c>
      <c r="J889" t="s">
        <v>21</v>
      </c>
      <c r="K889" t="s">
        <v>22</v>
      </c>
      <c r="L889">
        <v>1437109200</v>
      </c>
      <c r="M889" s="10">
        <f t="shared" si="874"/>
        <v>42202.208333333328</v>
      </c>
      <c r="N889">
        <v>1441170000</v>
      </c>
      <c r="O889" s="10">
        <f t="shared" ref="O889" si="929">(((N889/60)/60)/24)+DATE(1970,1,1)</f>
        <v>42249.208333333328</v>
      </c>
      <c r="P889" t="b">
        <v>0</v>
      </c>
      <c r="Q889" t="b">
        <v>1</v>
      </c>
      <c r="R889" t="s">
        <v>33</v>
      </c>
      <c r="S889" s="6" t="str">
        <f>TRIM(MID(SUBSTITUTE($R889,"/",REPT(" ",LEN($R889))),(COLUMNS($R889:R889)-1)*LEN($R889)+1,LEN($R889)))</f>
        <v>theater</v>
      </c>
      <c r="T889" s="6" t="str">
        <f>TRIM(MID(SUBSTITUTE($R889,"/",REPT(" ",LEN($R889))),(COLUMNS($R889:S889)-1)*LEN($R889)+1,LEN($R889)))</f>
        <v>plays</v>
      </c>
    </row>
    <row r="890" spans="1:20" ht="31.5" hidden="1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872"/>
        <v>209.89655172413794</v>
      </c>
      <c r="G890" t="s">
        <v>20</v>
      </c>
      <c r="H890">
        <v>290</v>
      </c>
      <c r="I890" s="5">
        <f t="shared" si="873"/>
        <v>41.979310344827589</v>
      </c>
      <c r="J890" t="s">
        <v>21</v>
      </c>
      <c r="K890" t="s">
        <v>22</v>
      </c>
      <c r="L890">
        <v>1491886800</v>
      </c>
      <c r="M890" s="10">
        <f t="shared" si="874"/>
        <v>42836.208333333328</v>
      </c>
      <c r="N890">
        <v>1493528400</v>
      </c>
      <c r="O890" s="10">
        <f t="shared" ref="O890" si="930">(((N890/60)/60)/24)+DATE(1970,1,1)</f>
        <v>42855.208333333328</v>
      </c>
      <c r="P890" t="b">
        <v>0</v>
      </c>
      <c r="Q890" t="b">
        <v>0</v>
      </c>
      <c r="R890" t="s">
        <v>33</v>
      </c>
      <c r="S890" s="6" t="str">
        <f>TRIM(MID(SUBSTITUTE($R890,"/",REPT(" ",LEN($R890))),(COLUMNS($R890:R890)-1)*LEN($R890)+1,LEN($R890)))</f>
        <v>theater</v>
      </c>
      <c r="T890" s="6" t="str">
        <f>TRIM(MID(SUBSTITUTE($R890,"/",REPT(" ",LEN($R890))),(COLUMNS($R890:S890)-1)*LEN($R890)+1,LEN($R890)))</f>
        <v>plays</v>
      </c>
    </row>
    <row r="891" spans="1:20" hidden="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872"/>
        <v>169.78571428571431</v>
      </c>
      <c r="G891" t="s">
        <v>20</v>
      </c>
      <c r="H891">
        <v>122</v>
      </c>
      <c r="I891" s="5">
        <f t="shared" si="873"/>
        <v>77.93442622950819</v>
      </c>
      <c r="J891" t="s">
        <v>21</v>
      </c>
      <c r="K891" t="s">
        <v>22</v>
      </c>
      <c r="L891">
        <v>1394600400</v>
      </c>
      <c r="M891" s="10">
        <f t="shared" si="874"/>
        <v>41710.208333333336</v>
      </c>
      <c r="N891">
        <v>1395205200</v>
      </c>
      <c r="O891" s="10">
        <f t="shared" ref="O891" si="931">(((N891/60)/60)/24)+DATE(1970,1,1)</f>
        <v>41717.208333333336</v>
      </c>
      <c r="P891" t="b">
        <v>0</v>
      </c>
      <c r="Q891" t="b">
        <v>1</v>
      </c>
      <c r="R891" t="s">
        <v>50</v>
      </c>
      <c r="S891" s="6" t="str">
        <f>TRIM(MID(SUBSTITUTE($R891,"/",REPT(" ",LEN($R891))),(COLUMNS($R891:R891)-1)*LEN($R891)+1,LEN($R891)))</f>
        <v>music</v>
      </c>
      <c r="T891" s="6" t="str">
        <f>TRIM(MID(SUBSTITUTE($R891,"/",REPT(" ",LEN($R891))),(COLUMNS($R891:S891)-1)*LEN($R891)+1,LEN($R891)))</f>
        <v>electric music</v>
      </c>
    </row>
    <row r="892" spans="1:20" hidden="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872"/>
        <v>115.95907738095239</v>
      </c>
      <c r="G892" t="s">
        <v>20</v>
      </c>
      <c r="H892">
        <v>1470</v>
      </c>
      <c r="I892" s="5">
        <f t="shared" si="873"/>
        <v>106.01972789115646</v>
      </c>
      <c r="J892" t="s">
        <v>21</v>
      </c>
      <c r="K892" t="s">
        <v>22</v>
      </c>
      <c r="L892">
        <v>1561352400</v>
      </c>
      <c r="M892" s="10">
        <f t="shared" si="874"/>
        <v>43640.208333333328</v>
      </c>
      <c r="N892">
        <v>1561438800</v>
      </c>
      <c r="O892" s="10">
        <f t="shared" ref="O892" si="932">(((N892/60)/60)/24)+DATE(1970,1,1)</f>
        <v>43641.208333333328</v>
      </c>
      <c r="P892" t="b">
        <v>0</v>
      </c>
      <c r="Q892" t="b">
        <v>0</v>
      </c>
      <c r="R892" t="s">
        <v>60</v>
      </c>
      <c r="S892" s="6" t="str">
        <f>TRIM(MID(SUBSTITUTE($R892,"/",REPT(" ",LEN($R892))),(COLUMNS($R892:R892)-1)*LEN($R892)+1,LEN($R892)))</f>
        <v>music</v>
      </c>
      <c r="T892" s="6" t="str">
        <f>TRIM(MID(SUBSTITUTE($R892,"/",REPT(" ",LEN($R892))),(COLUMNS($R892:S892)-1)*LEN($R892)+1,LEN($R892)))</f>
        <v>indie rock</v>
      </c>
    </row>
    <row r="893" spans="1:20" ht="31.5" hidden="1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872"/>
        <v>258.59999999999997</v>
      </c>
      <c r="G893" t="s">
        <v>20</v>
      </c>
      <c r="H893">
        <v>165</v>
      </c>
      <c r="I893" s="5">
        <f t="shared" si="873"/>
        <v>47.018181818181816</v>
      </c>
      <c r="J893" t="s">
        <v>15</v>
      </c>
      <c r="K893" t="s">
        <v>16</v>
      </c>
      <c r="L893">
        <v>1322892000</v>
      </c>
      <c r="M893" s="10">
        <f t="shared" si="874"/>
        <v>40880.25</v>
      </c>
      <c r="N893">
        <v>1326693600</v>
      </c>
      <c r="O893" s="10">
        <f t="shared" ref="O893" si="933">(((N893/60)/60)/24)+DATE(1970,1,1)</f>
        <v>40924.25</v>
      </c>
      <c r="P893" t="b">
        <v>0</v>
      </c>
      <c r="Q893" t="b">
        <v>0</v>
      </c>
      <c r="R893" t="s">
        <v>42</v>
      </c>
      <c r="S893" s="6" t="str">
        <f>TRIM(MID(SUBSTITUTE($R893,"/",REPT(" ",LEN($R893))),(COLUMNS($R893:R893)-1)*LEN($R893)+1,LEN($R893)))</f>
        <v>film &amp; video</v>
      </c>
      <c r="T893" s="6" t="str">
        <f>TRIM(MID(SUBSTITUTE($R893,"/",REPT(" ",LEN($R893))),(COLUMNS($R893:S893)-1)*LEN($R893)+1,LEN($R893)))</f>
        <v>documentary</v>
      </c>
    </row>
    <row r="894" spans="1:20" hidden="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872"/>
        <v>230.58333333333331</v>
      </c>
      <c r="G894" t="s">
        <v>20</v>
      </c>
      <c r="H894">
        <v>182</v>
      </c>
      <c r="I894" s="5">
        <f t="shared" si="873"/>
        <v>76.016483516483518</v>
      </c>
      <c r="J894" t="s">
        <v>21</v>
      </c>
      <c r="K894" t="s">
        <v>22</v>
      </c>
      <c r="L894">
        <v>1274418000</v>
      </c>
      <c r="M894" s="10">
        <f t="shared" si="874"/>
        <v>40319.208333333336</v>
      </c>
      <c r="N894">
        <v>1277960400</v>
      </c>
      <c r="O894" s="10">
        <f t="shared" ref="O894" si="934">(((N894/60)/60)/24)+DATE(1970,1,1)</f>
        <v>40360.208333333336</v>
      </c>
      <c r="P894" t="b">
        <v>0</v>
      </c>
      <c r="Q894" t="b">
        <v>0</v>
      </c>
      <c r="R894" t="s">
        <v>206</v>
      </c>
      <c r="S894" s="6" t="str">
        <f>TRIM(MID(SUBSTITUTE($R894,"/",REPT(" ",LEN($R894))),(COLUMNS($R894:R894)-1)*LEN($R894)+1,LEN($R894)))</f>
        <v>publishing</v>
      </c>
      <c r="T894" s="6" t="str">
        <f>TRIM(MID(SUBSTITUTE($R894,"/",REPT(" ",LEN($R894))),(COLUMNS($R894:S894)-1)*LEN($R894)+1,LEN($R894)))</f>
        <v>translations</v>
      </c>
    </row>
    <row r="895" spans="1:20" hidden="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872"/>
        <v>128.21428571428572</v>
      </c>
      <c r="G895" t="s">
        <v>20</v>
      </c>
      <c r="H895">
        <v>199</v>
      </c>
      <c r="I895" s="5">
        <f t="shared" si="873"/>
        <v>54.120603015075375</v>
      </c>
      <c r="J895" t="s">
        <v>107</v>
      </c>
      <c r="K895" t="s">
        <v>108</v>
      </c>
      <c r="L895">
        <v>1434344400</v>
      </c>
      <c r="M895" s="10">
        <f t="shared" si="874"/>
        <v>42170.208333333328</v>
      </c>
      <c r="N895">
        <v>1434690000</v>
      </c>
      <c r="O895" s="10">
        <f t="shared" ref="O895" si="935">(((N895/60)/60)/24)+DATE(1970,1,1)</f>
        <v>42174.208333333328</v>
      </c>
      <c r="P895" t="b">
        <v>0</v>
      </c>
      <c r="Q895" t="b">
        <v>1</v>
      </c>
      <c r="R895" t="s">
        <v>42</v>
      </c>
      <c r="S895" s="6" t="str">
        <f>TRIM(MID(SUBSTITUTE($R895,"/",REPT(" ",LEN($R895))),(COLUMNS($R895:R895)-1)*LEN($R895)+1,LEN($R895)))</f>
        <v>film &amp; video</v>
      </c>
      <c r="T895" s="6" t="str">
        <f>TRIM(MID(SUBSTITUTE($R895,"/",REPT(" ",LEN($R895))),(COLUMNS($R895:S895)-1)*LEN($R895)+1,LEN($R895)))</f>
        <v>documentary</v>
      </c>
    </row>
    <row r="896" spans="1:20" hidden="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872"/>
        <v>188.70588235294116</v>
      </c>
      <c r="G896" t="s">
        <v>20</v>
      </c>
      <c r="H896">
        <v>56</v>
      </c>
      <c r="I896" s="5">
        <f t="shared" si="873"/>
        <v>57.285714285714285</v>
      </c>
      <c r="J896" t="s">
        <v>40</v>
      </c>
      <c r="K896" t="s">
        <v>41</v>
      </c>
      <c r="L896">
        <v>1373518800</v>
      </c>
      <c r="M896" s="10">
        <f t="shared" si="874"/>
        <v>41466.208333333336</v>
      </c>
      <c r="N896">
        <v>1376110800</v>
      </c>
      <c r="O896" s="10">
        <f t="shared" ref="O896" si="936">(((N896/60)/60)/24)+DATE(1970,1,1)</f>
        <v>41496.208333333336</v>
      </c>
      <c r="P896" t="b">
        <v>0</v>
      </c>
      <c r="Q896" t="b">
        <v>1</v>
      </c>
      <c r="R896" t="s">
        <v>269</v>
      </c>
      <c r="S896" s="6" t="str">
        <f>TRIM(MID(SUBSTITUTE($R896,"/",REPT(" ",LEN($R896))),(COLUMNS($R896:R896)-1)*LEN($R896)+1,LEN($R896)))</f>
        <v>film &amp; video</v>
      </c>
      <c r="T896" s="6" t="str">
        <f>TRIM(MID(SUBSTITUTE($R896,"/",REPT(" ",LEN($R896))),(COLUMNS($R896:S896)-1)*LEN($R896)+1,LEN($R896)))</f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872"/>
        <v>6.9511889862327907</v>
      </c>
      <c r="G897" t="s">
        <v>14</v>
      </c>
      <c r="H897">
        <v>107</v>
      </c>
      <c r="I897" s="5">
        <f t="shared" si="873"/>
        <v>103.81308411214954</v>
      </c>
      <c r="J897" t="s">
        <v>21</v>
      </c>
      <c r="K897" t="s">
        <v>22</v>
      </c>
      <c r="L897">
        <v>1517637600</v>
      </c>
      <c r="M897" s="10">
        <f t="shared" si="874"/>
        <v>43134.25</v>
      </c>
      <c r="N897">
        <v>1518415200</v>
      </c>
      <c r="O897" s="10">
        <f t="shared" ref="O897" si="937">(((N897/60)/60)/24)+DATE(1970,1,1)</f>
        <v>43143.25</v>
      </c>
      <c r="P897" t="b">
        <v>0</v>
      </c>
      <c r="Q897" t="b">
        <v>0</v>
      </c>
      <c r="R897" t="s">
        <v>33</v>
      </c>
      <c r="S897" s="6" t="str">
        <f>TRIM(MID(SUBSTITUTE($R897,"/",REPT(" ",LEN($R897))),(COLUMNS($R897:R897)-1)*LEN($R897)+1,LEN($R897)))</f>
        <v>theater</v>
      </c>
      <c r="T897" s="6" t="str">
        <f>TRIM(MID(SUBSTITUTE($R897,"/",REPT(" ",LEN($R897))),(COLUMNS($R897:S897)-1)*LEN($R897)+1,LEN($R897)))</f>
        <v>plays</v>
      </c>
    </row>
    <row r="898" spans="1:20" ht="31.5" hidden="1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872"/>
        <v>774.43434343434342</v>
      </c>
      <c r="G898" t="s">
        <v>20</v>
      </c>
      <c r="H898">
        <v>1460</v>
      </c>
      <c r="I898" s="5">
        <f t="shared" si="873"/>
        <v>105.02602739726028</v>
      </c>
      <c r="J898" t="s">
        <v>26</v>
      </c>
      <c r="K898" t="s">
        <v>27</v>
      </c>
      <c r="L898">
        <v>1310619600</v>
      </c>
      <c r="M898" s="10">
        <f t="shared" si="874"/>
        <v>40738.208333333336</v>
      </c>
      <c r="N898">
        <v>1310878800</v>
      </c>
      <c r="O898" s="10">
        <f t="shared" ref="O898" si="938">(((N898/60)/60)/24)+DATE(1970,1,1)</f>
        <v>40741.208333333336</v>
      </c>
      <c r="P898" t="b">
        <v>0</v>
      </c>
      <c r="Q898" t="b">
        <v>1</v>
      </c>
      <c r="R898" t="s">
        <v>17</v>
      </c>
      <c r="S898" s="6" t="str">
        <f>TRIM(MID(SUBSTITUTE($R898,"/",REPT(" ",LEN($R898))),(COLUMNS($R898:R898)-1)*LEN($R898)+1,LEN($R898)))</f>
        <v>food</v>
      </c>
      <c r="T898" s="6" t="str">
        <f>TRIM(MID(SUBSTITUTE($R898,"/",REPT(" ",LEN($R898))),(COLUMNS($R898:S898)-1)*LEN($R898)+1,LEN($R898)))</f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939">E899/D899*100</f>
        <v>27.693181818181817</v>
      </c>
      <c r="G899" t="s">
        <v>14</v>
      </c>
      <c r="H899">
        <v>27</v>
      </c>
      <c r="I899" s="5">
        <f t="shared" ref="I899:I962" si="940">IFERROR(E899/H899,0)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941">(((L899/60)/60)/24)+DATE(1970,1,1)</f>
        <v>43583.208333333328</v>
      </c>
      <c r="N899">
        <v>1556600400</v>
      </c>
      <c r="O899" s="10">
        <f t="shared" ref="O899" si="942">(((N899/60)/60)/24)+DATE(1970,1,1)</f>
        <v>43585.208333333328</v>
      </c>
      <c r="P899" t="b">
        <v>0</v>
      </c>
      <c r="Q899" t="b">
        <v>0</v>
      </c>
      <c r="R899" t="s">
        <v>33</v>
      </c>
      <c r="S899" s="6" t="str">
        <f>TRIM(MID(SUBSTITUTE($R899,"/",REPT(" ",LEN($R899))),(COLUMNS($R899:R899)-1)*LEN($R899)+1,LEN($R899)))</f>
        <v>theater</v>
      </c>
      <c r="T899" s="6" t="str">
        <f>TRIM(MID(SUBSTITUTE($R899,"/",REPT(" ",LEN($R899))),(COLUMNS($R899:S899)-1)*LEN($R899)+1,LEN($R899)))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939"/>
        <v>52.479620323841424</v>
      </c>
      <c r="G900" t="s">
        <v>14</v>
      </c>
      <c r="H900">
        <v>1221</v>
      </c>
      <c r="I900" s="5">
        <f t="shared" si="940"/>
        <v>76.978705978705975</v>
      </c>
      <c r="J900" t="s">
        <v>21</v>
      </c>
      <c r="K900" t="s">
        <v>22</v>
      </c>
      <c r="L900">
        <v>1576476000</v>
      </c>
      <c r="M900" s="10">
        <f t="shared" si="941"/>
        <v>43815.25</v>
      </c>
      <c r="N900">
        <v>1576994400</v>
      </c>
      <c r="O900" s="10">
        <f t="shared" ref="O900" si="943">(((N900/60)/60)/24)+DATE(1970,1,1)</f>
        <v>43821.25</v>
      </c>
      <c r="P900" t="b">
        <v>0</v>
      </c>
      <c r="Q900" t="b">
        <v>0</v>
      </c>
      <c r="R900" t="s">
        <v>42</v>
      </c>
      <c r="S900" s="6" t="str">
        <f>TRIM(MID(SUBSTITUTE($R900,"/",REPT(" ",LEN($R900))),(COLUMNS($R900:R900)-1)*LEN($R900)+1,LEN($R900)))</f>
        <v>film &amp; video</v>
      </c>
      <c r="T900" s="6" t="str">
        <f>TRIM(MID(SUBSTITUTE($R900,"/",REPT(" ",LEN($R900))),(COLUMNS($R900:S900)-1)*LEN($R900)+1,LEN($R900)))</f>
        <v>documentary</v>
      </c>
    </row>
    <row r="901" spans="1:20" hidden="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939"/>
        <v>407.09677419354841</v>
      </c>
      <c r="G901" t="s">
        <v>20</v>
      </c>
      <c r="H901">
        <v>123</v>
      </c>
      <c r="I901" s="5">
        <f t="shared" si="940"/>
        <v>102.60162601626017</v>
      </c>
      <c r="J901" t="s">
        <v>98</v>
      </c>
      <c r="K901" t="s">
        <v>99</v>
      </c>
      <c r="L901">
        <v>1381122000</v>
      </c>
      <c r="M901" s="10">
        <f t="shared" si="941"/>
        <v>41554.208333333336</v>
      </c>
      <c r="N901">
        <v>1382677200</v>
      </c>
      <c r="O901" s="10">
        <f t="shared" ref="O901" si="944">(((N901/60)/60)/24)+DATE(1970,1,1)</f>
        <v>41572.208333333336</v>
      </c>
      <c r="P901" t="b">
        <v>0</v>
      </c>
      <c r="Q901" t="b">
        <v>0</v>
      </c>
      <c r="R901" t="s">
        <v>159</v>
      </c>
      <c r="S901" s="6" t="str">
        <f>TRIM(MID(SUBSTITUTE($R901,"/",REPT(" ",LEN($R901))),(COLUMNS($R901:R901)-1)*LEN($R901)+1,LEN($R901)))</f>
        <v>music</v>
      </c>
      <c r="T901" s="6" t="str">
        <f>TRIM(MID(SUBSTITUTE($R901,"/",REPT(" ",LEN($R901))),(COLUMNS($R901:S901)-1)*LEN($R901)+1,LEN($R901)))</f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939"/>
        <v>2</v>
      </c>
      <c r="G902" t="s">
        <v>14</v>
      </c>
      <c r="H902">
        <v>1</v>
      </c>
      <c r="I902" s="5">
        <f t="shared" si="940"/>
        <v>2</v>
      </c>
      <c r="J902" t="s">
        <v>21</v>
      </c>
      <c r="K902" t="s">
        <v>22</v>
      </c>
      <c r="L902">
        <v>1411102800</v>
      </c>
      <c r="M902" s="10">
        <f t="shared" si="941"/>
        <v>41901.208333333336</v>
      </c>
      <c r="N902">
        <v>1411189200</v>
      </c>
      <c r="O902" s="10">
        <f t="shared" ref="O902" si="945">(((N902/60)/60)/24)+DATE(1970,1,1)</f>
        <v>41902.208333333336</v>
      </c>
      <c r="P902" t="b">
        <v>0</v>
      </c>
      <c r="Q902" t="b">
        <v>1</v>
      </c>
      <c r="R902" t="s">
        <v>28</v>
      </c>
      <c r="S902" s="6" t="str">
        <f>TRIM(MID(SUBSTITUTE($R902,"/",REPT(" ",LEN($R902))),(COLUMNS($R902:R902)-1)*LEN($R902)+1,LEN($R902)))</f>
        <v>technology</v>
      </c>
      <c r="T902" s="6" t="str">
        <f>TRIM(MID(SUBSTITUTE($R902,"/",REPT(" ",LEN($R902))),(COLUMNS($R902:S902)-1)*LEN($R902)+1,LEN($R902)))</f>
        <v>web</v>
      </c>
    </row>
    <row r="903" spans="1:20" hidden="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939"/>
        <v>156.17857142857144</v>
      </c>
      <c r="G903" t="s">
        <v>20</v>
      </c>
      <c r="H903">
        <v>159</v>
      </c>
      <c r="I903" s="5">
        <f t="shared" si="940"/>
        <v>55.0062893081761</v>
      </c>
      <c r="J903" t="s">
        <v>21</v>
      </c>
      <c r="K903" t="s">
        <v>22</v>
      </c>
      <c r="L903">
        <v>1531803600</v>
      </c>
      <c r="M903" s="10">
        <f t="shared" si="941"/>
        <v>43298.208333333328</v>
      </c>
      <c r="N903">
        <v>1534654800</v>
      </c>
      <c r="O903" s="10">
        <f t="shared" ref="O903" si="946">(((N903/60)/60)/24)+DATE(1970,1,1)</f>
        <v>43331.208333333328</v>
      </c>
      <c r="P903" t="b">
        <v>0</v>
      </c>
      <c r="Q903" t="b">
        <v>1</v>
      </c>
      <c r="R903" t="s">
        <v>23</v>
      </c>
      <c r="S903" s="6" t="str">
        <f>TRIM(MID(SUBSTITUTE($R903,"/",REPT(" ",LEN($R903))),(COLUMNS($R903:R903)-1)*LEN($R903)+1,LEN($R903)))</f>
        <v>music</v>
      </c>
      <c r="T903" s="6" t="str">
        <f>TRIM(MID(SUBSTITUTE($R903,"/",REPT(" ",LEN($R903))),(COLUMNS($R903:S903)-1)*LEN($R903)+1,LEN($R903)))</f>
        <v>rock</v>
      </c>
    </row>
    <row r="904" spans="1:20" hidden="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939"/>
        <v>252.42857142857144</v>
      </c>
      <c r="G904" t="s">
        <v>20</v>
      </c>
      <c r="H904">
        <v>110</v>
      </c>
      <c r="I904" s="5">
        <f t="shared" si="940"/>
        <v>32.127272727272725</v>
      </c>
      <c r="J904" t="s">
        <v>21</v>
      </c>
      <c r="K904" t="s">
        <v>22</v>
      </c>
      <c r="L904">
        <v>1454133600</v>
      </c>
      <c r="M904" s="10">
        <f t="shared" si="941"/>
        <v>42399.25</v>
      </c>
      <c r="N904">
        <v>1457762400</v>
      </c>
      <c r="O904" s="10">
        <f t="shared" ref="O904" si="947">(((N904/60)/60)/24)+DATE(1970,1,1)</f>
        <v>42441.25</v>
      </c>
      <c r="P904" t="b">
        <v>0</v>
      </c>
      <c r="Q904" t="b">
        <v>0</v>
      </c>
      <c r="R904" t="s">
        <v>28</v>
      </c>
      <c r="S904" s="6" t="str">
        <f>TRIM(MID(SUBSTITUTE($R904,"/",REPT(" ",LEN($R904))),(COLUMNS($R904:R904)-1)*LEN($R904)+1,LEN($R904)))</f>
        <v>technology</v>
      </c>
      <c r="T904" s="6" t="str">
        <f>TRIM(MID(SUBSTITUTE($R904,"/",REPT(" ",LEN($R904))),(COLUMNS($R904:S904)-1)*LEN($R904)+1,LEN($R904)))</f>
        <v>web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939"/>
        <v>1.729268292682927</v>
      </c>
      <c r="G905" t="s">
        <v>47</v>
      </c>
      <c r="H905">
        <v>14</v>
      </c>
      <c r="I905" s="5">
        <f t="shared" si="940"/>
        <v>50.642857142857146</v>
      </c>
      <c r="J905" t="s">
        <v>21</v>
      </c>
      <c r="K905" t="s">
        <v>22</v>
      </c>
      <c r="L905">
        <v>1336194000</v>
      </c>
      <c r="M905" s="10">
        <f t="shared" si="941"/>
        <v>41034.208333333336</v>
      </c>
      <c r="N905">
        <v>1337490000</v>
      </c>
      <c r="O905" s="10">
        <f t="shared" ref="O905" si="948">(((N905/60)/60)/24)+DATE(1970,1,1)</f>
        <v>41049.208333333336</v>
      </c>
      <c r="P905" t="b">
        <v>0</v>
      </c>
      <c r="Q905" t="b">
        <v>1</v>
      </c>
      <c r="R905" t="s">
        <v>68</v>
      </c>
      <c r="S905" s="6" t="str">
        <f>TRIM(MID(SUBSTITUTE($R905,"/",REPT(" ",LEN($R905))),(COLUMNS($R905:R905)-1)*LEN($R905)+1,LEN($R905)))</f>
        <v>publishing</v>
      </c>
      <c r="T905" s="6" t="str">
        <f>TRIM(MID(SUBSTITUTE($R905,"/",REPT(" ",LEN($R905))),(COLUMNS($R905:S905)-1)*LEN($R905)+1,LEN($R905)))</f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939"/>
        <v>12.230769230769232</v>
      </c>
      <c r="G906" t="s">
        <v>14</v>
      </c>
      <c r="H906">
        <v>16</v>
      </c>
      <c r="I906" s="5">
        <f t="shared" si="940"/>
        <v>49.6875</v>
      </c>
      <c r="J906" t="s">
        <v>21</v>
      </c>
      <c r="K906" t="s">
        <v>22</v>
      </c>
      <c r="L906">
        <v>1349326800</v>
      </c>
      <c r="M906" s="10">
        <f t="shared" si="941"/>
        <v>41186.208333333336</v>
      </c>
      <c r="N906">
        <v>1349672400</v>
      </c>
      <c r="O906" s="10">
        <f t="shared" ref="O906" si="949">(((N906/60)/60)/24)+DATE(1970,1,1)</f>
        <v>41190.208333333336</v>
      </c>
      <c r="P906" t="b">
        <v>0</v>
      </c>
      <c r="Q906" t="b">
        <v>0</v>
      </c>
      <c r="R906" t="s">
        <v>133</v>
      </c>
      <c r="S906" s="6" t="str">
        <f>TRIM(MID(SUBSTITUTE($R906,"/",REPT(" ",LEN($R906))),(COLUMNS($R906:R906)-1)*LEN($R906)+1,LEN($R906)))</f>
        <v>publishing</v>
      </c>
      <c r="T906" s="6" t="str">
        <f>TRIM(MID(SUBSTITUTE($R906,"/",REPT(" ",LEN($R906))),(COLUMNS($R906:S906)-1)*LEN($R906)+1,LEN($R906)))</f>
        <v>radio &amp; podcasts</v>
      </c>
    </row>
    <row r="907" spans="1:20" hidden="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939"/>
        <v>163.98734177215189</v>
      </c>
      <c r="G907" t="s">
        <v>20</v>
      </c>
      <c r="H907">
        <v>236</v>
      </c>
      <c r="I907" s="5">
        <f t="shared" si="940"/>
        <v>54.894067796610166</v>
      </c>
      <c r="J907" t="s">
        <v>21</v>
      </c>
      <c r="K907" t="s">
        <v>22</v>
      </c>
      <c r="L907">
        <v>1379566800</v>
      </c>
      <c r="M907" s="10">
        <f t="shared" si="941"/>
        <v>41536.208333333336</v>
      </c>
      <c r="N907">
        <v>1379826000</v>
      </c>
      <c r="O907" s="10">
        <f t="shared" ref="O907" si="950">(((N907/60)/60)/24)+DATE(1970,1,1)</f>
        <v>41539.208333333336</v>
      </c>
      <c r="P907" t="b">
        <v>0</v>
      </c>
      <c r="Q907" t="b">
        <v>0</v>
      </c>
      <c r="R907" t="s">
        <v>33</v>
      </c>
      <c r="S907" s="6" t="str">
        <f>TRIM(MID(SUBSTITUTE($R907,"/",REPT(" ",LEN($R907))),(COLUMNS($R907:R907)-1)*LEN($R907)+1,LEN($R907)))</f>
        <v>theater</v>
      </c>
      <c r="T907" s="6" t="str">
        <f>TRIM(MID(SUBSTITUTE($R907,"/",REPT(" ",LEN($R907))),(COLUMNS($R907:S907)-1)*LEN($R907)+1,LEN($R907)))</f>
        <v>plays</v>
      </c>
    </row>
    <row r="908" spans="1:20" ht="31.5" hidden="1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939"/>
        <v>162.98181818181817</v>
      </c>
      <c r="G908" t="s">
        <v>20</v>
      </c>
      <c r="H908">
        <v>191</v>
      </c>
      <c r="I908" s="5">
        <f t="shared" si="940"/>
        <v>46.931937172774866</v>
      </c>
      <c r="J908" t="s">
        <v>21</v>
      </c>
      <c r="K908" t="s">
        <v>22</v>
      </c>
      <c r="L908">
        <v>1494651600</v>
      </c>
      <c r="M908" s="10">
        <f t="shared" si="941"/>
        <v>42868.208333333328</v>
      </c>
      <c r="N908">
        <v>1497762000</v>
      </c>
      <c r="O908" s="10">
        <f t="shared" ref="O908" si="951">(((N908/60)/60)/24)+DATE(1970,1,1)</f>
        <v>42904.208333333328</v>
      </c>
      <c r="P908" t="b">
        <v>1</v>
      </c>
      <c r="Q908" t="b">
        <v>1</v>
      </c>
      <c r="R908" t="s">
        <v>42</v>
      </c>
      <c r="S908" s="6" t="str">
        <f>TRIM(MID(SUBSTITUTE($R908,"/",REPT(" ",LEN($R908))),(COLUMNS($R908:R908)-1)*LEN($R908)+1,LEN($R908)))</f>
        <v>film &amp; video</v>
      </c>
      <c r="T908" s="6" t="str">
        <f>TRIM(MID(SUBSTITUTE($R908,"/",REPT(" ",LEN($R908))),(COLUMNS($R908:S908)-1)*LEN($R908)+1,LEN($R908)))</f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939"/>
        <v>20.252747252747252</v>
      </c>
      <c r="G909" t="s">
        <v>14</v>
      </c>
      <c r="H909">
        <v>41</v>
      </c>
      <c r="I909" s="5">
        <f t="shared" si="940"/>
        <v>44.951219512195124</v>
      </c>
      <c r="J909" t="s">
        <v>21</v>
      </c>
      <c r="K909" t="s">
        <v>22</v>
      </c>
      <c r="L909">
        <v>1303880400</v>
      </c>
      <c r="M909" s="10">
        <f t="shared" si="941"/>
        <v>40660.208333333336</v>
      </c>
      <c r="N909">
        <v>1304485200</v>
      </c>
      <c r="O909" s="10">
        <f t="shared" ref="O909" si="952">(((N909/60)/60)/24)+DATE(1970,1,1)</f>
        <v>40667.208333333336</v>
      </c>
      <c r="P909" t="b">
        <v>0</v>
      </c>
      <c r="Q909" t="b">
        <v>0</v>
      </c>
      <c r="R909" t="s">
        <v>33</v>
      </c>
      <c r="S909" s="6" t="str">
        <f>TRIM(MID(SUBSTITUTE($R909,"/",REPT(" ",LEN($R909))),(COLUMNS($R909:R909)-1)*LEN($R909)+1,LEN($R909)))</f>
        <v>theater</v>
      </c>
      <c r="T909" s="6" t="str">
        <f>TRIM(MID(SUBSTITUTE($R909,"/",REPT(" ",LEN($R909))),(COLUMNS($R909:S909)-1)*LEN($R909)+1,LEN($R909)))</f>
        <v>plays</v>
      </c>
    </row>
    <row r="910" spans="1:20" hidden="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939"/>
        <v>319.24083769633506</v>
      </c>
      <c r="G910" t="s">
        <v>20</v>
      </c>
      <c r="H910">
        <v>3934</v>
      </c>
      <c r="I910" s="5">
        <f t="shared" si="940"/>
        <v>30.99898322318251</v>
      </c>
      <c r="J910" t="s">
        <v>21</v>
      </c>
      <c r="K910" t="s">
        <v>22</v>
      </c>
      <c r="L910">
        <v>1335934800</v>
      </c>
      <c r="M910" s="10">
        <f t="shared" si="941"/>
        <v>41031.208333333336</v>
      </c>
      <c r="N910">
        <v>1336885200</v>
      </c>
      <c r="O910" s="10">
        <f t="shared" ref="O910" si="953">(((N910/60)/60)/24)+DATE(1970,1,1)</f>
        <v>41042.208333333336</v>
      </c>
      <c r="P910" t="b">
        <v>0</v>
      </c>
      <c r="Q910" t="b">
        <v>0</v>
      </c>
      <c r="R910" t="s">
        <v>89</v>
      </c>
      <c r="S910" s="6" t="str">
        <f>TRIM(MID(SUBSTITUTE($R910,"/",REPT(" ",LEN($R910))),(COLUMNS($R910:R910)-1)*LEN($R910)+1,LEN($R910)))</f>
        <v>games</v>
      </c>
      <c r="T910" s="6" t="str">
        <f>TRIM(MID(SUBSTITUTE($R910,"/",REPT(" ",LEN($R910))),(COLUMNS($R910:S910)-1)*LEN($R910)+1,LEN($R910)))</f>
        <v>video games</v>
      </c>
    </row>
    <row r="911" spans="1:20" hidden="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939"/>
        <v>478.94444444444446</v>
      </c>
      <c r="G911" t="s">
        <v>20</v>
      </c>
      <c r="H911">
        <v>80</v>
      </c>
      <c r="I911" s="5">
        <f t="shared" si="940"/>
        <v>107.7625</v>
      </c>
      <c r="J911" t="s">
        <v>15</v>
      </c>
      <c r="K911" t="s">
        <v>16</v>
      </c>
      <c r="L911">
        <v>1528088400</v>
      </c>
      <c r="M911" s="10">
        <f t="shared" si="941"/>
        <v>43255.208333333328</v>
      </c>
      <c r="N911">
        <v>1530421200</v>
      </c>
      <c r="O911" s="10">
        <f t="shared" ref="O911" si="954">(((N911/60)/60)/24)+DATE(1970,1,1)</f>
        <v>43282.208333333328</v>
      </c>
      <c r="P911" t="b">
        <v>0</v>
      </c>
      <c r="Q911" t="b">
        <v>1</v>
      </c>
      <c r="R911" t="s">
        <v>33</v>
      </c>
      <c r="S911" s="6" t="str">
        <f>TRIM(MID(SUBSTITUTE($R911,"/",REPT(" ",LEN($R911))),(COLUMNS($R911:R911)-1)*LEN($R911)+1,LEN($R911)))</f>
        <v>theater</v>
      </c>
      <c r="T911" s="6" t="str">
        <f>TRIM(MID(SUBSTITUTE($R911,"/",REPT(" ",LEN($R911))),(COLUMNS($R911:S911)-1)*LEN($R911)+1,LEN($R911)))</f>
        <v>plays</v>
      </c>
    </row>
    <row r="912" spans="1:20" hidden="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939"/>
        <v>19.556634304207122</v>
      </c>
      <c r="G912" t="s">
        <v>74</v>
      </c>
      <c r="H912">
        <v>296</v>
      </c>
      <c r="I912" s="5">
        <f t="shared" si="940"/>
        <v>102.07770270270271</v>
      </c>
      <c r="J912" t="s">
        <v>21</v>
      </c>
      <c r="K912" t="s">
        <v>22</v>
      </c>
      <c r="L912">
        <v>1421906400</v>
      </c>
      <c r="M912" s="10">
        <f t="shared" si="941"/>
        <v>42026.25</v>
      </c>
      <c r="N912">
        <v>1421992800</v>
      </c>
      <c r="O912" s="10">
        <f t="shared" ref="O912" si="955">(((N912/60)/60)/24)+DATE(1970,1,1)</f>
        <v>42027.25</v>
      </c>
      <c r="P912" t="b">
        <v>0</v>
      </c>
      <c r="Q912" t="b">
        <v>0</v>
      </c>
      <c r="R912" t="s">
        <v>33</v>
      </c>
      <c r="S912" s="6" t="str">
        <f>TRIM(MID(SUBSTITUTE($R912,"/",REPT(" ",LEN($R912))),(COLUMNS($R912:R912)-1)*LEN($R912)+1,LEN($R912)))</f>
        <v>theater</v>
      </c>
      <c r="T912" s="6" t="str">
        <f>TRIM(MID(SUBSTITUTE($R912,"/",REPT(" ",LEN($R912))),(COLUMNS($R912:S912)-1)*LEN($R912)+1,LEN($R912)))</f>
        <v>plays</v>
      </c>
    </row>
    <row r="913" spans="1:20" hidden="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939"/>
        <v>198.94827586206895</v>
      </c>
      <c r="G913" t="s">
        <v>20</v>
      </c>
      <c r="H913">
        <v>462</v>
      </c>
      <c r="I913" s="5">
        <f t="shared" si="940"/>
        <v>24.976190476190474</v>
      </c>
      <c r="J913" t="s">
        <v>21</v>
      </c>
      <c r="K913" t="s">
        <v>22</v>
      </c>
      <c r="L913">
        <v>1568005200</v>
      </c>
      <c r="M913" s="10">
        <f t="shared" si="941"/>
        <v>43717.208333333328</v>
      </c>
      <c r="N913">
        <v>1568178000</v>
      </c>
      <c r="O913" s="10">
        <f t="shared" ref="O913" si="956">(((N913/60)/60)/24)+DATE(1970,1,1)</f>
        <v>43719.208333333328</v>
      </c>
      <c r="P913" t="b">
        <v>1</v>
      </c>
      <c r="Q913" t="b">
        <v>0</v>
      </c>
      <c r="R913" t="s">
        <v>28</v>
      </c>
      <c r="S913" s="6" t="str">
        <f>TRIM(MID(SUBSTITUTE($R913,"/",REPT(" ",LEN($R913))),(COLUMNS($R913:R913)-1)*LEN($R913)+1,LEN($R913)))</f>
        <v>technology</v>
      </c>
      <c r="T913" s="6" t="str">
        <f>TRIM(MID(SUBSTITUTE($R913,"/",REPT(" ",LEN($R913))),(COLUMNS($R913:S913)-1)*LEN($R913)+1,LEN($R913)))</f>
        <v>web</v>
      </c>
    </row>
    <row r="914" spans="1:20" hidden="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939"/>
        <v>795</v>
      </c>
      <c r="G914" t="s">
        <v>20</v>
      </c>
      <c r="H914">
        <v>179</v>
      </c>
      <c r="I914" s="5">
        <f t="shared" si="940"/>
        <v>79.944134078212286</v>
      </c>
      <c r="J914" t="s">
        <v>21</v>
      </c>
      <c r="K914" t="s">
        <v>22</v>
      </c>
      <c r="L914">
        <v>1346821200</v>
      </c>
      <c r="M914" s="10">
        <f t="shared" si="941"/>
        <v>41157.208333333336</v>
      </c>
      <c r="N914">
        <v>1347944400</v>
      </c>
      <c r="O914" s="10">
        <f t="shared" ref="O914" si="957">(((N914/60)/60)/24)+DATE(1970,1,1)</f>
        <v>41170.208333333336</v>
      </c>
      <c r="P914" t="b">
        <v>1</v>
      </c>
      <c r="Q914" t="b">
        <v>0</v>
      </c>
      <c r="R914" t="s">
        <v>53</v>
      </c>
      <c r="S914" s="6" t="str">
        <f>TRIM(MID(SUBSTITUTE($R914,"/",REPT(" ",LEN($R914))),(COLUMNS($R914:R914)-1)*LEN($R914)+1,LEN($R914)))</f>
        <v>film &amp; video</v>
      </c>
      <c r="T914" s="6" t="str">
        <f>TRIM(MID(SUBSTITUTE($R914,"/",REPT(" ",LEN($R914))),(COLUMNS($R914:S914)-1)*LEN($R914)+1,LEN($R914)))</f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939"/>
        <v>50.621082621082621</v>
      </c>
      <c r="G915" t="s">
        <v>14</v>
      </c>
      <c r="H915">
        <v>523</v>
      </c>
      <c r="I915" s="5">
        <f t="shared" si="940"/>
        <v>67.946462715105156</v>
      </c>
      <c r="J915" t="s">
        <v>26</v>
      </c>
      <c r="K915" t="s">
        <v>27</v>
      </c>
      <c r="L915">
        <v>1557637200</v>
      </c>
      <c r="M915" s="10">
        <f t="shared" si="941"/>
        <v>43597.208333333328</v>
      </c>
      <c r="N915">
        <v>1558760400</v>
      </c>
      <c r="O915" s="10">
        <f t="shared" ref="O915" si="958">(((N915/60)/60)/24)+DATE(1970,1,1)</f>
        <v>43610.208333333328</v>
      </c>
      <c r="P915" t="b">
        <v>0</v>
      </c>
      <c r="Q915" t="b">
        <v>0</v>
      </c>
      <c r="R915" t="s">
        <v>53</v>
      </c>
      <c r="S915" s="6" t="str">
        <f>TRIM(MID(SUBSTITUTE($R915,"/",REPT(" ",LEN($R915))),(COLUMNS($R915:R915)-1)*LEN($R915)+1,LEN($R915)))</f>
        <v>film &amp; video</v>
      </c>
      <c r="T915" s="6" t="str">
        <f>TRIM(MID(SUBSTITUTE($R915,"/",REPT(" ",LEN($R915))),(COLUMNS($R915:S915)-1)*LEN($R915)+1,LEN($R915)))</f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939"/>
        <v>57.4375</v>
      </c>
      <c r="G916" t="s">
        <v>14</v>
      </c>
      <c r="H916">
        <v>141</v>
      </c>
      <c r="I916" s="5">
        <f t="shared" si="940"/>
        <v>26.070921985815602</v>
      </c>
      <c r="J916" t="s">
        <v>40</v>
      </c>
      <c r="K916" t="s">
        <v>41</v>
      </c>
      <c r="L916">
        <v>1375592400</v>
      </c>
      <c r="M916" s="10">
        <f t="shared" si="941"/>
        <v>41490.208333333336</v>
      </c>
      <c r="N916">
        <v>1376629200</v>
      </c>
      <c r="O916" s="10">
        <f t="shared" ref="O916" si="959">(((N916/60)/60)/24)+DATE(1970,1,1)</f>
        <v>41502.208333333336</v>
      </c>
      <c r="P916" t="b">
        <v>0</v>
      </c>
      <c r="Q916" t="b">
        <v>0</v>
      </c>
      <c r="R916" t="s">
        <v>33</v>
      </c>
      <c r="S916" s="6" t="str">
        <f>TRIM(MID(SUBSTITUTE($R916,"/",REPT(" ",LEN($R916))),(COLUMNS($R916:R916)-1)*LEN($R916)+1,LEN($R916)))</f>
        <v>theater</v>
      </c>
      <c r="T916" s="6" t="str">
        <f>TRIM(MID(SUBSTITUTE($R916,"/",REPT(" ",LEN($R916))),(COLUMNS($R916:S916)-1)*LEN($R916)+1,LEN($R916)))</f>
        <v>plays</v>
      </c>
    </row>
    <row r="917" spans="1:20" hidden="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939"/>
        <v>155.62827640984909</v>
      </c>
      <c r="G917" t="s">
        <v>20</v>
      </c>
      <c r="H917">
        <v>1866</v>
      </c>
      <c r="I917" s="5">
        <f t="shared" si="940"/>
        <v>105.0032154340836</v>
      </c>
      <c r="J917" t="s">
        <v>40</v>
      </c>
      <c r="K917" t="s">
        <v>41</v>
      </c>
      <c r="L917">
        <v>1503982800</v>
      </c>
      <c r="M917" s="10">
        <f t="shared" si="941"/>
        <v>42976.208333333328</v>
      </c>
      <c r="N917">
        <v>1504760400</v>
      </c>
      <c r="O917" s="10">
        <f t="shared" ref="O917" si="960">(((N917/60)/60)/24)+DATE(1970,1,1)</f>
        <v>42985.208333333328</v>
      </c>
      <c r="P917" t="b">
        <v>0</v>
      </c>
      <c r="Q917" t="b">
        <v>0</v>
      </c>
      <c r="R917" t="s">
        <v>269</v>
      </c>
      <c r="S917" s="6" t="str">
        <f>TRIM(MID(SUBSTITUTE($R917,"/",REPT(" ",LEN($R917))),(COLUMNS($R917:R917)-1)*LEN($R917)+1,LEN($R917)))</f>
        <v>film &amp; video</v>
      </c>
      <c r="T917" s="6" t="str">
        <f>TRIM(MID(SUBSTITUTE($R917,"/",REPT(" ",LEN($R917))),(COLUMNS($R917:S917)-1)*LEN($R917)+1,LEN($R917)))</f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939"/>
        <v>36.297297297297298</v>
      </c>
      <c r="G918" t="s">
        <v>14</v>
      </c>
      <c r="H918">
        <v>52</v>
      </c>
      <c r="I918" s="5">
        <f t="shared" si="940"/>
        <v>25.826923076923077</v>
      </c>
      <c r="J918" t="s">
        <v>21</v>
      </c>
      <c r="K918" t="s">
        <v>22</v>
      </c>
      <c r="L918">
        <v>1418882400</v>
      </c>
      <c r="M918" s="10">
        <f t="shared" si="941"/>
        <v>41991.25</v>
      </c>
      <c r="N918">
        <v>1419660000</v>
      </c>
      <c r="O918" s="10">
        <f t="shared" ref="O918" si="961">(((N918/60)/60)/24)+DATE(1970,1,1)</f>
        <v>42000.25</v>
      </c>
      <c r="P918" t="b">
        <v>0</v>
      </c>
      <c r="Q918" t="b">
        <v>0</v>
      </c>
      <c r="R918" t="s">
        <v>122</v>
      </c>
      <c r="S918" s="6" t="str">
        <f>TRIM(MID(SUBSTITUTE($R918,"/",REPT(" ",LEN($R918))),(COLUMNS($R918:R918)-1)*LEN($R918)+1,LEN($R918)))</f>
        <v>photography</v>
      </c>
      <c r="T918" s="6" t="str">
        <f>TRIM(MID(SUBSTITUTE($R918,"/",REPT(" ",LEN($R918))),(COLUMNS($R918:S918)-1)*LEN($R918)+1,LEN($R918)))</f>
        <v>photography books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939"/>
        <v>58.25</v>
      </c>
      <c r="G919" t="s">
        <v>47</v>
      </c>
      <c r="H919">
        <v>27</v>
      </c>
      <c r="I919" s="5">
        <f t="shared" si="940"/>
        <v>77.666666666666671</v>
      </c>
      <c r="J919" t="s">
        <v>40</v>
      </c>
      <c r="K919" t="s">
        <v>41</v>
      </c>
      <c r="L919">
        <v>1309237200</v>
      </c>
      <c r="M919" s="10">
        <f t="shared" si="941"/>
        <v>40722.208333333336</v>
      </c>
      <c r="N919">
        <v>1311310800</v>
      </c>
      <c r="O919" s="10">
        <f t="shared" ref="O919" si="962">(((N919/60)/60)/24)+DATE(1970,1,1)</f>
        <v>40746.208333333336</v>
      </c>
      <c r="P919" t="b">
        <v>0</v>
      </c>
      <c r="Q919" t="b">
        <v>1</v>
      </c>
      <c r="R919" t="s">
        <v>100</v>
      </c>
      <c r="S919" s="6" t="str">
        <f>TRIM(MID(SUBSTITUTE($R919,"/",REPT(" ",LEN($R919))),(COLUMNS($R919:R919)-1)*LEN($R919)+1,LEN($R919)))</f>
        <v>film &amp; video</v>
      </c>
      <c r="T919" s="6" t="str">
        <f>TRIM(MID(SUBSTITUTE($R919,"/",REPT(" ",LEN($R919))),(COLUMNS($R919:S919)-1)*LEN($R919)+1,LEN($R919)))</f>
        <v>shorts</v>
      </c>
    </row>
    <row r="920" spans="1:20" hidden="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939"/>
        <v>237.39473684210526</v>
      </c>
      <c r="G920" t="s">
        <v>20</v>
      </c>
      <c r="H920">
        <v>156</v>
      </c>
      <c r="I920" s="5">
        <f t="shared" si="940"/>
        <v>57.82692307692308</v>
      </c>
      <c r="J920" t="s">
        <v>98</v>
      </c>
      <c r="K920" t="s">
        <v>99</v>
      </c>
      <c r="L920">
        <v>1343365200</v>
      </c>
      <c r="M920" s="10">
        <f t="shared" si="941"/>
        <v>41117.208333333336</v>
      </c>
      <c r="N920">
        <v>1344315600</v>
      </c>
      <c r="O920" s="10">
        <f t="shared" ref="O920" si="963">(((N920/60)/60)/24)+DATE(1970,1,1)</f>
        <v>41128.208333333336</v>
      </c>
      <c r="P920" t="b">
        <v>0</v>
      </c>
      <c r="Q920" t="b">
        <v>0</v>
      </c>
      <c r="R920" t="s">
        <v>133</v>
      </c>
      <c r="S920" s="6" t="str">
        <f>TRIM(MID(SUBSTITUTE($R920,"/",REPT(" ",LEN($R920))),(COLUMNS($R920:R920)-1)*LEN($R920)+1,LEN($R920)))</f>
        <v>publishing</v>
      </c>
      <c r="T920" s="6" t="str">
        <f>TRIM(MID(SUBSTITUTE($R920,"/",REPT(" ",LEN($R920))),(COLUMNS($R920:S920)-1)*LEN($R920)+1,LEN($R920)))</f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939"/>
        <v>58.75</v>
      </c>
      <c r="G921" t="s">
        <v>14</v>
      </c>
      <c r="H921">
        <v>225</v>
      </c>
      <c r="I921" s="5">
        <f t="shared" si="940"/>
        <v>92.955555555555549</v>
      </c>
      <c r="J921" t="s">
        <v>26</v>
      </c>
      <c r="K921" t="s">
        <v>27</v>
      </c>
      <c r="L921">
        <v>1507957200</v>
      </c>
      <c r="M921" s="10">
        <f t="shared" si="941"/>
        <v>43022.208333333328</v>
      </c>
      <c r="N921">
        <v>1510725600</v>
      </c>
      <c r="O921" s="10">
        <f t="shared" ref="O921" si="964">(((N921/60)/60)/24)+DATE(1970,1,1)</f>
        <v>43054.25</v>
      </c>
      <c r="P921" t="b">
        <v>0</v>
      </c>
      <c r="Q921" t="b">
        <v>1</v>
      </c>
      <c r="R921" t="s">
        <v>33</v>
      </c>
      <c r="S921" s="6" t="str">
        <f>TRIM(MID(SUBSTITUTE($R921,"/",REPT(" ",LEN($R921))),(COLUMNS($R921:R921)-1)*LEN($R921)+1,LEN($R921)))</f>
        <v>theater</v>
      </c>
      <c r="T921" s="6" t="str">
        <f>TRIM(MID(SUBSTITUTE($R921,"/",REPT(" ",LEN($R921))),(COLUMNS($R921:S921)-1)*LEN($R921)+1,LEN($R921)))</f>
        <v>plays</v>
      </c>
    </row>
    <row r="922" spans="1:20" hidden="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939"/>
        <v>182.56603773584905</v>
      </c>
      <c r="G922" t="s">
        <v>20</v>
      </c>
      <c r="H922">
        <v>255</v>
      </c>
      <c r="I922" s="5">
        <f t="shared" si="940"/>
        <v>37.945098039215686</v>
      </c>
      <c r="J922" t="s">
        <v>21</v>
      </c>
      <c r="K922" t="s">
        <v>22</v>
      </c>
      <c r="L922">
        <v>1549519200</v>
      </c>
      <c r="M922" s="10">
        <f t="shared" si="941"/>
        <v>43503.25</v>
      </c>
      <c r="N922">
        <v>1551247200</v>
      </c>
      <c r="O922" s="10">
        <f t="shared" ref="O922" si="965">(((N922/60)/60)/24)+DATE(1970,1,1)</f>
        <v>43523.25</v>
      </c>
      <c r="P922" t="b">
        <v>1</v>
      </c>
      <c r="Q922" t="b">
        <v>0</v>
      </c>
      <c r="R922" t="s">
        <v>71</v>
      </c>
      <c r="S922" s="6" t="str">
        <f>TRIM(MID(SUBSTITUTE($R922,"/",REPT(" ",LEN($R922))),(COLUMNS($R922:R922)-1)*LEN($R922)+1,LEN($R922)))</f>
        <v>film &amp; video</v>
      </c>
      <c r="T922" s="6" t="str">
        <f>TRIM(MID(SUBSTITUTE($R922,"/",REPT(" ",LEN($R922))),(COLUMNS($R922:S922)-1)*LEN($R922)+1,LEN($R922)))</f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939"/>
        <v>0.75436408977556113</v>
      </c>
      <c r="G923" t="s">
        <v>14</v>
      </c>
      <c r="H923">
        <v>38</v>
      </c>
      <c r="I923" s="5">
        <f t="shared" si="940"/>
        <v>31.842105263157894</v>
      </c>
      <c r="J923" t="s">
        <v>21</v>
      </c>
      <c r="K923" t="s">
        <v>22</v>
      </c>
      <c r="L923">
        <v>1329026400</v>
      </c>
      <c r="M923" s="10">
        <f t="shared" si="941"/>
        <v>40951.25</v>
      </c>
      <c r="N923">
        <v>1330236000</v>
      </c>
      <c r="O923" s="10">
        <f t="shared" ref="O923" si="966">(((N923/60)/60)/24)+DATE(1970,1,1)</f>
        <v>40965.25</v>
      </c>
      <c r="P923" t="b">
        <v>0</v>
      </c>
      <c r="Q923" t="b">
        <v>0</v>
      </c>
      <c r="R923" t="s">
        <v>28</v>
      </c>
      <c r="S923" s="6" t="str">
        <f>TRIM(MID(SUBSTITUTE($R923,"/",REPT(" ",LEN($R923))),(COLUMNS($R923:R923)-1)*LEN($R923)+1,LEN($R923)))</f>
        <v>technology</v>
      </c>
      <c r="T923" s="6" t="str">
        <f>TRIM(MID(SUBSTITUTE($R923,"/",REPT(" ",LEN($R923))),(COLUMNS($R923:S923)-1)*LEN($R923)+1,LEN($R923)))</f>
        <v>web</v>
      </c>
    </row>
    <row r="924" spans="1:20" hidden="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939"/>
        <v>175.95330739299609</v>
      </c>
      <c r="G924" t="s">
        <v>20</v>
      </c>
      <c r="H924">
        <v>2261</v>
      </c>
      <c r="I924" s="5">
        <f t="shared" si="940"/>
        <v>40</v>
      </c>
      <c r="J924" t="s">
        <v>21</v>
      </c>
      <c r="K924" t="s">
        <v>22</v>
      </c>
      <c r="L924">
        <v>1544335200</v>
      </c>
      <c r="M924" s="10">
        <f t="shared" si="941"/>
        <v>43443.25</v>
      </c>
      <c r="N924">
        <v>1545112800</v>
      </c>
      <c r="O924" s="10">
        <f t="shared" ref="O924" si="967">(((N924/60)/60)/24)+DATE(1970,1,1)</f>
        <v>43452.25</v>
      </c>
      <c r="P924" t="b">
        <v>0</v>
      </c>
      <c r="Q924" t="b">
        <v>1</v>
      </c>
      <c r="R924" t="s">
        <v>319</v>
      </c>
      <c r="S924" s="6" t="str">
        <f>TRIM(MID(SUBSTITUTE($R924,"/",REPT(" ",LEN($R924))),(COLUMNS($R924:R924)-1)*LEN($R924)+1,LEN($R924)))</f>
        <v>music</v>
      </c>
      <c r="T924" s="6" t="str">
        <f>TRIM(MID(SUBSTITUTE($R924,"/",REPT(" ",LEN($R924))),(COLUMNS($R924:S924)-1)*LEN($R924)+1,LEN($R924)))</f>
        <v>world music</v>
      </c>
    </row>
    <row r="925" spans="1:20" hidden="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939"/>
        <v>237.88235294117646</v>
      </c>
      <c r="G925" t="s">
        <v>20</v>
      </c>
      <c r="H925">
        <v>40</v>
      </c>
      <c r="I925" s="5">
        <f t="shared" si="940"/>
        <v>101.1</v>
      </c>
      <c r="J925" t="s">
        <v>21</v>
      </c>
      <c r="K925" t="s">
        <v>22</v>
      </c>
      <c r="L925">
        <v>1279083600</v>
      </c>
      <c r="M925" s="10">
        <f t="shared" si="941"/>
        <v>40373.208333333336</v>
      </c>
      <c r="N925">
        <v>1279170000</v>
      </c>
      <c r="O925" s="10">
        <f t="shared" ref="O925" si="968">(((N925/60)/60)/24)+DATE(1970,1,1)</f>
        <v>40374.208333333336</v>
      </c>
      <c r="P925" t="b">
        <v>0</v>
      </c>
      <c r="Q925" t="b">
        <v>0</v>
      </c>
      <c r="R925" t="s">
        <v>33</v>
      </c>
      <c r="S925" s="6" t="str">
        <f>TRIM(MID(SUBSTITUTE($R925,"/",REPT(" ",LEN($R925))),(COLUMNS($R925:R925)-1)*LEN($R925)+1,LEN($R925)))</f>
        <v>theater</v>
      </c>
      <c r="T925" s="6" t="str">
        <f>TRIM(MID(SUBSTITUTE($R925,"/",REPT(" ",LEN($R925))),(COLUMNS($R925:S925)-1)*LEN($R925)+1,LEN($R925)))</f>
        <v>plays</v>
      </c>
    </row>
    <row r="926" spans="1:20" hidden="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939"/>
        <v>488.05076142131981</v>
      </c>
      <c r="G926" t="s">
        <v>20</v>
      </c>
      <c r="H926">
        <v>2289</v>
      </c>
      <c r="I926" s="5">
        <f t="shared" si="940"/>
        <v>84.006989951944078</v>
      </c>
      <c r="J926" t="s">
        <v>107</v>
      </c>
      <c r="K926" t="s">
        <v>108</v>
      </c>
      <c r="L926">
        <v>1572498000</v>
      </c>
      <c r="M926" s="10">
        <f t="shared" si="941"/>
        <v>43769.208333333328</v>
      </c>
      <c r="N926">
        <v>1573452000</v>
      </c>
      <c r="O926" s="10">
        <f t="shared" ref="O926" si="969">(((N926/60)/60)/24)+DATE(1970,1,1)</f>
        <v>43780.25</v>
      </c>
      <c r="P926" t="b">
        <v>0</v>
      </c>
      <c r="Q926" t="b">
        <v>0</v>
      </c>
      <c r="R926" t="s">
        <v>33</v>
      </c>
      <c r="S926" s="6" t="str">
        <f>TRIM(MID(SUBSTITUTE($R926,"/",REPT(" ",LEN($R926))),(COLUMNS($R926:R926)-1)*LEN($R926)+1,LEN($R926)))</f>
        <v>theater</v>
      </c>
      <c r="T926" s="6" t="str">
        <f>TRIM(MID(SUBSTITUTE($R926,"/",REPT(" ",LEN($R926))),(COLUMNS($R926:S926)-1)*LEN($R926)+1,LEN($R926)))</f>
        <v>plays</v>
      </c>
    </row>
    <row r="927" spans="1:20" ht="31.5" hidden="1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939"/>
        <v>224.06666666666669</v>
      </c>
      <c r="G927" t="s">
        <v>20</v>
      </c>
      <c r="H927">
        <v>65</v>
      </c>
      <c r="I927" s="5">
        <f t="shared" si="940"/>
        <v>103.41538461538461</v>
      </c>
      <c r="J927" t="s">
        <v>21</v>
      </c>
      <c r="K927" t="s">
        <v>22</v>
      </c>
      <c r="L927">
        <v>1506056400</v>
      </c>
      <c r="M927" s="10">
        <f t="shared" si="941"/>
        <v>43000.208333333328</v>
      </c>
      <c r="N927">
        <v>1507093200</v>
      </c>
      <c r="O927" s="10">
        <f t="shared" ref="O927" si="970">(((N927/60)/60)/24)+DATE(1970,1,1)</f>
        <v>43012.208333333328</v>
      </c>
      <c r="P927" t="b">
        <v>0</v>
      </c>
      <c r="Q927" t="b">
        <v>0</v>
      </c>
      <c r="R927" t="s">
        <v>33</v>
      </c>
      <c r="S927" s="6" t="str">
        <f>TRIM(MID(SUBSTITUTE($R927,"/",REPT(" ",LEN($R927))),(COLUMNS($R927:R927)-1)*LEN($R927)+1,LEN($R927)))</f>
        <v>theater</v>
      </c>
      <c r="T927" s="6" t="str">
        <f>TRIM(MID(SUBSTITUTE($R927,"/",REPT(" ",LEN($R927))),(COLUMNS($R927:S927)-1)*LEN($R927)+1,LEN($R927)))</f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939"/>
        <v>18.126436781609197</v>
      </c>
      <c r="G928" t="s">
        <v>14</v>
      </c>
      <c r="H928">
        <v>15</v>
      </c>
      <c r="I928" s="5">
        <f t="shared" si="940"/>
        <v>105.13333333333334</v>
      </c>
      <c r="J928" t="s">
        <v>21</v>
      </c>
      <c r="K928" t="s">
        <v>22</v>
      </c>
      <c r="L928">
        <v>1463029200</v>
      </c>
      <c r="M928" s="10">
        <f t="shared" si="941"/>
        <v>42502.208333333328</v>
      </c>
      <c r="N928">
        <v>1463374800</v>
      </c>
      <c r="O928" s="10">
        <f t="shared" ref="O928" si="971">(((N928/60)/60)/24)+DATE(1970,1,1)</f>
        <v>42506.208333333328</v>
      </c>
      <c r="P928" t="b">
        <v>0</v>
      </c>
      <c r="Q928" t="b">
        <v>0</v>
      </c>
      <c r="R928" t="s">
        <v>17</v>
      </c>
      <c r="S928" s="6" t="str">
        <f>TRIM(MID(SUBSTITUTE($R928,"/",REPT(" ",LEN($R928))),(COLUMNS($R928:R928)-1)*LEN($R928)+1,LEN($R928)))</f>
        <v>food</v>
      </c>
      <c r="T928" s="6" t="str">
        <f>TRIM(MID(SUBSTITUTE($R928,"/",REPT(" ",LEN($R928))),(COLUMNS($R928:S928)-1)*LEN($R928)+1,LEN($R928)))</f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939"/>
        <v>45.847222222222221</v>
      </c>
      <c r="G929" t="s">
        <v>14</v>
      </c>
      <c r="H929">
        <v>37</v>
      </c>
      <c r="I929" s="5">
        <f t="shared" si="940"/>
        <v>89.21621621621621</v>
      </c>
      <c r="J929" t="s">
        <v>21</v>
      </c>
      <c r="K929" t="s">
        <v>22</v>
      </c>
      <c r="L929">
        <v>1342069200</v>
      </c>
      <c r="M929" s="10">
        <f t="shared" si="941"/>
        <v>41102.208333333336</v>
      </c>
      <c r="N929">
        <v>1344574800</v>
      </c>
      <c r="O929" s="10">
        <f t="shared" ref="O929" si="972">(((N929/60)/60)/24)+DATE(1970,1,1)</f>
        <v>41131.208333333336</v>
      </c>
      <c r="P929" t="b">
        <v>0</v>
      </c>
      <c r="Q929" t="b">
        <v>0</v>
      </c>
      <c r="R929" t="s">
        <v>33</v>
      </c>
      <c r="S929" s="6" t="str">
        <f>TRIM(MID(SUBSTITUTE($R929,"/",REPT(" ",LEN($R929))),(COLUMNS($R929:R929)-1)*LEN($R929)+1,LEN($R929)))</f>
        <v>theater</v>
      </c>
      <c r="T929" s="6" t="str">
        <f>TRIM(MID(SUBSTITUTE($R929,"/",REPT(" ",LEN($R929))),(COLUMNS($R929:S929)-1)*LEN($R929)+1,LEN($R929)))</f>
        <v>plays</v>
      </c>
    </row>
    <row r="930" spans="1:20" hidden="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939"/>
        <v>117.31541218637993</v>
      </c>
      <c r="G930" t="s">
        <v>20</v>
      </c>
      <c r="H930">
        <v>3777</v>
      </c>
      <c r="I930" s="5">
        <f t="shared" si="940"/>
        <v>51.995234312946785</v>
      </c>
      <c r="J930" t="s">
        <v>107</v>
      </c>
      <c r="K930" t="s">
        <v>108</v>
      </c>
      <c r="L930">
        <v>1388296800</v>
      </c>
      <c r="M930" s="10">
        <f t="shared" si="941"/>
        <v>41637.25</v>
      </c>
      <c r="N930">
        <v>1389074400</v>
      </c>
      <c r="O930" s="10">
        <f t="shared" ref="O930" si="973">(((N930/60)/60)/24)+DATE(1970,1,1)</f>
        <v>41646.25</v>
      </c>
      <c r="P930" t="b">
        <v>0</v>
      </c>
      <c r="Q930" t="b">
        <v>0</v>
      </c>
      <c r="R930" t="s">
        <v>28</v>
      </c>
      <c r="S930" s="6" t="str">
        <f>TRIM(MID(SUBSTITUTE($R930,"/",REPT(" ",LEN($R930))),(COLUMNS($R930:R930)-1)*LEN($R930)+1,LEN($R930)))</f>
        <v>technology</v>
      </c>
      <c r="T930" s="6" t="str">
        <f>TRIM(MID(SUBSTITUTE($R930,"/",REPT(" ",LEN($R930))),(COLUMNS($R930:S930)-1)*LEN($R930)+1,LEN($R930)))</f>
        <v>web</v>
      </c>
    </row>
    <row r="931" spans="1:20" hidden="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939"/>
        <v>217.30909090909088</v>
      </c>
      <c r="G931" t="s">
        <v>20</v>
      </c>
      <c r="H931">
        <v>184</v>
      </c>
      <c r="I931" s="5">
        <f t="shared" si="940"/>
        <v>64.956521739130437</v>
      </c>
      <c r="J931" t="s">
        <v>40</v>
      </c>
      <c r="K931" t="s">
        <v>41</v>
      </c>
      <c r="L931">
        <v>1493787600</v>
      </c>
      <c r="M931" s="10">
        <f t="shared" si="941"/>
        <v>42858.208333333328</v>
      </c>
      <c r="N931">
        <v>1494997200</v>
      </c>
      <c r="O931" s="10">
        <f t="shared" ref="O931" si="974">(((N931/60)/60)/24)+DATE(1970,1,1)</f>
        <v>42872.208333333328</v>
      </c>
      <c r="P931" t="b">
        <v>0</v>
      </c>
      <c r="Q931" t="b">
        <v>0</v>
      </c>
      <c r="R931" t="s">
        <v>33</v>
      </c>
      <c r="S931" s="6" t="str">
        <f>TRIM(MID(SUBSTITUTE($R931,"/",REPT(" ",LEN($R931))),(COLUMNS($R931:R931)-1)*LEN($R931)+1,LEN($R931)))</f>
        <v>theater</v>
      </c>
      <c r="T931" s="6" t="str">
        <f>TRIM(MID(SUBSTITUTE($R931,"/",REPT(" ",LEN($R931))),(COLUMNS($R931:S931)-1)*LEN($R931)+1,LEN($R931)))</f>
        <v>plays</v>
      </c>
    </row>
    <row r="932" spans="1:20" hidden="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939"/>
        <v>112.28571428571428</v>
      </c>
      <c r="G932" t="s">
        <v>20</v>
      </c>
      <c r="H932">
        <v>85</v>
      </c>
      <c r="I932" s="5">
        <f t="shared" si="940"/>
        <v>46.235294117647058</v>
      </c>
      <c r="J932" t="s">
        <v>21</v>
      </c>
      <c r="K932" t="s">
        <v>22</v>
      </c>
      <c r="L932">
        <v>1424844000</v>
      </c>
      <c r="M932" s="10">
        <f t="shared" si="941"/>
        <v>42060.25</v>
      </c>
      <c r="N932">
        <v>1425448800</v>
      </c>
      <c r="O932" s="10">
        <f t="shared" ref="O932" si="975">(((N932/60)/60)/24)+DATE(1970,1,1)</f>
        <v>42067.25</v>
      </c>
      <c r="P932" t="b">
        <v>0</v>
      </c>
      <c r="Q932" t="b">
        <v>1</v>
      </c>
      <c r="R932" t="s">
        <v>33</v>
      </c>
      <c r="S932" s="6" t="str">
        <f>TRIM(MID(SUBSTITUTE($R932,"/",REPT(" ",LEN($R932))),(COLUMNS($R932:R932)-1)*LEN($R932)+1,LEN($R932)))</f>
        <v>theater</v>
      </c>
      <c r="T932" s="6" t="str">
        <f>TRIM(MID(SUBSTITUTE($R932,"/",REPT(" ",LEN($R932))),(COLUMNS($R932:S932)-1)*LEN($R932)+1,LEN($R932)))</f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939"/>
        <v>72.51898734177216</v>
      </c>
      <c r="G933" t="s">
        <v>14</v>
      </c>
      <c r="H933">
        <v>112</v>
      </c>
      <c r="I933" s="5">
        <f t="shared" si="940"/>
        <v>51.151785714285715</v>
      </c>
      <c r="J933" t="s">
        <v>21</v>
      </c>
      <c r="K933" t="s">
        <v>22</v>
      </c>
      <c r="L933">
        <v>1403931600</v>
      </c>
      <c r="M933" s="10">
        <f t="shared" si="941"/>
        <v>41818.208333333336</v>
      </c>
      <c r="N933">
        <v>1404104400</v>
      </c>
      <c r="O933" s="10">
        <f t="shared" ref="O933" si="976">(((N933/60)/60)/24)+DATE(1970,1,1)</f>
        <v>41820.208333333336</v>
      </c>
      <c r="P933" t="b">
        <v>0</v>
      </c>
      <c r="Q933" t="b">
        <v>1</v>
      </c>
      <c r="R933" t="s">
        <v>33</v>
      </c>
      <c r="S933" s="6" t="str">
        <f>TRIM(MID(SUBSTITUTE($R933,"/",REPT(" ",LEN($R933))),(COLUMNS($R933:R933)-1)*LEN($R933)+1,LEN($R933)))</f>
        <v>theater</v>
      </c>
      <c r="T933" s="6" t="str">
        <f>TRIM(MID(SUBSTITUTE($R933,"/",REPT(" ",LEN($R933))),(COLUMNS($R933:S933)-1)*LEN($R933)+1,LEN($R933)))</f>
        <v>plays</v>
      </c>
    </row>
    <row r="934" spans="1:20" hidden="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939"/>
        <v>212.30434782608697</v>
      </c>
      <c r="G934" t="s">
        <v>20</v>
      </c>
      <c r="H934">
        <v>144</v>
      </c>
      <c r="I934" s="5">
        <f t="shared" si="940"/>
        <v>33.909722222222221</v>
      </c>
      <c r="J934" t="s">
        <v>21</v>
      </c>
      <c r="K934" t="s">
        <v>22</v>
      </c>
      <c r="L934">
        <v>1394514000</v>
      </c>
      <c r="M934" s="10">
        <f t="shared" si="941"/>
        <v>41709.208333333336</v>
      </c>
      <c r="N934">
        <v>1394773200</v>
      </c>
      <c r="O934" s="10">
        <f t="shared" ref="O934" si="977">(((N934/60)/60)/24)+DATE(1970,1,1)</f>
        <v>41712.208333333336</v>
      </c>
      <c r="P934" t="b">
        <v>0</v>
      </c>
      <c r="Q934" t="b">
        <v>0</v>
      </c>
      <c r="R934" t="s">
        <v>23</v>
      </c>
      <c r="S934" s="6" t="str">
        <f>TRIM(MID(SUBSTITUTE($R934,"/",REPT(" ",LEN($R934))),(COLUMNS($R934:R934)-1)*LEN($R934)+1,LEN($R934)))</f>
        <v>music</v>
      </c>
      <c r="T934" s="6" t="str">
        <f>TRIM(MID(SUBSTITUTE($R934,"/",REPT(" ",LEN($R934))),(COLUMNS($R934:S934)-1)*LEN($R934)+1,LEN($R934)))</f>
        <v>rock</v>
      </c>
    </row>
    <row r="935" spans="1:20" hidden="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939"/>
        <v>239.74657534246577</v>
      </c>
      <c r="G935" t="s">
        <v>20</v>
      </c>
      <c r="H935">
        <v>1902</v>
      </c>
      <c r="I935" s="5">
        <f t="shared" si="940"/>
        <v>92.016298633017882</v>
      </c>
      <c r="J935" t="s">
        <v>21</v>
      </c>
      <c r="K935" t="s">
        <v>22</v>
      </c>
      <c r="L935">
        <v>1365397200</v>
      </c>
      <c r="M935" s="10">
        <f t="shared" si="941"/>
        <v>41372.208333333336</v>
      </c>
      <c r="N935">
        <v>1366520400</v>
      </c>
      <c r="O935" s="10">
        <f t="shared" ref="O935" si="978">(((N935/60)/60)/24)+DATE(1970,1,1)</f>
        <v>41385.208333333336</v>
      </c>
      <c r="P935" t="b">
        <v>0</v>
      </c>
      <c r="Q935" t="b">
        <v>0</v>
      </c>
      <c r="R935" t="s">
        <v>33</v>
      </c>
      <c r="S935" s="6" t="str">
        <f>TRIM(MID(SUBSTITUTE($R935,"/",REPT(" ",LEN($R935))),(COLUMNS($R935:R935)-1)*LEN($R935)+1,LEN($R935)))</f>
        <v>theater</v>
      </c>
      <c r="T935" s="6" t="str">
        <f>TRIM(MID(SUBSTITUTE($R935,"/",REPT(" ",LEN($R935))),(COLUMNS($R935:S935)-1)*LEN($R935)+1,LEN($R935)))</f>
        <v>plays</v>
      </c>
    </row>
    <row r="936" spans="1:20" hidden="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939"/>
        <v>181.93548387096774</v>
      </c>
      <c r="G936" t="s">
        <v>20</v>
      </c>
      <c r="H936">
        <v>105</v>
      </c>
      <c r="I936" s="5">
        <f t="shared" si="940"/>
        <v>107.42857142857143</v>
      </c>
      <c r="J936" t="s">
        <v>21</v>
      </c>
      <c r="K936" t="s">
        <v>22</v>
      </c>
      <c r="L936">
        <v>1456120800</v>
      </c>
      <c r="M936" s="10">
        <f t="shared" si="941"/>
        <v>42422.25</v>
      </c>
      <c r="N936">
        <v>1456639200</v>
      </c>
      <c r="O936" s="10">
        <f t="shared" ref="O936" si="979">(((N936/60)/60)/24)+DATE(1970,1,1)</f>
        <v>42428.25</v>
      </c>
      <c r="P936" t="b">
        <v>0</v>
      </c>
      <c r="Q936" t="b">
        <v>0</v>
      </c>
      <c r="R936" t="s">
        <v>33</v>
      </c>
      <c r="S936" s="6" t="str">
        <f>TRIM(MID(SUBSTITUTE($R936,"/",REPT(" ",LEN($R936))),(COLUMNS($R936:R936)-1)*LEN($R936)+1,LEN($R936)))</f>
        <v>theater</v>
      </c>
      <c r="T936" s="6" t="str">
        <f>TRIM(MID(SUBSTITUTE($R936,"/",REPT(" ",LEN($R936))),(COLUMNS($R936:S936)-1)*LEN($R936)+1,LEN($R936)))</f>
        <v>plays</v>
      </c>
    </row>
    <row r="937" spans="1:20" ht="31.5" hidden="1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939"/>
        <v>164.13114754098362</v>
      </c>
      <c r="G937" t="s">
        <v>20</v>
      </c>
      <c r="H937">
        <v>132</v>
      </c>
      <c r="I937" s="5">
        <f t="shared" si="940"/>
        <v>75.848484848484844</v>
      </c>
      <c r="J937" t="s">
        <v>21</v>
      </c>
      <c r="K937" t="s">
        <v>22</v>
      </c>
      <c r="L937">
        <v>1437714000</v>
      </c>
      <c r="M937" s="10">
        <f t="shared" si="941"/>
        <v>42209.208333333328</v>
      </c>
      <c r="N937">
        <v>1438318800</v>
      </c>
      <c r="O937" s="10">
        <f t="shared" ref="O937" si="980">(((N937/60)/60)/24)+DATE(1970,1,1)</f>
        <v>42216.208333333328</v>
      </c>
      <c r="P937" t="b">
        <v>0</v>
      </c>
      <c r="Q937" t="b">
        <v>0</v>
      </c>
      <c r="R937" t="s">
        <v>33</v>
      </c>
      <c r="S937" s="6" t="str">
        <f>TRIM(MID(SUBSTITUTE($R937,"/",REPT(" ",LEN($R937))),(COLUMNS($R937:R937)-1)*LEN($R937)+1,LEN($R937)))</f>
        <v>theater</v>
      </c>
      <c r="T937" s="6" t="str">
        <f>TRIM(MID(SUBSTITUTE($R937,"/",REPT(" ",LEN($R937))),(COLUMNS($R937:S937)-1)*LEN($R937)+1,LEN($R937)))</f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939"/>
        <v>1.6375968992248062</v>
      </c>
      <c r="G938" t="s">
        <v>14</v>
      </c>
      <c r="H938">
        <v>21</v>
      </c>
      <c r="I938" s="5">
        <f t="shared" si="940"/>
        <v>80.476190476190482</v>
      </c>
      <c r="J938" t="s">
        <v>21</v>
      </c>
      <c r="K938" t="s">
        <v>22</v>
      </c>
      <c r="L938">
        <v>1563771600</v>
      </c>
      <c r="M938" s="10">
        <f t="shared" si="941"/>
        <v>43668.208333333328</v>
      </c>
      <c r="N938">
        <v>1564030800</v>
      </c>
      <c r="O938" s="10">
        <f t="shared" ref="O938" si="981">(((N938/60)/60)/24)+DATE(1970,1,1)</f>
        <v>43671.208333333328</v>
      </c>
      <c r="P938" t="b">
        <v>1</v>
      </c>
      <c r="Q938" t="b">
        <v>0</v>
      </c>
      <c r="R938" t="s">
        <v>33</v>
      </c>
      <c r="S938" s="6" t="str">
        <f>TRIM(MID(SUBSTITUTE($R938,"/",REPT(" ",LEN($R938))),(COLUMNS($R938:R938)-1)*LEN($R938)+1,LEN($R938)))</f>
        <v>theater</v>
      </c>
      <c r="T938" s="6" t="str">
        <f>TRIM(MID(SUBSTITUTE($R938,"/",REPT(" ",LEN($R938))),(COLUMNS($R938:S938)-1)*LEN($R938)+1,LEN($R938)))</f>
        <v>plays</v>
      </c>
    </row>
    <row r="939" spans="1:20" hidden="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939"/>
        <v>49.64385964912281</v>
      </c>
      <c r="G939" t="s">
        <v>74</v>
      </c>
      <c r="H939">
        <v>976</v>
      </c>
      <c r="I939" s="5">
        <f t="shared" si="940"/>
        <v>86.978483606557376</v>
      </c>
      <c r="J939" t="s">
        <v>21</v>
      </c>
      <c r="K939" t="s">
        <v>22</v>
      </c>
      <c r="L939">
        <v>1448517600</v>
      </c>
      <c r="M939" s="10">
        <f t="shared" si="941"/>
        <v>42334.25</v>
      </c>
      <c r="N939">
        <v>1449295200</v>
      </c>
      <c r="O939" s="10">
        <f t="shared" ref="O939" si="982">(((N939/60)/60)/24)+DATE(1970,1,1)</f>
        <v>42343.25</v>
      </c>
      <c r="P939" t="b">
        <v>0</v>
      </c>
      <c r="Q939" t="b">
        <v>0</v>
      </c>
      <c r="R939" t="s">
        <v>42</v>
      </c>
      <c r="S939" s="6" t="str">
        <f>TRIM(MID(SUBSTITUTE($R939,"/",REPT(" ",LEN($R939))),(COLUMNS($R939:R939)-1)*LEN($R939)+1,LEN($R939)))</f>
        <v>film &amp; video</v>
      </c>
      <c r="T939" s="6" t="str">
        <f>TRIM(MID(SUBSTITUTE($R939,"/",REPT(" ",LEN($R939))),(COLUMNS($R939:S939)-1)*LEN($R939)+1,LEN($R939)))</f>
        <v>documentary</v>
      </c>
    </row>
    <row r="940" spans="1:20" hidden="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939"/>
        <v>109.70652173913042</v>
      </c>
      <c r="G940" t="s">
        <v>20</v>
      </c>
      <c r="H940">
        <v>96</v>
      </c>
      <c r="I940" s="5">
        <f t="shared" si="940"/>
        <v>105.13541666666667</v>
      </c>
      <c r="J940" t="s">
        <v>21</v>
      </c>
      <c r="K940" t="s">
        <v>22</v>
      </c>
      <c r="L940">
        <v>1528779600</v>
      </c>
      <c r="M940" s="10">
        <f t="shared" si="941"/>
        <v>43263.208333333328</v>
      </c>
      <c r="N940">
        <v>1531890000</v>
      </c>
      <c r="O940" s="10">
        <f t="shared" ref="O940" si="983">(((N940/60)/60)/24)+DATE(1970,1,1)</f>
        <v>43299.208333333328</v>
      </c>
      <c r="P940" t="b">
        <v>0</v>
      </c>
      <c r="Q940" t="b">
        <v>1</v>
      </c>
      <c r="R940" t="s">
        <v>119</v>
      </c>
      <c r="S940" s="6" t="str">
        <f>TRIM(MID(SUBSTITUTE($R940,"/",REPT(" ",LEN($R940))),(COLUMNS($R940:R940)-1)*LEN($R940)+1,LEN($R940)))</f>
        <v>publishing</v>
      </c>
      <c r="T940" s="6" t="str">
        <f>TRIM(MID(SUBSTITUTE($R940,"/",REPT(" ",LEN($R940))),(COLUMNS($R940:S940)-1)*LEN($R940)+1,LEN($R940)))</f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939"/>
        <v>49.217948717948715</v>
      </c>
      <c r="G941" t="s">
        <v>14</v>
      </c>
      <c r="H941">
        <v>67</v>
      </c>
      <c r="I941" s="5">
        <f t="shared" si="940"/>
        <v>57.298507462686565</v>
      </c>
      <c r="J941" t="s">
        <v>21</v>
      </c>
      <c r="K941" t="s">
        <v>22</v>
      </c>
      <c r="L941">
        <v>1304744400</v>
      </c>
      <c r="M941" s="10">
        <f t="shared" si="941"/>
        <v>40670.208333333336</v>
      </c>
      <c r="N941">
        <v>1306213200</v>
      </c>
      <c r="O941" s="10">
        <f t="shared" ref="O941" si="984">(((N941/60)/60)/24)+DATE(1970,1,1)</f>
        <v>40687.208333333336</v>
      </c>
      <c r="P941" t="b">
        <v>0</v>
      </c>
      <c r="Q941" t="b">
        <v>1</v>
      </c>
      <c r="R941" t="s">
        <v>89</v>
      </c>
      <c r="S941" s="6" t="str">
        <f>TRIM(MID(SUBSTITUTE($R941,"/",REPT(" ",LEN($R941))),(COLUMNS($R941:R941)-1)*LEN($R941)+1,LEN($R941)))</f>
        <v>games</v>
      </c>
      <c r="T941" s="6" t="str">
        <f>TRIM(MID(SUBSTITUTE($R941,"/",REPT(" ",LEN($R941))),(COLUMNS($R941:S941)-1)*LEN($R941)+1,LEN($R941)))</f>
        <v>video games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939"/>
        <v>62.232323232323225</v>
      </c>
      <c r="G942" t="s">
        <v>47</v>
      </c>
      <c r="H942">
        <v>66</v>
      </c>
      <c r="I942" s="5">
        <f t="shared" si="940"/>
        <v>93.348484848484844</v>
      </c>
      <c r="J942" t="s">
        <v>15</v>
      </c>
      <c r="K942" t="s">
        <v>16</v>
      </c>
      <c r="L942">
        <v>1354341600</v>
      </c>
      <c r="M942" s="10">
        <f t="shared" si="941"/>
        <v>41244.25</v>
      </c>
      <c r="N942">
        <v>1356242400</v>
      </c>
      <c r="O942" s="10">
        <f t="shared" ref="O942" si="985">(((N942/60)/60)/24)+DATE(1970,1,1)</f>
        <v>41266.25</v>
      </c>
      <c r="P942" t="b">
        <v>0</v>
      </c>
      <c r="Q942" t="b">
        <v>0</v>
      </c>
      <c r="R942" t="s">
        <v>28</v>
      </c>
      <c r="S942" s="6" t="str">
        <f>TRIM(MID(SUBSTITUTE($R942,"/",REPT(" ",LEN($R942))),(COLUMNS($R942:R942)-1)*LEN($R942)+1,LEN($R942)))</f>
        <v>technology</v>
      </c>
      <c r="T942" s="6" t="str">
        <f>TRIM(MID(SUBSTITUTE($R942,"/",REPT(" ",LEN($R942))),(COLUMNS($R942:S942)-1)*LEN($R942)+1,LEN($R942)))</f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939"/>
        <v>13.05813953488372</v>
      </c>
      <c r="G943" t="s">
        <v>14</v>
      </c>
      <c r="H943">
        <v>78</v>
      </c>
      <c r="I943" s="5">
        <f t="shared" si="940"/>
        <v>71.987179487179489</v>
      </c>
      <c r="J943" t="s">
        <v>21</v>
      </c>
      <c r="K943" t="s">
        <v>22</v>
      </c>
      <c r="L943">
        <v>1294552800</v>
      </c>
      <c r="M943" s="10">
        <f t="shared" si="941"/>
        <v>40552.25</v>
      </c>
      <c r="N943">
        <v>1297576800</v>
      </c>
      <c r="O943" s="10">
        <f t="shared" ref="O943" si="986">(((N943/60)/60)/24)+DATE(1970,1,1)</f>
        <v>40587.25</v>
      </c>
      <c r="P943" t="b">
        <v>1</v>
      </c>
      <c r="Q943" t="b">
        <v>0</v>
      </c>
      <c r="R943" t="s">
        <v>33</v>
      </c>
      <c r="S943" s="6" t="str">
        <f>TRIM(MID(SUBSTITUTE($R943,"/",REPT(" ",LEN($R943))),(COLUMNS($R943:R943)-1)*LEN($R943)+1,LEN($R943)))</f>
        <v>theater</v>
      </c>
      <c r="T943" s="6" t="str">
        <f>TRIM(MID(SUBSTITUTE($R943,"/",REPT(" ",LEN($R943))),(COLUMNS($R943:S943)-1)*LEN($R943)+1,LEN($R943)))</f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939"/>
        <v>64.635416666666671</v>
      </c>
      <c r="G944" t="s">
        <v>14</v>
      </c>
      <c r="H944">
        <v>67</v>
      </c>
      <c r="I944" s="5">
        <f t="shared" si="940"/>
        <v>92.611940298507463</v>
      </c>
      <c r="J944" t="s">
        <v>26</v>
      </c>
      <c r="K944" t="s">
        <v>27</v>
      </c>
      <c r="L944">
        <v>1295935200</v>
      </c>
      <c r="M944" s="10">
        <f t="shared" si="941"/>
        <v>40568.25</v>
      </c>
      <c r="N944">
        <v>1296194400</v>
      </c>
      <c r="O944" s="10">
        <f t="shared" ref="O944" si="987">(((N944/60)/60)/24)+DATE(1970,1,1)</f>
        <v>40571.25</v>
      </c>
      <c r="P944" t="b">
        <v>0</v>
      </c>
      <c r="Q944" t="b">
        <v>0</v>
      </c>
      <c r="R944" t="s">
        <v>33</v>
      </c>
      <c r="S944" s="6" t="str">
        <f>TRIM(MID(SUBSTITUTE($R944,"/",REPT(" ",LEN($R944))),(COLUMNS($R944:R944)-1)*LEN($R944)+1,LEN($R944)))</f>
        <v>theater</v>
      </c>
      <c r="T944" s="6" t="str">
        <f>TRIM(MID(SUBSTITUTE($R944,"/",REPT(" ",LEN($R944))),(COLUMNS($R944:S944)-1)*LEN($R944)+1,LEN($R944)))</f>
        <v>plays</v>
      </c>
    </row>
    <row r="945" spans="1:20" hidden="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939"/>
        <v>159.58666666666667</v>
      </c>
      <c r="G945" t="s">
        <v>20</v>
      </c>
      <c r="H945">
        <v>114</v>
      </c>
      <c r="I945" s="5">
        <f t="shared" si="940"/>
        <v>104.99122807017544</v>
      </c>
      <c r="J945" t="s">
        <v>21</v>
      </c>
      <c r="K945" t="s">
        <v>22</v>
      </c>
      <c r="L945">
        <v>1411534800</v>
      </c>
      <c r="M945" s="10">
        <f t="shared" si="941"/>
        <v>41906.208333333336</v>
      </c>
      <c r="N945">
        <v>1414558800</v>
      </c>
      <c r="O945" s="10">
        <f t="shared" ref="O945" si="988">(((N945/60)/60)/24)+DATE(1970,1,1)</f>
        <v>41941.208333333336</v>
      </c>
      <c r="P945" t="b">
        <v>0</v>
      </c>
      <c r="Q945" t="b">
        <v>0</v>
      </c>
      <c r="R945" t="s">
        <v>17</v>
      </c>
      <c r="S945" s="6" t="str">
        <f>TRIM(MID(SUBSTITUTE($R945,"/",REPT(" ",LEN($R945))),(COLUMNS($R945:R945)-1)*LEN($R945)+1,LEN($R945)))</f>
        <v>food</v>
      </c>
      <c r="T945" s="6" t="str">
        <f>TRIM(MID(SUBSTITUTE($R945,"/",REPT(" ",LEN($R945))),(COLUMNS($R945:S945)-1)*LEN($R945)+1,LEN($R945)))</f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939"/>
        <v>81.42</v>
      </c>
      <c r="G946" t="s">
        <v>14</v>
      </c>
      <c r="H946">
        <v>263</v>
      </c>
      <c r="I946" s="5">
        <f t="shared" si="940"/>
        <v>30.958174904942965</v>
      </c>
      <c r="J946" t="s">
        <v>26</v>
      </c>
      <c r="K946" t="s">
        <v>27</v>
      </c>
      <c r="L946">
        <v>1486706400</v>
      </c>
      <c r="M946" s="10">
        <f t="shared" si="941"/>
        <v>42776.25</v>
      </c>
      <c r="N946">
        <v>1488348000</v>
      </c>
      <c r="O946" s="10">
        <f t="shared" ref="O946" si="989">(((N946/60)/60)/24)+DATE(1970,1,1)</f>
        <v>42795.25</v>
      </c>
      <c r="P946" t="b">
        <v>0</v>
      </c>
      <c r="Q946" t="b">
        <v>0</v>
      </c>
      <c r="R946" t="s">
        <v>122</v>
      </c>
      <c r="S946" s="6" t="str">
        <f>TRIM(MID(SUBSTITUTE($R946,"/",REPT(" ",LEN($R946))),(COLUMNS($R946:R946)-1)*LEN($R946)+1,LEN($R946)))</f>
        <v>photography</v>
      </c>
      <c r="T946" s="6" t="str">
        <f>TRIM(MID(SUBSTITUTE($R946,"/",REPT(" ",LEN($R946))),(COLUMNS($R946:S946)-1)*LEN($R946)+1,LEN($R946)))</f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939"/>
        <v>32.444767441860463</v>
      </c>
      <c r="G947" t="s">
        <v>14</v>
      </c>
      <c r="H947">
        <v>1691</v>
      </c>
      <c r="I947" s="5">
        <f t="shared" si="940"/>
        <v>33.001182732111175</v>
      </c>
      <c r="J947" t="s">
        <v>21</v>
      </c>
      <c r="K947" t="s">
        <v>22</v>
      </c>
      <c r="L947">
        <v>1333602000</v>
      </c>
      <c r="M947" s="10">
        <f t="shared" si="941"/>
        <v>41004.208333333336</v>
      </c>
      <c r="N947">
        <v>1334898000</v>
      </c>
      <c r="O947" s="10">
        <f t="shared" ref="O947" si="990">(((N947/60)/60)/24)+DATE(1970,1,1)</f>
        <v>41019.208333333336</v>
      </c>
      <c r="P947" t="b">
        <v>1</v>
      </c>
      <c r="Q947" t="b">
        <v>0</v>
      </c>
      <c r="R947" t="s">
        <v>122</v>
      </c>
      <c r="S947" s="6" t="str">
        <f>TRIM(MID(SUBSTITUTE($R947,"/",REPT(" ",LEN($R947))),(COLUMNS($R947:R947)-1)*LEN($R947)+1,LEN($R947)))</f>
        <v>photography</v>
      </c>
      <c r="T947" s="6" t="str">
        <f>TRIM(MID(SUBSTITUTE($R947,"/",REPT(" ",LEN($R947))),(COLUMNS($R947:S947)-1)*LEN($R947)+1,LEN($R947)))</f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939"/>
        <v>9.9141184124918666</v>
      </c>
      <c r="G948" t="s">
        <v>14</v>
      </c>
      <c r="H948">
        <v>181</v>
      </c>
      <c r="I948" s="5">
        <f t="shared" si="940"/>
        <v>84.187845303867405</v>
      </c>
      <c r="J948" t="s">
        <v>21</v>
      </c>
      <c r="K948" t="s">
        <v>22</v>
      </c>
      <c r="L948">
        <v>1308200400</v>
      </c>
      <c r="M948" s="10">
        <f t="shared" si="941"/>
        <v>40710.208333333336</v>
      </c>
      <c r="N948">
        <v>1308373200</v>
      </c>
      <c r="O948" s="10">
        <f t="shared" ref="O948" si="991">(((N948/60)/60)/24)+DATE(1970,1,1)</f>
        <v>40712.208333333336</v>
      </c>
      <c r="P948" t="b">
        <v>0</v>
      </c>
      <c r="Q948" t="b">
        <v>0</v>
      </c>
      <c r="R948" t="s">
        <v>33</v>
      </c>
      <c r="S948" s="6" t="str">
        <f>TRIM(MID(SUBSTITUTE($R948,"/",REPT(" ",LEN($R948))),(COLUMNS($R948:R948)-1)*LEN($R948)+1,LEN($R948)))</f>
        <v>theater</v>
      </c>
      <c r="T948" s="6" t="str">
        <f>TRIM(MID(SUBSTITUTE($R948,"/",REPT(" ",LEN($R948))),(COLUMNS($R948:S948)-1)*LEN($R948)+1,LEN($R948)))</f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939"/>
        <v>26.694444444444443</v>
      </c>
      <c r="G949" t="s">
        <v>14</v>
      </c>
      <c r="H949">
        <v>13</v>
      </c>
      <c r="I949" s="5">
        <f t="shared" si="940"/>
        <v>73.92307692307692</v>
      </c>
      <c r="J949" t="s">
        <v>21</v>
      </c>
      <c r="K949" t="s">
        <v>22</v>
      </c>
      <c r="L949">
        <v>1411707600</v>
      </c>
      <c r="M949" s="10">
        <f t="shared" si="941"/>
        <v>41908.208333333336</v>
      </c>
      <c r="N949">
        <v>1412312400</v>
      </c>
      <c r="O949" s="10">
        <f t="shared" ref="O949" si="992">(((N949/60)/60)/24)+DATE(1970,1,1)</f>
        <v>41915.208333333336</v>
      </c>
      <c r="P949" t="b">
        <v>0</v>
      </c>
      <c r="Q949" t="b">
        <v>0</v>
      </c>
      <c r="R949" t="s">
        <v>33</v>
      </c>
      <c r="S949" s="6" t="str">
        <f>TRIM(MID(SUBSTITUTE($R949,"/",REPT(" ",LEN($R949))),(COLUMNS($R949:R949)-1)*LEN($R949)+1,LEN($R949)))</f>
        <v>theater</v>
      </c>
      <c r="T949" s="6" t="str">
        <f>TRIM(MID(SUBSTITUTE($R949,"/",REPT(" ",LEN($R949))),(COLUMNS($R949:S949)-1)*LEN($R949)+1,LEN($R949)))</f>
        <v>plays</v>
      </c>
    </row>
    <row r="950" spans="1:20" hidden="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939"/>
        <v>62.957446808510639</v>
      </c>
      <c r="G950" t="s">
        <v>74</v>
      </c>
      <c r="H950">
        <v>160</v>
      </c>
      <c r="I950" s="5">
        <f t="shared" si="940"/>
        <v>36.987499999999997</v>
      </c>
      <c r="J950" t="s">
        <v>21</v>
      </c>
      <c r="K950" t="s">
        <v>22</v>
      </c>
      <c r="L950">
        <v>1418364000</v>
      </c>
      <c r="M950" s="10">
        <f t="shared" si="941"/>
        <v>41985.25</v>
      </c>
      <c r="N950">
        <v>1419228000</v>
      </c>
      <c r="O950" s="10">
        <f t="shared" ref="O950" si="993">(((N950/60)/60)/24)+DATE(1970,1,1)</f>
        <v>41995.25</v>
      </c>
      <c r="P950" t="b">
        <v>1</v>
      </c>
      <c r="Q950" t="b">
        <v>1</v>
      </c>
      <c r="R950" t="s">
        <v>42</v>
      </c>
      <c r="S950" s="6" t="str">
        <f>TRIM(MID(SUBSTITUTE($R950,"/",REPT(" ",LEN($R950))),(COLUMNS($R950:R950)-1)*LEN($R950)+1,LEN($R950)))</f>
        <v>film &amp; video</v>
      </c>
      <c r="T950" s="6" t="str">
        <f>TRIM(MID(SUBSTITUTE($R950,"/",REPT(" ",LEN($R950))),(COLUMNS($R950:S950)-1)*LEN($R950)+1,LEN($R950)))</f>
        <v>documentary</v>
      </c>
    </row>
    <row r="951" spans="1:20" ht="31.5" hidden="1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939"/>
        <v>161.35593220338984</v>
      </c>
      <c r="G951" t="s">
        <v>20</v>
      </c>
      <c r="H951">
        <v>203</v>
      </c>
      <c r="I951" s="5">
        <f t="shared" si="940"/>
        <v>46.896551724137929</v>
      </c>
      <c r="J951" t="s">
        <v>21</v>
      </c>
      <c r="K951" t="s">
        <v>22</v>
      </c>
      <c r="L951">
        <v>1429333200</v>
      </c>
      <c r="M951" s="10">
        <f t="shared" si="941"/>
        <v>42112.208333333328</v>
      </c>
      <c r="N951">
        <v>1430974800</v>
      </c>
      <c r="O951" s="10">
        <f t="shared" ref="O951" si="994">(((N951/60)/60)/24)+DATE(1970,1,1)</f>
        <v>42131.208333333328</v>
      </c>
      <c r="P951" t="b">
        <v>0</v>
      </c>
      <c r="Q951" t="b">
        <v>0</v>
      </c>
      <c r="R951" t="s">
        <v>28</v>
      </c>
      <c r="S951" s="6" t="str">
        <f>TRIM(MID(SUBSTITUTE($R951,"/",REPT(" ",LEN($R951))),(COLUMNS($R951:R951)-1)*LEN($R951)+1,LEN($R951)))</f>
        <v>technology</v>
      </c>
      <c r="T951" s="6" t="str">
        <f>TRIM(MID(SUBSTITUTE($R951,"/",REPT(" ",LEN($R951))),(COLUMNS($R951:S951)-1)*LEN($R951)+1,LEN($R951)))</f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939"/>
        <v>5</v>
      </c>
      <c r="G952" t="s">
        <v>14</v>
      </c>
      <c r="H952">
        <v>1</v>
      </c>
      <c r="I952" s="5">
        <f t="shared" si="940"/>
        <v>5</v>
      </c>
      <c r="J952" t="s">
        <v>21</v>
      </c>
      <c r="K952" t="s">
        <v>22</v>
      </c>
      <c r="L952">
        <v>1555390800</v>
      </c>
      <c r="M952" s="10">
        <f t="shared" si="941"/>
        <v>43571.208333333328</v>
      </c>
      <c r="N952">
        <v>1555822800</v>
      </c>
      <c r="O952" s="10">
        <f t="shared" ref="O952" si="995">(((N952/60)/60)/24)+DATE(1970,1,1)</f>
        <v>43576.208333333328</v>
      </c>
      <c r="P952" t="b">
        <v>0</v>
      </c>
      <c r="Q952" t="b">
        <v>1</v>
      </c>
      <c r="R952" t="s">
        <v>33</v>
      </c>
      <c r="S952" s="6" t="str">
        <f>TRIM(MID(SUBSTITUTE($R952,"/",REPT(" ",LEN($R952))),(COLUMNS($R952:R952)-1)*LEN($R952)+1,LEN($R952)))</f>
        <v>theater</v>
      </c>
      <c r="T952" s="6" t="str">
        <f>TRIM(MID(SUBSTITUTE($R952,"/",REPT(" ",LEN($R952))),(COLUMNS($R952:S952)-1)*LEN($R952)+1,LEN($R952)))</f>
        <v>plays</v>
      </c>
    </row>
    <row r="953" spans="1:20" hidden="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939"/>
        <v>1096.9379310344827</v>
      </c>
      <c r="G953" t="s">
        <v>20</v>
      </c>
      <c r="H953">
        <v>1559</v>
      </c>
      <c r="I953" s="5">
        <f t="shared" si="940"/>
        <v>102.02437459910199</v>
      </c>
      <c r="J953" t="s">
        <v>21</v>
      </c>
      <c r="K953" t="s">
        <v>22</v>
      </c>
      <c r="L953">
        <v>1482732000</v>
      </c>
      <c r="M953" s="10">
        <f t="shared" si="941"/>
        <v>42730.25</v>
      </c>
      <c r="N953">
        <v>1482818400</v>
      </c>
      <c r="O953" s="10">
        <f t="shared" ref="O953" si="996">(((N953/60)/60)/24)+DATE(1970,1,1)</f>
        <v>42731.25</v>
      </c>
      <c r="P953" t="b">
        <v>0</v>
      </c>
      <c r="Q953" t="b">
        <v>1</v>
      </c>
      <c r="R953" t="s">
        <v>23</v>
      </c>
      <c r="S953" s="6" t="str">
        <f>TRIM(MID(SUBSTITUTE($R953,"/",REPT(" ",LEN($R953))),(COLUMNS($R953:R953)-1)*LEN($R953)+1,LEN($R953)))</f>
        <v>music</v>
      </c>
      <c r="T953" s="6" t="str">
        <f>TRIM(MID(SUBSTITUTE($R953,"/",REPT(" ",LEN($R953))),(COLUMNS($R953:S953)-1)*LEN($R953)+1,LEN($R953)))</f>
        <v>rock</v>
      </c>
    </row>
    <row r="954" spans="1:20" hidden="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939"/>
        <v>70.094158075601371</v>
      </c>
      <c r="G954" t="s">
        <v>74</v>
      </c>
      <c r="H954">
        <v>2266</v>
      </c>
      <c r="I954" s="5">
        <f t="shared" si="940"/>
        <v>45.007502206531335</v>
      </c>
      <c r="J954" t="s">
        <v>21</v>
      </c>
      <c r="K954" t="s">
        <v>22</v>
      </c>
      <c r="L954">
        <v>1470718800</v>
      </c>
      <c r="M954" s="10">
        <f t="shared" si="941"/>
        <v>42591.208333333328</v>
      </c>
      <c r="N954">
        <v>1471928400</v>
      </c>
      <c r="O954" s="10">
        <f t="shared" ref="O954" si="997">(((N954/60)/60)/24)+DATE(1970,1,1)</f>
        <v>42605.208333333328</v>
      </c>
      <c r="P954" t="b">
        <v>0</v>
      </c>
      <c r="Q954" t="b">
        <v>0</v>
      </c>
      <c r="R954" t="s">
        <v>42</v>
      </c>
      <c r="S954" s="6" t="str">
        <f>TRIM(MID(SUBSTITUTE($R954,"/",REPT(" ",LEN($R954))),(COLUMNS($R954:R954)-1)*LEN($R954)+1,LEN($R954)))</f>
        <v>film &amp; video</v>
      </c>
      <c r="T954" s="6" t="str">
        <f>TRIM(MID(SUBSTITUTE($R954,"/",REPT(" ",LEN($R954))),(COLUMNS($R954:S954)-1)*LEN($R954)+1,LEN($R954)))</f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939"/>
        <v>60</v>
      </c>
      <c r="G955" t="s">
        <v>14</v>
      </c>
      <c r="H955">
        <v>21</v>
      </c>
      <c r="I955" s="5">
        <f t="shared" si="940"/>
        <v>94.285714285714292</v>
      </c>
      <c r="J955" t="s">
        <v>21</v>
      </c>
      <c r="K955" t="s">
        <v>22</v>
      </c>
      <c r="L955">
        <v>1450591200</v>
      </c>
      <c r="M955" s="10">
        <f t="shared" si="941"/>
        <v>42358.25</v>
      </c>
      <c r="N955">
        <v>1453701600</v>
      </c>
      <c r="O955" s="10">
        <f t="shared" ref="O955" si="998">(((N955/60)/60)/24)+DATE(1970,1,1)</f>
        <v>42394.25</v>
      </c>
      <c r="P955" t="b">
        <v>0</v>
      </c>
      <c r="Q955" t="b">
        <v>1</v>
      </c>
      <c r="R955" t="s">
        <v>474</v>
      </c>
      <c r="S955" s="6" t="str">
        <f>TRIM(MID(SUBSTITUTE($R955,"/",REPT(" ",LEN($R955))),(COLUMNS($R955:R955)-1)*LEN($R955)+1,LEN($R955)))</f>
        <v>film &amp; video</v>
      </c>
      <c r="T955" s="6" t="str">
        <f>TRIM(MID(SUBSTITUTE($R955,"/",REPT(" ",LEN($R955))),(COLUMNS($R955:S955)-1)*LEN($R955)+1,LEN($R955)))</f>
        <v>science fiction</v>
      </c>
    </row>
    <row r="956" spans="1:20" hidden="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939"/>
        <v>367.0985915492958</v>
      </c>
      <c r="G956" t="s">
        <v>20</v>
      </c>
      <c r="H956">
        <v>1548</v>
      </c>
      <c r="I956" s="5">
        <f t="shared" si="940"/>
        <v>101.02325581395348</v>
      </c>
      <c r="J956" t="s">
        <v>26</v>
      </c>
      <c r="K956" t="s">
        <v>27</v>
      </c>
      <c r="L956">
        <v>1348290000</v>
      </c>
      <c r="M956" s="10">
        <f t="shared" si="941"/>
        <v>41174.208333333336</v>
      </c>
      <c r="N956">
        <v>1350363600</v>
      </c>
      <c r="O956" s="10">
        <f t="shared" ref="O956" si="999">(((N956/60)/60)/24)+DATE(1970,1,1)</f>
        <v>41198.208333333336</v>
      </c>
      <c r="P956" t="b">
        <v>0</v>
      </c>
      <c r="Q956" t="b">
        <v>0</v>
      </c>
      <c r="R956" t="s">
        <v>28</v>
      </c>
      <c r="S956" s="6" t="str">
        <f>TRIM(MID(SUBSTITUTE($R956,"/",REPT(" ",LEN($R956))),(COLUMNS($R956:R956)-1)*LEN($R956)+1,LEN($R956)))</f>
        <v>technology</v>
      </c>
      <c r="T956" s="6" t="str">
        <f>TRIM(MID(SUBSTITUTE($R956,"/",REPT(" ",LEN($R956))),(COLUMNS($R956:S956)-1)*LEN($R956)+1,LEN($R956)))</f>
        <v>web</v>
      </c>
    </row>
    <row r="957" spans="1:20" ht="31.5" hidden="1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939"/>
        <v>1109</v>
      </c>
      <c r="G957" t="s">
        <v>20</v>
      </c>
      <c r="H957">
        <v>80</v>
      </c>
      <c r="I957" s="5">
        <f t="shared" si="940"/>
        <v>97.037499999999994</v>
      </c>
      <c r="J957" t="s">
        <v>21</v>
      </c>
      <c r="K957" t="s">
        <v>22</v>
      </c>
      <c r="L957">
        <v>1353823200</v>
      </c>
      <c r="M957" s="10">
        <f t="shared" si="941"/>
        <v>41238.25</v>
      </c>
      <c r="N957">
        <v>1353996000</v>
      </c>
      <c r="O957" s="10">
        <f t="shared" ref="O957" si="1000">(((N957/60)/60)/24)+DATE(1970,1,1)</f>
        <v>41240.25</v>
      </c>
      <c r="P957" t="b">
        <v>0</v>
      </c>
      <c r="Q957" t="b">
        <v>0</v>
      </c>
      <c r="R957" t="s">
        <v>33</v>
      </c>
      <c r="S957" s="6" t="str">
        <f>TRIM(MID(SUBSTITUTE($R957,"/",REPT(" ",LEN($R957))),(COLUMNS($R957:R957)-1)*LEN($R957)+1,LEN($R957)))</f>
        <v>theater</v>
      </c>
      <c r="T957" s="6" t="str">
        <f>TRIM(MID(SUBSTITUTE($R957,"/",REPT(" ",LEN($R957))),(COLUMNS($R957:S957)-1)*LEN($R957)+1,LEN($R957)))</f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939"/>
        <v>19.028784648187631</v>
      </c>
      <c r="G958" t="s">
        <v>14</v>
      </c>
      <c r="H958">
        <v>830</v>
      </c>
      <c r="I958" s="5">
        <f t="shared" si="940"/>
        <v>43.00963855421687</v>
      </c>
      <c r="J958" t="s">
        <v>21</v>
      </c>
      <c r="K958" t="s">
        <v>22</v>
      </c>
      <c r="L958">
        <v>1450764000</v>
      </c>
      <c r="M958" s="10">
        <f t="shared" si="941"/>
        <v>42360.25</v>
      </c>
      <c r="N958">
        <v>1451109600</v>
      </c>
      <c r="O958" s="10">
        <f t="shared" ref="O958" si="1001">(((N958/60)/60)/24)+DATE(1970,1,1)</f>
        <v>42364.25</v>
      </c>
      <c r="P958" t="b">
        <v>0</v>
      </c>
      <c r="Q958" t="b">
        <v>0</v>
      </c>
      <c r="R958" t="s">
        <v>474</v>
      </c>
      <c r="S958" s="6" t="str">
        <f>TRIM(MID(SUBSTITUTE($R958,"/",REPT(" ",LEN($R958))),(COLUMNS($R958:R958)-1)*LEN($R958)+1,LEN($R958)))</f>
        <v>film &amp; video</v>
      </c>
      <c r="T958" s="6" t="str">
        <f>TRIM(MID(SUBSTITUTE($R958,"/",REPT(" ",LEN($R958))),(COLUMNS($R958:S958)-1)*LEN($R958)+1,LEN($R958)))</f>
        <v>science fiction</v>
      </c>
    </row>
    <row r="959" spans="1:20" hidden="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939"/>
        <v>126.87755102040816</v>
      </c>
      <c r="G959" t="s">
        <v>20</v>
      </c>
      <c r="H959">
        <v>131</v>
      </c>
      <c r="I959" s="5">
        <f t="shared" si="940"/>
        <v>94.916030534351151</v>
      </c>
      <c r="J959" t="s">
        <v>21</v>
      </c>
      <c r="K959" t="s">
        <v>22</v>
      </c>
      <c r="L959">
        <v>1329372000</v>
      </c>
      <c r="M959" s="10">
        <f t="shared" si="941"/>
        <v>40955.25</v>
      </c>
      <c r="N959">
        <v>1329631200</v>
      </c>
      <c r="O959" s="10">
        <f t="shared" ref="O959" si="1002">(((N959/60)/60)/24)+DATE(1970,1,1)</f>
        <v>40958.25</v>
      </c>
      <c r="P959" t="b">
        <v>0</v>
      </c>
      <c r="Q959" t="b">
        <v>0</v>
      </c>
      <c r="R959" t="s">
        <v>33</v>
      </c>
      <c r="S959" s="6" t="str">
        <f>TRIM(MID(SUBSTITUTE($R959,"/",REPT(" ",LEN($R959))),(COLUMNS($R959:R959)-1)*LEN($R959)+1,LEN($R959)))</f>
        <v>theater</v>
      </c>
      <c r="T959" s="6" t="str">
        <f>TRIM(MID(SUBSTITUTE($R959,"/",REPT(" ",LEN($R959))),(COLUMNS($R959:S959)-1)*LEN($R959)+1,LEN($R959)))</f>
        <v>plays</v>
      </c>
    </row>
    <row r="960" spans="1:20" ht="31.5" hidden="1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939"/>
        <v>734.63636363636363</v>
      </c>
      <c r="G960" t="s">
        <v>20</v>
      </c>
      <c r="H960">
        <v>112</v>
      </c>
      <c r="I960" s="5">
        <f t="shared" si="940"/>
        <v>72.151785714285708</v>
      </c>
      <c r="J960" t="s">
        <v>21</v>
      </c>
      <c r="K960" t="s">
        <v>22</v>
      </c>
      <c r="L960">
        <v>1277096400</v>
      </c>
      <c r="M960" s="10">
        <f t="shared" si="941"/>
        <v>40350.208333333336</v>
      </c>
      <c r="N960">
        <v>1278997200</v>
      </c>
      <c r="O960" s="10">
        <f t="shared" ref="O960" si="1003">(((N960/60)/60)/24)+DATE(1970,1,1)</f>
        <v>40372.208333333336</v>
      </c>
      <c r="P960" t="b">
        <v>0</v>
      </c>
      <c r="Q960" t="b">
        <v>0</v>
      </c>
      <c r="R960" t="s">
        <v>71</v>
      </c>
      <c r="S960" s="6" t="str">
        <f>TRIM(MID(SUBSTITUTE($R960,"/",REPT(" ",LEN($R960))),(COLUMNS($R960:R960)-1)*LEN($R960)+1,LEN($R960)))</f>
        <v>film &amp; video</v>
      </c>
      <c r="T960" s="6" t="str">
        <f>TRIM(MID(SUBSTITUTE($R960,"/",REPT(" ",LEN($R960))),(COLUMNS($R960:S960)-1)*LEN($R960)+1,LEN($R960)))</f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939"/>
        <v>4.5731034482758623</v>
      </c>
      <c r="G961" t="s">
        <v>14</v>
      </c>
      <c r="H961">
        <v>130</v>
      </c>
      <c r="I961" s="5">
        <f t="shared" si="940"/>
        <v>51.007692307692309</v>
      </c>
      <c r="J961" t="s">
        <v>21</v>
      </c>
      <c r="K961" t="s">
        <v>22</v>
      </c>
      <c r="L961">
        <v>1277701200</v>
      </c>
      <c r="M961" s="10">
        <f t="shared" si="941"/>
        <v>40357.208333333336</v>
      </c>
      <c r="N961">
        <v>1280120400</v>
      </c>
      <c r="O961" s="10">
        <f t="shared" ref="O961" si="1004">(((N961/60)/60)/24)+DATE(1970,1,1)</f>
        <v>40385.208333333336</v>
      </c>
      <c r="P961" t="b">
        <v>0</v>
      </c>
      <c r="Q961" t="b">
        <v>0</v>
      </c>
      <c r="R961" t="s">
        <v>206</v>
      </c>
      <c r="S961" s="6" t="str">
        <f>TRIM(MID(SUBSTITUTE($R961,"/",REPT(" ",LEN($R961))),(COLUMNS($R961:R961)-1)*LEN($R961)+1,LEN($R961)))</f>
        <v>publishing</v>
      </c>
      <c r="T961" s="6" t="str">
        <f>TRIM(MID(SUBSTITUTE($R961,"/",REPT(" ",LEN($R961))),(COLUMNS($R961:S961)-1)*LEN($R961)+1,LEN($R961)))</f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939"/>
        <v>85.054545454545448</v>
      </c>
      <c r="G962" t="s">
        <v>14</v>
      </c>
      <c r="H962">
        <v>55</v>
      </c>
      <c r="I962" s="5">
        <f t="shared" si="940"/>
        <v>85.054545454545448</v>
      </c>
      <c r="J962" t="s">
        <v>21</v>
      </c>
      <c r="K962" t="s">
        <v>22</v>
      </c>
      <c r="L962">
        <v>1454911200</v>
      </c>
      <c r="M962" s="10">
        <f t="shared" si="941"/>
        <v>42408.25</v>
      </c>
      <c r="N962">
        <v>1458104400</v>
      </c>
      <c r="O962" s="10">
        <f t="shared" ref="O962" si="1005">(((N962/60)/60)/24)+DATE(1970,1,1)</f>
        <v>42445.208333333328</v>
      </c>
      <c r="P962" t="b">
        <v>0</v>
      </c>
      <c r="Q962" t="b">
        <v>0</v>
      </c>
      <c r="R962" t="s">
        <v>28</v>
      </c>
      <c r="S962" s="6" t="str">
        <f>TRIM(MID(SUBSTITUTE($R962,"/",REPT(" ",LEN($R962))),(COLUMNS($R962:R962)-1)*LEN($R962)+1,LEN($R962)))</f>
        <v>technology</v>
      </c>
      <c r="T962" s="6" t="str">
        <f>TRIM(MID(SUBSTITUTE($R962,"/",REPT(" ",LEN($R962))),(COLUMNS($R962:S962)-1)*LEN($R962)+1,LEN($R962)))</f>
        <v>web</v>
      </c>
    </row>
    <row r="963" spans="1:20" hidden="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1006">E963/D963*100</f>
        <v>119.29824561403508</v>
      </c>
      <c r="G963" t="s">
        <v>20</v>
      </c>
      <c r="H963">
        <v>155</v>
      </c>
      <c r="I963" s="5">
        <f t="shared" ref="I963:I1001" si="1007">IFERROR(E963/H963,0)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O1001" si="1008">(((L963/60)/60)/24)+DATE(1970,1,1)</f>
        <v>40591.25</v>
      </c>
      <c r="N963">
        <v>1298268000</v>
      </c>
      <c r="O963" s="10">
        <f t="shared" ref="O963" si="1009">(((N963/60)/60)/24)+DATE(1970,1,1)</f>
        <v>40595.25</v>
      </c>
      <c r="P963" t="b">
        <v>0</v>
      </c>
      <c r="Q963" t="b">
        <v>0</v>
      </c>
      <c r="R963" t="s">
        <v>206</v>
      </c>
      <c r="S963" s="6" t="str">
        <f>TRIM(MID(SUBSTITUTE($R963,"/",REPT(" ",LEN($R963))),(COLUMNS($R963:R963)-1)*LEN($R963)+1,LEN($R963)))</f>
        <v>publishing</v>
      </c>
      <c r="T963" s="6" t="str">
        <f>TRIM(MID(SUBSTITUTE($R963,"/",REPT(" ",LEN($R963))),(COLUMNS($R963:S963)-1)*LEN($R963)+1,LEN($R963)))</f>
        <v>translations</v>
      </c>
    </row>
    <row r="964" spans="1:20" hidden="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1006"/>
        <v>296.02777777777777</v>
      </c>
      <c r="G964" t="s">
        <v>20</v>
      </c>
      <c r="H964">
        <v>266</v>
      </c>
      <c r="I964" s="5">
        <f t="shared" si="1007"/>
        <v>40.063909774436091</v>
      </c>
      <c r="J964" t="s">
        <v>21</v>
      </c>
      <c r="K964" t="s">
        <v>22</v>
      </c>
      <c r="L964">
        <v>1384408800</v>
      </c>
      <c r="M964" s="10">
        <f t="shared" si="1008"/>
        <v>41592.25</v>
      </c>
      <c r="N964">
        <v>1386223200</v>
      </c>
      <c r="O964" s="10">
        <f t="shared" ref="O964" si="1010">(((N964/60)/60)/24)+DATE(1970,1,1)</f>
        <v>41613.25</v>
      </c>
      <c r="P964" t="b">
        <v>0</v>
      </c>
      <c r="Q964" t="b">
        <v>0</v>
      </c>
      <c r="R964" t="s">
        <v>17</v>
      </c>
      <c r="S964" s="6" t="str">
        <f>TRIM(MID(SUBSTITUTE($R964,"/",REPT(" ",LEN($R964))),(COLUMNS($R964:R964)-1)*LEN($R964)+1,LEN($R964)))</f>
        <v>food</v>
      </c>
      <c r="T964" s="6" t="str">
        <f>TRIM(MID(SUBSTITUTE($R964,"/",REPT(" ",LEN($R964))),(COLUMNS($R964:S964)-1)*LEN($R964)+1,LEN($R964)))</f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1006"/>
        <v>84.694915254237287</v>
      </c>
      <c r="G965" t="s">
        <v>14</v>
      </c>
      <c r="H965">
        <v>114</v>
      </c>
      <c r="I965" s="5">
        <f t="shared" si="1007"/>
        <v>43.833333333333336</v>
      </c>
      <c r="J965" t="s">
        <v>107</v>
      </c>
      <c r="K965" t="s">
        <v>108</v>
      </c>
      <c r="L965">
        <v>1299304800</v>
      </c>
      <c r="M965" s="10">
        <f t="shared" si="1008"/>
        <v>40607.25</v>
      </c>
      <c r="N965">
        <v>1299823200</v>
      </c>
      <c r="O965" s="10">
        <f t="shared" ref="O965" si="1011">(((N965/60)/60)/24)+DATE(1970,1,1)</f>
        <v>40613.25</v>
      </c>
      <c r="P965" t="b">
        <v>0</v>
      </c>
      <c r="Q965" t="b">
        <v>1</v>
      </c>
      <c r="R965" t="s">
        <v>122</v>
      </c>
      <c r="S965" s="6" t="str">
        <f>TRIM(MID(SUBSTITUTE($R965,"/",REPT(" ",LEN($R965))),(COLUMNS($R965:R965)-1)*LEN($R965)+1,LEN($R965)))</f>
        <v>photography</v>
      </c>
      <c r="T965" s="6" t="str">
        <f>TRIM(MID(SUBSTITUTE($R965,"/",REPT(" ",LEN($R965))),(COLUMNS($R965:S965)-1)*LEN($R965)+1,LEN($R965)))</f>
        <v>photography books</v>
      </c>
    </row>
    <row r="966" spans="1:20" hidden="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1006"/>
        <v>355.7837837837838</v>
      </c>
      <c r="G966" t="s">
        <v>20</v>
      </c>
      <c r="H966">
        <v>155</v>
      </c>
      <c r="I966" s="5">
        <f t="shared" si="1007"/>
        <v>84.92903225806451</v>
      </c>
      <c r="J966" t="s">
        <v>21</v>
      </c>
      <c r="K966" t="s">
        <v>22</v>
      </c>
      <c r="L966">
        <v>1431320400</v>
      </c>
      <c r="M966" s="10">
        <f t="shared" si="1008"/>
        <v>42135.208333333328</v>
      </c>
      <c r="N966">
        <v>1431752400</v>
      </c>
      <c r="O966" s="10">
        <f t="shared" ref="O966" si="1012">(((N966/60)/60)/24)+DATE(1970,1,1)</f>
        <v>42140.208333333328</v>
      </c>
      <c r="P966" t="b">
        <v>0</v>
      </c>
      <c r="Q966" t="b">
        <v>0</v>
      </c>
      <c r="R966" t="s">
        <v>33</v>
      </c>
      <c r="S966" s="6" t="str">
        <f>TRIM(MID(SUBSTITUTE($R966,"/",REPT(" ",LEN($R966))),(COLUMNS($R966:R966)-1)*LEN($R966)+1,LEN($R966)))</f>
        <v>theater</v>
      </c>
      <c r="T966" s="6" t="str">
        <f>TRIM(MID(SUBSTITUTE($R966,"/",REPT(" ",LEN($R966))),(COLUMNS($R966:S966)-1)*LEN($R966)+1,LEN($R966)))</f>
        <v>plays</v>
      </c>
    </row>
    <row r="967" spans="1:20" hidden="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1006"/>
        <v>386.40909090909093</v>
      </c>
      <c r="G967" t="s">
        <v>20</v>
      </c>
      <c r="H967">
        <v>207</v>
      </c>
      <c r="I967" s="5">
        <f t="shared" si="1007"/>
        <v>41.067632850241544</v>
      </c>
      <c r="J967" t="s">
        <v>40</v>
      </c>
      <c r="K967" t="s">
        <v>41</v>
      </c>
      <c r="L967">
        <v>1264399200</v>
      </c>
      <c r="M967" s="10">
        <f t="shared" si="1008"/>
        <v>40203.25</v>
      </c>
      <c r="N967">
        <v>1267855200</v>
      </c>
      <c r="O967" s="10">
        <f t="shared" ref="O967" si="1013">(((N967/60)/60)/24)+DATE(1970,1,1)</f>
        <v>40243.25</v>
      </c>
      <c r="P967" t="b">
        <v>0</v>
      </c>
      <c r="Q967" t="b">
        <v>0</v>
      </c>
      <c r="R967" t="s">
        <v>23</v>
      </c>
      <c r="S967" s="6" t="str">
        <f>TRIM(MID(SUBSTITUTE($R967,"/",REPT(" ",LEN($R967))),(COLUMNS($R967:R967)-1)*LEN($R967)+1,LEN($R967)))</f>
        <v>music</v>
      </c>
      <c r="T967" s="6" t="str">
        <f>TRIM(MID(SUBSTITUTE($R967,"/",REPT(" ",LEN($R967))),(COLUMNS($R967:S967)-1)*LEN($R967)+1,LEN($R967)))</f>
        <v>rock</v>
      </c>
    </row>
    <row r="968" spans="1:20" hidden="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1006"/>
        <v>792.23529411764707</v>
      </c>
      <c r="G968" t="s">
        <v>20</v>
      </c>
      <c r="H968">
        <v>245</v>
      </c>
      <c r="I968" s="5">
        <f t="shared" si="1007"/>
        <v>54.971428571428568</v>
      </c>
      <c r="J968" t="s">
        <v>21</v>
      </c>
      <c r="K968" t="s">
        <v>22</v>
      </c>
      <c r="L968">
        <v>1497502800</v>
      </c>
      <c r="M968" s="10">
        <f t="shared" si="1008"/>
        <v>42901.208333333328</v>
      </c>
      <c r="N968">
        <v>1497675600</v>
      </c>
      <c r="O968" s="10">
        <f t="shared" ref="O968" si="1014">(((N968/60)/60)/24)+DATE(1970,1,1)</f>
        <v>42903.208333333328</v>
      </c>
      <c r="P968" t="b">
        <v>0</v>
      </c>
      <c r="Q968" t="b">
        <v>0</v>
      </c>
      <c r="R968" t="s">
        <v>33</v>
      </c>
      <c r="S968" s="6" t="str">
        <f>TRIM(MID(SUBSTITUTE($R968,"/",REPT(" ",LEN($R968))),(COLUMNS($R968:R968)-1)*LEN($R968)+1,LEN($R968)))</f>
        <v>theater</v>
      </c>
      <c r="T968" s="6" t="str">
        <f>TRIM(MID(SUBSTITUTE($R968,"/",REPT(" ",LEN($R968))),(COLUMNS($R968:S968)-1)*LEN($R968)+1,LEN($R968)))</f>
        <v>plays</v>
      </c>
    </row>
    <row r="969" spans="1:20" hidden="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1006"/>
        <v>137.03393665158373</v>
      </c>
      <c r="G969" t="s">
        <v>20</v>
      </c>
      <c r="H969">
        <v>1573</v>
      </c>
      <c r="I969" s="5">
        <f t="shared" si="1007"/>
        <v>77.010807374443743</v>
      </c>
      <c r="J969" t="s">
        <v>21</v>
      </c>
      <c r="K969" t="s">
        <v>22</v>
      </c>
      <c r="L969">
        <v>1333688400</v>
      </c>
      <c r="M969" s="10">
        <f t="shared" si="1008"/>
        <v>41005.208333333336</v>
      </c>
      <c r="N969">
        <v>1336885200</v>
      </c>
      <c r="O969" s="10">
        <f t="shared" ref="O969" si="1015">(((N969/60)/60)/24)+DATE(1970,1,1)</f>
        <v>41042.208333333336</v>
      </c>
      <c r="P969" t="b">
        <v>0</v>
      </c>
      <c r="Q969" t="b">
        <v>0</v>
      </c>
      <c r="R969" t="s">
        <v>319</v>
      </c>
      <c r="S969" s="6" t="str">
        <f>TRIM(MID(SUBSTITUTE($R969,"/",REPT(" ",LEN($R969))),(COLUMNS($R969:R969)-1)*LEN($R969)+1,LEN($R969)))</f>
        <v>music</v>
      </c>
      <c r="T969" s="6" t="str">
        <f>TRIM(MID(SUBSTITUTE($R969,"/",REPT(" ",LEN($R969))),(COLUMNS($R969:S969)-1)*LEN($R969)+1,LEN($R969)))</f>
        <v>world music</v>
      </c>
    </row>
    <row r="970" spans="1:20" ht="31.5" hidden="1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1006"/>
        <v>338.20833333333337</v>
      </c>
      <c r="G970" t="s">
        <v>20</v>
      </c>
      <c r="H970">
        <v>114</v>
      </c>
      <c r="I970" s="5">
        <f t="shared" si="1007"/>
        <v>71.201754385964918</v>
      </c>
      <c r="J970" t="s">
        <v>21</v>
      </c>
      <c r="K970" t="s">
        <v>22</v>
      </c>
      <c r="L970">
        <v>1293861600</v>
      </c>
      <c r="M970" s="10">
        <f t="shared" si="1008"/>
        <v>40544.25</v>
      </c>
      <c r="N970">
        <v>1295157600</v>
      </c>
      <c r="O970" s="10">
        <f t="shared" ref="O970" si="1016">(((N970/60)/60)/24)+DATE(1970,1,1)</f>
        <v>40559.25</v>
      </c>
      <c r="P970" t="b">
        <v>0</v>
      </c>
      <c r="Q970" t="b">
        <v>0</v>
      </c>
      <c r="R970" t="s">
        <v>17</v>
      </c>
      <c r="S970" s="6" t="str">
        <f>TRIM(MID(SUBSTITUTE($R970,"/",REPT(" ",LEN($R970))),(COLUMNS($R970:R970)-1)*LEN($R970)+1,LEN($R970)))</f>
        <v>food</v>
      </c>
      <c r="T970" s="6" t="str">
        <f>TRIM(MID(SUBSTITUTE($R970,"/",REPT(" ",LEN($R970))),(COLUMNS($R970:S970)-1)*LEN($R970)+1,LEN($R970)))</f>
        <v>food trucks</v>
      </c>
    </row>
    <row r="971" spans="1:20" hidden="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1006"/>
        <v>108.22784810126582</v>
      </c>
      <c r="G971" t="s">
        <v>20</v>
      </c>
      <c r="H971">
        <v>93</v>
      </c>
      <c r="I971" s="5">
        <f t="shared" si="1007"/>
        <v>91.935483870967744</v>
      </c>
      <c r="J971" t="s">
        <v>21</v>
      </c>
      <c r="K971" t="s">
        <v>22</v>
      </c>
      <c r="L971">
        <v>1576994400</v>
      </c>
      <c r="M971" s="10">
        <f t="shared" si="1008"/>
        <v>43821.25</v>
      </c>
      <c r="N971">
        <v>1577599200</v>
      </c>
      <c r="O971" s="10">
        <f t="shared" ref="O971" si="1017">(((N971/60)/60)/24)+DATE(1970,1,1)</f>
        <v>43828.25</v>
      </c>
      <c r="P971" t="b">
        <v>0</v>
      </c>
      <c r="Q971" t="b">
        <v>0</v>
      </c>
      <c r="R971" t="s">
        <v>33</v>
      </c>
      <c r="S971" s="6" t="str">
        <f>TRIM(MID(SUBSTITUTE($R971,"/",REPT(" ",LEN($R971))),(COLUMNS($R971:R971)-1)*LEN($R971)+1,LEN($R971)))</f>
        <v>theater</v>
      </c>
      <c r="T971" s="6" t="str">
        <f>TRIM(MID(SUBSTITUTE($R971,"/",REPT(" ",LEN($R971))),(COLUMNS($R971:S971)-1)*LEN($R971)+1,LEN($R971)))</f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1006"/>
        <v>60.757639620653315</v>
      </c>
      <c r="G972" t="s">
        <v>14</v>
      </c>
      <c r="H972">
        <v>594</v>
      </c>
      <c r="I972" s="5">
        <f t="shared" si="1007"/>
        <v>97.069023569023571</v>
      </c>
      <c r="J972" t="s">
        <v>21</v>
      </c>
      <c r="K972" t="s">
        <v>22</v>
      </c>
      <c r="L972">
        <v>1304917200</v>
      </c>
      <c r="M972" s="10">
        <f t="shared" si="1008"/>
        <v>40672.208333333336</v>
      </c>
      <c r="N972">
        <v>1305003600</v>
      </c>
      <c r="O972" s="10">
        <f t="shared" ref="O972" si="1018">(((N972/60)/60)/24)+DATE(1970,1,1)</f>
        <v>40673.208333333336</v>
      </c>
      <c r="P972" t="b">
        <v>0</v>
      </c>
      <c r="Q972" t="b">
        <v>0</v>
      </c>
      <c r="R972" t="s">
        <v>33</v>
      </c>
      <c r="S972" s="6" t="str">
        <f>TRIM(MID(SUBSTITUTE($R972,"/",REPT(" ",LEN($R972))),(COLUMNS($R972:R972)-1)*LEN($R972)+1,LEN($R972)))</f>
        <v>theater</v>
      </c>
      <c r="T972" s="6" t="str">
        <f>TRIM(MID(SUBSTITUTE($R972,"/",REPT(" ",LEN($R972))),(COLUMNS($R972:S972)-1)*LEN($R972)+1,LEN($R972)))</f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1006"/>
        <v>27.725490196078432</v>
      </c>
      <c r="G973" t="s">
        <v>14</v>
      </c>
      <c r="H973">
        <v>24</v>
      </c>
      <c r="I973" s="5">
        <f t="shared" si="1007"/>
        <v>58.916666666666664</v>
      </c>
      <c r="J973" t="s">
        <v>21</v>
      </c>
      <c r="K973" t="s">
        <v>22</v>
      </c>
      <c r="L973">
        <v>1381208400</v>
      </c>
      <c r="M973" s="10">
        <f t="shared" si="1008"/>
        <v>41555.208333333336</v>
      </c>
      <c r="N973">
        <v>1381726800</v>
      </c>
      <c r="O973" s="10">
        <f t="shared" ref="O973" si="1019">(((N973/60)/60)/24)+DATE(1970,1,1)</f>
        <v>41561.208333333336</v>
      </c>
      <c r="P973" t="b">
        <v>0</v>
      </c>
      <c r="Q973" t="b">
        <v>0</v>
      </c>
      <c r="R973" t="s">
        <v>269</v>
      </c>
      <c r="S973" s="6" t="str">
        <f>TRIM(MID(SUBSTITUTE($R973,"/",REPT(" ",LEN($R973))),(COLUMNS($R973:R973)-1)*LEN($R973)+1,LEN($R973)))</f>
        <v>film &amp; video</v>
      </c>
      <c r="T973" s="6" t="str">
        <f>TRIM(MID(SUBSTITUTE($R973,"/",REPT(" ",LEN($R973))),(COLUMNS($R973:S973)-1)*LEN($R973)+1,LEN($R973)))</f>
        <v>television</v>
      </c>
    </row>
    <row r="974" spans="1:20" ht="31.5" hidden="1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1006"/>
        <v>228.3934426229508</v>
      </c>
      <c r="G974" t="s">
        <v>20</v>
      </c>
      <c r="H974">
        <v>1681</v>
      </c>
      <c r="I974" s="5">
        <f t="shared" si="1007"/>
        <v>58.015466983938133</v>
      </c>
      <c r="J974" t="s">
        <v>21</v>
      </c>
      <c r="K974" t="s">
        <v>22</v>
      </c>
      <c r="L974">
        <v>1401685200</v>
      </c>
      <c r="M974" s="10">
        <f t="shared" si="1008"/>
        <v>41792.208333333336</v>
      </c>
      <c r="N974">
        <v>1402462800</v>
      </c>
      <c r="O974" s="10">
        <f t="shared" ref="O974" si="1020">(((N974/60)/60)/24)+DATE(1970,1,1)</f>
        <v>41801.208333333336</v>
      </c>
      <c r="P974" t="b">
        <v>0</v>
      </c>
      <c r="Q974" t="b">
        <v>1</v>
      </c>
      <c r="R974" t="s">
        <v>28</v>
      </c>
      <c r="S974" s="6" t="str">
        <f>TRIM(MID(SUBSTITUTE($R974,"/",REPT(" ",LEN($R974))),(COLUMNS($R974:R974)-1)*LEN($R974)+1,LEN($R974)))</f>
        <v>technology</v>
      </c>
      <c r="T974" s="6" t="str">
        <f>TRIM(MID(SUBSTITUTE($R974,"/",REPT(" ",LEN($R974))),(COLUMNS($R974:S974)-1)*LEN($R974)+1,LEN($R974)))</f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1006"/>
        <v>21.615194054500414</v>
      </c>
      <c r="G975" t="s">
        <v>14</v>
      </c>
      <c r="H975">
        <v>252</v>
      </c>
      <c r="I975" s="5">
        <f t="shared" si="1007"/>
        <v>103.87301587301587</v>
      </c>
      <c r="J975" t="s">
        <v>21</v>
      </c>
      <c r="K975" t="s">
        <v>22</v>
      </c>
      <c r="L975">
        <v>1291960800</v>
      </c>
      <c r="M975" s="10">
        <f t="shared" si="1008"/>
        <v>40522.25</v>
      </c>
      <c r="N975">
        <v>1292133600</v>
      </c>
      <c r="O975" s="10">
        <f t="shared" ref="O975" si="1021">(((N975/60)/60)/24)+DATE(1970,1,1)</f>
        <v>40524.25</v>
      </c>
      <c r="P975" t="b">
        <v>0</v>
      </c>
      <c r="Q975" t="b">
        <v>1</v>
      </c>
      <c r="R975" t="s">
        <v>33</v>
      </c>
      <c r="S975" s="6" t="str">
        <f>TRIM(MID(SUBSTITUTE($R975,"/",REPT(" ",LEN($R975))),(COLUMNS($R975:R975)-1)*LEN($R975)+1,LEN($R975)))</f>
        <v>theater</v>
      </c>
      <c r="T975" s="6" t="str">
        <f>TRIM(MID(SUBSTITUTE($R975,"/",REPT(" ",LEN($R975))),(COLUMNS($R975:S975)-1)*LEN($R975)+1,LEN($R975)))</f>
        <v>plays</v>
      </c>
    </row>
    <row r="976" spans="1:20" hidden="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1006"/>
        <v>373.875</v>
      </c>
      <c r="G976" t="s">
        <v>20</v>
      </c>
      <c r="H976">
        <v>32</v>
      </c>
      <c r="I976" s="5">
        <f t="shared" si="1007"/>
        <v>93.46875</v>
      </c>
      <c r="J976" t="s">
        <v>21</v>
      </c>
      <c r="K976" t="s">
        <v>22</v>
      </c>
      <c r="L976">
        <v>1368853200</v>
      </c>
      <c r="M976" s="10">
        <f t="shared" si="1008"/>
        <v>41412.208333333336</v>
      </c>
      <c r="N976">
        <v>1368939600</v>
      </c>
      <c r="O976" s="10">
        <f t="shared" ref="O976" si="1022">(((N976/60)/60)/24)+DATE(1970,1,1)</f>
        <v>41413.208333333336</v>
      </c>
      <c r="P976" t="b">
        <v>0</v>
      </c>
      <c r="Q976" t="b">
        <v>0</v>
      </c>
      <c r="R976" t="s">
        <v>60</v>
      </c>
      <c r="S976" s="6" t="str">
        <f>TRIM(MID(SUBSTITUTE($R976,"/",REPT(" ",LEN($R976))),(COLUMNS($R976:R976)-1)*LEN($R976)+1,LEN($R976)))</f>
        <v>music</v>
      </c>
      <c r="T976" s="6" t="str">
        <f>TRIM(MID(SUBSTITUTE($R976,"/",REPT(" ",LEN($R976))),(COLUMNS($R976:S976)-1)*LEN($R976)+1,LEN($R976)))</f>
        <v>indie rock</v>
      </c>
    </row>
    <row r="977" spans="1:20" hidden="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1006"/>
        <v>154.92592592592592</v>
      </c>
      <c r="G977" t="s">
        <v>20</v>
      </c>
      <c r="H977">
        <v>135</v>
      </c>
      <c r="I977" s="5">
        <f t="shared" si="1007"/>
        <v>61.970370370370368</v>
      </c>
      <c r="J977" t="s">
        <v>21</v>
      </c>
      <c r="K977" t="s">
        <v>22</v>
      </c>
      <c r="L977">
        <v>1448776800</v>
      </c>
      <c r="M977" s="10">
        <f t="shared" si="1008"/>
        <v>42337.25</v>
      </c>
      <c r="N977">
        <v>1452146400</v>
      </c>
      <c r="O977" s="10">
        <f t="shared" ref="O977" si="1023">(((N977/60)/60)/24)+DATE(1970,1,1)</f>
        <v>42376.25</v>
      </c>
      <c r="P977" t="b">
        <v>0</v>
      </c>
      <c r="Q977" t="b">
        <v>1</v>
      </c>
      <c r="R977" t="s">
        <v>33</v>
      </c>
      <c r="S977" s="6" t="str">
        <f>TRIM(MID(SUBSTITUTE($R977,"/",REPT(" ",LEN($R977))),(COLUMNS($R977:R977)-1)*LEN($R977)+1,LEN($R977)))</f>
        <v>theater</v>
      </c>
      <c r="T977" s="6" t="str">
        <f>TRIM(MID(SUBSTITUTE($R977,"/",REPT(" ",LEN($R977))),(COLUMNS($R977:S977)-1)*LEN($R977)+1,LEN($R977)))</f>
        <v>plays</v>
      </c>
    </row>
    <row r="978" spans="1:20" ht="31.5" hidden="1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1006"/>
        <v>322.14999999999998</v>
      </c>
      <c r="G978" t="s">
        <v>20</v>
      </c>
      <c r="H978">
        <v>140</v>
      </c>
      <c r="I978" s="5">
        <f t="shared" si="1007"/>
        <v>92.042857142857144</v>
      </c>
      <c r="J978" t="s">
        <v>21</v>
      </c>
      <c r="K978" t="s">
        <v>22</v>
      </c>
      <c r="L978">
        <v>1296194400</v>
      </c>
      <c r="M978" s="10">
        <f t="shared" si="1008"/>
        <v>40571.25</v>
      </c>
      <c r="N978">
        <v>1296712800</v>
      </c>
      <c r="O978" s="10">
        <f t="shared" ref="O978" si="1024">(((N978/60)/60)/24)+DATE(1970,1,1)</f>
        <v>40577.25</v>
      </c>
      <c r="P978" t="b">
        <v>0</v>
      </c>
      <c r="Q978" t="b">
        <v>1</v>
      </c>
      <c r="R978" t="s">
        <v>33</v>
      </c>
      <c r="S978" s="6" t="str">
        <f>TRIM(MID(SUBSTITUTE($R978,"/",REPT(" ",LEN($R978))),(COLUMNS($R978:R978)-1)*LEN($R978)+1,LEN($R978)))</f>
        <v>theater</v>
      </c>
      <c r="T978" s="6" t="str">
        <f>TRIM(MID(SUBSTITUTE($R978,"/",REPT(" ",LEN($R978))),(COLUMNS($R978:S978)-1)*LEN($R978)+1,LEN($R978)))</f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1006"/>
        <v>73.957142857142856</v>
      </c>
      <c r="G979" t="s">
        <v>14</v>
      </c>
      <c r="H979">
        <v>67</v>
      </c>
      <c r="I979" s="5">
        <f t="shared" si="1007"/>
        <v>77.268656716417908</v>
      </c>
      <c r="J979" t="s">
        <v>21</v>
      </c>
      <c r="K979" t="s">
        <v>22</v>
      </c>
      <c r="L979">
        <v>1517983200</v>
      </c>
      <c r="M979" s="10">
        <f t="shared" si="1008"/>
        <v>43138.25</v>
      </c>
      <c r="N979">
        <v>1520748000</v>
      </c>
      <c r="O979" s="10">
        <f t="shared" ref="O979" si="1025">(((N979/60)/60)/24)+DATE(1970,1,1)</f>
        <v>43170.25</v>
      </c>
      <c r="P979" t="b">
        <v>0</v>
      </c>
      <c r="Q979" t="b">
        <v>0</v>
      </c>
      <c r="R979" t="s">
        <v>17</v>
      </c>
      <c r="S979" s="6" t="str">
        <f>TRIM(MID(SUBSTITUTE($R979,"/",REPT(" ",LEN($R979))),(COLUMNS($R979:R979)-1)*LEN($R979)+1,LEN($R979)))</f>
        <v>food</v>
      </c>
      <c r="T979" s="6" t="str">
        <f>TRIM(MID(SUBSTITUTE($R979,"/",REPT(" ",LEN($R979))),(COLUMNS($R979:S979)-1)*LEN($R979)+1,LEN($R979)))</f>
        <v>food trucks</v>
      </c>
    </row>
    <row r="980" spans="1:20" hidden="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1006"/>
        <v>864.1</v>
      </c>
      <c r="G980" t="s">
        <v>20</v>
      </c>
      <c r="H980">
        <v>92</v>
      </c>
      <c r="I980" s="5">
        <f t="shared" si="1007"/>
        <v>93.923913043478265</v>
      </c>
      <c r="J980" t="s">
        <v>21</v>
      </c>
      <c r="K980" t="s">
        <v>22</v>
      </c>
      <c r="L980">
        <v>1478930400</v>
      </c>
      <c r="M980" s="10">
        <f t="shared" si="1008"/>
        <v>42686.25</v>
      </c>
      <c r="N980">
        <v>1480831200</v>
      </c>
      <c r="O980" s="10">
        <f t="shared" ref="O980" si="1026">(((N980/60)/60)/24)+DATE(1970,1,1)</f>
        <v>42708.25</v>
      </c>
      <c r="P980" t="b">
        <v>0</v>
      </c>
      <c r="Q980" t="b">
        <v>0</v>
      </c>
      <c r="R980" t="s">
        <v>89</v>
      </c>
      <c r="S980" s="6" t="str">
        <f>TRIM(MID(SUBSTITUTE($R980,"/",REPT(" ",LEN($R980))),(COLUMNS($R980:R980)-1)*LEN($R980)+1,LEN($R980)))</f>
        <v>games</v>
      </c>
      <c r="T980" s="6" t="str">
        <f>TRIM(MID(SUBSTITUTE($R980,"/",REPT(" ",LEN($R980))),(COLUMNS($R980:S980)-1)*LEN($R980)+1,LEN($R980)))</f>
        <v>video games</v>
      </c>
    </row>
    <row r="981" spans="1:20" hidden="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1006"/>
        <v>143.26245847176079</v>
      </c>
      <c r="G981" t="s">
        <v>20</v>
      </c>
      <c r="H981">
        <v>1015</v>
      </c>
      <c r="I981" s="5">
        <f t="shared" si="1007"/>
        <v>84.969458128078813</v>
      </c>
      <c r="J981" t="s">
        <v>40</v>
      </c>
      <c r="K981" t="s">
        <v>41</v>
      </c>
      <c r="L981">
        <v>1426395600</v>
      </c>
      <c r="M981" s="10">
        <f t="shared" si="1008"/>
        <v>42078.208333333328</v>
      </c>
      <c r="N981">
        <v>1426914000</v>
      </c>
      <c r="O981" s="10">
        <f t="shared" ref="O981" si="1027">(((N981/60)/60)/24)+DATE(1970,1,1)</f>
        <v>42084.208333333328</v>
      </c>
      <c r="P981" t="b">
        <v>0</v>
      </c>
      <c r="Q981" t="b">
        <v>0</v>
      </c>
      <c r="R981" t="s">
        <v>33</v>
      </c>
      <c r="S981" s="6" t="str">
        <f>TRIM(MID(SUBSTITUTE($R981,"/",REPT(" ",LEN($R981))),(COLUMNS($R981:R981)-1)*LEN($R981)+1,LEN($R981)))</f>
        <v>theater</v>
      </c>
      <c r="T981" s="6" t="str">
        <f>TRIM(MID(SUBSTITUTE($R981,"/",REPT(" ",LEN($R981))),(COLUMNS($R981:S981)-1)*LEN($R981)+1,LEN($R981)))</f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1006"/>
        <v>40.281762295081968</v>
      </c>
      <c r="G982" t="s">
        <v>14</v>
      </c>
      <c r="H982">
        <v>742</v>
      </c>
      <c r="I982" s="5">
        <f t="shared" si="1007"/>
        <v>105.97035040431267</v>
      </c>
      <c r="J982" t="s">
        <v>21</v>
      </c>
      <c r="K982" t="s">
        <v>22</v>
      </c>
      <c r="L982">
        <v>1446181200</v>
      </c>
      <c r="M982" s="10">
        <f t="shared" si="1008"/>
        <v>42307.208333333328</v>
      </c>
      <c r="N982">
        <v>1446616800</v>
      </c>
      <c r="O982" s="10">
        <f t="shared" ref="O982" si="1028">(((N982/60)/60)/24)+DATE(1970,1,1)</f>
        <v>42312.25</v>
      </c>
      <c r="P982" t="b">
        <v>1</v>
      </c>
      <c r="Q982" t="b">
        <v>0</v>
      </c>
      <c r="R982" t="s">
        <v>68</v>
      </c>
      <c r="S982" s="6" t="str">
        <f>TRIM(MID(SUBSTITUTE($R982,"/",REPT(" ",LEN($R982))),(COLUMNS($R982:R982)-1)*LEN($R982)+1,LEN($R982)))</f>
        <v>publishing</v>
      </c>
      <c r="T982" s="6" t="str">
        <f>TRIM(MID(SUBSTITUTE($R982,"/",REPT(" ",LEN($R982))),(COLUMNS($R982:S982)-1)*LEN($R982)+1,LEN($R982)))</f>
        <v>nonfiction</v>
      </c>
    </row>
    <row r="983" spans="1:20" hidden="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1006"/>
        <v>178.22388059701493</v>
      </c>
      <c r="G983" t="s">
        <v>20</v>
      </c>
      <c r="H983">
        <v>323</v>
      </c>
      <c r="I983" s="5">
        <f t="shared" si="1007"/>
        <v>36.969040247678016</v>
      </c>
      <c r="J983" t="s">
        <v>21</v>
      </c>
      <c r="K983" t="s">
        <v>22</v>
      </c>
      <c r="L983">
        <v>1514181600</v>
      </c>
      <c r="M983" s="10">
        <f t="shared" si="1008"/>
        <v>43094.25</v>
      </c>
      <c r="N983">
        <v>1517032800</v>
      </c>
      <c r="O983" s="10">
        <f t="shared" ref="O983" si="1029">(((N983/60)/60)/24)+DATE(1970,1,1)</f>
        <v>43127.25</v>
      </c>
      <c r="P983" t="b">
        <v>0</v>
      </c>
      <c r="Q983" t="b">
        <v>0</v>
      </c>
      <c r="R983" t="s">
        <v>28</v>
      </c>
      <c r="S983" s="6" t="str">
        <f>TRIM(MID(SUBSTITUTE($R983,"/",REPT(" ",LEN($R983))),(COLUMNS($R983:R983)-1)*LEN($R983)+1,LEN($R983)))</f>
        <v>technology</v>
      </c>
      <c r="T983" s="6" t="str">
        <f>TRIM(MID(SUBSTITUTE($R983,"/",REPT(" ",LEN($R983))),(COLUMNS($R983:S983)-1)*LEN($R983)+1,LEN($R983)))</f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1006"/>
        <v>84.930555555555557</v>
      </c>
      <c r="G984" t="s">
        <v>14</v>
      </c>
      <c r="H984">
        <v>75</v>
      </c>
      <c r="I984" s="5">
        <f t="shared" si="1007"/>
        <v>81.533333333333331</v>
      </c>
      <c r="J984" t="s">
        <v>21</v>
      </c>
      <c r="K984" t="s">
        <v>22</v>
      </c>
      <c r="L984">
        <v>1311051600</v>
      </c>
      <c r="M984" s="10">
        <f t="shared" si="1008"/>
        <v>40743.208333333336</v>
      </c>
      <c r="N984">
        <v>1311224400</v>
      </c>
      <c r="O984" s="10">
        <f t="shared" ref="O984" si="1030">(((N984/60)/60)/24)+DATE(1970,1,1)</f>
        <v>40745.208333333336</v>
      </c>
      <c r="P984" t="b">
        <v>0</v>
      </c>
      <c r="Q984" t="b">
        <v>1</v>
      </c>
      <c r="R984" t="s">
        <v>42</v>
      </c>
      <c r="S984" s="6" t="str">
        <f>TRIM(MID(SUBSTITUTE($R984,"/",REPT(" ",LEN($R984))),(COLUMNS($R984:R984)-1)*LEN($R984)+1,LEN($R984)))</f>
        <v>film &amp; video</v>
      </c>
      <c r="T984" s="6" t="str">
        <f>TRIM(MID(SUBSTITUTE($R984,"/",REPT(" ",LEN($R984))),(COLUMNS($R984:S984)-1)*LEN($R984)+1,LEN($R984)))</f>
        <v>documentary</v>
      </c>
    </row>
    <row r="985" spans="1:20" hidden="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1006"/>
        <v>145.93648334624322</v>
      </c>
      <c r="G985" t="s">
        <v>20</v>
      </c>
      <c r="H985">
        <v>2326</v>
      </c>
      <c r="I985" s="5">
        <f t="shared" si="1007"/>
        <v>80.999140154772135</v>
      </c>
      <c r="J985" t="s">
        <v>21</v>
      </c>
      <c r="K985" t="s">
        <v>22</v>
      </c>
      <c r="L985">
        <v>1564894800</v>
      </c>
      <c r="M985" s="10">
        <f t="shared" si="1008"/>
        <v>43681.208333333328</v>
      </c>
      <c r="N985">
        <v>1566190800</v>
      </c>
      <c r="O985" s="10">
        <f t="shared" ref="O985" si="1031">(((N985/60)/60)/24)+DATE(1970,1,1)</f>
        <v>43696.208333333328</v>
      </c>
      <c r="P985" t="b">
        <v>0</v>
      </c>
      <c r="Q985" t="b">
        <v>0</v>
      </c>
      <c r="R985" t="s">
        <v>42</v>
      </c>
      <c r="S985" s="6" t="str">
        <f>TRIM(MID(SUBSTITUTE($R985,"/",REPT(" ",LEN($R985))),(COLUMNS($R985:R985)-1)*LEN($R985)+1,LEN($R985)))</f>
        <v>film &amp; video</v>
      </c>
      <c r="T985" s="6" t="str">
        <f>TRIM(MID(SUBSTITUTE($R985,"/",REPT(" ",LEN($R985))),(COLUMNS($R985:S985)-1)*LEN($R985)+1,LEN($R985)))</f>
        <v>documentary</v>
      </c>
    </row>
    <row r="986" spans="1:20" ht="31.5" hidden="1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1006"/>
        <v>152.46153846153848</v>
      </c>
      <c r="G986" t="s">
        <v>20</v>
      </c>
      <c r="H986">
        <v>381</v>
      </c>
      <c r="I986" s="5">
        <f t="shared" si="1007"/>
        <v>26.010498687664043</v>
      </c>
      <c r="J986" t="s">
        <v>21</v>
      </c>
      <c r="K986" t="s">
        <v>22</v>
      </c>
      <c r="L986">
        <v>1567918800</v>
      </c>
      <c r="M986" s="10">
        <f t="shared" si="1008"/>
        <v>43716.208333333328</v>
      </c>
      <c r="N986">
        <v>1570165200</v>
      </c>
      <c r="O986" s="10">
        <f t="shared" ref="O986" si="1032">(((N986/60)/60)/24)+DATE(1970,1,1)</f>
        <v>43742.208333333328</v>
      </c>
      <c r="P986" t="b">
        <v>0</v>
      </c>
      <c r="Q986" t="b">
        <v>0</v>
      </c>
      <c r="R986" t="s">
        <v>33</v>
      </c>
      <c r="S986" s="6" t="str">
        <f>TRIM(MID(SUBSTITUTE($R986,"/",REPT(" ",LEN($R986))),(COLUMNS($R986:R986)-1)*LEN($R986)+1,LEN($R986)))</f>
        <v>theater</v>
      </c>
      <c r="T986" s="6" t="str">
        <f>TRIM(MID(SUBSTITUTE($R986,"/",REPT(" ",LEN($R986))),(COLUMNS($R986:S986)-1)*LEN($R986)+1,LEN($R986)))</f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1006"/>
        <v>67.129542790152414</v>
      </c>
      <c r="G987" t="s">
        <v>14</v>
      </c>
      <c r="H987">
        <v>4405</v>
      </c>
      <c r="I987" s="5">
        <f t="shared" si="1007"/>
        <v>25.998410896708286</v>
      </c>
      <c r="J987" t="s">
        <v>21</v>
      </c>
      <c r="K987" t="s">
        <v>22</v>
      </c>
      <c r="L987">
        <v>1386309600</v>
      </c>
      <c r="M987" s="10">
        <f t="shared" si="1008"/>
        <v>41614.25</v>
      </c>
      <c r="N987">
        <v>1388556000</v>
      </c>
      <c r="O987" s="10">
        <f t="shared" ref="O987" si="1033">(((N987/60)/60)/24)+DATE(1970,1,1)</f>
        <v>41640.25</v>
      </c>
      <c r="P987" t="b">
        <v>0</v>
      </c>
      <c r="Q987" t="b">
        <v>1</v>
      </c>
      <c r="R987" t="s">
        <v>23</v>
      </c>
      <c r="S987" s="6" t="str">
        <f>TRIM(MID(SUBSTITUTE($R987,"/",REPT(" ",LEN($R987))),(COLUMNS($R987:R987)-1)*LEN($R987)+1,LEN($R987)))</f>
        <v>music</v>
      </c>
      <c r="T987" s="6" t="str">
        <f>TRIM(MID(SUBSTITUTE($R987,"/",REPT(" ",LEN($R987))),(COLUMNS($R987:S987)-1)*LEN($R987)+1,LEN($R987)))</f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1006"/>
        <v>40.307692307692307</v>
      </c>
      <c r="G988" t="s">
        <v>14</v>
      </c>
      <c r="H988">
        <v>92</v>
      </c>
      <c r="I988" s="5">
        <f t="shared" si="1007"/>
        <v>34.173913043478258</v>
      </c>
      <c r="J988" t="s">
        <v>21</v>
      </c>
      <c r="K988" t="s">
        <v>22</v>
      </c>
      <c r="L988">
        <v>1301979600</v>
      </c>
      <c r="M988" s="10">
        <f t="shared" si="1008"/>
        <v>40638.208333333336</v>
      </c>
      <c r="N988">
        <v>1303189200</v>
      </c>
      <c r="O988" s="10">
        <f t="shared" ref="O988" si="1034">(((N988/60)/60)/24)+DATE(1970,1,1)</f>
        <v>40652.208333333336</v>
      </c>
      <c r="P988" t="b">
        <v>0</v>
      </c>
      <c r="Q988" t="b">
        <v>0</v>
      </c>
      <c r="R988" t="s">
        <v>23</v>
      </c>
      <c r="S988" s="6" t="str">
        <f>TRIM(MID(SUBSTITUTE($R988,"/",REPT(" ",LEN($R988))),(COLUMNS($R988:R988)-1)*LEN($R988)+1,LEN($R988)))</f>
        <v>music</v>
      </c>
      <c r="T988" s="6" t="str">
        <f>TRIM(MID(SUBSTITUTE($R988,"/",REPT(" ",LEN($R988))),(COLUMNS($R988:S988)-1)*LEN($R988)+1,LEN($R988)))</f>
        <v>rock</v>
      </c>
    </row>
    <row r="989" spans="1:20" hidden="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1006"/>
        <v>216.79032258064518</v>
      </c>
      <c r="G989" t="s">
        <v>20</v>
      </c>
      <c r="H989">
        <v>480</v>
      </c>
      <c r="I989" s="5">
        <f t="shared" si="1007"/>
        <v>28.002083333333335</v>
      </c>
      <c r="J989" t="s">
        <v>21</v>
      </c>
      <c r="K989" t="s">
        <v>22</v>
      </c>
      <c r="L989">
        <v>1493269200</v>
      </c>
      <c r="M989" s="10">
        <f t="shared" si="1008"/>
        <v>42852.208333333328</v>
      </c>
      <c r="N989">
        <v>1494478800</v>
      </c>
      <c r="O989" s="10">
        <f t="shared" ref="O989" si="1035">(((N989/60)/60)/24)+DATE(1970,1,1)</f>
        <v>42866.208333333328</v>
      </c>
      <c r="P989" t="b">
        <v>0</v>
      </c>
      <c r="Q989" t="b">
        <v>0</v>
      </c>
      <c r="R989" t="s">
        <v>42</v>
      </c>
      <c r="S989" s="6" t="str">
        <f>TRIM(MID(SUBSTITUTE($R989,"/",REPT(" ",LEN($R989))),(COLUMNS($R989:R989)-1)*LEN($R989)+1,LEN($R989)))</f>
        <v>film &amp; video</v>
      </c>
      <c r="T989" s="6" t="str">
        <f>TRIM(MID(SUBSTITUTE($R989,"/",REPT(" ",LEN($R989))),(COLUMNS($R989:S989)-1)*LEN($R989)+1,LEN($R989)))</f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1006"/>
        <v>52.117021276595743</v>
      </c>
      <c r="G990" t="s">
        <v>14</v>
      </c>
      <c r="H990">
        <v>64</v>
      </c>
      <c r="I990" s="5">
        <f t="shared" si="1007"/>
        <v>76.546875</v>
      </c>
      <c r="J990" t="s">
        <v>21</v>
      </c>
      <c r="K990" t="s">
        <v>22</v>
      </c>
      <c r="L990">
        <v>1478930400</v>
      </c>
      <c r="M990" s="10">
        <f t="shared" si="1008"/>
        <v>42686.25</v>
      </c>
      <c r="N990">
        <v>1480744800</v>
      </c>
      <c r="O990" s="10">
        <f t="shared" ref="O990" si="1036">(((N990/60)/60)/24)+DATE(1970,1,1)</f>
        <v>42707.25</v>
      </c>
      <c r="P990" t="b">
        <v>0</v>
      </c>
      <c r="Q990" t="b">
        <v>0</v>
      </c>
      <c r="R990" t="s">
        <v>133</v>
      </c>
      <c r="S990" s="6" t="str">
        <f>TRIM(MID(SUBSTITUTE($R990,"/",REPT(" ",LEN($R990))),(COLUMNS($R990:R990)-1)*LEN($R990)+1,LEN($R990)))</f>
        <v>publishing</v>
      </c>
      <c r="T990" s="6" t="str">
        <f>TRIM(MID(SUBSTITUTE($R990,"/",REPT(" ",LEN($R990))),(COLUMNS($R990:S990)-1)*LEN($R990)+1,LEN($R990)))</f>
        <v>radio &amp; podcasts</v>
      </c>
    </row>
    <row r="991" spans="1:20" hidden="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1006"/>
        <v>499.58333333333337</v>
      </c>
      <c r="G991" t="s">
        <v>20</v>
      </c>
      <c r="H991">
        <v>226</v>
      </c>
      <c r="I991" s="5">
        <f t="shared" si="1007"/>
        <v>53.053097345132741</v>
      </c>
      <c r="J991" t="s">
        <v>21</v>
      </c>
      <c r="K991" t="s">
        <v>22</v>
      </c>
      <c r="L991">
        <v>1555390800</v>
      </c>
      <c r="M991" s="10">
        <f t="shared" si="1008"/>
        <v>43571.208333333328</v>
      </c>
      <c r="N991">
        <v>1555822800</v>
      </c>
      <c r="O991" s="10">
        <f t="shared" ref="O991" si="1037">(((N991/60)/60)/24)+DATE(1970,1,1)</f>
        <v>43576.208333333328</v>
      </c>
      <c r="P991" t="b">
        <v>0</v>
      </c>
      <c r="Q991" t="b">
        <v>0</v>
      </c>
      <c r="R991" t="s">
        <v>206</v>
      </c>
      <c r="S991" s="6" t="str">
        <f>TRIM(MID(SUBSTITUTE($R991,"/",REPT(" ",LEN($R991))),(COLUMNS($R991:R991)-1)*LEN($R991)+1,LEN($R991)))</f>
        <v>publishing</v>
      </c>
      <c r="T991" s="6" t="str">
        <f>TRIM(MID(SUBSTITUTE($R991,"/",REPT(" ",LEN($R991))),(COLUMNS($R991:S991)-1)*LEN($R991)+1,LEN($R991)))</f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1006"/>
        <v>87.679487179487182</v>
      </c>
      <c r="G992" t="s">
        <v>14</v>
      </c>
      <c r="H992">
        <v>64</v>
      </c>
      <c r="I992" s="5">
        <f t="shared" si="1007"/>
        <v>106.859375</v>
      </c>
      <c r="J992" t="s">
        <v>21</v>
      </c>
      <c r="K992" t="s">
        <v>22</v>
      </c>
      <c r="L992">
        <v>1456984800</v>
      </c>
      <c r="M992" s="10">
        <f t="shared" si="1008"/>
        <v>42432.25</v>
      </c>
      <c r="N992">
        <v>1458882000</v>
      </c>
      <c r="O992" s="10">
        <f t="shared" ref="O992" si="1038">(((N992/60)/60)/24)+DATE(1970,1,1)</f>
        <v>42454.208333333328</v>
      </c>
      <c r="P992" t="b">
        <v>0</v>
      </c>
      <c r="Q992" t="b">
        <v>1</v>
      </c>
      <c r="R992" t="s">
        <v>53</v>
      </c>
      <c r="S992" s="6" t="str">
        <f>TRIM(MID(SUBSTITUTE($R992,"/",REPT(" ",LEN($R992))),(COLUMNS($R992:R992)-1)*LEN($R992)+1,LEN($R992)))</f>
        <v>film &amp; video</v>
      </c>
      <c r="T992" s="6" t="str">
        <f>TRIM(MID(SUBSTITUTE($R992,"/",REPT(" ",LEN($R992))),(COLUMNS($R992:S992)-1)*LEN($R992)+1,LEN($R992)))</f>
        <v>drama</v>
      </c>
    </row>
    <row r="993" spans="1:20" hidden="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1006"/>
        <v>113.17346938775511</v>
      </c>
      <c r="G993" t="s">
        <v>20</v>
      </c>
      <c r="H993">
        <v>241</v>
      </c>
      <c r="I993" s="5">
        <f t="shared" si="1007"/>
        <v>46.020746887966808</v>
      </c>
      <c r="J993" t="s">
        <v>21</v>
      </c>
      <c r="K993" t="s">
        <v>22</v>
      </c>
      <c r="L993">
        <v>1411621200</v>
      </c>
      <c r="M993" s="10">
        <f t="shared" si="1008"/>
        <v>41907.208333333336</v>
      </c>
      <c r="N993">
        <v>1411966800</v>
      </c>
      <c r="O993" s="10">
        <f t="shared" ref="O993" si="1039">(((N993/60)/60)/24)+DATE(1970,1,1)</f>
        <v>41911.208333333336</v>
      </c>
      <c r="P993" t="b">
        <v>0</v>
      </c>
      <c r="Q993" t="b">
        <v>1</v>
      </c>
      <c r="R993" t="s">
        <v>23</v>
      </c>
      <c r="S993" s="6" t="str">
        <f>TRIM(MID(SUBSTITUTE($R993,"/",REPT(" ",LEN($R993))),(COLUMNS($R993:R993)-1)*LEN($R993)+1,LEN($R993)))</f>
        <v>music</v>
      </c>
      <c r="T993" s="6" t="str">
        <f>TRIM(MID(SUBSTITUTE($R993,"/",REPT(" ",LEN($R993))),(COLUMNS($R993:S993)-1)*LEN($R993)+1,LEN($R993)))</f>
        <v>rock</v>
      </c>
    </row>
    <row r="994" spans="1:20" hidden="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1006"/>
        <v>426.54838709677421</v>
      </c>
      <c r="G994" t="s">
        <v>20</v>
      </c>
      <c r="H994">
        <v>132</v>
      </c>
      <c r="I994" s="5">
        <f t="shared" si="1007"/>
        <v>100.17424242424242</v>
      </c>
      <c r="J994" t="s">
        <v>21</v>
      </c>
      <c r="K994" t="s">
        <v>22</v>
      </c>
      <c r="L994">
        <v>1525669200</v>
      </c>
      <c r="M994" s="10">
        <f t="shared" si="1008"/>
        <v>43227.208333333328</v>
      </c>
      <c r="N994">
        <v>1526878800</v>
      </c>
      <c r="O994" s="10">
        <f t="shared" ref="O994" si="1040">(((N994/60)/60)/24)+DATE(1970,1,1)</f>
        <v>43241.208333333328</v>
      </c>
      <c r="P994" t="b">
        <v>0</v>
      </c>
      <c r="Q994" t="b">
        <v>1</v>
      </c>
      <c r="R994" t="s">
        <v>53</v>
      </c>
      <c r="S994" s="6" t="str">
        <f>TRIM(MID(SUBSTITUTE($R994,"/",REPT(" ",LEN($R994))),(COLUMNS($R994:R994)-1)*LEN($R994)+1,LEN($R994)))</f>
        <v>film &amp; video</v>
      </c>
      <c r="T994" s="6" t="str">
        <f>TRIM(MID(SUBSTITUTE($R994,"/",REPT(" ",LEN($R994))),(COLUMNS($R994:S994)-1)*LEN($R994)+1,LEN($R994)))</f>
        <v>drama</v>
      </c>
    </row>
    <row r="995" spans="1:20" hidden="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1006"/>
        <v>77.632653061224488</v>
      </c>
      <c r="G995" t="s">
        <v>74</v>
      </c>
      <c r="H995">
        <v>75</v>
      </c>
      <c r="I995" s="5">
        <f t="shared" si="1007"/>
        <v>101.44</v>
      </c>
      <c r="J995" t="s">
        <v>107</v>
      </c>
      <c r="K995" t="s">
        <v>108</v>
      </c>
      <c r="L995">
        <v>1450936800</v>
      </c>
      <c r="M995" s="10">
        <f t="shared" si="1008"/>
        <v>42362.25</v>
      </c>
      <c r="N995">
        <v>1452405600</v>
      </c>
      <c r="O995" s="10">
        <f t="shared" ref="O995" si="1041">(((N995/60)/60)/24)+DATE(1970,1,1)</f>
        <v>42379.25</v>
      </c>
      <c r="P995" t="b">
        <v>0</v>
      </c>
      <c r="Q995" t="b">
        <v>1</v>
      </c>
      <c r="R995" t="s">
        <v>122</v>
      </c>
      <c r="S995" s="6" t="str">
        <f>TRIM(MID(SUBSTITUTE($R995,"/",REPT(" ",LEN($R995))),(COLUMNS($R995:R995)-1)*LEN($R995)+1,LEN($R995)))</f>
        <v>photography</v>
      </c>
      <c r="T995" s="6" t="str">
        <f>TRIM(MID(SUBSTITUTE($R995,"/",REPT(" ",LEN($R995))),(COLUMNS($R995:S995)-1)*LEN($R995)+1,LEN($R995)))</f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1006"/>
        <v>52.496810772501767</v>
      </c>
      <c r="G996" t="s">
        <v>14</v>
      </c>
      <c r="H996">
        <v>842</v>
      </c>
      <c r="I996" s="5">
        <f t="shared" si="1007"/>
        <v>87.972684085510693</v>
      </c>
      <c r="J996" t="s">
        <v>21</v>
      </c>
      <c r="K996" t="s">
        <v>22</v>
      </c>
      <c r="L996">
        <v>1413522000</v>
      </c>
      <c r="M996" s="10">
        <f t="shared" si="1008"/>
        <v>41929.208333333336</v>
      </c>
      <c r="N996">
        <v>1414040400</v>
      </c>
      <c r="O996" s="10">
        <f t="shared" ref="O996" si="1042">(((N996/60)/60)/24)+DATE(1970,1,1)</f>
        <v>41935.208333333336</v>
      </c>
      <c r="P996" t="b">
        <v>0</v>
      </c>
      <c r="Q996" t="b">
        <v>1</v>
      </c>
      <c r="R996" t="s">
        <v>206</v>
      </c>
      <c r="S996" s="6" t="str">
        <f>TRIM(MID(SUBSTITUTE($R996,"/",REPT(" ",LEN($R996))),(COLUMNS($R996:R996)-1)*LEN($R996)+1,LEN($R996)))</f>
        <v>publishing</v>
      </c>
      <c r="T996" s="6" t="str">
        <f>TRIM(MID(SUBSTITUTE($R996,"/",REPT(" ",LEN($R996))),(COLUMNS($R996:S996)-1)*LEN($R996)+1,LEN($R996)))</f>
        <v>translations</v>
      </c>
    </row>
    <row r="997" spans="1:20" hidden="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1006"/>
        <v>157.46762589928059</v>
      </c>
      <c r="G997" t="s">
        <v>20</v>
      </c>
      <c r="H997">
        <v>2043</v>
      </c>
      <c r="I997" s="5">
        <f t="shared" si="1007"/>
        <v>74.995594713656388</v>
      </c>
      <c r="J997" t="s">
        <v>21</v>
      </c>
      <c r="K997" t="s">
        <v>22</v>
      </c>
      <c r="L997">
        <v>1541307600</v>
      </c>
      <c r="M997" s="10">
        <f t="shared" si="1008"/>
        <v>43408.208333333328</v>
      </c>
      <c r="N997">
        <v>1543816800</v>
      </c>
      <c r="O997" s="10">
        <f t="shared" ref="O997" si="1043">(((N997/60)/60)/24)+DATE(1970,1,1)</f>
        <v>43437.25</v>
      </c>
      <c r="P997" t="b">
        <v>0</v>
      </c>
      <c r="Q997" t="b">
        <v>1</v>
      </c>
      <c r="R997" t="s">
        <v>17</v>
      </c>
      <c r="S997" s="6" t="str">
        <f>TRIM(MID(SUBSTITUTE($R997,"/",REPT(" ",LEN($R997))),(COLUMNS($R997:R997)-1)*LEN($R997)+1,LEN($R997)))</f>
        <v>food</v>
      </c>
      <c r="T997" s="6" t="str">
        <f>TRIM(MID(SUBSTITUTE($R997,"/",REPT(" ",LEN($R997))),(COLUMNS($R997:S997)-1)*LEN($R997)+1,LEN($R997)))</f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1006"/>
        <v>72.939393939393938</v>
      </c>
      <c r="G998" t="s">
        <v>14</v>
      </c>
      <c r="H998">
        <v>112</v>
      </c>
      <c r="I998" s="5">
        <f t="shared" si="1007"/>
        <v>42.982142857142854</v>
      </c>
      <c r="J998" t="s">
        <v>21</v>
      </c>
      <c r="K998" t="s">
        <v>22</v>
      </c>
      <c r="L998">
        <v>1357106400</v>
      </c>
      <c r="M998" s="10">
        <f t="shared" si="1008"/>
        <v>41276.25</v>
      </c>
      <c r="N998">
        <v>1359698400</v>
      </c>
      <c r="O998" s="10">
        <f t="shared" ref="O998" si="1044">(((N998/60)/60)/24)+DATE(1970,1,1)</f>
        <v>41306.25</v>
      </c>
      <c r="P998" t="b">
        <v>0</v>
      </c>
      <c r="Q998" t="b">
        <v>0</v>
      </c>
      <c r="R998" t="s">
        <v>33</v>
      </c>
      <c r="S998" s="6" t="str">
        <f>TRIM(MID(SUBSTITUTE($R998,"/",REPT(" ",LEN($R998))),(COLUMNS($R998:R998)-1)*LEN($R998)+1,LEN($R998)))</f>
        <v>theater</v>
      </c>
      <c r="T998" s="6" t="str">
        <f>TRIM(MID(SUBSTITUTE($R998,"/",REPT(" ",LEN($R998))),(COLUMNS($R998:S998)-1)*LEN($R998)+1,LEN($R998)))</f>
        <v>plays</v>
      </c>
    </row>
    <row r="999" spans="1:20" hidden="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1006"/>
        <v>60.565789473684205</v>
      </c>
      <c r="G999" t="s">
        <v>74</v>
      </c>
      <c r="H999">
        <v>139</v>
      </c>
      <c r="I999" s="5">
        <f t="shared" si="1007"/>
        <v>33.115107913669064</v>
      </c>
      <c r="J999" t="s">
        <v>107</v>
      </c>
      <c r="K999" t="s">
        <v>108</v>
      </c>
      <c r="L999">
        <v>1390197600</v>
      </c>
      <c r="M999" s="10">
        <f t="shared" si="1008"/>
        <v>41659.25</v>
      </c>
      <c r="N999">
        <v>1390629600</v>
      </c>
      <c r="O999" s="10">
        <f t="shared" ref="O999" si="1045">(((N999/60)/60)/24)+DATE(1970,1,1)</f>
        <v>41664.25</v>
      </c>
      <c r="P999" t="b">
        <v>0</v>
      </c>
      <c r="Q999" t="b">
        <v>0</v>
      </c>
      <c r="R999" t="s">
        <v>33</v>
      </c>
      <c r="S999" s="6" t="str">
        <f>TRIM(MID(SUBSTITUTE($R999,"/",REPT(" ",LEN($R999))),(COLUMNS($R999:R999)-1)*LEN($R999)+1,LEN($R999)))</f>
        <v>theater</v>
      </c>
      <c r="T999" s="6" t="str">
        <f>TRIM(MID(SUBSTITUTE($R999,"/",REPT(" ",LEN($R999))),(COLUMNS($R999:S999)-1)*LEN($R999)+1,LEN($R999)))</f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1006"/>
        <v>56.791291291291287</v>
      </c>
      <c r="G1000" t="s">
        <v>14</v>
      </c>
      <c r="H1000">
        <v>374</v>
      </c>
      <c r="I1000" s="5">
        <f t="shared" si="1007"/>
        <v>101.13101604278074</v>
      </c>
      <c r="J1000" t="s">
        <v>21</v>
      </c>
      <c r="K1000" t="s">
        <v>22</v>
      </c>
      <c r="L1000">
        <v>1265868000</v>
      </c>
      <c r="M1000" s="10">
        <f t="shared" si="1008"/>
        <v>40220.25</v>
      </c>
      <c r="N1000">
        <v>1267077600</v>
      </c>
      <c r="O1000" s="10">
        <f t="shared" ref="O1000" si="1046">(((N1000/60)/60)/24)+DATE(1970,1,1)</f>
        <v>40234.25</v>
      </c>
      <c r="P1000" t="b">
        <v>0</v>
      </c>
      <c r="Q1000" t="b">
        <v>1</v>
      </c>
      <c r="R1000" t="s">
        <v>60</v>
      </c>
      <c r="S1000" s="6" t="str">
        <f>TRIM(MID(SUBSTITUTE($R1000,"/",REPT(" ",LEN($R1000))),(COLUMNS($R1000:R1000)-1)*LEN($R1000)+1,LEN($R1000)))</f>
        <v>music</v>
      </c>
      <c r="T1000" s="6" t="str">
        <f>TRIM(MID(SUBSTITUTE($R1000,"/",REPT(" ",LEN($R1000))),(COLUMNS($R1000:S1000)-1)*LEN($R1000)+1,LEN($R1000)))</f>
        <v>indie rock</v>
      </c>
    </row>
    <row r="1001" spans="1:20" hidden="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1006"/>
        <v>56.542754275427541</v>
      </c>
      <c r="G1001" t="s">
        <v>74</v>
      </c>
      <c r="H1001">
        <v>1122</v>
      </c>
      <c r="I1001" s="5">
        <f t="shared" si="1007"/>
        <v>55.98841354723708</v>
      </c>
      <c r="J1001" t="s">
        <v>21</v>
      </c>
      <c r="K1001" t="s">
        <v>22</v>
      </c>
      <c r="L1001">
        <v>1467176400</v>
      </c>
      <c r="M1001" s="10">
        <f t="shared" si="1008"/>
        <v>42550.208333333328</v>
      </c>
      <c r="N1001">
        <v>1467781200</v>
      </c>
      <c r="O1001" s="10">
        <f t="shared" si="1008"/>
        <v>42557.208333333328</v>
      </c>
      <c r="P1001" t="b">
        <v>0</v>
      </c>
      <c r="Q1001" t="b">
        <v>0</v>
      </c>
      <c r="R1001" t="s">
        <v>17</v>
      </c>
      <c r="S1001" s="6" t="str">
        <f>TRIM(MID(SUBSTITUTE($R1001,"/",REPT(" ",LEN($R1001))),(COLUMNS($R1001:R1001)-1)*LEN($R1001)+1,LEN($R1001)))</f>
        <v>food</v>
      </c>
      <c r="T1001" s="6" t="str">
        <f>TRIM(MID(SUBSTITUTE($R1001,"/",REPT(" ",LEN($R1001))),(COLUMNS($R1001:S1001)-1)*LEN($R1001)+1,LEN($R1001)))</f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percent" val="0"/>
        <cfvo type="num" val="100"/>
        <cfvo type="num" val="200"/>
        <color rgb="FFC00000"/>
        <color theme="9" tint="0.39997558519241921"/>
        <color rgb="FF5A8AC6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Parent</vt:lpstr>
      <vt:lpstr>Sub-Category</vt:lpstr>
      <vt:lpstr>Years</vt:lpstr>
      <vt:lpstr>Bonus</vt:lpstr>
      <vt:lpstr>Bonus Statistical</vt:lpstr>
      <vt:lpstr>Crowdfunding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Carol's PC</cp:lastModifiedBy>
  <dcterms:created xsi:type="dcterms:W3CDTF">2021-09-29T18:52:28Z</dcterms:created>
  <dcterms:modified xsi:type="dcterms:W3CDTF">2022-06-30T14:27:38Z</dcterms:modified>
</cp:coreProperties>
</file>