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sa\OneDrive\Escritorio\"/>
    </mc:Choice>
  </mc:AlternateContent>
  <xr:revisionPtr revIDLastSave="0" documentId="13_ncr:1_{3E859F1F-A7FE-42DB-8C1C-75EA36F57728}" xr6:coauthVersionLast="47" xr6:coauthVersionMax="47" xr10:uidLastSave="{00000000-0000-0000-0000-000000000000}"/>
  <bookViews>
    <workbookView xWindow="-120" yWindow="-120" windowWidth="20730" windowHeight="11040" firstSheet="3" activeTab="9" xr2:uid="{D8CFDDEF-D84E-429A-BA93-BF1CA3244053}"/>
  </bookViews>
  <sheets>
    <sheet name="Precentación" sheetId="1" r:id="rId1"/>
    <sheet name="Ejercicio 2" sheetId="2" r:id="rId2"/>
    <sheet name="Ejercicio 3" sheetId="3" r:id="rId3"/>
    <sheet name="Ejercicio 4" sheetId="4" r:id="rId4"/>
    <sheet name="Ejercicio 5" sheetId="5" r:id="rId5"/>
    <sheet name="Ejercicio 6" sheetId="7" r:id="rId6"/>
    <sheet name="Ejercicio 7" sheetId="8" r:id="rId7"/>
    <sheet name="Ejercicio 8" sheetId="9" r:id="rId8"/>
    <sheet name="Ejercicio 9" sheetId="10" r:id="rId9"/>
    <sheet name="Ejercicio 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8" l="1"/>
  <c r="R4" i="8"/>
  <c r="P2" i="8"/>
  <c r="P3" i="8" s="1"/>
  <c r="O10" i="8" s="1"/>
  <c r="Q10" i="7"/>
  <c r="R4" i="7"/>
  <c r="P2" i="7"/>
  <c r="P3" i="7" s="1"/>
  <c r="O10" i="7" s="1"/>
  <c r="R10" i="5"/>
  <c r="P5" i="5"/>
  <c r="P2" i="5"/>
  <c r="P3" i="5" s="1"/>
  <c r="P5" i="4"/>
  <c r="P6" i="4" s="1"/>
  <c r="P8" i="4" s="1"/>
  <c r="L15" i="3"/>
  <c r="I15" i="3"/>
  <c r="J7" i="3"/>
  <c r="J5" i="3"/>
  <c r="J10" i="3"/>
  <c r="Q2" i="11"/>
  <c r="Q3" i="11"/>
  <c r="Q4" i="11"/>
  <c r="P15" i="11"/>
  <c r="P4" i="11"/>
  <c r="P3" i="11"/>
  <c r="O12" i="11"/>
  <c r="O3" i="11"/>
  <c r="O4" i="11"/>
  <c r="O5" i="11"/>
  <c r="O6" i="11"/>
  <c r="O7" i="11"/>
  <c r="O8" i="11"/>
  <c r="O9" i="11"/>
  <c r="O10" i="11"/>
  <c r="O11" i="11"/>
  <c r="O2" i="11"/>
  <c r="N11" i="11"/>
  <c r="N10" i="11"/>
  <c r="N9" i="11"/>
  <c r="N8" i="11"/>
  <c r="N7" i="11"/>
  <c r="N6" i="11"/>
  <c r="N5" i="11"/>
  <c r="N4" i="11"/>
  <c r="N3" i="11"/>
  <c r="N2" i="11"/>
  <c r="L2" i="11"/>
  <c r="K12" i="11"/>
  <c r="M16" i="10"/>
  <c r="J16" i="10"/>
  <c r="J15" i="10"/>
  <c r="L9" i="9"/>
  <c r="J7" i="10"/>
  <c r="J6" i="10"/>
  <c r="J8" i="10" s="1"/>
  <c r="J12" i="10" s="1"/>
  <c r="L6" i="9"/>
  <c r="L5" i="9"/>
  <c r="K5" i="9"/>
  <c r="L9" i="2"/>
  <c r="M6" i="2"/>
  <c r="L6" i="2"/>
  <c r="L5" i="2"/>
</calcChain>
</file>

<file path=xl/sharedStrings.xml><?xml version="1.0" encoding="utf-8"?>
<sst xmlns="http://schemas.openxmlformats.org/spreadsheetml/2006/main" count="231" uniqueCount="143">
  <si>
    <t xml:space="preserve">Datos </t>
  </si>
  <si>
    <t>GL</t>
  </si>
  <si>
    <t>Desviación=4qq</t>
  </si>
  <si>
    <t>n=52&gt;30</t>
  </si>
  <si>
    <t xml:space="preserve">Es distribución normal </t>
  </si>
  <si>
    <t>Datos</t>
  </si>
  <si>
    <t xml:space="preserve">Es distribución Normal </t>
  </si>
  <si>
    <t>A°</t>
  </si>
  <si>
    <r>
      <rPr>
        <sz val="11"/>
        <color theme="1"/>
        <rFont val="MS Reference Sans Serif"/>
        <family val="2"/>
      </rPr>
      <t></t>
    </r>
    <r>
      <rPr>
        <sz val="11"/>
        <color theme="1"/>
        <rFont val="Aptos Narrow"/>
        <family val="2"/>
      </rPr>
      <t>=</t>
    </r>
    <r>
      <rPr>
        <sz val="11"/>
        <color theme="1"/>
        <rFont val="Aptos Narrow"/>
        <family val="2"/>
        <scheme val="minor"/>
      </rPr>
      <t xml:space="preserve"> 55/UZ</t>
    </r>
  </si>
  <si>
    <t>Alfa=0.05</t>
  </si>
  <si>
    <r>
      <rPr>
        <sz val="11"/>
        <color theme="1"/>
        <rFont val="MS Reference Sans Serif"/>
        <family val="2"/>
      </rPr>
      <t></t>
    </r>
    <r>
      <rPr>
        <sz val="11"/>
        <color theme="1"/>
        <rFont val="Aptos Narrow"/>
        <family val="2"/>
        <scheme val="minor"/>
      </rPr>
      <t>=50qq/MZ</t>
    </r>
  </si>
  <si>
    <t>Integrantes</t>
  </si>
  <si>
    <t xml:space="preserve">Yalta Georgina Alegría Loaisiga </t>
  </si>
  <si>
    <t xml:space="preserve">Alexander Vidal Barkalav </t>
  </si>
  <si>
    <t>Docente</t>
  </si>
  <si>
    <t>Maria Elena Matute Ramirez</t>
  </si>
  <si>
    <t>Fecha</t>
  </si>
  <si>
    <r>
      <t>H° =</t>
    </r>
    <r>
      <rPr>
        <sz val="11"/>
        <color theme="1"/>
        <rFont val="MS Reference Sans Serif"/>
        <family val="2"/>
      </rPr>
      <t>&lt;50</t>
    </r>
  </si>
  <si>
    <r>
      <t>Hi=</t>
    </r>
    <r>
      <rPr>
        <sz val="11"/>
        <color theme="1"/>
        <rFont val="MS Reference Sans Serif"/>
        <family val="2"/>
      </rPr>
      <t></t>
    </r>
    <r>
      <rPr>
        <sz val="11"/>
        <color theme="1"/>
        <rFont val="Aptos Narrow"/>
        <family val="2"/>
      </rPr>
      <t>&gt;50</t>
    </r>
  </si>
  <si>
    <t xml:space="preserve">Desviación </t>
  </si>
  <si>
    <t>n</t>
  </si>
  <si>
    <t>Alfa</t>
  </si>
  <si>
    <t>Z</t>
  </si>
  <si>
    <t></t>
  </si>
  <si>
    <t>Valor Critico Z</t>
  </si>
  <si>
    <r>
      <t xml:space="preserve"> </t>
    </r>
    <r>
      <rPr>
        <b/>
        <sz val="11"/>
        <color theme="1"/>
        <rFont val="MS Reference Sans Serif"/>
        <family val="2"/>
      </rPr>
      <t></t>
    </r>
  </si>
  <si>
    <t>Alfa=0.02</t>
  </si>
  <si>
    <t>Desviación Estandar =53.60</t>
  </si>
  <si>
    <t>n=16</t>
  </si>
  <si>
    <r>
      <rPr>
        <sz val="11"/>
        <color theme="1"/>
        <rFont val="MS Reference Sans Serif"/>
        <family val="2"/>
      </rPr>
      <t></t>
    </r>
    <r>
      <rPr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419.50</t>
    </r>
  </si>
  <si>
    <r>
      <rPr>
        <sz val="11"/>
        <color theme="1"/>
        <rFont val="MS Reference Sans Serif"/>
        <family val="2"/>
      </rPr>
      <t></t>
    </r>
    <r>
      <rPr>
        <sz val="11"/>
        <color theme="1"/>
        <rFont val="Times New Roman"/>
        <family val="1"/>
      </rPr>
      <t>=389.50</t>
    </r>
  </si>
  <si>
    <r>
      <t xml:space="preserve">H° </t>
    </r>
    <r>
      <rPr>
        <sz val="11"/>
        <color theme="1"/>
        <rFont val="MS Reference Sans Serif"/>
        <family val="2"/>
      </rPr>
      <t></t>
    </r>
    <r>
      <rPr>
        <sz val="11"/>
        <color theme="1"/>
        <rFont val="Times New Roman"/>
        <family val="1"/>
      </rPr>
      <t xml:space="preserve"> =419.50</t>
    </r>
  </si>
  <si>
    <r>
      <t xml:space="preserve">Hi </t>
    </r>
    <r>
      <rPr>
        <sz val="11"/>
        <color theme="1"/>
        <rFont val="MS Reference Sans Serif"/>
        <family val="2"/>
      </rPr>
      <t></t>
    </r>
    <r>
      <rPr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&lt;419.50</t>
    </r>
  </si>
  <si>
    <t></t>
  </si>
  <si>
    <t>Desviación Estandar</t>
  </si>
  <si>
    <t>SE</t>
  </si>
  <si>
    <r>
      <rPr>
        <sz val="11"/>
        <color theme="1"/>
        <rFont val="MS Reference Sans Serif"/>
        <family val="2"/>
      </rPr>
      <t></t>
    </r>
    <r>
      <rPr>
        <sz val="9.25"/>
        <color theme="1"/>
        <rFont val="Aptos Narrow"/>
        <family val="2"/>
      </rPr>
      <t xml:space="preserve"> = 100</t>
    </r>
  </si>
  <si>
    <t>Desviación Estandar=8</t>
  </si>
  <si>
    <t>n=35</t>
  </si>
  <si>
    <r>
      <rPr>
        <sz val="11"/>
        <color theme="1"/>
        <rFont val="MS Reference Sans Serif"/>
        <family val="2"/>
      </rPr>
      <t></t>
    </r>
    <r>
      <rPr>
        <sz val="9.25"/>
        <color theme="1"/>
        <rFont val="Aptos Narrow"/>
        <family val="2"/>
      </rPr>
      <t xml:space="preserve"> = 160</t>
    </r>
  </si>
  <si>
    <t>Alfa=0.01</t>
  </si>
  <si>
    <r>
      <t xml:space="preserve">H° </t>
    </r>
    <r>
      <rPr>
        <sz val="11"/>
        <color theme="1"/>
        <rFont val="MS Reference Sans Serif"/>
        <family val="2"/>
      </rPr>
      <t></t>
    </r>
    <r>
      <rPr>
        <sz val="11"/>
        <color theme="1"/>
        <rFont val="Aptos Narrow"/>
        <family val="2"/>
      </rPr>
      <t xml:space="preserve"> = 100</t>
    </r>
  </si>
  <si>
    <r>
      <t xml:space="preserve">Hi </t>
    </r>
    <r>
      <rPr>
        <sz val="11"/>
        <color theme="1"/>
        <rFont val="MS Reference Sans Serif"/>
        <family val="2"/>
      </rPr>
      <t></t>
    </r>
    <r>
      <rPr>
        <sz val="9.25"/>
        <color theme="1"/>
        <rFont val="Aptos Narrow"/>
        <family val="2"/>
      </rPr>
      <t xml:space="preserve"> &gt;100</t>
    </r>
  </si>
  <si>
    <t xml:space="preserve">Valor Critico de Z </t>
  </si>
  <si>
    <t>Lucrativa= 150</t>
  </si>
  <si>
    <r>
      <t xml:space="preserve">H° </t>
    </r>
    <r>
      <rPr>
        <sz val="11"/>
        <color theme="1"/>
        <rFont val="MS Reference Sans Serif"/>
        <family val="2"/>
      </rPr>
      <t> =150</t>
    </r>
  </si>
  <si>
    <r>
      <t xml:space="preserve">Hi </t>
    </r>
    <r>
      <rPr>
        <sz val="11"/>
        <color theme="1"/>
        <rFont val="MS Reference Sans Serif"/>
        <family val="2"/>
      </rPr>
      <t> &gt;150</t>
    </r>
  </si>
  <si>
    <t>Comparación 100 Unidades</t>
  </si>
  <si>
    <t>Comparación 150 Unidades</t>
  </si>
  <si>
    <t>Valor Critico de Z</t>
  </si>
  <si>
    <t xml:space="preserve">Lucrativa </t>
  </si>
  <si>
    <t>Gl</t>
  </si>
  <si>
    <t>Xi</t>
  </si>
  <si>
    <t>Varianza S^2</t>
  </si>
  <si>
    <t xml:space="preserve">Estadistico de prueba </t>
  </si>
  <si>
    <t>Valor Critico T-Student</t>
  </si>
  <si>
    <r>
      <t>(Xi-</t>
    </r>
    <r>
      <rPr>
        <b/>
        <sz val="11"/>
        <color theme="1"/>
        <rFont val="MS Reference Sans Serif"/>
        <family val="2"/>
      </rPr>
      <t>)</t>
    </r>
  </si>
  <si>
    <r>
      <t xml:space="preserve">H° </t>
    </r>
    <r>
      <rPr>
        <sz val="11"/>
        <color theme="1"/>
        <rFont val="MS Reference Sans Serif"/>
        <family val="2"/>
      </rPr>
      <t></t>
    </r>
    <r>
      <rPr>
        <sz val="11"/>
        <color theme="1"/>
        <rFont val="Aptos Narrow"/>
        <family val="2"/>
      </rPr>
      <t xml:space="preserve"> = 75</t>
    </r>
  </si>
  <si>
    <r>
      <t xml:space="preserve">Hi </t>
    </r>
    <r>
      <rPr>
        <sz val="11"/>
        <color theme="1"/>
        <rFont val="MS Reference Sans Serif"/>
        <family val="2"/>
      </rPr>
      <t></t>
    </r>
    <r>
      <rPr>
        <sz val="11"/>
        <color theme="1"/>
        <rFont val="Aptos Narrow"/>
        <family val="2"/>
      </rPr>
      <t xml:space="preserve"> &lt; 75</t>
    </r>
  </si>
  <si>
    <t xml:space="preserve">A° </t>
  </si>
  <si>
    <t xml:space="preserve">Ai Se rechaza </t>
  </si>
  <si>
    <t xml:space="preserve">Ai Se Rechaza </t>
  </si>
  <si>
    <t>Hipotesis</t>
  </si>
  <si>
    <t>Ho =</t>
  </si>
  <si>
    <t xml:space="preserve"> u = </t>
  </si>
  <si>
    <t>A0</t>
  </si>
  <si>
    <t>=</t>
  </si>
  <si>
    <t>El reclamo de los consumidores es injusto</t>
  </si>
  <si>
    <t xml:space="preserve">H1 = </t>
  </si>
  <si>
    <t xml:space="preserve">u! = </t>
  </si>
  <si>
    <t xml:space="preserve">A1 </t>
  </si>
  <si>
    <t xml:space="preserve"> =</t>
  </si>
  <si>
    <t>El reclamo de los consumidores es justo</t>
  </si>
  <si>
    <t xml:space="preserve">Ox = </t>
  </si>
  <si>
    <t xml:space="preserve">Z = </t>
  </si>
  <si>
    <t xml:space="preserve">IC = </t>
  </si>
  <si>
    <t xml:space="preserve">En la tabla </t>
  </si>
  <si>
    <t xml:space="preserve"> = </t>
  </si>
  <si>
    <t>Reglas de decision</t>
  </si>
  <si>
    <t>&lt;</t>
  </si>
  <si>
    <t>-</t>
  </si>
  <si>
    <t>Za</t>
  </si>
  <si>
    <t>Respuesta</t>
  </si>
  <si>
    <t>Esto se cumple, por lo que se ha de rechazar la hipotesis 0</t>
  </si>
  <si>
    <t>Distribucion normal</t>
  </si>
  <si>
    <t xml:space="preserve">u = </t>
  </si>
  <si>
    <t>x(media)</t>
  </si>
  <si>
    <t xml:space="preserve">n = </t>
  </si>
  <si>
    <t>&lt; 30</t>
  </si>
  <si>
    <t>o (sigma)</t>
  </si>
  <si>
    <t xml:space="preserve">alpha = </t>
  </si>
  <si>
    <t xml:space="preserve">U = </t>
  </si>
  <si>
    <t xml:space="preserve">Ho </t>
  </si>
  <si>
    <t>u =</t>
  </si>
  <si>
    <t xml:space="preserve"> =Debera de haber un acuerdo</t>
  </si>
  <si>
    <t xml:space="preserve">&lt; </t>
  </si>
  <si>
    <t>H1</t>
  </si>
  <si>
    <t xml:space="preserve">u != </t>
  </si>
  <si>
    <t>A1</t>
  </si>
  <si>
    <t xml:space="preserve"> =No debera de haber un acuerdo</t>
  </si>
  <si>
    <t xml:space="preserve">X(media) </t>
  </si>
  <si>
    <t>S^2</t>
  </si>
  <si>
    <t xml:space="preserve">O = </t>
  </si>
  <si>
    <t xml:space="preserve">alpha </t>
  </si>
  <si>
    <t xml:space="preserve">O(x) = </t>
  </si>
  <si>
    <t xml:space="preserve">t = </t>
  </si>
  <si>
    <t>Valor critico</t>
  </si>
  <si>
    <t xml:space="preserve">  = </t>
  </si>
  <si>
    <t>Regla de decision</t>
  </si>
  <si>
    <t>t</t>
  </si>
  <si>
    <t>t(alpha)</t>
  </si>
  <si>
    <t>La hipotesis 0 es la correcta</t>
  </si>
  <si>
    <t>Ox =</t>
  </si>
  <si>
    <t xml:space="preserve">o = </t>
  </si>
  <si>
    <t xml:space="preserve">x(media) = </t>
  </si>
  <si>
    <t xml:space="preserve">tabla = </t>
  </si>
  <si>
    <t>alpha</t>
  </si>
  <si>
    <t xml:space="preserve"> -Za</t>
  </si>
  <si>
    <t>Se cumple, por lo que rechazamos la H0</t>
  </si>
  <si>
    <t xml:space="preserve">Ho  = </t>
  </si>
  <si>
    <t>El fabricante cumple con los requisitos</t>
  </si>
  <si>
    <t>H1  =</t>
  </si>
  <si>
    <t>El fabricante no cumple con los requisitos</t>
  </si>
  <si>
    <t>Rechazamops la H0, por loq ue el fabricante no cumple con los requisitos</t>
  </si>
  <si>
    <t xml:space="preserve">Zalpha = </t>
  </si>
  <si>
    <t>1 - 0.05</t>
  </si>
  <si>
    <t xml:space="preserve">En la tabla = </t>
  </si>
  <si>
    <t xml:space="preserve">x = </t>
  </si>
  <si>
    <t>Cola derecha</t>
  </si>
  <si>
    <t>Hipotesist</t>
  </si>
  <si>
    <t>u</t>
  </si>
  <si>
    <t>&gt;</t>
  </si>
  <si>
    <t>uo</t>
  </si>
  <si>
    <t>Ho</t>
  </si>
  <si>
    <t xml:space="preserve">Z </t>
  </si>
  <si>
    <t>La afirmacion del laboratorio es cierta</t>
  </si>
  <si>
    <t>La afirmacion del laboratorio no es cierta</t>
  </si>
  <si>
    <t>Por lo tanto no se rechaza la hipotesis 0</t>
  </si>
  <si>
    <t>Por lo que la afirmacion del laboratorio es cierta</t>
  </si>
  <si>
    <t>NO ha cambiado el promedio de libros prestado</t>
  </si>
  <si>
    <t>SI ha cambiado el promedio de libros prestado</t>
  </si>
  <si>
    <t>Se rechaza la hipotesis 0</t>
  </si>
  <si>
    <t>Por lo que si ha cambiado el promedio de libros prestados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</si>
</sst>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MS Reference Sans Serif"/>
      <family val="2"/>
    </font>
    <font>
      <sz val="11"/>
      <color theme="1"/>
      <name val="Aptos Narrow"/>
      <family val="2"/>
    </font>
    <font>
      <b/>
      <sz val="11"/>
      <color theme="1"/>
      <name val="MS Reference Sans Serif"/>
      <family val="2"/>
    </font>
    <font>
      <b/>
      <sz val="11"/>
      <color theme="1"/>
      <name val="Aptos Narrow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.25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1" xfId="0" applyFont="1" applyFill="1" applyBorder="1"/>
    <xf numFmtId="0" fontId="12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1" xfId="0" applyFill="1" applyBorder="1"/>
    <xf numFmtId="0" fontId="0" fillId="0" borderId="12" xfId="0" applyBorder="1"/>
    <xf numFmtId="0" fontId="13" fillId="0" borderId="0" xfId="0" applyFont="1"/>
    <xf numFmtId="0" fontId="0" fillId="13" borderId="2" xfId="0" applyFill="1" applyBorder="1"/>
    <xf numFmtId="0" fontId="0" fillId="0" borderId="0" xfId="0" applyBorder="1"/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1" xfId="0" applyFill="1" applyBorder="1"/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1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2" xfId="0" applyBorder="1"/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1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2</xdr:row>
      <xdr:rowOff>19050</xdr:rowOff>
    </xdr:from>
    <xdr:to>
      <xdr:col>8</xdr:col>
      <xdr:colOff>2438683</xdr:colOff>
      <xdr:row>12</xdr:row>
      <xdr:rowOff>143158</xdr:rowOff>
    </xdr:to>
    <xdr:pic>
      <xdr:nvPicPr>
        <xdr:cNvPr id="4" name="Imagen 3" descr="Universidad Americana - Monchito.net">
          <a:extLst>
            <a:ext uri="{FF2B5EF4-FFF2-40B4-BE49-F238E27FC236}">
              <a16:creationId xmlns:a16="http://schemas.microsoft.com/office/drawing/2014/main" id="{97EADEE8-1809-5C3C-03E6-B139BB062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0" y="400050"/>
          <a:ext cx="2029108" cy="202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705936</xdr:colOff>
      <xdr:row>13</xdr:row>
      <xdr:rowOff>19398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6E5640-894B-E7BC-C6EB-47E4CDB9C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83011" cy="2495898"/>
        </a:xfrm>
        <a:prstGeom prst="rect">
          <a:avLst/>
        </a:prstGeom>
      </xdr:spPr>
    </xdr:pic>
    <xdr:clientData/>
  </xdr:twoCellAnchor>
  <xdr:twoCellAnchor>
    <xdr:from>
      <xdr:col>7</xdr:col>
      <xdr:colOff>533401</xdr:colOff>
      <xdr:row>11</xdr:row>
      <xdr:rowOff>47625</xdr:rowOff>
    </xdr:from>
    <xdr:to>
      <xdr:col>9</xdr:col>
      <xdr:colOff>533401</xdr:colOff>
      <xdr:row>13</xdr:row>
      <xdr:rowOff>9525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60A2201-3A88-CF9D-F5A7-56D2F4331E3C}"/>
            </a:ext>
          </a:extLst>
        </xdr:cNvPr>
        <xdr:cNvSpPr txBox="1"/>
      </xdr:nvSpPr>
      <xdr:spPr>
        <a:xfrm>
          <a:off x="5867401" y="2143125"/>
          <a:ext cx="15240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Derecha</a:t>
          </a:r>
        </a:p>
      </xdr:txBody>
    </xdr:sp>
    <xdr:clientData/>
  </xdr:twoCellAnchor>
  <xdr:twoCellAnchor>
    <xdr:from>
      <xdr:col>11</xdr:col>
      <xdr:colOff>771525</xdr:colOff>
      <xdr:row>10</xdr:row>
      <xdr:rowOff>19050</xdr:rowOff>
    </xdr:from>
    <xdr:to>
      <xdr:col>15</xdr:col>
      <xdr:colOff>695325</xdr:colOff>
      <xdr:row>13</xdr:row>
      <xdr:rowOff>114300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3583094-DEFD-75C8-0F04-BB7EC5F454C5}"/>
            </a:ext>
          </a:extLst>
        </xdr:cNvPr>
        <xdr:cNvSpPr txBox="1"/>
      </xdr:nvSpPr>
      <xdr:spPr>
        <a:xfrm>
          <a:off x="9372600" y="1924050"/>
          <a:ext cx="3924300" cy="666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100">
              <a:latin typeface="Times New Roman" panose="02020603050405020304" pitchFamily="18" charset="0"/>
              <a:cs typeface="Times New Roman" panose="02020603050405020304" pitchFamily="18" charset="0"/>
            </a:rPr>
            <a:t>R. Se rechaza la hipotesis nula.</a:t>
          </a:r>
          <a:r>
            <a:rPr lang="es-NI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Esto significa que sí se puede afirmar que ha habido un incremento con el uso significativo del rendimiento con el uso del nuevo fertilizante. </a:t>
          </a:r>
          <a:endParaRPr lang="es-NI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19050</xdr:rowOff>
    </xdr:from>
    <xdr:to>
      <xdr:col>7</xdr:col>
      <xdr:colOff>710540</xdr:colOff>
      <xdr:row>11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A23D5E-8478-54C2-14C8-4865C9110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19050"/>
          <a:ext cx="5939764" cy="22479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9</xdr:row>
      <xdr:rowOff>57149</xdr:rowOff>
    </xdr:from>
    <xdr:to>
      <xdr:col>7</xdr:col>
      <xdr:colOff>466725</xdr:colOff>
      <xdr:row>11</xdr:row>
      <xdr:rowOff>95250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C826069-2578-49E6-998C-BE7EFDFD81FF}"/>
            </a:ext>
          </a:extLst>
        </xdr:cNvPr>
        <xdr:cNvSpPr txBox="1"/>
      </xdr:nvSpPr>
      <xdr:spPr>
        <a:xfrm>
          <a:off x="3895725" y="1771649"/>
          <a:ext cx="1905000" cy="4191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Izquierda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696379</xdr:colOff>
      <xdr:row>13</xdr:row>
      <xdr:rowOff>181346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CADA58-B06F-1F1A-105B-1D14DC8F3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4379" cy="2657846"/>
        </a:xfrm>
        <a:prstGeom prst="rect">
          <a:avLst/>
        </a:prstGeom>
      </xdr:spPr>
    </xdr:pic>
    <xdr:clientData/>
  </xdr:twoCellAnchor>
  <xdr:twoCellAnchor>
    <xdr:from>
      <xdr:col>7</xdr:col>
      <xdr:colOff>514350</xdr:colOff>
      <xdr:row>11</xdr:row>
      <xdr:rowOff>161925</xdr:rowOff>
    </xdr:from>
    <xdr:to>
      <xdr:col>9</xdr:col>
      <xdr:colOff>514350</xdr:colOff>
      <xdr:row>13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7514566-5E7E-4175-A500-A667ABAA6E2F}"/>
            </a:ext>
          </a:extLst>
        </xdr:cNvPr>
        <xdr:cNvSpPr txBox="1"/>
      </xdr:nvSpPr>
      <xdr:spPr>
        <a:xfrm>
          <a:off x="5848350" y="2257425"/>
          <a:ext cx="15240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Derecha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229695</xdr:colOff>
      <xdr:row>14</xdr:row>
      <xdr:rowOff>105162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A73B0F-F075-AA86-153A-0C849A8B5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49695" cy="2772162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11</xdr:row>
      <xdr:rowOff>152400</xdr:rowOff>
    </xdr:from>
    <xdr:to>
      <xdr:col>10</xdr:col>
      <xdr:colOff>123825</xdr:colOff>
      <xdr:row>14</xdr:row>
      <xdr:rowOff>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FCAF9DF-9A50-4FD0-82CB-ACADC588E5FC}"/>
            </a:ext>
          </a:extLst>
        </xdr:cNvPr>
        <xdr:cNvSpPr txBox="1"/>
      </xdr:nvSpPr>
      <xdr:spPr>
        <a:xfrm>
          <a:off x="5838825" y="2247900"/>
          <a:ext cx="1905000" cy="4191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Izquierda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572537</xdr:colOff>
      <xdr:row>14</xdr:row>
      <xdr:rowOff>152794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BE8F1F-24A8-3D8D-29A3-8AD6F6711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0537" cy="2819794"/>
        </a:xfrm>
        <a:prstGeom prst="rect">
          <a:avLst/>
        </a:prstGeom>
      </xdr:spPr>
    </xdr:pic>
    <xdr:clientData/>
  </xdr:twoCellAnchor>
  <xdr:twoCellAnchor>
    <xdr:from>
      <xdr:col>7</xdr:col>
      <xdr:colOff>400050</xdr:colOff>
      <xdr:row>12</xdr:row>
      <xdr:rowOff>28575</xdr:rowOff>
    </xdr:from>
    <xdr:to>
      <xdr:col>9</xdr:col>
      <xdr:colOff>400050</xdr:colOff>
      <xdr:row>13</xdr:row>
      <xdr:rowOff>180975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5FFC447-E03C-44F4-BD5A-D14DD6A66438}"/>
            </a:ext>
          </a:extLst>
        </xdr:cNvPr>
        <xdr:cNvSpPr txBox="1"/>
      </xdr:nvSpPr>
      <xdr:spPr>
        <a:xfrm>
          <a:off x="5734050" y="2314575"/>
          <a:ext cx="15240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Derecha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610642</xdr:colOff>
      <xdr:row>14</xdr:row>
      <xdr:rowOff>95636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0BDBF7-1DBA-6C44-9BAA-017CEB4A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68642" cy="276263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12</xdr:row>
      <xdr:rowOff>57150</xdr:rowOff>
    </xdr:from>
    <xdr:to>
      <xdr:col>9</xdr:col>
      <xdr:colOff>419100</xdr:colOff>
      <xdr:row>14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F40B316-88D4-4DB1-8854-2EC9F2243DE8}"/>
            </a:ext>
          </a:extLst>
        </xdr:cNvPr>
        <xdr:cNvSpPr txBox="1"/>
      </xdr:nvSpPr>
      <xdr:spPr>
        <a:xfrm>
          <a:off x="5753100" y="2343150"/>
          <a:ext cx="15240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Derecha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721526</xdr:colOff>
      <xdr:row>17</xdr:row>
      <xdr:rowOff>45740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246810-7467-7FF1-C6B9-0184BFD27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3075" cy="3305174"/>
        </a:xfrm>
        <a:prstGeom prst="rect">
          <a:avLst/>
        </a:prstGeom>
      </xdr:spPr>
    </xdr:pic>
    <xdr:clientData/>
  </xdr:twoCellAnchor>
  <xdr:twoCellAnchor>
    <xdr:from>
      <xdr:col>6</xdr:col>
      <xdr:colOff>263212</xdr:colOff>
      <xdr:row>15</xdr:row>
      <xdr:rowOff>70163</xdr:rowOff>
    </xdr:from>
    <xdr:to>
      <xdr:col>8</xdr:col>
      <xdr:colOff>644212</xdr:colOff>
      <xdr:row>17</xdr:row>
      <xdr:rowOff>108264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8D68A3E-11A5-42EB-8E60-E4DF09C35892}"/>
            </a:ext>
          </a:extLst>
        </xdr:cNvPr>
        <xdr:cNvSpPr txBox="1"/>
      </xdr:nvSpPr>
      <xdr:spPr>
        <a:xfrm>
          <a:off x="5615994" y="2887417"/>
          <a:ext cx="1910366" cy="4137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Izquierda</a:t>
          </a:r>
        </a:p>
      </xdr:txBody>
    </xdr:sp>
    <xdr:clientData/>
  </xdr:twoCellAnchor>
  <xdr:twoCellAnchor>
    <xdr:from>
      <xdr:col>10</xdr:col>
      <xdr:colOff>20934</xdr:colOff>
      <xdr:row>10</xdr:row>
      <xdr:rowOff>104671</xdr:rowOff>
    </xdr:from>
    <xdr:to>
      <xdr:col>14</xdr:col>
      <xdr:colOff>376813</xdr:colOff>
      <xdr:row>13</xdr:row>
      <xdr:rowOff>136071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9020673-7CA9-51E0-8A3F-99705AA69189}"/>
            </a:ext>
          </a:extLst>
        </xdr:cNvPr>
        <xdr:cNvSpPr txBox="1"/>
      </xdr:nvSpPr>
      <xdr:spPr>
        <a:xfrm>
          <a:off x="8520165" y="1988737"/>
          <a:ext cx="4417088" cy="5966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200">
              <a:latin typeface="Times New Roman" panose="02020603050405020304" pitchFamily="18" charset="0"/>
              <a:cs typeface="Times New Roman" panose="02020603050405020304" pitchFamily="18" charset="0"/>
            </a:rPr>
            <a:t>R. Se</a:t>
          </a:r>
          <a:r>
            <a:rPr lang="es-NI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rechaza la hipotesis nula, hay suficientes motivos para afirmar que el precio promedio al menudeo a disminuido. </a:t>
          </a:r>
          <a:endParaRPr lang="es-NI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328839</xdr:colOff>
      <xdr:row>0</xdr:row>
      <xdr:rowOff>90715</xdr:rowOff>
    </xdr:from>
    <xdr:to>
      <xdr:col>8</xdr:col>
      <xdr:colOff>673564</xdr:colOff>
      <xdr:row>16</xdr:row>
      <xdr:rowOff>112033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82B1C2-1C66-33E4-A8E6-4C02834C6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39" y="90715"/>
          <a:ext cx="7125618" cy="3287032"/>
        </a:xfrm>
        <a:prstGeom prst="rect">
          <a:avLst/>
        </a:prstGeom>
      </xdr:spPr>
    </xdr:pic>
    <xdr:clientData/>
  </xdr:twoCellAnchor>
  <xdr:twoCellAnchor>
    <xdr:from>
      <xdr:col>6</xdr:col>
      <xdr:colOff>635000</xdr:colOff>
      <xdr:row>15</xdr:row>
      <xdr:rowOff>79375</xdr:rowOff>
    </xdr:from>
    <xdr:to>
      <xdr:col>8</xdr:col>
      <xdr:colOff>639536</xdr:colOff>
      <xdr:row>17</xdr:row>
      <xdr:rowOff>36739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18AC99-D177-4358-9C4D-31418F7EBB9A}"/>
            </a:ext>
          </a:extLst>
        </xdr:cNvPr>
        <xdr:cNvSpPr txBox="1"/>
      </xdr:nvSpPr>
      <xdr:spPr>
        <a:xfrm>
          <a:off x="5896429" y="3061607"/>
          <a:ext cx="15240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Derecha</a:t>
          </a:r>
        </a:p>
      </xdr:txBody>
    </xdr:sp>
    <xdr:clientData/>
  </xdr:twoCellAnchor>
  <xdr:twoCellAnchor>
    <xdr:from>
      <xdr:col>10</xdr:col>
      <xdr:colOff>192768</xdr:colOff>
      <xdr:row>17</xdr:row>
      <xdr:rowOff>158750</xdr:rowOff>
    </xdr:from>
    <xdr:to>
      <xdr:col>13</xdr:col>
      <xdr:colOff>396875</xdr:colOff>
      <xdr:row>24</xdr:row>
      <xdr:rowOff>11340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09EB664-2B3C-497C-8C67-A65F6B6D59AB}"/>
            </a:ext>
          </a:extLst>
        </xdr:cNvPr>
        <xdr:cNvSpPr txBox="1"/>
      </xdr:nvSpPr>
      <xdr:spPr>
        <a:xfrm>
          <a:off x="8493125" y="3617232"/>
          <a:ext cx="3299732" cy="120196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300">
              <a:latin typeface="Times New Roman" panose="02020603050405020304" pitchFamily="18" charset="0"/>
              <a:cs typeface="Times New Roman" panose="02020603050405020304" pitchFamily="18" charset="0"/>
            </a:rPr>
            <a:t>R. Si, la nueva maquina debe de</a:t>
          </a:r>
          <a:r>
            <a:rPr lang="es-NI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ser adquirida a un nivel de significancia del 1%, ya que produce significativamente mas de 100 y 150 unidades por hora, lo que hace una inversión rentable para mejorar la productividad de la empresa. </a:t>
          </a:r>
          <a:endParaRPr lang="es-NI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524900</xdr:colOff>
      <xdr:row>12</xdr:row>
      <xdr:rowOff>124161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40EEF2-6171-1DFE-AB9E-CB51422E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4800" cy="2410161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11</xdr:row>
      <xdr:rowOff>133350</xdr:rowOff>
    </xdr:from>
    <xdr:to>
      <xdr:col>9</xdr:col>
      <xdr:colOff>480437</xdr:colOff>
      <xdr:row>13</xdr:row>
      <xdr:rowOff>167264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E272938-C5FB-46CD-BCCD-A83A7DD05794}"/>
            </a:ext>
          </a:extLst>
        </xdr:cNvPr>
        <xdr:cNvSpPr txBox="1"/>
      </xdr:nvSpPr>
      <xdr:spPr>
        <a:xfrm>
          <a:off x="5391150" y="2228850"/>
          <a:ext cx="1909187" cy="41491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800">
              <a:latin typeface="Times New Roman" panose="02020603050405020304" pitchFamily="18" charset="0"/>
              <a:cs typeface="Times New Roman" panose="02020603050405020304" pitchFamily="18" charset="0"/>
            </a:rPr>
            <a:t>Cola Izquierda</a:t>
          </a:r>
        </a:p>
      </xdr:txBody>
    </xdr:sp>
    <xdr:clientData/>
  </xdr:twoCellAnchor>
  <xdr:twoCellAnchor>
    <xdr:from>
      <xdr:col>10</xdr:col>
      <xdr:colOff>47625</xdr:colOff>
      <xdr:row>13</xdr:row>
      <xdr:rowOff>0</xdr:rowOff>
    </xdr:from>
    <xdr:to>
      <xdr:col>14</xdr:col>
      <xdr:colOff>409575</xdr:colOff>
      <xdr:row>17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1BD2850-C488-066F-B69E-40CC75C87A76}"/>
            </a:ext>
          </a:extLst>
        </xdr:cNvPr>
        <xdr:cNvSpPr txBox="1"/>
      </xdr:nvSpPr>
      <xdr:spPr>
        <a:xfrm>
          <a:off x="7629525" y="2476500"/>
          <a:ext cx="3333750" cy="790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200">
              <a:latin typeface="Times New Roman" panose="02020603050405020304" pitchFamily="18" charset="0"/>
              <a:cs typeface="Times New Roman" panose="02020603050405020304" pitchFamily="18" charset="0"/>
            </a:rPr>
            <a:t>R.</a:t>
          </a:r>
          <a:r>
            <a:rPr lang="es-NI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No podemos decir que el sistema no alcanza el promedio si el valor p es mayor que 0.05; si es menor, si podemos afirmarlo. </a:t>
          </a:r>
          <a:endParaRPr lang="es-NI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0DC-CA2D-4114-90F5-29EF1CAEE99E}">
  <dimension ref="I1:Q21"/>
  <sheetViews>
    <sheetView workbookViewId="0">
      <selection activeCell="Q10" sqref="Q10"/>
    </sheetView>
  </sheetViews>
  <sheetFormatPr baseColWidth="10" defaultRowHeight="15" x14ac:dyDescent="0.25"/>
  <cols>
    <col min="7" max="7" width="11.42578125" customWidth="1"/>
    <col min="8" max="8" width="0.42578125" customWidth="1"/>
    <col min="9" max="9" width="41.85546875" customWidth="1"/>
    <col min="11" max="11" width="12.28515625" customWidth="1"/>
    <col min="15" max="15" width="12.140625" customWidth="1"/>
    <col min="16" max="16" width="13.28515625" bestFit="1" customWidth="1"/>
    <col min="17" max="17" width="21" customWidth="1"/>
  </cols>
  <sheetData>
    <row r="1" spans="9:17" x14ac:dyDescent="0.25">
      <c r="K1" s="1"/>
      <c r="L1" s="1"/>
      <c r="M1" s="1"/>
      <c r="N1" s="1"/>
      <c r="O1" s="1"/>
      <c r="P1" s="1"/>
      <c r="Q1" s="1"/>
    </row>
    <row r="2" spans="9:17" x14ac:dyDescent="0.25">
      <c r="K2" s="1"/>
      <c r="L2" s="1"/>
      <c r="M2" s="1"/>
      <c r="N2" s="1"/>
      <c r="O2" s="1"/>
      <c r="P2" s="1"/>
      <c r="Q2" s="1"/>
    </row>
    <row r="3" spans="9:17" x14ac:dyDescent="0.25">
      <c r="K3" s="1"/>
      <c r="L3" s="1"/>
      <c r="M3" s="1"/>
      <c r="N3" s="1"/>
      <c r="O3" s="6"/>
      <c r="P3" s="1"/>
      <c r="Q3" s="6"/>
    </row>
    <row r="4" spans="9:17" x14ac:dyDescent="0.25">
      <c r="K4" s="1"/>
      <c r="L4" s="1"/>
      <c r="M4" s="1"/>
      <c r="N4" s="1"/>
      <c r="O4" s="6"/>
      <c r="P4" s="1"/>
      <c r="Q4" s="1"/>
    </row>
    <row r="5" spans="9:17" x14ac:dyDescent="0.25">
      <c r="K5" s="1"/>
      <c r="L5" s="1"/>
      <c r="M5" s="1"/>
      <c r="N5" s="1"/>
      <c r="O5" s="6"/>
      <c r="P5" s="6"/>
      <c r="Q5" s="1"/>
    </row>
    <row r="6" spans="9:17" x14ac:dyDescent="0.25">
      <c r="K6" s="1"/>
      <c r="L6" s="1"/>
      <c r="M6" s="1"/>
      <c r="N6" s="1"/>
      <c r="O6" s="1"/>
      <c r="P6" s="1"/>
      <c r="Q6" s="1"/>
    </row>
    <row r="7" spans="9:17" x14ac:dyDescent="0.25">
      <c r="K7" s="1"/>
      <c r="L7" s="1"/>
      <c r="M7" s="1"/>
      <c r="N7" s="1"/>
      <c r="O7" s="1"/>
      <c r="P7" s="1"/>
      <c r="Q7" s="1"/>
    </row>
    <row r="8" spans="9:17" x14ac:dyDescent="0.25">
      <c r="K8" s="1"/>
      <c r="L8" s="1"/>
      <c r="M8" s="1"/>
      <c r="N8" s="1"/>
      <c r="O8" s="1"/>
      <c r="P8" s="1"/>
      <c r="Q8" s="1"/>
    </row>
    <row r="9" spans="9:17" x14ac:dyDescent="0.25">
      <c r="K9" s="1"/>
      <c r="L9" s="1"/>
      <c r="M9" s="1"/>
      <c r="N9" s="1"/>
      <c r="O9" s="5"/>
      <c r="P9" s="1"/>
      <c r="Q9" s="1"/>
    </row>
    <row r="10" spans="9:17" x14ac:dyDescent="0.25">
      <c r="K10" s="1"/>
      <c r="L10" s="1"/>
      <c r="M10" s="1"/>
      <c r="N10" s="1"/>
      <c r="P10" s="1"/>
      <c r="Q10" s="1"/>
    </row>
    <row r="11" spans="9:17" x14ac:dyDescent="0.25">
      <c r="K11" s="1"/>
      <c r="L11" s="1"/>
      <c r="M11" s="1"/>
      <c r="N11" s="1"/>
      <c r="O11" s="1"/>
      <c r="P11" s="1"/>
      <c r="Q11" s="1"/>
    </row>
    <row r="12" spans="9:17" x14ac:dyDescent="0.25">
      <c r="K12" s="1"/>
      <c r="L12" s="4"/>
      <c r="M12" s="5"/>
      <c r="N12" s="1"/>
      <c r="O12" s="1"/>
      <c r="P12" s="1"/>
      <c r="Q12" s="1"/>
    </row>
    <row r="15" spans="9:17" x14ac:dyDescent="0.25">
      <c r="I15" s="5" t="s">
        <v>11</v>
      </c>
    </row>
    <row r="16" spans="9:17" x14ac:dyDescent="0.25">
      <c r="I16" s="1" t="s">
        <v>12</v>
      </c>
    </row>
    <row r="17" spans="9:9" x14ac:dyDescent="0.25">
      <c r="I17" s="1" t="s">
        <v>13</v>
      </c>
    </row>
    <row r="18" spans="9:9" x14ac:dyDescent="0.25">
      <c r="I18" s="5" t="s">
        <v>14</v>
      </c>
    </row>
    <row r="19" spans="9:9" x14ac:dyDescent="0.25">
      <c r="I19" s="1" t="s">
        <v>15</v>
      </c>
    </row>
    <row r="20" spans="9:9" x14ac:dyDescent="0.25">
      <c r="I20" s="5" t="s">
        <v>16</v>
      </c>
    </row>
    <row r="21" spans="9:9" x14ac:dyDescent="0.25">
      <c r="I21" s="8">
        <v>45576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1E24-2FA6-4021-B892-B1006FD47D5C}">
  <dimension ref="B1:P25"/>
  <sheetViews>
    <sheetView workbookViewId="0">
      <selection activeCell="H17" sqref="H17"/>
    </sheetView>
  </sheetViews>
  <sheetFormatPr baseColWidth="10" defaultRowHeight="15" x14ac:dyDescent="0.25"/>
  <cols>
    <col min="2" max="2" width="21.28515625" customWidth="1"/>
    <col min="3" max="3" width="6" customWidth="1"/>
    <col min="4" max="4" width="10.28515625" customWidth="1"/>
    <col min="12" max="12" width="11.85546875" customWidth="1"/>
    <col min="13" max="13" width="20.28515625" customWidth="1"/>
    <col min="14" max="14" width="16.42578125" customWidth="1"/>
  </cols>
  <sheetData>
    <row r="1" spans="2:16" x14ac:dyDescent="0.25">
      <c r="L1" s="10" t="s">
        <v>25</v>
      </c>
      <c r="M1" s="13" t="s">
        <v>19</v>
      </c>
      <c r="N1" s="10" t="s">
        <v>20</v>
      </c>
      <c r="O1" s="14" t="s">
        <v>23</v>
      </c>
      <c r="P1" s="10" t="s">
        <v>21</v>
      </c>
    </row>
    <row r="2" spans="2:16" x14ac:dyDescent="0.25">
      <c r="L2" s="2">
        <v>50</v>
      </c>
      <c r="M2" s="2">
        <v>4</v>
      </c>
      <c r="N2" s="2">
        <v>52</v>
      </c>
      <c r="O2" s="2">
        <v>55</v>
      </c>
      <c r="P2" s="2">
        <v>0.05</v>
      </c>
    </row>
    <row r="3" spans="2:16" x14ac:dyDescent="0.25">
      <c r="L3" s="1"/>
      <c r="M3" s="1"/>
      <c r="N3" s="1"/>
      <c r="O3" s="1"/>
      <c r="P3" s="1"/>
    </row>
    <row r="4" spans="2:16" x14ac:dyDescent="0.25">
      <c r="L4" s="1"/>
      <c r="M4" s="1"/>
      <c r="N4" s="1"/>
      <c r="O4" s="1"/>
      <c r="P4" s="1"/>
    </row>
    <row r="5" spans="2:16" x14ac:dyDescent="0.25">
      <c r="L5" s="3">
        <f>+O2-L2</f>
        <v>5</v>
      </c>
      <c r="M5" s="10" t="s">
        <v>22</v>
      </c>
      <c r="N5" s="10" t="s">
        <v>24</v>
      </c>
      <c r="O5" s="1"/>
      <c r="P5" s="1"/>
    </row>
    <row r="6" spans="2:16" x14ac:dyDescent="0.25">
      <c r="L6" s="11">
        <f>+M2/SQRT(N2)</f>
        <v>0.55470019622522915</v>
      </c>
      <c r="M6" s="3">
        <f>+L5/L6</f>
        <v>9.013878188659973</v>
      </c>
      <c r="N6" s="2">
        <v>1.645</v>
      </c>
      <c r="O6" s="1"/>
      <c r="P6" s="1"/>
    </row>
    <row r="7" spans="2:16" x14ac:dyDescent="0.25">
      <c r="L7" s="1"/>
      <c r="M7" s="1"/>
      <c r="N7" s="1"/>
      <c r="O7" s="1"/>
      <c r="P7" s="1"/>
    </row>
    <row r="8" spans="2:16" x14ac:dyDescent="0.25">
      <c r="L8" s="12" t="s">
        <v>1</v>
      </c>
    </row>
    <row r="9" spans="2:16" x14ac:dyDescent="0.25">
      <c r="L9" s="2" t="b">
        <f>+M6&gt;N6</f>
        <v>1</v>
      </c>
    </row>
    <row r="15" spans="2:16" x14ac:dyDescent="0.25">
      <c r="B15" s="15" t="s">
        <v>0</v>
      </c>
    </row>
    <row r="16" spans="2:16" x14ac:dyDescent="0.25">
      <c r="B16" s="9" t="s">
        <v>4</v>
      </c>
    </row>
    <row r="17" spans="2:2" x14ac:dyDescent="0.25">
      <c r="B17" s="9" t="s">
        <v>10</v>
      </c>
    </row>
    <row r="18" spans="2:2" x14ac:dyDescent="0.25">
      <c r="B18" s="9" t="s">
        <v>2</v>
      </c>
    </row>
    <row r="19" spans="2:2" x14ac:dyDescent="0.25">
      <c r="B19" s="9" t="s">
        <v>3</v>
      </c>
    </row>
    <row r="20" spans="2:2" x14ac:dyDescent="0.25">
      <c r="B20" s="9" t="s">
        <v>8</v>
      </c>
    </row>
    <row r="21" spans="2:2" x14ac:dyDescent="0.25">
      <c r="B21" s="9" t="s">
        <v>9</v>
      </c>
    </row>
    <row r="22" spans="2:2" x14ac:dyDescent="0.25">
      <c r="B22" s="9" t="s">
        <v>17</v>
      </c>
    </row>
    <row r="23" spans="2:2" x14ac:dyDescent="0.25">
      <c r="B23" s="9" t="s">
        <v>18</v>
      </c>
    </row>
    <row r="24" spans="2:2" x14ac:dyDescent="0.25">
      <c r="B24" s="9" t="s">
        <v>59</v>
      </c>
    </row>
    <row r="25" spans="2:2" x14ac:dyDescent="0.25">
      <c r="B25" s="9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37D5-E564-4F78-A1DF-8CE21B9ACA3B}">
  <dimension ref="B1:R18"/>
  <sheetViews>
    <sheetView topLeftCell="C1" workbookViewId="0">
      <selection activeCell="J19" sqref="J19"/>
    </sheetView>
  </sheetViews>
  <sheetFormatPr baseColWidth="10" defaultRowHeight="15" x14ac:dyDescent="0.25"/>
  <cols>
    <col min="8" max="8" width="22.7109375" customWidth="1"/>
    <col min="9" max="9" width="11.42578125" customWidth="1"/>
  </cols>
  <sheetData>
    <row r="1" spans="2:18" x14ac:dyDescent="0.25">
      <c r="I1" s="44" t="s">
        <v>62</v>
      </c>
      <c r="J1" s="44"/>
      <c r="K1" s="44"/>
      <c r="L1" s="44"/>
      <c r="M1" s="44"/>
      <c r="N1" s="44"/>
      <c r="O1" s="44"/>
      <c r="P1" s="44"/>
      <c r="Q1" s="44"/>
      <c r="R1" s="44"/>
    </row>
    <row r="2" spans="2:18" x14ac:dyDescent="0.25">
      <c r="I2" s="45" t="s">
        <v>63</v>
      </c>
      <c r="J2" s="45" t="s">
        <v>64</v>
      </c>
      <c r="K2" s="45">
        <v>15</v>
      </c>
      <c r="L2" s="45"/>
      <c r="M2" s="45" t="s">
        <v>65</v>
      </c>
      <c r="N2" s="45" t="s">
        <v>66</v>
      </c>
      <c r="O2" s="45" t="s">
        <v>67</v>
      </c>
      <c r="P2" s="45"/>
      <c r="Q2" s="45"/>
      <c r="R2" s="45"/>
    </row>
    <row r="3" spans="2:18" x14ac:dyDescent="0.25">
      <c r="I3" s="45" t="s">
        <v>68</v>
      </c>
      <c r="J3" s="45" t="s">
        <v>69</v>
      </c>
      <c r="K3" s="45">
        <v>13.15</v>
      </c>
      <c r="L3" s="45"/>
      <c r="M3" s="45" t="s">
        <v>70</v>
      </c>
      <c r="N3" s="45" t="s">
        <v>71</v>
      </c>
      <c r="O3" s="45" t="s">
        <v>72</v>
      </c>
      <c r="P3" s="45"/>
      <c r="Q3" s="45"/>
      <c r="R3" s="45"/>
    </row>
    <row r="5" spans="2:18" x14ac:dyDescent="0.25">
      <c r="I5" s="45" t="s">
        <v>73</v>
      </c>
      <c r="J5" s="46">
        <f>+C17/SQRT(C16)</f>
        <v>0.22360679774997896</v>
      </c>
      <c r="K5" s="47"/>
      <c r="L5" s="47"/>
      <c r="M5" s="48"/>
    </row>
    <row r="6" spans="2:18" x14ac:dyDescent="0.25">
      <c r="I6" s="46"/>
      <c r="J6" s="47"/>
      <c r="K6" s="47"/>
      <c r="L6" s="47"/>
      <c r="M6" s="48"/>
    </row>
    <row r="7" spans="2:18" x14ac:dyDescent="0.25">
      <c r="I7" s="45" t="s">
        <v>74</v>
      </c>
      <c r="J7" s="49">
        <f>(C14-C15)/J5</f>
        <v>8.2734515167492209</v>
      </c>
      <c r="K7" s="50"/>
      <c r="L7" s="50"/>
      <c r="M7" s="51"/>
    </row>
    <row r="8" spans="2:18" x14ac:dyDescent="0.25">
      <c r="I8" s="52"/>
      <c r="J8" s="53"/>
      <c r="K8" s="53"/>
      <c r="L8" s="53"/>
      <c r="M8" s="54"/>
    </row>
    <row r="9" spans="2:18" x14ac:dyDescent="0.25">
      <c r="I9" s="55"/>
      <c r="J9" s="56"/>
      <c r="K9" s="56"/>
      <c r="L9" s="56"/>
      <c r="M9" s="57"/>
    </row>
    <row r="10" spans="2:18" x14ac:dyDescent="0.25">
      <c r="I10" s="45" t="s">
        <v>75</v>
      </c>
      <c r="J10" s="45">
        <f>1-F5</f>
        <v>1</v>
      </c>
      <c r="K10" s="45" t="s">
        <v>76</v>
      </c>
      <c r="L10" s="45" t="s">
        <v>77</v>
      </c>
      <c r="M10" s="58">
        <v>2.33</v>
      </c>
    </row>
    <row r="13" spans="2:18" x14ac:dyDescent="0.25">
      <c r="B13" s="46" t="s">
        <v>84</v>
      </c>
      <c r="C13" s="47"/>
      <c r="D13" s="48"/>
      <c r="I13" s="44" t="s">
        <v>78</v>
      </c>
      <c r="J13" s="44"/>
      <c r="K13" s="44"/>
      <c r="L13" s="44"/>
      <c r="M13" s="44"/>
    </row>
    <row r="14" spans="2:18" x14ac:dyDescent="0.25">
      <c r="B14" s="45" t="s">
        <v>85</v>
      </c>
      <c r="C14" s="46">
        <v>15</v>
      </c>
      <c r="D14" s="48"/>
      <c r="I14" s="45" t="s">
        <v>22</v>
      </c>
      <c r="J14" s="45" t="s">
        <v>79</v>
      </c>
      <c r="K14" s="45" t="s">
        <v>80</v>
      </c>
      <c r="L14" s="45" t="s">
        <v>81</v>
      </c>
      <c r="M14" s="45"/>
    </row>
    <row r="15" spans="2:18" x14ac:dyDescent="0.25">
      <c r="B15" s="45" t="s">
        <v>86</v>
      </c>
      <c r="C15" s="46">
        <v>13.15</v>
      </c>
      <c r="D15" s="48"/>
      <c r="I15" s="59">
        <f>J7</f>
        <v>8.2734515167492209</v>
      </c>
      <c r="J15" s="59" t="s">
        <v>79</v>
      </c>
      <c r="K15" s="59" t="s">
        <v>80</v>
      </c>
      <c r="L15" s="59">
        <f>M10</f>
        <v>2.33</v>
      </c>
      <c r="M15" s="59"/>
    </row>
    <row r="16" spans="2:18" x14ac:dyDescent="0.25">
      <c r="B16" s="45" t="s">
        <v>87</v>
      </c>
      <c r="C16" s="45">
        <v>20</v>
      </c>
      <c r="D16" s="45" t="s">
        <v>88</v>
      </c>
      <c r="I16" s="49" t="s">
        <v>82</v>
      </c>
      <c r="J16" s="50"/>
      <c r="K16" s="50"/>
      <c r="L16" s="50"/>
      <c r="M16" s="50"/>
      <c r="N16" s="51"/>
    </row>
    <row r="17" spans="2:14" x14ac:dyDescent="0.25">
      <c r="B17" s="45" t="s">
        <v>89</v>
      </c>
      <c r="C17" s="46">
        <v>1</v>
      </c>
      <c r="D17" s="48"/>
      <c r="I17" s="45" t="s">
        <v>83</v>
      </c>
      <c r="J17" s="45"/>
      <c r="K17" s="45"/>
      <c r="L17" s="45"/>
      <c r="M17" s="45"/>
      <c r="N17" s="45"/>
    </row>
    <row r="18" spans="2:14" x14ac:dyDescent="0.25">
      <c r="B18" s="45" t="s">
        <v>90</v>
      </c>
      <c r="C18" s="46">
        <v>0.01</v>
      </c>
      <c r="D18" s="48"/>
    </row>
  </sheetData>
  <mergeCells count="12">
    <mergeCell ref="I16:N16"/>
    <mergeCell ref="B13:D13"/>
    <mergeCell ref="C14:D14"/>
    <mergeCell ref="C15:D15"/>
    <mergeCell ref="C17:D17"/>
    <mergeCell ref="C18:D18"/>
    <mergeCell ref="I1:R1"/>
    <mergeCell ref="J5:M5"/>
    <mergeCell ref="I6:M6"/>
    <mergeCell ref="J7:M7"/>
    <mergeCell ref="I8:M9"/>
    <mergeCell ref="I13:M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668-13AC-4F68-BA3F-737B8B172105}">
  <dimension ref="L1:W19"/>
  <sheetViews>
    <sheetView topLeftCell="G1" workbookViewId="0">
      <selection activeCell="S11" sqref="S11"/>
    </sheetView>
  </sheetViews>
  <sheetFormatPr baseColWidth="10" defaultRowHeight="15" x14ac:dyDescent="0.25"/>
  <cols>
    <col min="12" max="12" width="11.85546875" customWidth="1"/>
  </cols>
  <sheetData>
    <row r="1" spans="12:23" x14ac:dyDescent="0.25">
      <c r="L1" s="67" t="s">
        <v>84</v>
      </c>
      <c r="M1" s="67"/>
      <c r="O1" s="60"/>
      <c r="R1" s="63" t="s">
        <v>62</v>
      </c>
      <c r="S1" s="63"/>
      <c r="T1" s="63"/>
    </row>
    <row r="2" spans="12:23" x14ac:dyDescent="0.25">
      <c r="L2" s="45" t="s">
        <v>91</v>
      </c>
      <c r="M2" s="45">
        <v>15000</v>
      </c>
      <c r="R2" s="45" t="s">
        <v>92</v>
      </c>
      <c r="S2" s="45" t="s">
        <v>93</v>
      </c>
      <c r="T2" s="45">
        <v>15000</v>
      </c>
      <c r="V2" t="s">
        <v>65</v>
      </c>
      <c r="W2" t="s">
        <v>94</v>
      </c>
    </row>
    <row r="3" spans="12:23" x14ac:dyDescent="0.25">
      <c r="L3" s="45" t="s">
        <v>87</v>
      </c>
      <c r="M3" s="45">
        <v>25</v>
      </c>
      <c r="N3" s="67" t="s">
        <v>95</v>
      </c>
      <c r="O3" s="67">
        <v>30</v>
      </c>
      <c r="R3" s="45" t="s">
        <v>96</v>
      </c>
      <c r="S3" s="45" t="s">
        <v>97</v>
      </c>
      <c r="T3" s="45">
        <v>15000</v>
      </c>
      <c r="V3" t="s">
        <v>98</v>
      </c>
      <c r="W3" t="s">
        <v>99</v>
      </c>
    </row>
    <row r="4" spans="12:23" x14ac:dyDescent="0.25">
      <c r="L4" s="45" t="s">
        <v>100</v>
      </c>
      <c r="M4" s="45">
        <v>25000</v>
      </c>
    </row>
    <row r="5" spans="12:23" x14ac:dyDescent="0.25">
      <c r="L5" s="45" t="s">
        <v>101</v>
      </c>
      <c r="M5" s="45">
        <v>625000</v>
      </c>
      <c r="O5" s="45" t="s">
        <v>102</v>
      </c>
      <c r="P5" s="46">
        <f>SQRT(M5)</f>
        <v>790.56941504209487</v>
      </c>
      <c r="Q5" s="48"/>
    </row>
    <row r="6" spans="12:23" x14ac:dyDescent="0.25">
      <c r="L6" s="45" t="s">
        <v>103</v>
      </c>
      <c r="M6" s="45">
        <v>0.1</v>
      </c>
      <c r="O6" s="45" t="s">
        <v>104</v>
      </c>
      <c r="P6" s="46">
        <f>P5/SQRT(M3)</f>
        <v>158.11388300841898</v>
      </c>
      <c r="Q6" s="48"/>
    </row>
    <row r="7" spans="12:23" x14ac:dyDescent="0.25">
      <c r="O7" s="46"/>
      <c r="P7" s="47"/>
      <c r="Q7" s="48"/>
    </row>
    <row r="8" spans="12:23" x14ac:dyDescent="0.25">
      <c r="O8" s="45" t="s">
        <v>105</v>
      </c>
      <c r="P8" s="46">
        <f>(M4-M2)/P6</f>
        <v>63.245553203367578</v>
      </c>
      <c r="Q8" s="48"/>
    </row>
    <row r="9" spans="12:23" x14ac:dyDescent="0.25">
      <c r="O9" s="46"/>
      <c r="P9" s="47"/>
      <c r="Q9" s="48"/>
    </row>
    <row r="10" spans="12:23" x14ac:dyDescent="0.25">
      <c r="O10" s="45" t="s">
        <v>106</v>
      </c>
      <c r="P10" s="45" t="s">
        <v>107</v>
      </c>
      <c r="Q10" s="45">
        <v>1.3180000000000001</v>
      </c>
    </row>
    <row r="13" spans="12:23" x14ac:dyDescent="0.25">
      <c r="O13" s="64" t="s">
        <v>108</v>
      </c>
      <c r="P13" s="65"/>
      <c r="Q13" s="66"/>
    </row>
    <row r="14" spans="12:23" x14ac:dyDescent="0.25">
      <c r="O14" s="45" t="s">
        <v>109</v>
      </c>
      <c r="P14" s="45" t="s">
        <v>95</v>
      </c>
      <c r="Q14" s="45" t="s">
        <v>110</v>
      </c>
    </row>
    <row r="15" spans="12:23" x14ac:dyDescent="0.25">
      <c r="O15" s="45">
        <v>63.24</v>
      </c>
      <c r="P15" s="45" t="s">
        <v>79</v>
      </c>
      <c r="Q15" s="45">
        <v>1.3180000000000001</v>
      </c>
    </row>
    <row r="18" spans="15:17" x14ac:dyDescent="0.25">
      <c r="O18" s="61" t="s">
        <v>82</v>
      </c>
      <c r="P18" s="62"/>
      <c r="Q18" s="62"/>
    </row>
    <row r="19" spans="15:17" x14ac:dyDescent="0.25">
      <c r="O19" s="45" t="s">
        <v>111</v>
      </c>
      <c r="P19" s="45"/>
      <c r="Q19" s="45"/>
    </row>
  </sheetData>
  <mergeCells count="7">
    <mergeCell ref="O13:Q13"/>
    <mergeCell ref="R1:T1"/>
    <mergeCell ref="P5:Q5"/>
    <mergeCell ref="P6:Q6"/>
    <mergeCell ref="O7:Q7"/>
    <mergeCell ref="P8:Q8"/>
    <mergeCell ref="O9:Q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96B3-B044-43F2-8341-5AAAB47CCE22}">
  <dimension ref="K1:V21"/>
  <sheetViews>
    <sheetView topLeftCell="F1" workbookViewId="0">
      <selection activeCell="V15" sqref="V15"/>
    </sheetView>
  </sheetViews>
  <sheetFormatPr baseColWidth="10" defaultRowHeight="15" x14ac:dyDescent="0.25"/>
  <cols>
    <col min="12" max="12" width="12.5703125" customWidth="1"/>
  </cols>
  <sheetData>
    <row r="1" spans="11:22" x14ac:dyDescent="0.25">
      <c r="K1" s="72"/>
      <c r="L1" s="68" t="s">
        <v>5</v>
      </c>
      <c r="M1" s="70"/>
    </row>
    <row r="2" spans="11:22" x14ac:dyDescent="0.25">
      <c r="L2" s="45" t="s">
        <v>85</v>
      </c>
      <c r="M2" s="45">
        <v>800000</v>
      </c>
      <c r="O2" s="71" t="s">
        <v>112</v>
      </c>
      <c r="P2" s="46">
        <f>M3/SQRT(M4)</f>
        <v>400</v>
      </c>
      <c r="Q2" s="47"/>
      <c r="R2" s="48"/>
    </row>
    <row r="3" spans="11:22" x14ac:dyDescent="0.25">
      <c r="L3" s="45" t="s">
        <v>113</v>
      </c>
      <c r="M3" s="45">
        <v>4000</v>
      </c>
      <c r="O3" s="71" t="s">
        <v>74</v>
      </c>
      <c r="P3" s="46">
        <f>(M5-M2)/P2</f>
        <v>-1802.5</v>
      </c>
      <c r="Q3" s="47"/>
      <c r="R3" s="48"/>
    </row>
    <row r="4" spans="11:22" x14ac:dyDescent="0.25">
      <c r="L4" s="45" t="s">
        <v>87</v>
      </c>
      <c r="M4" s="45">
        <v>100</v>
      </c>
      <c r="O4" s="46"/>
      <c r="P4" s="47"/>
      <c r="Q4" s="47"/>
      <c r="R4" s="48"/>
    </row>
    <row r="5" spans="11:22" x14ac:dyDescent="0.25">
      <c r="L5" s="45" t="s">
        <v>114</v>
      </c>
      <c r="M5" s="45">
        <v>79000</v>
      </c>
      <c r="O5" s="71" t="s">
        <v>75</v>
      </c>
      <c r="P5" s="45">
        <f>1-M6</f>
        <v>0.95</v>
      </c>
      <c r="Q5" s="45" t="s">
        <v>115</v>
      </c>
      <c r="R5" s="45">
        <v>1.65</v>
      </c>
    </row>
    <row r="6" spans="11:22" x14ac:dyDescent="0.25">
      <c r="L6" s="45" t="s">
        <v>116</v>
      </c>
      <c r="M6" s="45">
        <v>0.05</v>
      </c>
    </row>
    <row r="9" spans="11:22" x14ac:dyDescent="0.25">
      <c r="P9" s="74" t="s">
        <v>22</v>
      </c>
      <c r="Q9" s="2" t="s">
        <v>79</v>
      </c>
      <c r="R9" s="74" t="s">
        <v>117</v>
      </c>
      <c r="S9" s="1"/>
      <c r="T9" s="1"/>
      <c r="U9" s="1"/>
      <c r="V9" s="1"/>
    </row>
    <row r="10" spans="11:22" x14ac:dyDescent="0.25">
      <c r="P10" s="2">
        <v>-1802.5</v>
      </c>
      <c r="Q10" s="2" t="s">
        <v>79</v>
      </c>
      <c r="R10" s="2">
        <f>-R5</f>
        <v>-1.65</v>
      </c>
      <c r="S10" s="73" t="s">
        <v>118</v>
      </c>
      <c r="T10" s="1"/>
      <c r="U10" s="1"/>
      <c r="V10" s="1"/>
    </row>
    <row r="11" spans="11:22" x14ac:dyDescent="0.25">
      <c r="P11" s="1"/>
      <c r="Q11" s="1"/>
      <c r="R11" s="1"/>
      <c r="S11" s="1"/>
      <c r="T11" s="1"/>
      <c r="U11" s="1"/>
      <c r="V11" s="1"/>
    </row>
    <row r="13" spans="11:22" x14ac:dyDescent="0.25">
      <c r="O13" s="68" t="s">
        <v>62</v>
      </c>
      <c r="P13" s="69"/>
      <c r="Q13" s="69"/>
      <c r="R13" s="69"/>
      <c r="S13" s="70"/>
    </row>
    <row r="14" spans="11:22" x14ac:dyDescent="0.25">
      <c r="O14" s="45" t="s">
        <v>119</v>
      </c>
      <c r="P14" s="45" t="s">
        <v>120</v>
      </c>
      <c r="Q14" s="45"/>
      <c r="R14" s="45"/>
      <c r="S14" s="45"/>
    </row>
    <row r="15" spans="11:22" x14ac:dyDescent="0.25">
      <c r="O15" s="45" t="s">
        <v>121</v>
      </c>
      <c r="P15" s="45" t="s">
        <v>122</v>
      </c>
      <c r="Q15" s="45"/>
      <c r="R15" s="45"/>
      <c r="S15" s="45"/>
    </row>
    <row r="20" spans="15:21" x14ac:dyDescent="0.25">
      <c r="O20" s="49" t="s">
        <v>82</v>
      </c>
      <c r="P20" s="50"/>
      <c r="Q20" s="50"/>
      <c r="R20" s="50"/>
      <c r="S20" s="50"/>
      <c r="T20" s="50"/>
      <c r="U20" s="51"/>
    </row>
    <row r="21" spans="15:21" x14ac:dyDescent="0.25">
      <c r="O21" s="45" t="s">
        <v>123</v>
      </c>
      <c r="P21" s="45"/>
      <c r="Q21" s="45"/>
      <c r="R21" s="45"/>
      <c r="S21" s="45"/>
      <c r="T21" s="45"/>
      <c r="U21" s="45"/>
    </row>
  </sheetData>
  <mergeCells count="6">
    <mergeCell ref="L1:M1"/>
    <mergeCell ref="P2:R2"/>
    <mergeCell ref="P3:R3"/>
    <mergeCell ref="O4:R4"/>
    <mergeCell ref="O13:S13"/>
    <mergeCell ref="O20:U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4CB-6EBD-4069-9983-89C4C3384B92}">
  <dimension ref="K1:V16"/>
  <sheetViews>
    <sheetView topLeftCell="F1" workbookViewId="0">
      <selection activeCell="N5" sqref="N5"/>
    </sheetView>
  </sheetViews>
  <sheetFormatPr baseColWidth="10" defaultRowHeight="15" x14ac:dyDescent="0.25"/>
  <sheetData>
    <row r="1" spans="11:22" x14ac:dyDescent="0.25">
      <c r="K1" s="75" t="s">
        <v>5</v>
      </c>
      <c r="L1" s="75"/>
    </row>
    <row r="2" spans="11:22" x14ac:dyDescent="0.25">
      <c r="K2" s="45" t="s">
        <v>85</v>
      </c>
      <c r="L2" s="45">
        <v>3</v>
      </c>
      <c r="O2" s="24" t="s">
        <v>73</v>
      </c>
      <c r="P2" s="45">
        <f>L3/SQRT(L4)</f>
        <v>2.2360679774997897E-2</v>
      </c>
    </row>
    <row r="3" spans="11:22" x14ac:dyDescent="0.25">
      <c r="K3" s="45" t="s">
        <v>113</v>
      </c>
      <c r="L3" s="45">
        <v>0.2</v>
      </c>
      <c r="O3" s="79" t="s">
        <v>74</v>
      </c>
      <c r="P3" s="59">
        <f>(L5-L2)/P2</f>
        <v>-4.4721359549995832</v>
      </c>
    </row>
    <row r="4" spans="11:22" x14ac:dyDescent="0.25">
      <c r="K4" s="45" t="s">
        <v>87</v>
      </c>
      <c r="L4" s="45">
        <v>80</v>
      </c>
      <c r="O4" s="24" t="s">
        <v>124</v>
      </c>
      <c r="P4" s="45" t="s">
        <v>125</v>
      </c>
      <c r="Q4" s="45" t="s">
        <v>71</v>
      </c>
      <c r="R4" s="45">
        <f>1-0.05</f>
        <v>0.95</v>
      </c>
      <c r="S4" s="45" t="s">
        <v>126</v>
      </c>
      <c r="T4" s="45"/>
      <c r="U4" s="45">
        <v>1.65</v>
      </c>
    </row>
    <row r="5" spans="11:22" x14ac:dyDescent="0.25">
      <c r="K5" s="45" t="s">
        <v>127</v>
      </c>
      <c r="L5" s="45">
        <v>2.9</v>
      </c>
    </row>
    <row r="6" spans="11:22" x14ac:dyDescent="0.25">
      <c r="K6" s="45" t="s">
        <v>90</v>
      </c>
      <c r="L6" s="45">
        <v>0.05</v>
      </c>
    </row>
    <row r="7" spans="11:22" x14ac:dyDescent="0.25">
      <c r="O7" s="76" t="s">
        <v>128</v>
      </c>
      <c r="P7" s="77"/>
      <c r="Q7" s="78"/>
    </row>
    <row r="8" spans="11:22" x14ac:dyDescent="0.25">
      <c r="K8" s="76" t="s">
        <v>129</v>
      </c>
      <c r="L8" s="77"/>
      <c r="M8" s="78"/>
      <c r="O8" s="45" t="s">
        <v>130</v>
      </c>
      <c r="P8" s="45" t="s">
        <v>131</v>
      </c>
      <c r="Q8" s="45" t="s">
        <v>132</v>
      </c>
    </row>
    <row r="9" spans="11:22" x14ac:dyDescent="0.25">
      <c r="K9" s="2" t="s">
        <v>133</v>
      </c>
      <c r="L9" s="2" t="s">
        <v>71</v>
      </c>
      <c r="M9" s="2">
        <v>3</v>
      </c>
      <c r="O9" s="45" t="s">
        <v>134</v>
      </c>
      <c r="P9" s="45" t="s">
        <v>131</v>
      </c>
      <c r="Q9" s="45" t="s">
        <v>81</v>
      </c>
    </row>
    <row r="10" spans="11:22" x14ac:dyDescent="0.25">
      <c r="K10" s="2" t="s">
        <v>96</v>
      </c>
      <c r="L10" s="2" t="s">
        <v>77</v>
      </c>
      <c r="M10" s="2">
        <v>2.9</v>
      </c>
      <c r="O10" s="45">
        <f>P3</f>
        <v>-4.4721359549995832</v>
      </c>
      <c r="P10" s="45" t="s">
        <v>131</v>
      </c>
      <c r="Q10" s="45">
        <f>U4</f>
        <v>1.65</v>
      </c>
    </row>
    <row r="13" spans="11:22" x14ac:dyDescent="0.25">
      <c r="K13" s="24" t="s">
        <v>65</v>
      </c>
      <c r="L13" s="2" t="s">
        <v>77</v>
      </c>
      <c r="M13" s="45" t="s">
        <v>135</v>
      </c>
      <c r="N13" s="45"/>
      <c r="O13" s="45"/>
      <c r="P13" s="45"/>
    </row>
    <row r="14" spans="11:22" x14ac:dyDescent="0.25">
      <c r="K14" s="24" t="s">
        <v>70</v>
      </c>
      <c r="L14" s="2" t="s">
        <v>77</v>
      </c>
      <c r="M14" s="45" t="s">
        <v>136</v>
      </c>
      <c r="N14" s="45"/>
      <c r="O14" s="45"/>
      <c r="P14" s="45"/>
      <c r="R14" s="81" t="s">
        <v>82</v>
      </c>
      <c r="S14" s="82"/>
      <c r="T14" s="82"/>
      <c r="U14" s="83"/>
    </row>
    <row r="15" spans="11:22" x14ac:dyDescent="0.25">
      <c r="R15" s="59" t="s">
        <v>137</v>
      </c>
      <c r="S15" s="59"/>
      <c r="T15" s="59"/>
      <c r="U15" s="59"/>
    </row>
    <row r="16" spans="11:22" x14ac:dyDescent="0.25">
      <c r="R16" s="45" t="s">
        <v>138</v>
      </c>
      <c r="S16" s="45"/>
      <c r="T16" s="45"/>
      <c r="U16" s="80"/>
      <c r="V16" s="62"/>
    </row>
  </sheetData>
  <mergeCells count="4">
    <mergeCell ref="K1:L1"/>
    <mergeCell ref="O7:Q7"/>
    <mergeCell ref="K8:M8"/>
    <mergeCell ref="R14:U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32E1-A88C-4D75-9321-3D965623C356}">
  <dimension ref="K1:V16"/>
  <sheetViews>
    <sheetView topLeftCell="C1" workbookViewId="0">
      <selection activeCell="K19" sqref="K19"/>
    </sheetView>
  </sheetViews>
  <sheetFormatPr baseColWidth="10" defaultRowHeight="15" x14ac:dyDescent="0.25"/>
  <sheetData>
    <row r="1" spans="11:22" x14ac:dyDescent="0.25">
      <c r="K1" s="84" t="s">
        <v>5</v>
      </c>
      <c r="L1" s="84"/>
      <c r="M1" s="1"/>
    </row>
    <row r="2" spans="11:22" x14ac:dyDescent="0.25">
      <c r="K2" s="2" t="s">
        <v>85</v>
      </c>
      <c r="L2" s="2">
        <v>3.4</v>
      </c>
      <c r="M2" s="1"/>
      <c r="O2" s="38" t="s">
        <v>73</v>
      </c>
      <c r="P2" s="45">
        <f>L3/SQRT(L4)</f>
        <v>0.31277162108561218</v>
      </c>
    </row>
    <row r="3" spans="11:22" x14ac:dyDescent="0.25">
      <c r="K3" s="2" t="s">
        <v>113</v>
      </c>
      <c r="L3" s="2">
        <v>1.5</v>
      </c>
      <c r="M3" s="1"/>
      <c r="O3" s="91" t="s">
        <v>74</v>
      </c>
      <c r="P3" s="59">
        <f>(L5-L2)/P2</f>
        <v>2.877498913987631</v>
      </c>
    </row>
    <row r="4" spans="11:22" x14ac:dyDescent="0.25">
      <c r="K4" s="2" t="s">
        <v>87</v>
      </c>
      <c r="L4" s="2">
        <v>23</v>
      </c>
      <c r="M4" s="1"/>
      <c r="O4" s="38" t="s">
        <v>124</v>
      </c>
      <c r="P4" s="45" t="s">
        <v>125</v>
      </c>
      <c r="Q4" s="45" t="s">
        <v>71</v>
      </c>
      <c r="R4" s="45">
        <f>1-L6</f>
        <v>0.99</v>
      </c>
      <c r="S4" s="45" t="s">
        <v>126</v>
      </c>
      <c r="T4" s="45"/>
      <c r="U4" s="45">
        <v>2.33</v>
      </c>
    </row>
    <row r="5" spans="11:22" x14ac:dyDescent="0.25">
      <c r="K5" s="2" t="s">
        <v>127</v>
      </c>
      <c r="L5" s="2">
        <v>4.3</v>
      </c>
      <c r="M5" s="1"/>
    </row>
    <row r="6" spans="11:22" x14ac:dyDescent="0.25">
      <c r="K6" s="2" t="s">
        <v>90</v>
      </c>
      <c r="L6" s="2">
        <v>0.01</v>
      </c>
      <c r="M6" s="1"/>
    </row>
    <row r="7" spans="11:22" x14ac:dyDescent="0.25">
      <c r="K7" s="1"/>
      <c r="L7" s="1"/>
      <c r="M7" s="1"/>
      <c r="O7" s="85" t="s">
        <v>128</v>
      </c>
      <c r="P7" s="86"/>
      <c r="Q7" s="87"/>
    </row>
    <row r="8" spans="11:22" x14ac:dyDescent="0.25">
      <c r="K8" s="85" t="s">
        <v>129</v>
      </c>
      <c r="L8" s="86"/>
      <c r="M8" s="87"/>
      <c r="O8" s="45" t="s">
        <v>130</v>
      </c>
      <c r="P8" s="45" t="s">
        <v>131</v>
      </c>
      <c r="Q8" s="45" t="s">
        <v>132</v>
      </c>
    </row>
    <row r="9" spans="11:22" x14ac:dyDescent="0.25">
      <c r="K9" s="2" t="s">
        <v>133</v>
      </c>
      <c r="L9" s="2" t="s">
        <v>71</v>
      </c>
      <c r="M9" s="2">
        <v>3.4</v>
      </c>
      <c r="O9" s="45" t="s">
        <v>134</v>
      </c>
      <c r="P9" s="45" t="s">
        <v>131</v>
      </c>
      <c r="Q9" s="45" t="s">
        <v>81</v>
      </c>
    </row>
    <row r="10" spans="11:22" x14ac:dyDescent="0.25">
      <c r="K10" s="2" t="s">
        <v>96</v>
      </c>
      <c r="L10" s="2" t="s">
        <v>77</v>
      </c>
      <c r="M10" s="2">
        <v>4.3</v>
      </c>
      <c r="O10" s="45">
        <f>P3</f>
        <v>2.877498913987631</v>
      </c>
      <c r="P10" s="45" t="s">
        <v>131</v>
      </c>
      <c r="Q10" s="45">
        <f>U4</f>
        <v>2.33</v>
      </c>
    </row>
    <row r="13" spans="11:22" x14ac:dyDescent="0.25">
      <c r="K13" s="38" t="s">
        <v>65</v>
      </c>
      <c r="L13" s="2" t="s">
        <v>77</v>
      </c>
      <c r="M13" s="45" t="s">
        <v>139</v>
      </c>
      <c r="N13" s="45"/>
      <c r="O13" s="45"/>
      <c r="P13" s="45"/>
    </row>
    <row r="14" spans="11:22" x14ac:dyDescent="0.25">
      <c r="K14" s="38" t="s">
        <v>70</v>
      </c>
      <c r="L14" s="2" t="s">
        <v>77</v>
      </c>
      <c r="M14" s="45" t="s">
        <v>140</v>
      </c>
      <c r="N14" s="45"/>
      <c r="O14" s="45"/>
      <c r="P14" s="45"/>
      <c r="R14" s="88" t="s">
        <v>82</v>
      </c>
      <c r="S14" s="89"/>
      <c r="T14" s="89"/>
      <c r="U14" s="90"/>
    </row>
    <row r="15" spans="11:22" x14ac:dyDescent="0.25">
      <c r="R15" s="59" t="s">
        <v>141</v>
      </c>
      <c r="S15" s="59"/>
      <c r="T15" s="59"/>
      <c r="U15" s="59"/>
    </row>
    <row r="16" spans="11:22" x14ac:dyDescent="0.25">
      <c r="R16" s="45" t="s">
        <v>142</v>
      </c>
      <c r="S16" s="45"/>
      <c r="T16" s="45"/>
      <c r="U16" s="45"/>
      <c r="V16" s="45"/>
    </row>
  </sheetData>
  <mergeCells count="4">
    <mergeCell ref="K1:L1"/>
    <mergeCell ref="O7:Q7"/>
    <mergeCell ref="K8:M8"/>
    <mergeCell ref="R14:U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88F-74C7-4E83-8C8C-C5E8EC365829}">
  <dimension ref="B1:N29"/>
  <sheetViews>
    <sheetView zoomScale="91" zoomScaleNormal="91" workbookViewId="0">
      <selection activeCell="B29" sqref="B29"/>
    </sheetView>
  </sheetViews>
  <sheetFormatPr baseColWidth="10" defaultRowHeight="15" x14ac:dyDescent="0.25"/>
  <cols>
    <col min="2" max="2" width="24.28515625" customWidth="1"/>
    <col min="11" max="11" width="23" customWidth="1"/>
    <col min="13" max="13" width="14.85546875" customWidth="1"/>
  </cols>
  <sheetData>
    <row r="1" spans="2:14" ht="15.75" x14ac:dyDescent="0.25">
      <c r="B1" s="7"/>
      <c r="C1" s="7"/>
      <c r="D1" s="7"/>
      <c r="E1" s="7"/>
      <c r="F1" s="7"/>
      <c r="G1" s="7"/>
      <c r="H1" s="7"/>
      <c r="I1" s="7"/>
      <c r="J1" s="19" t="s">
        <v>33</v>
      </c>
      <c r="K1" s="29" t="s">
        <v>34</v>
      </c>
      <c r="L1" s="19" t="s">
        <v>23</v>
      </c>
      <c r="M1" s="20" t="s">
        <v>20</v>
      </c>
      <c r="N1" s="19" t="s">
        <v>21</v>
      </c>
    </row>
    <row r="2" spans="2:14" x14ac:dyDescent="0.25">
      <c r="J2" s="3">
        <v>419.5</v>
      </c>
      <c r="K2" s="3">
        <v>53.6</v>
      </c>
      <c r="L2" s="3">
        <v>389.5</v>
      </c>
      <c r="M2" s="2">
        <v>16</v>
      </c>
      <c r="N2" s="2">
        <v>0.02</v>
      </c>
    </row>
    <row r="4" spans="2:14" ht="15.75" x14ac:dyDescent="0.25">
      <c r="K4" s="29" t="s">
        <v>35</v>
      </c>
      <c r="L4" s="29" t="s">
        <v>22</v>
      </c>
      <c r="M4" s="29" t="s">
        <v>24</v>
      </c>
    </row>
    <row r="5" spans="2:14" x14ac:dyDescent="0.25">
      <c r="K5" s="3">
        <f>+K2/SQRT(M2)</f>
        <v>13.4</v>
      </c>
      <c r="L5" s="3">
        <f>+L2-J2</f>
        <v>-30</v>
      </c>
      <c r="M5" s="2">
        <v>-2.0499999999999998</v>
      </c>
    </row>
    <row r="6" spans="2:14" x14ac:dyDescent="0.25">
      <c r="K6" s="1"/>
      <c r="L6" s="3">
        <f>L5/K5</f>
        <v>-2.2388059701492535</v>
      </c>
      <c r="M6" s="1"/>
    </row>
    <row r="8" spans="2:14" x14ac:dyDescent="0.25">
      <c r="L8" s="18" t="s">
        <v>1</v>
      </c>
    </row>
    <row r="9" spans="2:14" x14ac:dyDescent="0.25">
      <c r="L9" s="2" t="b">
        <f>+L6&lt;M5</f>
        <v>1</v>
      </c>
    </row>
    <row r="19" spans="2:2" x14ac:dyDescent="0.25">
      <c r="B19" s="21" t="s">
        <v>0</v>
      </c>
    </row>
    <row r="20" spans="2:2" x14ac:dyDescent="0.25">
      <c r="B20" s="16" t="s">
        <v>6</v>
      </c>
    </row>
    <row r="21" spans="2:2" x14ac:dyDescent="0.25">
      <c r="B21" s="17" t="s">
        <v>29</v>
      </c>
    </row>
    <row r="22" spans="2:2" x14ac:dyDescent="0.25">
      <c r="B22" s="16" t="s">
        <v>27</v>
      </c>
    </row>
    <row r="23" spans="2:2" x14ac:dyDescent="0.25">
      <c r="B23" s="17" t="s">
        <v>30</v>
      </c>
    </row>
    <row r="24" spans="2:2" x14ac:dyDescent="0.25">
      <c r="B24" s="16" t="s">
        <v>28</v>
      </c>
    </row>
    <row r="25" spans="2:2" x14ac:dyDescent="0.25">
      <c r="B25" s="16" t="s">
        <v>26</v>
      </c>
    </row>
    <row r="26" spans="2:2" x14ac:dyDescent="0.25">
      <c r="B26" s="16" t="s">
        <v>31</v>
      </c>
    </row>
    <row r="27" spans="2:2" x14ac:dyDescent="0.25">
      <c r="B27" s="16" t="s">
        <v>32</v>
      </c>
    </row>
    <row r="28" spans="2:2" x14ac:dyDescent="0.25">
      <c r="B28" s="16" t="s">
        <v>7</v>
      </c>
    </row>
    <row r="29" spans="2:2" x14ac:dyDescent="0.25">
      <c r="B29" s="16" t="s">
        <v>61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063E-DC13-433E-9A06-1C1CE58CDAAB}">
  <dimension ref="B1:O29"/>
  <sheetViews>
    <sheetView zoomScale="84" zoomScaleNormal="84" workbookViewId="0">
      <selection activeCell="B30" sqref="B30"/>
    </sheetView>
  </sheetViews>
  <sheetFormatPr baseColWidth="10" defaultRowHeight="15" x14ac:dyDescent="0.25"/>
  <cols>
    <col min="2" max="2" width="22" customWidth="1"/>
    <col min="11" max="11" width="23.7109375" customWidth="1"/>
  </cols>
  <sheetData>
    <row r="1" spans="10:15" ht="18.75" x14ac:dyDescent="0.3">
      <c r="J1" s="23" t="s">
        <v>33</v>
      </c>
      <c r="K1" s="26" t="s">
        <v>34</v>
      </c>
      <c r="L1" s="26" t="s">
        <v>20</v>
      </c>
      <c r="M1" s="23" t="s">
        <v>23</v>
      </c>
      <c r="N1" s="25" t="s">
        <v>21</v>
      </c>
      <c r="O1" s="31" t="s">
        <v>50</v>
      </c>
    </row>
    <row r="2" spans="10:15" x14ac:dyDescent="0.25">
      <c r="J2" s="2">
        <v>100</v>
      </c>
      <c r="K2" s="2">
        <v>8</v>
      </c>
      <c r="L2" s="2">
        <v>35</v>
      </c>
      <c r="M2" s="2">
        <v>160</v>
      </c>
      <c r="N2" s="2">
        <v>0.01</v>
      </c>
      <c r="O2" s="2">
        <v>150</v>
      </c>
    </row>
    <row r="3" spans="10:15" x14ac:dyDescent="0.25">
      <c r="J3" s="1"/>
      <c r="K3" s="1"/>
      <c r="L3" s="1"/>
      <c r="M3" s="1"/>
      <c r="N3" s="1"/>
    </row>
    <row r="4" spans="10:15" x14ac:dyDescent="0.25">
      <c r="J4" s="1"/>
      <c r="K4" s="33" t="s">
        <v>47</v>
      </c>
      <c r="L4" s="1"/>
      <c r="M4" s="1"/>
      <c r="N4" s="1"/>
    </row>
    <row r="5" spans="10:15" ht="18.75" x14ac:dyDescent="0.3">
      <c r="J5" s="32" t="s">
        <v>22</v>
      </c>
      <c r="K5" s="32" t="s">
        <v>43</v>
      </c>
      <c r="L5" s="1"/>
      <c r="M5" s="1"/>
      <c r="N5" s="1"/>
    </row>
    <row r="6" spans="10:15" x14ac:dyDescent="0.25">
      <c r="J6" s="2">
        <f>+M2-J2</f>
        <v>60</v>
      </c>
      <c r="K6" s="2">
        <v>2.33</v>
      </c>
      <c r="L6" s="1"/>
      <c r="M6" s="1"/>
      <c r="N6" s="1"/>
    </row>
    <row r="7" spans="10:15" x14ac:dyDescent="0.25">
      <c r="J7" s="11">
        <f>+K2/SQRT(L2)</f>
        <v>1.3522468075656264</v>
      </c>
      <c r="K7" s="1"/>
      <c r="L7" s="1"/>
      <c r="M7" s="1"/>
      <c r="N7" s="1"/>
    </row>
    <row r="8" spans="10:15" x14ac:dyDescent="0.25">
      <c r="J8" s="36">
        <f>+J6/J7</f>
        <v>44.370598373247127</v>
      </c>
      <c r="K8" s="1"/>
      <c r="L8" s="1"/>
      <c r="M8" s="1"/>
      <c r="N8" s="1"/>
    </row>
    <row r="9" spans="10:15" x14ac:dyDescent="0.25">
      <c r="J9" s="1"/>
      <c r="K9" s="1"/>
      <c r="L9" s="1"/>
      <c r="M9" s="1"/>
      <c r="N9" s="1"/>
    </row>
    <row r="10" spans="10:15" x14ac:dyDescent="0.25">
      <c r="J10" s="1"/>
      <c r="K10" s="1"/>
      <c r="L10" s="1"/>
      <c r="M10" s="1"/>
      <c r="N10" s="1"/>
    </row>
    <row r="11" spans="10:15" x14ac:dyDescent="0.25">
      <c r="J11" s="12" t="s">
        <v>1</v>
      </c>
      <c r="K11" s="1"/>
      <c r="L11" s="1"/>
      <c r="M11" s="1"/>
      <c r="N11" s="1"/>
    </row>
    <row r="12" spans="10:15" x14ac:dyDescent="0.25">
      <c r="J12" s="2" t="b">
        <f>+J8&gt;K6</f>
        <v>1</v>
      </c>
      <c r="K12" s="1"/>
      <c r="L12" s="1"/>
      <c r="M12" s="1"/>
      <c r="N12" s="1"/>
    </row>
    <row r="14" spans="10:15" ht="18.75" x14ac:dyDescent="0.3">
      <c r="J14" s="35" t="s">
        <v>22</v>
      </c>
      <c r="K14" s="33" t="s">
        <v>48</v>
      </c>
      <c r="L14" s="1"/>
      <c r="M14" s="1"/>
    </row>
    <row r="15" spans="10:15" ht="18.75" x14ac:dyDescent="0.3">
      <c r="J15" s="2">
        <f>+M2-O2</f>
        <v>10</v>
      </c>
      <c r="K15" s="35" t="s">
        <v>49</v>
      </c>
      <c r="L15" s="1"/>
      <c r="M15" s="34" t="s">
        <v>51</v>
      </c>
    </row>
    <row r="16" spans="10:15" x14ac:dyDescent="0.25">
      <c r="J16" s="36">
        <f>+J15/J7</f>
        <v>7.3950997288745208</v>
      </c>
      <c r="K16" s="2">
        <v>2.33</v>
      </c>
      <c r="L16" s="1"/>
      <c r="M16" s="2" t="b">
        <f>+J16&lt;K16</f>
        <v>0</v>
      </c>
    </row>
    <row r="19" spans="2:2" x14ac:dyDescent="0.25">
      <c r="B19" s="25" t="s">
        <v>5</v>
      </c>
    </row>
    <row r="20" spans="2:2" x14ac:dyDescent="0.25">
      <c r="B20" s="28" t="s">
        <v>36</v>
      </c>
    </row>
    <row r="21" spans="2:2" x14ac:dyDescent="0.25">
      <c r="B21" s="24" t="s">
        <v>37</v>
      </c>
    </row>
    <row r="22" spans="2:2" x14ac:dyDescent="0.25">
      <c r="B22" s="24" t="s">
        <v>44</v>
      </c>
    </row>
    <row r="23" spans="2:2" x14ac:dyDescent="0.25">
      <c r="B23" s="24" t="s">
        <v>38</v>
      </c>
    </row>
    <row r="24" spans="2:2" x14ac:dyDescent="0.25">
      <c r="B24" s="28" t="s">
        <v>39</v>
      </c>
    </row>
    <row r="25" spans="2:2" x14ac:dyDescent="0.25">
      <c r="B25" s="28" t="s">
        <v>40</v>
      </c>
    </row>
    <row r="26" spans="2:2" x14ac:dyDescent="0.25">
      <c r="B26" s="28" t="s">
        <v>41</v>
      </c>
    </row>
    <row r="27" spans="2:2" x14ac:dyDescent="0.25">
      <c r="B27" s="28" t="s">
        <v>45</v>
      </c>
    </row>
    <row r="28" spans="2:2" x14ac:dyDescent="0.25">
      <c r="B28" s="28" t="s">
        <v>42</v>
      </c>
    </row>
    <row r="29" spans="2:2" x14ac:dyDescent="0.25">
      <c r="B29" s="30" t="s">
        <v>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AC2A-1DC4-4AFE-9A00-3A13712E3BDC}">
  <dimension ref="K1:R15"/>
  <sheetViews>
    <sheetView tabSelected="1" topLeftCell="E1" workbookViewId="0">
      <selection activeCell="Q9" sqref="Q9"/>
    </sheetView>
  </sheetViews>
  <sheetFormatPr baseColWidth="10" defaultRowHeight="15" x14ac:dyDescent="0.25"/>
  <cols>
    <col min="2" max="2" width="10.85546875" customWidth="1"/>
    <col min="11" max="11" width="10.28515625" customWidth="1"/>
    <col min="17" max="17" width="21.7109375" customWidth="1"/>
    <col min="18" max="18" width="22.28515625" customWidth="1"/>
  </cols>
  <sheetData>
    <row r="1" spans="11:18" x14ac:dyDescent="0.25">
      <c r="K1" s="41" t="s">
        <v>52</v>
      </c>
      <c r="L1" s="42" t="s">
        <v>23</v>
      </c>
      <c r="M1" s="41" t="s">
        <v>20</v>
      </c>
      <c r="N1" s="43" t="s">
        <v>56</v>
      </c>
      <c r="O1" s="43"/>
      <c r="P1" s="1"/>
      <c r="Q1" s="41" t="s">
        <v>54</v>
      </c>
      <c r="R1" s="41" t="s">
        <v>55</v>
      </c>
    </row>
    <row r="2" spans="11:18" x14ac:dyDescent="0.25">
      <c r="K2" s="2">
        <v>70</v>
      </c>
      <c r="L2" s="2">
        <f>+K12/M2</f>
        <v>71</v>
      </c>
      <c r="M2" s="2">
        <v>10</v>
      </c>
      <c r="N2" s="2">
        <f>+K2-L2</f>
        <v>-1</v>
      </c>
      <c r="O2" s="2">
        <f>+N2^2</f>
        <v>1</v>
      </c>
      <c r="P2" s="2" t="s">
        <v>53</v>
      </c>
      <c r="Q2" s="37">
        <f>+L2-L4</f>
        <v>-4</v>
      </c>
      <c r="R2" s="2">
        <v>-1.8332999999999999</v>
      </c>
    </row>
    <row r="3" spans="11:18" x14ac:dyDescent="0.25">
      <c r="K3" s="2">
        <v>80</v>
      </c>
      <c r="L3" s="39" t="s">
        <v>33</v>
      </c>
      <c r="M3" s="1"/>
      <c r="N3" s="2">
        <f>+K3-L2</f>
        <v>9</v>
      </c>
      <c r="O3" s="2">
        <f t="shared" ref="O3:O11" si="0">+N3^2</f>
        <v>81</v>
      </c>
      <c r="P3" s="3">
        <f>+O12/9</f>
        <v>148.88888888888889</v>
      </c>
      <c r="Q3" s="3">
        <f>+P4/SQRT(M2)</f>
        <v>3.8586123009300746</v>
      </c>
      <c r="R3" s="1"/>
    </row>
    <row r="4" spans="11:18" x14ac:dyDescent="0.25">
      <c r="K4" s="2">
        <v>75</v>
      </c>
      <c r="L4" s="2">
        <v>75</v>
      </c>
      <c r="M4" s="1"/>
      <c r="N4" s="2">
        <f>+K4-L2</f>
        <v>4</v>
      </c>
      <c r="O4" s="2">
        <f t="shared" si="0"/>
        <v>16</v>
      </c>
      <c r="P4" s="3">
        <f>+SQRT(P3)</f>
        <v>12.202003478482084</v>
      </c>
      <c r="Q4" s="3">
        <f>+Q2/Q3</f>
        <v>-1.0366421106976322</v>
      </c>
      <c r="R4" s="1"/>
    </row>
    <row r="5" spans="11:18" x14ac:dyDescent="0.25">
      <c r="K5" s="2">
        <v>55</v>
      </c>
      <c r="L5" s="1"/>
      <c r="M5" s="1"/>
      <c r="N5" s="2">
        <f>+K5-L2</f>
        <v>-16</v>
      </c>
      <c r="O5" s="2">
        <f t="shared" si="0"/>
        <v>256</v>
      </c>
      <c r="P5" s="1"/>
      <c r="Q5" s="1"/>
      <c r="R5" s="1"/>
    </row>
    <row r="6" spans="11:18" x14ac:dyDescent="0.25">
      <c r="K6" s="2">
        <v>65</v>
      </c>
      <c r="L6" s="38" t="s">
        <v>57</v>
      </c>
      <c r="M6" s="1"/>
      <c r="N6" s="2">
        <f>+K6-L2</f>
        <v>-6</v>
      </c>
      <c r="O6" s="2">
        <f t="shared" si="0"/>
        <v>36</v>
      </c>
      <c r="P6" s="1"/>
      <c r="Q6" s="1"/>
      <c r="R6" s="1"/>
    </row>
    <row r="7" spans="11:18" x14ac:dyDescent="0.25">
      <c r="K7" s="2">
        <v>85</v>
      </c>
      <c r="L7" s="38" t="s">
        <v>58</v>
      </c>
      <c r="M7" s="1"/>
      <c r="N7" s="2">
        <f>+K7-L2</f>
        <v>14</v>
      </c>
      <c r="O7" s="2">
        <f t="shared" si="0"/>
        <v>196</v>
      </c>
      <c r="P7" s="1"/>
      <c r="Q7" s="1"/>
      <c r="R7" s="1"/>
    </row>
    <row r="8" spans="11:18" x14ac:dyDescent="0.25">
      <c r="K8" s="2">
        <v>90</v>
      </c>
      <c r="L8" s="1"/>
      <c r="M8" s="1"/>
      <c r="N8" s="2">
        <f>+K8-L2</f>
        <v>19</v>
      </c>
      <c r="O8" s="2">
        <f t="shared" si="0"/>
        <v>361</v>
      </c>
      <c r="P8" s="1"/>
      <c r="Q8" s="1"/>
      <c r="R8" s="1"/>
    </row>
    <row r="9" spans="11:18" x14ac:dyDescent="0.25">
      <c r="K9" s="2">
        <v>60</v>
      </c>
      <c r="L9" s="1"/>
      <c r="M9" s="1"/>
      <c r="N9" s="2">
        <f>+K9-L2</f>
        <v>-11</v>
      </c>
      <c r="O9" s="2">
        <f t="shared" si="0"/>
        <v>121</v>
      </c>
      <c r="P9" s="1"/>
      <c r="Q9" s="1"/>
      <c r="R9" s="1"/>
    </row>
    <row r="10" spans="11:18" x14ac:dyDescent="0.25">
      <c r="K10" s="2">
        <v>75</v>
      </c>
      <c r="L10" s="1"/>
      <c r="M10" s="1"/>
      <c r="N10" s="2">
        <f>+K10-L2</f>
        <v>4</v>
      </c>
      <c r="O10" s="2">
        <f t="shared" si="0"/>
        <v>16</v>
      </c>
      <c r="P10" s="1"/>
      <c r="Q10" s="1"/>
      <c r="R10" s="1"/>
    </row>
    <row r="11" spans="11:18" x14ac:dyDescent="0.25">
      <c r="K11" s="2">
        <v>55</v>
      </c>
      <c r="L11" s="1"/>
      <c r="M11" s="1"/>
      <c r="N11" s="2">
        <f>+K11-L2</f>
        <v>-16</v>
      </c>
      <c r="O11" s="2">
        <f t="shared" si="0"/>
        <v>256</v>
      </c>
      <c r="P11" s="1"/>
      <c r="Q11" s="1"/>
      <c r="R11" s="1"/>
    </row>
    <row r="12" spans="11:18" x14ac:dyDescent="0.25">
      <c r="K12" s="27">
        <f>SUM(K2:K11)</f>
        <v>710</v>
      </c>
      <c r="L12" s="1"/>
      <c r="M12" s="1"/>
      <c r="N12" s="1"/>
      <c r="O12" s="27">
        <f>SUM(O2:O11)</f>
        <v>1340</v>
      </c>
      <c r="P12" s="1"/>
      <c r="Q12" s="1"/>
      <c r="R12" s="1"/>
    </row>
    <row r="13" spans="11:18" x14ac:dyDescent="0.25">
      <c r="K13" s="1"/>
      <c r="L13" s="1"/>
      <c r="M13" s="1"/>
      <c r="N13" s="1"/>
      <c r="O13" s="1"/>
      <c r="P13" s="1"/>
      <c r="Q13" s="1"/>
      <c r="R13" s="1"/>
    </row>
    <row r="14" spans="11:18" x14ac:dyDescent="0.25">
      <c r="K14" s="22"/>
      <c r="L14" s="1"/>
      <c r="M14" s="1"/>
      <c r="N14" s="1"/>
      <c r="O14" s="1"/>
      <c r="P14" s="40" t="s">
        <v>1</v>
      </c>
      <c r="Q14" s="1"/>
      <c r="R14" s="1"/>
    </row>
    <row r="15" spans="11:18" x14ac:dyDescent="0.25">
      <c r="K15" s="1"/>
      <c r="L15" s="1"/>
      <c r="M15" s="1"/>
      <c r="N15" s="1"/>
      <c r="O15" s="1"/>
      <c r="P15" s="2" t="b">
        <f>+Q4&gt;R2</f>
        <v>1</v>
      </c>
      <c r="Q15" s="1"/>
      <c r="R15" s="1"/>
    </row>
  </sheetData>
  <mergeCells count="1">
    <mergeCell ref="N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Precentación</vt:lpstr>
      <vt:lpstr>Ejercicio 2</vt:lpstr>
      <vt:lpstr>Ejercicio 3</vt:lpstr>
      <vt:lpstr>Ejercicio 4</vt:lpstr>
      <vt:lpstr>Ejercicio 5</vt:lpstr>
      <vt:lpstr>Ejercicio 6</vt:lpstr>
      <vt:lpstr>Ejercicio 7</vt:lpstr>
      <vt:lpstr>Ejercicio 8</vt:lpstr>
      <vt:lpstr>Ejercicio 9</vt:lpstr>
      <vt:lpstr>Ejercicio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Saenz</dc:creator>
  <cp:lastModifiedBy>Brisa Saenz</cp:lastModifiedBy>
  <dcterms:created xsi:type="dcterms:W3CDTF">2024-10-11T17:06:27Z</dcterms:created>
  <dcterms:modified xsi:type="dcterms:W3CDTF">2024-10-18T00:24:41Z</dcterms:modified>
</cp:coreProperties>
</file>