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carva\Desktop\Cuarto Semestre__ PENDIENTE\Estadistica II\"/>
    </mc:Choice>
  </mc:AlternateContent>
  <xr:revisionPtr revIDLastSave="0" documentId="13_ncr:1_{3959B45C-740C-4FC2-9AEA-0CA97E1E8BF4}" xr6:coauthVersionLast="36" xr6:coauthVersionMax="47" xr10:uidLastSave="{00000000-0000-0000-0000-000000000000}"/>
  <bookViews>
    <workbookView xWindow="0" yWindow="0" windowWidth="20490" windowHeight="7545" firstSheet="1" activeTab="2" xr2:uid="{D8CFDDEF-D84E-429A-BA93-BF1CA3244053}"/>
  </bookViews>
  <sheets>
    <sheet name="Hoja1" sheetId="1" r:id="rId1"/>
    <sheet name="2doEjercicio" sheetId="2" r:id="rId2"/>
    <sheet name="3erEjercicio" sheetId="3" r:id="rId3"/>
    <sheet name="4toEjercicio" sheetId="4" r:id="rId4"/>
    <sheet name="5toEjercicio" sheetId="5" r:id="rId5"/>
    <sheet name="6toEjercicio" sheetId="6" r:id="rId6"/>
    <sheet name="7moEjercicio" sheetId="7" r:id="rId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 i="7" l="1"/>
  <c r="N12" i="7"/>
  <c r="M4" i="7"/>
  <c r="M5" i="7" s="1"/>
  <c r="L12" i="7" s="1"/>
  <c r="M10" i="6"/>
  <c r="N4" i="6"/>
  <c r="L2" i="6"/>
  <c r="L3" i="6" s="1"/>
  <c r="K10" i="6" s="1"/>
  <c r="N12" i="5" l="1"/>
  <c r="L7" i="5"/>
  <c r="L4" i="5"/>
  <c r="L5" i="5" s="1"/>
  <c r="P5" i="1"/>
  <c r="O5" i="1"/>
  <c r="O4" i="1"/>
  <c r="L8" i="4"/>
  <c r="L6" i="4"/>
  <c r="L5" i="4"/>
  <c r="O17" i="3"/>
  <c r="M12" i="3"/>
  <c r="M7" i="3"/>
  <c r="M9" i="3" s="1"/>
  <c r="L17" i="3" s="1"/>
  <c r="O10" i="1" l="1"/>
  <c r="O3" i="1"/>
  <c r="M12" i="1"/>
  <c r="M3" i="1"/>
  <c r="M4" i="1"/>
  <c r="M5" i="1"/>
  <c r="M6" i="1"/>
  <c r="M7" i="1"/>
  <c r="M8" i="1"/>
  <c r="M9" i="1"/>
  <c r="M10" i="1"/>
  <c r="M11" i="1"/>
  <c r="M2" i="1"/>
  <c r="L12" i="1"/>
</calcChain>
</file>

<file path=xl/sharedStrings.xml><?xml version="1.0" encoding="utf-8"?>
<sst xmlns="http://schemas.openxmlformats.org/spreadsheetml/2006/main" count="171" uniqueCount="100">
  <si>
    <t>Xi</t>
  </si>
  <si>
    <t xml:space="preserve">Datos </t>
  </si>
  <si>
    <t>Es distribución Normal</t>
  </si>
  <si>
    <t>U=30.31</t>
  </si>
  <si>
    <t>n=10</t>
  </si>
  <si>
    <t>Xi^2</t>
  </si>
  <si>
    <t>Media=2.94</t>
  </si>
  <si>
    <t>Varianza S^2</t>
  </si>
  <si>
    <t>Varianza=9.28</t>
  </si>
  <si>
    <t>GL</t>
  </si>
  <si>
    <t xml:space="preserve">Lectura de tabla </t>
  </si>
  <si>
    <t>Desviación=8.55</t>
  </si>
  <si>
    <t xml:space="preserve">u = </t>
  </si>
  <si>
    <t xml:space="preserve">o = </t>
  </si>
  <si>
    <t xml:space="preserve">n = </t>
  </si>
  <si>
    <t>X(media</t>
  </si>
  <si>
    <t>Cola derecha</t>
  </si>
  <si>
    <t>Desviacion estandar</t>
  </si>
  <si>
    <t>Distribucion normal</t>
  </si>
  <si>
    <t>x(media)</t>
  </si>
  <si>
    <t>&lt; 30</t>
  </si>
  <si>
    <t>o (sigma)</t>
  </si>
  <si>
    <t xml:space="preserve">alpha = </t>
  </si>
  <si>
    <t>Ho =</t>
  </si>
  <si>
    <t xml:space="preserve"> u = </t>
  </si>
  <si>
    <t xml:space="preserve">H1 = </t>
  </si>
  <si>
    <t xml:space="preserve">u! = </t>
  </si>
  <si>
    <t xml:space="preserve">Ox = </t>
  </si>
  <si>
    <t xml:space="preserve">Z = </t>
  </si>
  <si>
    <t xml:space="preserve">IC = </t>
  </si>
  <si>
    <t xml:space="preserve">En la tabla </t>
  </si>
  <si>
    <t xml:space="preserve"> = </t>
  </si>
  <si>
    <t>Cola izquierda debido a que se presenta un contenido menor al esperado</t>
  </si>
  <si>
    <t>&lt;</t>
  </si>
  <si>
    <t>-</t>
  </si>
  <si>
    <t>Esto se cumple, por lo que se ha de rechazar la hipotesis 0</t>
  </si>
  <si>
    <t>A0</t>
  </si>
  <si>
    <t>=</t>
  </si>
  <si>
    <t>El reclamo de los consumidores es injusto</t>
  </si>
  <si>
    <t xml:space="preserve">A1 </t>
  </si>
  <si>
    <t xml:space="preserve"> =</t>
  </si>
  <si>
    <t>El reclamo de los consumidores es justo</t>
  </si>
  <si>
    <t xml:space="preserve">U = </t>
  </si>
  <si>
    <t xml:space="preserve">&lt; </t>
  </si>
  <si>
    <t xml:space="preserve">X(media) </t>
  </si>
  <si>
    <t>S^2</t>
  </si>
  <si>
    <t xml:space="preserve">alpha </t>
  </si>
  <si>
    <t>Es cola derecha</t>
  </si>
  <si>
    <t xml:space="preserve">O = </t>
  </si>
  <si>
    <t xml:space="preserve">O(x) = </t>
  </si>
  <si>
    <t xml:space="preserve">t = </t>
  </si>
  <si>
    <t>Valor critico</t>
  </si>
  <si>
    <t xml:space="preserve">  = </t>
  </si>
  <si>
    <t>t</t>
  </si>
  <si>
    <t>t(alpha)</t>
  </si>
  <si>
    <t xml:space="preserve">Ho </t>
  </si>
  <si>
    <t>u =</t>
  </si>
  <si>
    <t>H1</t>
  </si>
  <si>
    <t xml:space="preserve">u != </t>
  </si>
  <si>
    <t xml:space="preserve"> =Debera de haber un acuerdo</t>
  </si>
  <si>
    <t xml:space="preserve"> =No debera de haber un acuerdo</t>
  </si>
  <si>
    <t>A1</t>
  </si>
  <si>
    <t>La hipotesis 0 es la correcta</t>
  </si>
  <si>
    <t xml:space="preserve">x(media) = </t>
  </si>
  <si>
    <t>alpha</t>
  </si>
  <si>
    <t>Ox =</t>
  </si>
  <si>
    <t xml:space="preserve">tabla = </t>
  </si>
  <si>
    <t>Cola izquierda</t>
  </si>
  <si>
    <t xml:space="preserve">Ho  = </t>
  </si>
  <si>
    <t>El fabricante cumple con los requisitos</t>
  </si>
  <si>
    <t>H1  =</t>
  </si>
  <si>
    <t>El fabricante no cumple con los requisitos</t>
  </si>
  <si>
    <t>Se cumple, por lo que rechazamos la H0</t>
  </si>
  <si>
    <t xml:space="preserve">x = </t>
  </si>
  <si>
    <t xml:space="preserve">Zalpha = </t>
  </si>
  <si>
    <t>1 - 0.05</t>
  </si>
  <si>
    <t xml:space="preserve">En la tabla = </t>
  </si>
  <si>
    <t xml:space="preserve">Z </t>
  </si>
  <si>
    <t>&gt;</t>
  </si>
  <si>
    <t>Za</t>
  </si>
  <si>
    <t>Datos</t>
  </si>
  <si>
    <t>u</t>
  </si>
  <si>
    <t>uo</t>
  </si>
  <si>
    <t>Hipotesist</t>
  </si>
  <si>
    <t>Ho</t>
  </si>
  <si>
    <t>La afirmacion del laboratorio es cierta</t>
  </si>
  <si>
    <t>La afirmacion del laboratorio no es cierta</t>
  </si>
  <si>
    <t>Por lo tanto no se rechaza la hipotesis 0</t>
  </si>
  <si>
    <t>Respuesta</t>
  </si>
  <si>
    <t>Por lo que la afirmacion del laboratorio es cierta</t>
  </si>
  <si>
    <t>Se rechaza la hipotesis 0</t>
  </si>
  <si>
    <t>Por lo que si ha cambiado el promedio de libros prestados</t>
  </si>
  <si>
    <t>NO ha cambiado el promedio de libros prestado</t>
  </si>
  <si>
    <t>SI ha cambiado el promedio de libros prestado</t>
  </si>
  <si>
    <t>Hipotesis</t>
  </si>
  <si>
    <t>Z</t>
  </si>
  <si>
    <t xml:space="preserve"> -Za</t>
  </si>
  <si>
    <t>Rechazamops la H0, por loq ue el fabricante no cumple con los requisitos</t>
  </si>
  <si>
    <t>Regla de decision</t>
  </si>
  <si>
    <t>Reglas de 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</si>
</sst>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font>
      <sz val="11"/>
      <color theme="1"/>
      <name val="Aptos Narrow"/>
      <family val="2"/>
      <scheme val="minor"/>
    </font>
    <font>
      <b/>
      <sz val="11"/>
      <color theme="1"/>
      <name val="Aptos Narrow"/>
      <family val="2"/>
      <scheme val="minor"/>
    </font>
    <font>
      <sz val="11"/>
      <color rgb="FFFF0000"/>
      <name val="Aptos Narrow"/>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center"/>
    </xf>
    <xf numFmtId="0" fontId="0" fillId="2" borderId="1" xfId="0" applyFill="1" applyBorder="1" applyAlignment="1">
      <alignment horizontal="center"/>
    </xf>
    <xf numFmtId="0" fontId="0" fillId="0" borderId="1" xfId="0" applyBorder="1" applyAlignment="1">
      <alignment horizontal="center"/>
    </xf>
    <xf numFmtId="164" fontId="1" fillId="0" borderId="1" xfId="0" applyNumberFormat="1" applyFont="1" applyBorder="1" applyAlignment="1">
      <alignment horizontal="center"/>
    </xf>
    <xf numFmtId="0" fontId="1" fillId="0" borderId="1" xfId="0" applyFont="1" applyBorder="1" applyAlignment="1">
      <alignment horizontal="center"/>
    </xf>
    <xf numFmtId="2" fontId="0" fillId="0" borderId="1" xfId="0" applyNumberFormat="1" applyBorder="1" applyAlignment="1">
      <alignment horizontal="center"/>
    </xf>
    <xf numFmtId="0" fontId="0" fillId="0" borderId="2" xfId="0" applyBorder="1" applyAlignment="1">
      <alignment horizontal="center"/>
    </xf>
    <xf numFmtId="0" fontId="1" fillId="2" borderId="1" xfId="0" applyFont="1" applyFill="1" applyBorder="1" applyAlignment="1">
      <alignment horizontal="center"/>
    </xf>
    <xf numFmtId="2" fontId="1" fillId="0" borderId="1" xfId="0" applyNumberFormat="1" applyFont="1" applyBorder="1" applyAlignment="1">
      <alignment horizontal="center"/>
    </xf>
    <xf numFmtId="0" fontId="0" fillId="0" borderId="1" xfId="0" applyBorder="1"/>
    <xf numFmtId="0" fontId="0" fillId="3" borderId="1" xfId="0" applyFill="1" applyBorder="1" applyAlignment="1">
      <alignment horizontal="center"/>
    </xf>
    <xf numFmtId="0" fontId="0" fillId="0" borderId="3" xfId="0" applyBorder="1"/>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0" borderId="1" xfId="0" applyBorder="1" applyAlignment="1"/>
    <xf numFmtId="0" fontId="2" fillId="0" borderId="0" xfId="0" applyFont="1"/>
    <xf numFmtId="0" fontId="0" fillId="3" borderId="1" xfId="0" applyFill="1"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705906</xdr:colOff>
      <xdr:row>21</xdr:row>
      <xdr:rowOff>172032</xdr:rowOff>
    </xdr:to>
    <xdr:pic>
      <xdr:nvPicPr>
        <xdr:cNvPr id="2" name="Imagen 1">
          <a:extLst>
            <a:ext uri="{FF2B5EF4-FFF2-40B4-BE49-F238E27FC236}">
              <a16:creationId xmlns:a16="http://schemas.microsoft.com/office/drawing/2014/main" id="{59596E14-266A-B1F8-4FE9-7E87333637FA}"/>
            </a:ext>
          </a:extLst>
        </xdr:cNvPr>
        <xdr:cNvPicPr>
          <a:picLocks noChangeAspect="1"/>
        </xdr:cNvPicPr>
      </xdr:nvPicPr>
      <xdr:blipFill>
        <a:blip xmlns:r="http://schemas.openxmlformats.org/officeDocument/2006/relationships" r:embed="rId1"/>
        <a:stretch>
          <a:fillRect/>
        </a:stretch>
      </xdr:blipFill>
      <xdr:spPr>
        <a:xfrm>
          <a:off x="0" y="0"/>
          <a:ext cx="7563906" cy="41725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152400</xdr:colOff>
      <xdr:row>13</xdr:row>
      <xdr:rowOff>152400</xdr:rowOff>
    </xdr:from>
    <xdr:to>
      <xdr:col>10</xdr:col>
      <xdr:colOff>200989</xdr:colOff>
      <xdr:row>22</xdr:row>
      <xdr:rowOff>152627</xdr:rowOff>
    </xdr:to>
    <xdr:pic>
      <xdr:nvPicPr>
        <xdr:cNvPr id="2" name="Picture 1">
          <a:extLst>
            <a:ext uri="{FF2B5EF4-FFF2-40B4-BE49-F238E27FC236}">
              <a16:creationId xmlns:a16="http://schemas.microsoft.com/office/drawing/2014/main" id="{332DC1D3-7A25-4D62-AE5F-87C0300183AC}"/>
            </a:ext>
          </a:extLst>
        </xdr:cNvPr>
        <xdr:cNvPicPr>
          <a:picLocks noChangeAspect="1"/>
        </xdr:cNvPicPr>
      </xdr:nvPicPr>
      <xdr:blipFill>
        <a:blip xmlns:r="http://schemas.openxmlformats.org/officeDocument/2006/relationships" r:embed="rId1"/>
        <a:stretch>
          <a:fillRect/>
        </a:stretch>
      </xdr:blipFill>
      <xdr:spPr>
        <a:xfrm>
          <a:off x="152400" y="2505075"/>
          <a:ext cx="6906589" cy="162900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485776</xdr:colOff>
      <xdr:row>15</xdr:row>
      <xdr:rowOff>19051</xdr:rowOff>
    </xdr:from>
    <xdr:to>
      <xdr:col>8</xdr:col>
      <xdr:colOff>390526</xdr:colOff>
      <xdr:row>20</xdr:row>
      <xdr:rowOff>69694</xdr:rowOff>
    </xdr:to>
    <xdr:pic>
      <xdr:nvPicPr>
        <xdr:cNvPr id="2" name="Picture 1">
          <a:extLst>
            <a:ext uri="{FF2B5EF4-FFF2-40B4-BE49-F238E27FC236}">
              <a16:creationId xmlns:a16="http://schemas.microsoft.com/office/drawing/2014/main" id="{726E13BD-A3CF-41C0-BB49-A5A620DC694C}"/>
            </a:ext>
          </a:extLst>
        </xdr:cNvPr>
        <xdr:cNvPicPr>
          <a:picLocks noChangeAspect="1"/>
        </xdr:cNvPicPr>
      </xdr:nvPicPr>
      <xdr:blipFill>
        <a:blip xmlns:r="http://schemas.openxmlformats.org/officeDocument/2006/relationships" r:embed="rId1"/>
        <a:stretch>
          <a:fillRect/>
        </a:stretch>
      </xdr:blipFill>
      <xdr:spPr>
        <a:xfrm>
          <a:off x="1857376" y="2733676"/>
          <a:ext cx="4019550" cy="955518"/>
        </a:xfrm>
        <a:prstGeom prst="rect">
          <a:avLst/>
        </a:prstGeom>
      </xdr:spPr>
    </xdr:pic>
    <xdr:clientData/>
  </xdr:twoCellAnchor>
  <xdr:twoCellAnchor>
    <xdr:from>
      <xdr:col>0</xdr:col>
      <xdr:colOff>0</xdr:colOff>
      <xdr:row>0</xdr:row>
      <xdr:rowOff>0</xdr:rowOff>
    </xdr:from>
    <xdr:to>
      <xdr:col>5</xdr:col>
      <xdr:colOff>352425</xdr:colOff>
      <xdr:row>11</xdr:row>
      <xdr:rowOff>95250</xdr:rowOff>
    </xdr:to>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8A918E91-E790-4087-B454-22552D4C901C}"/>
                </a:ext>
              </a:extLst>
            </xdr:cNvPr>
            <xdr:cNvSpPr txBox="1"/>
          </xdr:nvSpPr>
          <xdr:spPr>
            <a:xfrm>
              <a:off x="0" y="0"/>
              <a:ext cx="378142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s-NI" sz="1100">
                  <a:solidFill>
                    <a:schemeClr val="dk1"/>
                  </a:solidFill>
                  <a:effectLst/>
                  <a:latin typeface="+mn-lt"/>
                  <a:ea typeface="+mn-ea"/>
                  <a:cs typeface="+mn-cs"/>
                </a:rPr>
                <a:t>4. Un vendedor de neumáticos está interesado en comprar unidades cuya duración promedio sea mayor de 15,000 millas. Una firma productora le informa que posee neumáticos que cumplen con ese requisito. </a:t>
              </a:r>
              <a:endParaRPr lang="es-NI">
                <a:effectLst/>
              </a:endParaRPr>
            </a:p>
            <a:p>
              <a:pPr rtl="0" eaLnBrk="1" latinLnBrk="0" hangingPunct="1"/>
              <a:r>
                <a:rPr lang="es-NI" sz="1100">
                  <a:solidFill>
                    <a:schemeClr val="dk1"/>
                  </a:solidFill>
                  <a:effectLst/>
                  <a:latin typeface="+mn-lt"/>
                  <a:ea typeface="+mn-ea"/>
                  <a:cs typeface="+mn-cs"/>
                </a:rPr>
                <a:t>El vendedor selecciona una muestra aleatoria de 25 unidades y determine que:</a:t>
              </a:r>
              <a:endParaRPr lang="es-NI">
                <a:effectLst/>
              </a:endParaRPr>
            </a:p>
            <a:p>
              <a:pPr rtl="0" eaLnBrk="1" latinLnBrk="0" hangingPunct="1"/>
              <a:r>
                <a:rPr lang="es-NI" sz="1100">
                  <a:solidFill>
                    <a:schemeClr val="dk1"/>
                  </a:solidFill>
                  <a:effectLst/>
                  <a:latin typeface="+mn-lt"/>
                  <a:ea typeface="+mn-ea"/>
                  <a:cs typeface="+mn-cs"/>
                </a:rPr>
                <a:t>  </a:t>
              </a:r>
              <a14:m>
                <m:oMath xmlns:m="http://schemas.openxmlformats.org/officeDocument/2006/math">
                  <m:acc>
                    <m:accPr>
                      <m:chr m:val="̅"/>
                      <m:ctrlPr>
                        <a:rPr lang="es-NI" sz="1100" i="1">
                          <a:solidFill>
                            <a:schemeClr val="dk1"/>
                          </a:solidFill>
                          <a:effectLst/>
                          <a:latin typeface="+mn-lt"/>
                          <a:ea typeface="+mn-ea"/>
                          <a:cs typeface="+mn-cs"/>
                        </a:rPr>
                      </m:ctrlPr>
                    </m:accPr>
                    <m:e>
                      <m:r>
                        <a:rPr lang="es-MX" sz="1100" b="0" i="1">
                          <a:solidFill>
                            <a:schemeClr val="dk1"/>
                          </a:solidFill>
                          <a:effectLst/>
                          <a:latin typeface="+mn-lt"/>
                          <a:ea typeface="+mn-ea"/>
                          <a:cs typeface="+mn-cs"/>
                        </a:rPr>
                        <m:t>𝑋</m:t>
                      </m:r>
                    </m:e>
                  </m:acc>
                </m:oMath>
              </a14:m>
              <a:r>
                <a:rPr lang="es-NI" sz="1100">
                  <a:solidFill>
                    <a:schemeClr val="dk1"/>
                  </a:solidFill>
                  <a:effectLst/>
                  <a:latin typeface="+mn-lt"/>
                  <a:ea typeface="+mn-ea"/>
                  <a:cs typeface="+mn-cs"/>
                </a:rPr>
                <a:t>=25,000 millas   y S²=625,000 millas²</a:t>
              </a:r>
              <a:endParaRPr lang="es-NI">
                <a:effectLst/>
              </a:endParaRPr>
            </a:p>
            <a:p>
              <a:pPr rtl="0" eaLnBrk="1" latinLnBrk="0" hangingPunct="1"/>
              <a:r>
                <a:rPr lang="es-NI" sz="1100">
                  <a:solidFill>
                    <a:schemeClr val="dk1"/>
                  </a:solidFill>
                  <a:effectLst/>
                  <a:latin typeface="+mn-lt"/>
                  <a:ea typeface="+mn-ea"/>
                  <a:cs typeface="+mn-cs"/>
                </a:rPr>
                <a:t>Suponiendo que la duración de los neumáticos sigue una distribución normal ¿Habrá acuerdo entre la firma productora y el vendedor a un nivel de significación del 10%?</a:t>
              </a:r>
              <a:endParaRPr lang="es-NI">
                <a:effectLst/>
              </a:endParaRPr>
            </a:p>
            <a:p>
              <a:endParaRPr lang="es-NI" sz="1100"/>
            </a:p>
          </xdr:txBody>
        </xdr:sp>
      </mc:Choice>
      <mc:Fallback>
        <xdr:sp macro="" textlink="">
          <xdr:nvSpPr>
            <xdr:cNvPr id="3" name="TextBox 2">
              <a:extLst>
                <a:ext uri="{FF2B5EF4-FFF2-40B4-BE49-F238E27FC236}">
                  <a16:creationId xmlns:a16="http://schemas.microsoft.com/office/drawing/2014/main" id="{8A918E91-E790-4087-B454-22552D4C901C}"/>
                </a:ext>
              </a:extLst>
            </xdr:cNvPr>
            <xdr:cNvSpPr txBox="1"/>
          </xdr:nvSpPr>
          <xdr:spPr>
            <a:xfrm>
              <a:off x="0" y="0"/>
              <a:ext cx="378142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s-NI" sz="1100">
                  <a:solidFill>
                    <a:schemeClr val="dk1"/>
                  </a:solidFill>
                  <a:effectLst/>
                  <a:latin typeface="+mn-lt"/>
                  <a:ea typeface="+mn-ea"/>
                  <a:cs typeface="+mn-cs"/>
                </a:rPr>
                <a:t>4. Un vendedor de neumáticos está interesado en comprar unidades cuya duración promedio sea mayor de 15,000 millas. Una firma productora le informa que posee neumáticos que cumplen con ese requisito. </a:t>
              </a:r>
              <a:endParaRPr lang="es-NI">
                <a:effectLst/>
              </a:endParaRPr>
            </a:p>
            <a:p>
              <a:pPr rtl="0" eaLnBrk="1" latinLnBrk="0" hangingPunct="1"/>
              <a:r>
                <a:rPr lang="es-NI" sz="1100">
                  <a:solidFill>
                    <a:schemeClr val="dk1"/>
                  </a:solidFill>
                  <a:effectLst/>
                  <a:latin typeface="+mn-lt"/>
                  <a:ea typeface="+mn-ea"/>
                  <a:cs typeface="+mn-cs"/>
                </a:rPr>
                <a:t>El vendedor selecciona una muestra aleatoria de 25 unidades y determine que:</a:t>
              </a:r>
              <a:endParaRPr lang="es-NI">
                <a:effectLst/>
              </a:endParaRPr>
            </a:p>
            <a:p>
              <a:pPr rtl="0" eaLnBrk="1" latinLnBrk="0" hangingPunct="1"/>
              <a:r>
                <a:rPr lang="es-NI" sz="1100">
                  <a:solidFill>
                    <a:schemeClr val="dk1"/>
                  </a:solidFill>
                  <a:effectLst/>
                  <a:latin typeface="+mn-lt"/>
                  <a:ea typeface="+mn-ea"/>
                  <a:cs typeface="+mn-cs"/>
                </a:rPr>
                <a:t>  </a:t>
              </a:r>
              <a:r>
                <a:rPr lang="es-MX" sz="1100" b="0" i="0">
                  <a:solidFill>
                    <a:schemeClr val="dk1"/>
                  </a:solidFill>
                  <a:effectLst/>
                  <a:latin typeface="+mn-lt"/>
                  <a:ea typeface="+mn-ea"/>
                  <a:cs typeface="+mn-cs"/>
                </a:rPr>
                <a:t>𝑋</a:t>
              </a:r>
              <a:r>
                <a:rPr lang="es-NI" sz="1100" b="0" i="0">
                  <a:solidFill>
                    <a:schemeClr val="dk1"/>
                  </a:solidFill>
                  <a:effectLst/>
                  <a:latin typeface="+mn-lt"/>
                  <a:ea typeface="+mn-ea"/>
                  <a:cs typeface="+mn-cs"/>
                </a:rPr>
                <a:t> ̅</a:t>
              </a:r>
              <a:r>
                <a:rPr lang="es-NI" sz="1100">
                  <a:solidFill>
                    <a:schemeClr val="dk1"/>
                  </a:solidFill>
                  <a:effectLst/>
                  <a:latin typeface="+mn-lt"/>
                  <a:ea typeface="+mn-ea"/>
                  <a:cs typeface="+mn-cs"/>
                </a:rPr>
                <a:t>=25,000 millas   y S²=625,000 millas²</a:t>
              </a:r>
              <a:endParaRPr lang="es-NI">
                <a:effectLst/>
              </a:endParaRPr>
            </a:p>
            <a:p>
              <a:pPr rtl="0" eaLnBrk="1" latinLnBrk="0" hangingPunct="1"/>
              <a:r>
                <a:rPr lang="es-NI" sz="1100">
                  <a:solidFill>
                    <a:schemeClr val="dk1"/>
                  </a:solidFill>
                  <a:effectLst/>
                  <a:latin typeface="+mn-lt"/>
                  <a:ea typeface="+mn-ea"/>
                  <a:cs typeface="+mn-cs"/>
                </a:rPr>
                <a:t>Suponiendo que la duración de los neumáticos sigue una distribución normal ¿Habrá acuerdo entre la firma productora y el vendedor a un nivel de significación del 10%?</a:t>
              </a:r>
              <a:endParaRPr lang="es-NI">
                <a:effectLst/>
              </a:endParaRPr>
            </a:p>
            <a:p>
              <a:endParaRPr lang="es-NI" sz="1100"/>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428625</xdr:colOff>
      <xdr:row>19</xdr:row>
      <xdr:rowOff>28576</xdr:rowOff>
    </xdr:from>
    <xdr:to>
      <xdr:col>9</xdr:col>
      <xdr:colOff>275976</xdr:colOff>
      <xdr:row>25</xdr:row>
      <xdr:rowOff>47626</xdr:rowOff>
    </xdr:to>
    <xdr:pic>
      <xdr:nvPicPr>
        <xdr:cNvPr id="2" name="Picture 1">
          <a:extLst>
            <a:ext uri="{FF2B5EF4-FFF2-40B4-BE49-F238E27FC236}">
              <a16:creationId xmlns:a16="http://schemas.microsoft.com/office/drawing/2014/main" id="{A3BFF52F-E100-4C37-8693-A9E1DB57FE59}"/>
            </a:ext>
          </a:extLst>
        </xdr:cNvPr>
        <xdr:cNvPicPr>
          <a:picLocks noChangeAspect="1"/>
        </xdr:cNvPicPr>
      </xdr:nvPicPr>
      <xdr:blipFill>
        <a:blip xmlns:r="http://schemas.openxmlformats.org/officeDocument/2006/relationships" r:embed="rId1"/>
        <a:stretch>
          <a:fillRect/>
        </a:stretch>
      </xdr:blipFill>
      <xdr:spPr>
        <a:xfrm>
          <a:off x="1800225" y="3467101"/>
          <a:ext cx="4647951" cy="1104900"/>
        </a:xfrm>
        <a:prstGeom prst="rect">
          <a:avLst/>
        </a:prstGeom>
      </xdr:spPr>
    </xdr:pic>
    <xdr:clientData/>
  </xdr:twoCellAnchor>
  <xdr:twoCellAnchor>
    <xdr:from>
      <xdr:col>1</xdr:col>
      <xdr:colOff>523875</xdr:colOff>
      <xdr:row>1</xdr:row>
      <xdr:rowOff>123824</xdr:rowOff>
    </xdr:from>
    <xdr:to>
      <xdr:col>5</xdr:col>
      <xdr:colOff>676275</xdr:colOff>
      <xdr:row>18</xdr:row>
      <xdr:rowOff>28574</xdr:rowOff>
    </xdr:to>
    <xdr:sp macro="" textlink="">
      <xdr:nvSpPr>
        <xdr:cNvPr id="3" name="TextBox 2">
          <a:extLst>
            <a:ext uri="{FF2B5EF4-FFF2-40B4-BE49-F238E27FC236}">
              <a16:creationId xmlns:a16="http://schemas.microsoft.com/office/drawing/2014/main" id="{45EBFB76-22B8-4EE0-A879-3AF0F6A5BE80}"/>
            </a:ext>
          </a:extLst>
        </xdr:cNvPr>
        <xdr:cNvSpPr txBox="1"/>
      </xdr:nvSpPr>
      <xdr:spPr>
        <a:xfrm>
          <a:off x="1209675" y="304799"/>
          <a:ext cx="2895600" cy="2981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s-MX" sz="1100">
              <a:solidFill>
                <a:schemeClr val="dk1"/>
              </a:solidFill>
              <a:effectLst/>
              <a:latin typeface="+mn-lt"/>
              <a:ea typeface="+mn-ea"/>
              <a:cs typeface="+mn-cs"/>
            </a:rPr>
            <a:t>5. Un fabricante vende ejes traseros de camiones. Los ejes han de soportar una capacidad promedio de resistencia de 80,000 lbs por plg² en las pruebas de esfuerzo, pero los ejes demasiados fuertes elevan considerablemente los costos de producción. </a:t>
          </a:r>
          <a:endParaRPr lang="es-NI">
            <a:effectLst/>
          </a:endParaRPr>
        </a:p>
        <a:p>
          <a:pPr rtl="0" eaLnBrk="1" latinLnBrk="0" hangingPunct="1"/>
          <a:r>
            <a:rPr lang="es-MX" sz="1100">
              <a:solidFill>
                <a:schemeClr val="dk1"/>
              </a:solidFill>
              <a:effectLst/>
              <a:latin typeface="+mn-lt"/>
              <a:ea typeface="+mn-ea"/>
              <a:cs typeface="+mn-cs"/>
            </a:rPr>
            <a:t>La experiencia indica que la desviación estándar de los ejes es de 4,000 lbs por plg². El fabricante selecciona una muestra de 100 ejes en la última serie de producción, los somete a prueba y averigua que la capacidad promedio de resistencia de la muestra es de 79,000 lbs por plg² </a:t>
          </a:r>
          <a:endParaRPr lang="es-NI">
            <a:effectLst/>
          </a:endParaRPr>
        </a:p>
        <a:p>
          <a:pPr rtl="0" eaLnBrk="1" latinLnBrk="0" hangingPunct="1"/>
          <a:r>
            <a:rPr lang="es-MX" sz="1100">
              <a:solidFill>
                <a:schemeClr val="dk1"/>
              </a:solidFill>
              <a:effectLst/>
              <a:latin typeface="+mn-lt"/>
              <a:ea typeface="+mn-ea"/>
              <a:cs typeface="+mn-cs"/>
            </a:rPr>
            <a:t>¿Puede decir el fabricante que los ejes no cumplen los requisitos de esfuerzo a un nivel de significación del 5%?</a:t>
          </a:r>
          <a:endParaRPr lang="es-NI">
            <a:effectLst/>
          </a:endParaRPr>
        </a:p>
        <a:p>
          <a:endParaRPr lang="es-NI"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647700</xdr:colOff>
      <xdr:row>18</xdr:row>
      <xdr:rowOff>47625</xdr:rowOff>
    </xdr:from>
    <xdr:to>
      <xdr:col>9</xdr:col>
      <xdr:colOff>495051</xdr:colOff>
      <xdr:row>24</xdr:row>
      <xdr:rowOff>66675</xdr:rowOff>
    </xdr:to>
    <xdr:pic>
      <xdr:nvPicPr>
        <xdr:cNvPr id="2" name="Picture 1">
          <a:extLst>
            <a:ext uri="{FF2B5EF4-FFF2-40B4-BE49-F238E27FC236}">
              <a16:creationId xmlns:a16="http://schemas.microsoft.com/office/drawing/2014/main" id="{3B866204-6DF7-487C-865D-D956AE1E79CD}"/>
            </a:ext>
          </a:extLst>
        </xdr:cNvPr>
        <xdr:cNvPicPr>
          <a:picLocks noChangeAspect="1"/>
        </xdr:cNvPicPr>
      </xdr:nvPicPr>
      <xdr:blipFill>
        <a:blip xmlns:r="http://schemas.openxmlformats.org/officeDocument/2006/relationships" r:embed="rId1"/>
        <a:stretch>
          <a:fillRect/>
        </a:stretch>
      </xdr:blipFill>
      <xdr:spPr>
        <a:xfrm>
          <a:off x="2019300" y="3305175"/>
          <a:ext cx="4647951" cy="1104900"/>
        </a:xfrm>
        <a:prstGeom prst="rect">
          <a:avLst/>
        </a:prstGeom>
      </xdr:spPr>
    </xdr:pic>
    <xdr:clientData/>
  </xdr:twoCellAnchor>
  <xdr:twoCellAnchor>
    <xdr:from>
      <xdr:col>0</xdr:col>
      <xdr:colOff>85725</xdr:colOff>
      <xdr:row>3</xdr:row>
      <xdr:rowOff>38100</xdr:rowOff>
    </xdr:from>
    <xdr:to>
      <xdr:col>5</xdr:col>
      <xdr:colOff>400050</xdr:colOff>
      <xdr:row>14</xdr:row>
      <xdr:rowOff>171450</xdr:rowOff>
    </xdr:to>
    <xdr:sp macro="" textlink="">
      <xdr:nvSpPr>
        <xdr:cNvPr id="3" name="TextBox 2">
          <a:extLst>
            <a:ext uri="{FF2B5EF4-FFF2-40B4-BE49-F238E27FC236}">
              <a16:creationId xmlns:a16="http://schemas.microsoft.com/office/drawing/2014/main" id="{8368402F-17C7-45A2-88B0-577AB78E20A3}"/>
            </a:ext>
          </a:extLst>
        </xdr:cNvPr>
        <xdr:cNvSpPr txBox="1"/>
      </xdr:nvSpPr>
      <xdr:spPr>
        <a:xfrm>
          <a:off x="85725" y="581025"/>
          <a:ext cx="3743325"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s-MX" sz="1100">
              <a:solidFill>
                <a:schemeClr val="dk1"/>
              </a:solidFill>
              <a:effectLst/>
              <a:latin typeface="+mn-lt"/>
              <a:ea typeface="+mn-ea"/>
              <a:cs typeface="+mn-cs"/>
            </a:rPr>
            <a:t>6. Un laboratorio lanza al mercado un nuevo producto logrado a base de hormonas afirmando que al ser suministrado a las aves de corral el peso promedio de sus huevos será igual o mayor que 3 onzas. En una de nuestras granjas avícolas se aplicó el tratamiento masivamente y un día determinado se tomaron de forma aleatoria 80 huevos, y se comprobó que el peso promedio de les mismos era de 2.9 onzas, con una desviación estándar de 0.2 onzas. </a:t>
          </a:r>
          <a:endParaRPr lang="es-NI">
            <a:effectLst/>
          </a:endParaRPr>
        </a:p>
        <a:p>
          <a:pPr rtl="0" eaLnBrk="1" latinLnBrk="0" hangingPunct="1"/>
          <a:r>
            <a:rPr lang="es-MX" sz="1100">
              <a:solidFill>
                <a:schemeClr val="dk1"/>
              </a:solidFill>
              <a:effectLst/>
              <a:latin typeface="+mn-lt"/>
              <a:ea typeface="+mn-ea"/>
              <a:cs typeface="+mn-cs"/>
            </a:rPr>
            <a:t>¿Podría decir usted que la afirmación del laboratorio no es cierta a un nivel de significación del 5%?</a:t>
          </a:r>
          <a:endParaRPr lang="es-NI">
            <a:effectLst/>
          </a:endParaRPr>
        </a:p>
        <a:p>
          <a:endParaRPr lang="es-NI"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323850</xdr:colOff>
      <xdr:row>1</xdr:row>
      <xdr:rowOff>76200</xdr:rowOff>
    </xdr:from>
    <xdr:to>
      <xdr:col>6</xdr:col>
      <xdr:colOff>476250</xdr:colOff>
      <xdr:row>14</xdr:row>
      <xdr:rowOff>66675</xdr:rowOff>
    </xdr:to>
    <xdr:sp macro="" textlink="">
      <xdr:nvSpPr>
        <xdr:cNvPr id="2" name="TextBox 1">
          <a:extLst>
            <a:ext uri="{FF2B5EF4-FFF2-40B4-BE49-F238E27FC236}">
              <a16:creationId xmlns:a16="http://schemas.microsoft.com/office/drawing/2014/main" id="{EA086273-C400-411D-9469-582EE1D7D1B0}"/>
            </a:ext>
          </a:extLst>
        </xdr:cNvPr>
        <xdr:cNvSpPr txBox="1"/>
      </xdr:nvSpPr>
      <xdr:spPr>
        <a:xfrm>
          <a:off x="1695450" y="257175"/>
          <a:ext cx="2895600" cy="2343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s-MX" sz="1100">
              <a:solidFill>
                <a:schemeClr val="dk1"/>
              </a:solidFill>
              <a:effectLst/>
              <a:latin typeface="+mn-lt"/>
              <a:ea typeface="+mn-ea"/>
              <a:cs typeface="+mn-cs"/>
            </a:rPr>
            <a:t>7. La biblioteca de una universidad sospecha que el número promedio de libros prestados a cada alumno por visita ha cambiado en los últimos años. Anteriormente, un promedio de 3.4 litros se prestaba a los alumnos. Sin embargo, una muestra reciente de 23 estudiantes dio un promedio de 4.3 libros por visita, con una desviación estándar de 1.5 libros. Suponiendo que el número de libros prestados sigue una distribución normal.</a:t>
          </a:r>
          <a:endParaRPr lang="es-NI">
            <a:effectLst/>
          </a:endParaRPr>
        </a:p>
        <a:p>
          <a:pPr rtl="0" eaLnBrk="1" latinLnBrk="0" hangingPunct="1"/>
          <a:r>
            <a:rPr lang="es-MX" sz="1100">
              <a:solidFill>
                <a:schemeClr val="dk1"/>
              </a:solidFill>
              <a:effectLst/>
              <a:latin typeface="+mn-lt"/>
              <a:ea typeface="+mn-ea"/>
              <a:cs typeface="+mn-cs"/>
            </a:rPr>
            <a:t> ¿Ha cambiado el promedio de libros prestados? En un nivel de significación de 0.01.</a:t>
          </a:r>
          <a:endParaRPr lang="es-NI">
            <a:effectLst/>
          </a:endParaRPr>
        </a:p>
        <a:p>
          <a:endParaRPr lang="es-NI"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8B0DC-CA2D-4114-90F5-29EF1CAEE99E}">
  <dimension ref="K1:Q12"/>
  <sheetViews>
    <sheetView topLeftCell="H1" workbookViewId="0">
      <selection activeCell="Q5" sqref="Q5"/>
    </sheetView>
  </sheetViews>
  <sheetFormatPr defaultColWidth="11" defaultRowHeight="14.25"/>
  <cols>
    <col min="11" max="11" width="22.625" customWidth="1"/>
    <col min="15" max="15" width="12.125" customWidth="1"/>
    <col min="16" max="16" width="13.25" bestFit="1" customWidth="1"/>
    <col min="17" max="17" width="21" customWidth="1"/>
  </cols>
  <sheetData>
    <row r="1" spans="11:17">
      <c r="K1" s="2" t="s">
        <v>1</v>
      </c>
      <c r="L1" s="2" t="s">
        <v>0</v>
      </c>
      <c r="M1" s="2" t="s">
        <v>5</v>
      </c>
      <c r="N1" s="1"/>
      <c r="O1" s="1"/>
      <c r="P1" s="1"/>
      <c r="Q1" s="1"/>
    </row>
    <row r="2" spans="11:17">
      <c r="K2" s="3" t="s">
        <v>2</v>
      </c>
      <c r="L2" s="3">
        <v>17.399999999999999</v>
      </c>
      <c r="M2" s="3">
        <f>+L2^2</f>
        <v>302.75999999999993</v>
      </c>
      <c r="N2" s="1"/>
      <c r="O2" s="2" t="s">
        <v>7</v>
      </c>
      <c r="P2" s="1"/>
      <c r="Q2" s="2" t="s">
        <v>10</v>
      </c>
    </row>
    <row r="3" spans="11:17">
      <c r="K3" s="3" t="s">
        <v>3</v>
      </c>
      <c r="L3" s="3">
        <v>18.899999999999999</v>
      </c>
      <c r="M3" s="3">
        <f t="shared" ref="M3:M11" si="0">+L3^2</f>
        <v>357.20999999999992</v>
      </c>
      <c r="N3" s="1"/>
      <c r="O3" s="6">
        <f>+(M12-(L12^2)/100)/99</f>
        <v>86.123049494949484</v>
      </c>
      <c r="P3" s="7">
        <v>-27.37</v>
      </c>
      <c r="Q3" s="6">
        <v>-2.8210000000000002</v>
      </c>
    </row>
    <row r="4" spans="11:17">
      <c r="K4" s="3" t="s">
        <v>4</v>
      </c>
      <c r="L4" s="3">
        <v>39.6</v>
      </c>
      <c r="M4" s="3">
        <f t="shared" si="0"/>
        <v>1568.16</v>
      </c>
      <c r="N4" s="1"/>
      <c r="O4" s="6">
        <f>+SQRT(O3)</f>
        <v>9.2802505082001687</v>
      </c>
      <c r="P4" s="3">
        <v>0.97</v>
      </c>
      <c r="Q4" s="1"/>
    </row>
    <row r="5" spans="11:17">
      <c r="K5" s="3" t="s">
        <v>6</v>
      </c>
      <c r="L5" s="3">
        <v>34.4</v>
      </c>
      <c r="M5" s="3">
        <f t="shared" si="0"/>
        <v>1183.3599999999999</v>
      </c>
      <c r="N5" s="1"/>
      <c r="O5" s="6">
        <f>+P3/10</f>
        <v>-2.7370000000000001</v>
      </c>
      <c r="P5" s="6">
        <f>+P3/P4</f>
        <v>-28.216494845360828</v>
      </c>
      <c r="Q5" s="1"/>
    </row>
    <row r="6" spans="11:17">
      <c r="K6" s="3" t="s">
        <v>11</v>
      </c>
      <c r="L6" s="3">
        <v>19.600000000000001</v>
      </c>
      <c r="M6" s="3">
        <f t="shared" si="0"/>
        <v>384.16000000000008</v>
      </c>
      <c r="N6" s="1"/>
      <c r="O6" s="1"/>
      <c r="P6" s="1"/>
      <c r="Q6" s="1"/>
    </row>
    <row r="7" spans="11:17">
      <c r="K7" s="3" t="s">
        <v>8</v>
      </c>
      <c r="L7" s="3">
        <v>33.700000000000003</v>
      </c>
      <c r="M7" s="3">
        <f t="shared" si="0"/>
        <v>1135.6900000000003</v>
      </c>
      <c r="N7" s="1"/>
      <c r="O7" s="1"/>
      <c r="P7" s="1"/>
      <c r="Q7" s="1"/>
    </row>
    <row r="8" spans="11:17">
      <c r="K8" s="1"/>
      <c r="L8" s="3">
        <v>37.200000000000003</v>
      </c>
      <c r="M8" s="3">
        <f t="shared" si="0"/>
        <v>1383.8400000000001</v>
      </c>
      <c r="N8" s="1"/>
      <c r="O8" s="1"/>
      <c r="P8" s="1"/>
      <c r="Q8" s="1"/>
    </row>
    <row r="9" spans="11:17" ht="15">
      <c r="K9" s="1"/>
      <c r="L9" s="3">
        <v>27.5</v>
      </c>
      <c r="M9" s="3">
        <f t="shared" si="0"/>
        <v>756.25</v>
      </c>
      <c r="N9" s="1"/>
      <c r="O9" s="8" t="s">
        <v>9</v>
      </c>
      <c r="P9" s="1"/>
      <c r="Q9" s="1"/>
    </row>
    <row r="10" spans="11:17" ht="15">
      <c r="K10" s="1"/>
      <c r="L10" s="3">
        <v>41.7</v>
      </c>
      <c r="M10" s="3">
        <f t="shared" si="0"/>
        <v>1738.8900000000003</v>
      </c>
      <c r="N10" s="1"/>
      <c r="O10" s="9" t="b">
        <f>-28.22&lt;-2.82</f>
        <v>1</v>
      </c>
      <c r="P10" s="1"/>
      <c r="Q10" s="1"/>
    </row>
    <row r="11" spans="11:17">
      <c r="K11" s="1"/>
      <c r="L11" s="3">
        <v>24.1</v>
      </c>
      <c r="M11" s="3">
        <f t="shared" si="0"/>
        <v>580.81000000000006</v>
      </c>
      <c r="N11" s="1"/>
      <c r="O11" s="1"/>
      <c r="P11" s="1"/>
      <c r="Q11" s="1"/>
    </row>
    <row r="12" spans="11:17" ht="15">
      <c r="K12" s="1"/>
      <c r="L12" s="4">
        <f>SUM(L2:L11)</f>
        <v>294.10000000000002</v>
      </c>
      <c r="M12" s="5">
        <f>SUM(M2:M11)</f>
        <v>9391.1299999999992</v>
      </c>
      <c r="N12" s="1"/>
      <c r="O12" s="1"/>
      <c r="P12" s="1"/>
      <c r="Q12"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AF2F9-C538-47AC-9A1A-890F6BB6140F}">
  <dimension ref="H1:K5"/>
  <sheetViews>
    <sheetView workbookViewId="0">
      <selection activeCell="M2" sqref="M2"/>
    </sheetView>
  </sheetViews>
  <sheetFormatPr defaultRowHeight="14.25"/>
  <sheetData>
    <row r="1" spans="8:11">
      <c r="H1" t="s">
        <v>17</v>
      </c>
      <c r="K1" t="s">
        <v>16</v>
      </c>
    </row>
    <row r="2" spans="8:11">
      <c r="H2" t="s">
        <v>12</v>
      </c>
      <c r="I2">
        <v>50</v>
      </c>
    </row>
    <row r="3" spans="8:11">
      <c r="H3" t="s">
        <v>13</v>
      </c>
      <c r="I3">
        <v>4</v>
      </c>
    </row>
    <row r="4" spans="8:11">
      <c r="H4" t="s">
        <v>14</v>
      </c>
      <c r="I4">
        <v>52</v>
      </c>
    </row>
    <row r="5" spans="8:11">
      <c r="H5" t="s">
        <v>15</v>
      </c>
      <c r="I5">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6A9B8-73FE-436C-989C-A4B57AD7361C}">
  <dimension ref="H1:U19"/>
  <sheetViews>
    <sheetView tabSelected="1" zoomScale="130" zoomScaleNormal="130" workbookViewId="0">
      <selection activeCell="S13" sqref="S13"/>
    </sheetView>
  </sheetViews>
  <sheetFormatPr defaultRowHeight="14.25"/>
  <sheetData>
    <row r="1" spans="8:21">
      <c r="K1" t="s">
        <v>32</v>
      </c>
    </row>
    <row r="2" spans="8:21">
      <c r="H2" s="13" t="s">
        <v>18</v>
      </c>
      <c r="I2" s="14"/>
      <c r="J2" s="15"/>
      <c r="L2" s="11" t="s">
        <v>94</v>
      </c>
      <c r="M2" s="11"/>
      <c r="N2" s="11"/>
      <c r="O2" s="11"/>
      <c r="P2" s="11"/>
      <c r="Q2" s="11"/>
      <c r="R2" s="11"/>
      <c r="S2" s="11"/>
      <c r="T2" s="11"/>
      <c r="U2" s="11"/>
    </row>
    <row r="3" spans="8:21">
      <c r="H3" s="10" t="s">
        <v>12</v>
      </c>
      <c r="I3" s="13">
        <v>15</v>
      </c>
      <c r="J3" s="15"/>
      <c r="L3" s="10" t="s">
        <v>23</v>
      </c>
      <c r="M3" s="10" t="s">
        <v>24</v>
      </c>
      <c r="N3" s="10">
        <v>15</v>
      </c>
      <c r="O3" s="10"/>
      <c r="P3" s="10" t="s">
        <v>36</v>
      </c>
      <c r="Q3" s="10" t="s">
        <v>37</v>
      </c>
      <c r="R3" s="10" t="s">
        <v>38</v>
      </c>
      <c r="S3" s="10"/>
      <c r="T3" s="10"/>
      <c r="U3" s="10"/>
    </row>
    <row r="4" spans="8:21">
      <c r="H4" s="10" t="s">
        <v>19</v>
      </c>
      <c r="I4" s="13">
        <v>13.15</v>
      </c>
      <c r="J4" s="15"/>
      <c r="L4" s="10" t="s">
        <v>25</v>
      </c>
      <c r="M4" s="10" t="s">
        <v>26</v>
      </c>
      <c r="N4" s="10">
        <v>13.15</v>
      </c>
      <c r="O4" s="10"/>
      <c r="P4" s="10" t="s">
        <v>39</v>
      </c>
      <c r="Q4" s="10" t="s">
        <v>40</v>
      </c>
      <c r="R4" s="10" t="s">
        <v>41</v>
      </c>
      <c r="S4" s="10"/>
      <c r="T4" s="10"/>
      <c r="U4" s="10"/>
    </row>
    <row r="5" spans="8:21">
      <c r="H5" s="10" t="s">
        <v>14</v>
      </c>
      <c r="I5" s="10">
        <v>20</v>
      </c>
      <c r="J5" s="10" t="s">
        <v>20</v>
      </c>
    </row>
    <row r="6" spans="8:21">
      <c r="H6" s="10" t="s">
        <v>21</v>
      </c>
      <c r="I6" s="13">
        <v>1</v>
      </c>
      <c r="J6" s="15"/>
    </row>
    <row r="7" spans="8:21">
      <c r="H7" s="10" t="s">
        <v>22</v>
      </c>
      <c r="I7" s="13">
        <v>0.01</v>
      </c>
      <c r="J7" s="15"/>
      <c r="L7" s="10" t="s">
        <v>27</v>
      </c>
      <c r="M7" s="13">
        <f>I6/SQRT(I5)</f>
        <v>0.22360679774997896</v>
      </c>
      <c r="N7" s="14"/>
      <c r="O7" s="14"/>
      <c r="P7" s="15"/>
    </row>
    <row r="8" spans="8:21">
      <c r="L8" s="13"/>
      <c r="M8" s="14"/>
      <c r="N8" s="14"/>
      <c r="O8" s="14"/>
      <c r="P8" s="15"/>
    </row>
    <row r="9" spans="8:21">
      <c r="L9" s="10" t="s">
        <v>28</v>
      </c>
      <c r="M9" s="16">
        <f>(I4-I3)/M7</f>
        <v>-8.2734515167492209</v>
      </c>
      <c r="N9" s="17"/>
      <c r="O9" s="17"/>
      <c r="P9" s="18"/>
    </row>
    <row r="10" spans="8:21">
      <c r="L10" s="23"/>
      <c r="M10" s="24"/>
      <c r="N10" s="24"/>
      <c r="O10" s="24"/>
      <c r="P10" s="25"/>
    </row>
    <row r="11" spans="8:21">
      <c r="L11" s="26"/>
      <c r="M11" s="22"/>
      <c r="N11" s="22"/>
      <c r="O11" s="22"/>
      <c r="P11" s="27"/>
    </row>
    <row r="12" spans="8:21">
      <c r="L12" s="10" t="s">
        <v>29</v>
      </c>
      <c r="M12" s="10">
        <f>1-I7</f>
        <v>0.99</v>
      </c>
      <c r="N12" s="10" t="s">
        <v>30</v>
      </c>
      <c r="O12" s="10" t="s">
        <v>31</v>
      </c>
      <c r="P12" s="21">
        <v>2.33</v>
      </c>
    </row>
    <row r="15" spans="8:21">
      <c r="L15" s="11" t="s">
        <v>99</v>
      </c>
      <c r="M15" s="11"/>
      <c r="N15" s="11"/>
      <c r="O15" s="11"/>
      <c r="P15" s="11"/>
    </row>
    <row r="16" spans="8:21">
      <c r="L16" s="10" t="s">
        <v>95</v>
      </c>
      <c r="M16" s="10" t="s">
        <v>33</v>
      </c>
      <c r="N16" s="10" t="s">
        <v>34</v>
      </c>
      <c r="O16" s="10" t="s">
        <v>79</v>
      </c>
      <c r="P16" s="10"/>
    </row>
    <row r="17" spans="12:17">
      <c r="L17" s="12">
        <f>M9</f>
        <v>-8.2734515167492209</v>
      </c>
      <c r="M17" s="12" t="s">
        <v>33</v>
      </c>
      <c r="N17" s="12" t="s">
        <v>34</v>
      </c>
      <c r="O17" s="12">
        <f>P12</f>
        <v>2.33</v>
      </c>
      <c r="P17" s="12"/>
    </row>
    <row r="18" spans="12:17">
      <c r="L18" s="16" t="s">
        <v>88</v>
      </c>
      <c r="M18" s="17"/>
      <c r="N18" s="17"/>
      <c r="O18" s="17"/>
      <c r="P18" s="17"/>
      <c r="Q18" s="18"/>
    </row>
    <row r="19" spans="12:17">
      <c r="L19" s="10" t="s">
        <v>35</v>
      </c>
      <c r="M19" s="10"/>
      <c r="N19" s="10"/>
      <c r="O19" s="10"/>
      <c r="P19" s="10"/>
      <c r="Q19" s="10"/>
    </row>
  </sheetData>
  <mergeCells count="12">
    <mergeCell ref="M9:P9"/>
    <mergeCell ref="L10:P11"/>
    <mergeCell ref="L8:P8"/>
    <mergeCell ref="L15:P15"/>
    <mergeCell ref="L18:Q18"/>
    <mergeCell ref="I4:J4"/>
    <mergeCell ref="I3:J3"/>
    <mergeCell ref="I6:J6"/>
    <mergeCell ref="I7:J7"/>
    <mergeCell ref="H2:J2"/>
    <mergeCell ref="L2:U2"/>
    <mergeCell ref="M7:P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B21E7-582A-40A5-ADB5-F01AFD8C960F}">
  <dimension ref="H1:S19"/>
  <sheetViews>
    <sheetView workbookViewId="0">
      <selection activeCell="I29" sqref="I29"/>
    </sheetView>
  </sheetViews>
  <sheetFormatPr defaultRowHeight="14.25"/>
  <sheetData>
    <row r="1" spans="8:19">
      <c r="H1" s="21" t="s">
        <v>18</v>
      </c>
      <c r="I1" s="21"/>
      <c r="K1" s="20" t="s">
        <v>47</v>
      </c>
      <c r="N1" s="11" t="s">
        <v>94</v>
      </c>
      <c r="O1" s="11"/>
      <c r="P1" s="11"/>
    </row>
    <row r="2" spans="8:19">
      <c r="H2" s="10" t="s">
        <v>42</v>
      </c>
      <c r="I2" s="10">
        <v>15000</v>
      </c>
      <c r="N2" s="10" t="s">
        <v>55</v>
      </c>
      <c r="O2" s="10" t="s">
        <v>56</v>
      </c>
      <c r="P2" s="10">
        <v>15000</v>
      </c>
      <c r="R2" t="s">
        <v>36</v>
      </c>
      <c r="S2" t="s">
        <v>59</v>
      </c>
    </row>
    <row r="3" spans="8:19">
      <c r="H3" s="10" t="s">
        <v>14</v>
      </c>
      <c r="I3" s="10">
        <v>25</v>
      </c>
      <c r="J3" t="s">
        <v>43</v>
      </c>
      <c r="K3">
        <v>30</v>
      </c>
      <c r="N3" s="10" t="s">
        <v>57</v>
      </c>
      <c r="O3" s="10" t="s">
        <v>58</v>
      </c>
      <c r="P3" s="10">
        <v>15000</v>
      </c>
      <c r="R3" t="s">
        <v>61</v>
      </c>
      <c r="S3" t="s">
        <v>60</v>
      </c>
    </row>
    <row r="4" spans="8:19">
      <c r="H4" s="10" t="s">
        <v>44</v>
      </c>
      <c r="I4" s="10">
        <v>25000</v>
      </c>
    </row>
    <row r="5" spans="8:19">
      <c r="H5" s="10" t="s">
        <v>45</v>
      </c>
      <c r="I5" s="10">
        <v>625000</v>
      </c>
      <c r="K5" s="10" t="s">
        <v>48</v>
      </c>
      <c r="L5" s="13">
        <f>SQRT(I5)</f>
        <v>790.56941504209487</v>
      </c>
      <c r="M5" s="15"/>
    </row>
    <row r="6" spans="8:19">
      <c r="H6" s="10" t="s">
        <v>46</v>
      </c>
      <c r="I6" s="10">
        <v>0.1</v>
      </c>
      <c r="K6" s="10" t="s">
        <v>49</v>
      </c>
      <c r="L6" s="13">
        <f>L5/SQRT(I3)</f>
        <v>158.11388300841898</v>
      </c>
      <c r="M6" s="15"/>
    </row>
    <row r="7" spans="8:19">
      <c r="K7" s="13"/>
      <c r="L7" s="14"/>
      <c r="M7" s="15"/>
    </row>
    <row r="8" spans="8:19">
      <c r="K8" s="10" t="s">
        <v>50</v>
      </c>
      <c r="L8" s="13">
        <f>(I4-I2)/L6</f>
        <v>63.245553203367578</v>
      </c>
      <c r="M8" s="15"/>
    </row>
    <row r="9" spans="8:19">
      <c r="K9" s="13"/>
      <c r="L9" s="14"/>
      <c r="M9" s="15"/>
    </row>
    <row r="10" spans="8:19">
      <c r="K10" s="10" t="s">
        <v>51</v>
      </c>
      <c r="L10" s="10" t="s">
        <v>52</v>
      </c>
      <c r="M10" s="10">
        <v>1.3180000000000001</v>
      </c>
    </row>
    <row r="13" spans="8:19">
      <c r="K13" s="16" t="s">
        <v>98</v>
      </c>
      <c r="L13" s="17"/>
      <c r="M13" s="18"/>
    </row>
    <row r="14" spans="8:19">
      <c r="K14" s="10" t="s">
        <v>53</v>
      </c>
      <c r="L14" s="10" t="s">
        <v>43</v>
      </c>
      <c r="M14" s="10" t="s">
        <v>54</v>
      </c>
    </row>
    <row r="15" spans="8:19">
      <c r="K15" s="10">
        <v>63.24</v>
      </c>
      <c r="L15" s="10" t="s">
        <v>33</v>
      </c>
      <c r="M15" s="10">
        <v>1.3180000000000001</v>
      </c>
    </row>
    <row r="18" spans="11:11">
      <c r="K18" t="s">
        <v>88</v>
      </c>
    </row>
    <row r="19" spans="11:11">
      <c r="K19" t="s">
        <v>62</v>
      </c>
    </row>
  </sheetData>
  <mergeCells count="7">
    <mergeCell ref="K13:M13"/>
    <mergeCell ref="N1:P1"/>
    <mergeCell ref="L8:M8"/>
    <mergeCell ref="L6:M6"/>
    <mergeCell ref="L5:M5"/>
    <mergeCell ref="K7:M7"/>
    <mergeCell ref="K9:M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D4CF0-6928-4E84-A39E-132D0A951726}">
  <dimension ref="H2:Q23"/>
  <sheetViews>
    <sheetView topLeftCell="B1" workbookViewId="0">
      <selection activeCell="N34" sqref="N34"/>
    </sheetView>
  </sheetViews>
  <sheetFormatPr defaultRowHeight="14.25"/>
  <sheetData>
    <row r="2" spans="8:15">
      <c r="K2" s="20" t="s">
        <v>67</v>
      </c>
      <c r="L2" s="20"/>
    </row>
    <row r="3" spans="8:15">
      <c r="H3" s="16" t="s">
        <v>80</v>
      </c>
      <c r="I3" s="18"/>
    </row>
    <row r="4" spans="8:15">
      <c r="H4" s="10" t="s">
        <v>12</v>
      </c>
      <c r="I4" s="10">
        <v>800000</v>
      </c>
      <c r="K4" s="10" t="s">
        <v>65</v>
      </c>
      <c r="L4" s="13">
        <f>I5/SQRT(I6)</f>
        <v>400</v>
      </c>
      <c r="M4" s="14"/>
      <c r="N4" s="15"/>
    </row>
    <row r="5" spans="8:15">
      <c r="H5" s="10" t="s">
        <v>13</v>
      </c>
      <c r="I5" s="10">
        <v>4000</v>
      </c>
      <c r="K5" s="10" t="s">
        <v>28</v>
      </c>
      <c r="L5" s="13">
        <f>(I7-I4)/L4</f>
        <v>-1802.5</v>
      </c>
      <c r="M5" s="14"/>
      <c r="N5" s="15"/>
    </row>
    <row r="6" spans="8:15">
      <c r="H6" s="10" t="s">
        <v>14</v>
      </c>
      <c r="I6" s="10">
        <v>100</v>
      </c>
      <c r="K6" s="13"/>
      <c r="L6" s="14"/>
      <c r="M6" s="14"/>
      <c r="N6" s="15"/>
    </row>
    <row r="7" spans="8:15">
      <c r="H7" s="10" t="s">
        <v>63</v>
      </c>
      <c r="I7" s="10">
        <v>79000</v>
      </c>
      <c r="K7" s="10" t="s">
        <v>29</v>
      </c>
      <c r="L7" s="10">
        <f>1-I8</f>
        <v>0.95</v>
      </c>
      <c r="M7" s="10" t="s">
        <v>66</v>
      </c>
      <c r="N7" s="10">
        <v>1.65</v>
      </c>
    </row>
    <row r="8" spans="8:15">
      <c r="H8" s="10" t="s">
        <v>64</v>
      </c>
      <c r="I8" s="10">
        <v>0.05</v>
      </c>
    </row>
    <row r="11" spans="8:15">
      <c r="L11" t="s">
        <v>95</v>
      </c>
      <c r="M11" t="s">
        <v>33</v>
      </c>
      <c r="N11" t="s">
        <v>96</v>
      </c>
    </row>
    <row r="12" spans="8:15">
      <c r="L12">
        <v>-1802.5</v>
      </c>
      <c r="M12" t="s">
        <v>33</v>
      </c>
      <c r="N12">
        <f>-N7</f>
        <v>-1.65</v>
      </c>
      <c r="O12" t="s">
        <v>72</v>
      </c>
    </row>
    <row r="15" spans="8:15">
      <c r="K15" s="13" t="s">
        <v>94</v>
      </c>
      <c r="L15" s="14"/>
      <c r="M15" s="14"/>
      <c r="N15" s="14"/>
      <c r="O15" s="15"/>
    </row>
    <row r="16" spans="8:15">
      <c r="K16" s="10" t="s">
        <v>68</v>
      </c>
      <c r="L16" s="10" t="s">
        <v>69</v>
      </c>
      <c r="M16" s="10"/>
      <c r="N16" s="10"/>
      <c r="O16" s="10"/>
    </row>
    <row r="17" spans="11:17">
      <c r="K17" s="10" t="s">
        <v>70</v>
      </c>
      <c r="L17" s="10" t="s">
        <v>71</v>
      </c>
      <c r="M17" s="10"/>
      <c r="N17" s="10"/>
      <c r="O17" s="10"/>
    </row>
    <row r="22" spans="11:17">
      <c r="K22" s="16" t="s">
        <v>88</v>
      </c>
      <c r="L22" s="17"/>
      <c r="M22" s="17"/>
      <c r="N22" s="17"/>
      <c r="O22" s="17"/>
      <c r="P22" s="17"/>
      <c r="Q22" s="18"/>
    </row>
    <row r="23" spans="11:17">
      <c r="K23" s="10" t="s">
        <v>97</v>
      </c>
      <c r="L23" s="10"/>
      <c r="M23" s="10"/>
      <c r="N23" s="10"/>
      <c r="O23" s="10"/>
      <c r="P23" s="10"/>
      <c r="Q23" s="10"/>
    </row>
  </sheetData>
  <mergeCells count="6">
    <mergeCell ref="K22:Q22"/>
    <mergeCell ref="H3:I3"/>
    <mergeCell ref="L4:N4"/>
    <mergeCell ref="L5:N5"/>
    <mergeCell ref="K6:N6"/>
    <mergeCell ref="K15:O1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13433-BB24-44D0-9E5F-40DB90B453AB}">
  <dimension ref="G1:R16"/>
  <sheetViews>
    <sheetView topLeftCell="C1" workbookViewId="0">
      <selection activeCell="J28" sqref="J28"/>
    </sheetView>
  </sheetViews>
  <sheetFormatPr defaultRowHeight="14.25"/>
  <sheetData>
    <row r="1" spans="7:18">
      <c r="G1" s="11" t="s">
        <v>80</v>
      </c>
      <c r="H1" s="11"/>
    </row>
    <row r="2" spans="7:18">
      <c r="G2" s="10" t="s">
        <v>12</v>
      </c>
      <c r="H2" s="10">
        <v>3</v>
      </c>
      <c r="K2" s="10" t="s">
        <v>27</v>
      </c>
      <c r="L2" s="10">
        <f>H3/SQRT(H4)</f>
        <v>2.2360679774997897E-2</v>
      </c>
    </row>
    <row r="3" spans="7:18">
      <c r="G3" s="10" t="s">
        <v>13</v>
      </c>
      <c r="H3" s="10">
        <v>0.2</v>
      </c>
      <c r="K3" s="12" t="s">
        <v>28</v>
      </c>
      <c r="L3" s="12">
        <f>(H5-H2)/L2</f>
        <v>-4.4721359549995832</v>
      </c>
    </row>
    <row r="4" spans="7:18">
      <c r="G4" s="10" t="s">
        <v>14</v>
      </c>
      <c r="H4" s="10">
        <v>80</v>
      </c>
      <c r="K4" s="10" t="s">
        <v>74</v>
      </c>
      <c r="L4" s="10" t="s">
        <v>75</v>
      </c>
      <c r="M4" s="10" t="s">
        <v>40</v>
      </c>
      <c r="N4" s="10">
        <f>1-0.05</f>
        <v>0.95</v>
      </c>
      <c r="O4" s="10" t="s">
        <v>76</v>
      </c>
      <c r="P4" s="10"/>
      <c r="Q4" s="10">
        <v>1.65</v>
      </c>
    </row>
    <row r="5" spans="7:18">
      <c r="G5" s="10" t="s">
        <v>73</v>
      </c>
      <c r="H5" s="10">
        <v>2.9</v>
      </c>
    </row>
    <row r="6" spans="7:18">
      <c r="G6" s="10" t="s">
        <v>22</v>
      </c>
      <c r="H6" s="10">
        <v>0.05</v>
      </c>
    </row>
    <row r="7" spans="7:18">
      <c r="K7" s="16" t="s">
        <v>16</v>
      </c>
      <c r="L7" s="17"/>
      <c r="M7" s="18"/>
    </row>
    <row r="8" spans="7:18">
      <c r="G8" s="16" t="s">
        <v>83</v>
      </c>
      <c r="H8" s="17"/>
      <c r="I8" s="18"/>
      <c r="K8" s="10" t="s">
        <v>81</v>
      </c>
      <c r="L8" s="10" t="s">
        <v>78</v>
      </c>
      <c r="M8" s="10" t="s">
        <v>82</v>
      </c>
    </row>
    <row r="9" spans="7:18">
      <c r="G9" s="10" t="s">
        <v>84</v>
      </c>
      <c r="H9" s="10" t="s">
        <v>40</v>
      </c>
      <c r="I9" s="10">
        <v>3</v>
      </c>
      <c r="K9" s="10" t="s">
        <v>77</v>
      </c>
      <c r="L9" s="10" t="s">
        <v>78</v>
      </c>
      <c r="M9" s="10" t="s">
        <v>79</v>
      </c>
    </row>
    <row r="10" spans="7:18">
      <c r="G10" s="10" t="s">
        <v>57</v>
      </c>
      <c r="H10" s="10" t="s">
        <v>31</v>
      </c>
      <c r="I10" s="10">
        <v>2.9</v>
      </c>
      <c r="K10" s="10">
        <f>L3</f>
        <v>-4.4721359549995832</v>
      </c>
      <c r="L10" s="10" t="s">
        <v>78</v>
      </c>
      <c r="M10" s="10">
        <f>Q4</f>
        <v>1.65</v>
      </c>
    </row>
    <row r="13" spans="7:18">
      <c r="G13" s="10" t="s">
        <v>36</v>
      </c>
      <c r="H13" s="10" t="s">
        <v>31</v>
      </c>
      <c r="I13" s="19" t="s">
        <v>85</v>
      </c>
      <c r="J13" s="19"/>
      <c r="K13" s="19"/>
      <c r="L13" s="19"/>
    </row>
    <row r="14" spans="7:18">
      <c r="G14" s="10" t="s">
        <v>39</v>
      </c>
      <c r="H14" s="10" t="s">
        <v>31</v>
      </c>
      <c r="I14" s="19" t="s">
        <v>86</v>
      </c>
      <c r="J14" s="19"/>
      <c r="K14" s="19"/>
      <c r="L14" s="19"/>
      <c r="N14" s="16" t="s">
        <v>88</v>
      </c>
      <c r="O14" s="17"/>
      <c r="P14" s="17"/>
      <c r="Q14" s="18"/>
    </row>
    <row r="15" spans="7:18">
      <c r="N15" s="12" t="s">
        <v>87</v>
      </c>
      <c r="O15" s="12"/>
      <c r="P15" s="12"/>
      <c r="Q15" s="12"/>
    </row>
    <row r="16" spans="7:18">
      <c r="N16" s="10" t="s">
        <v>89</v>
      </c>
      <c r="O16" s="10"/>
      <c r="P16" s="10"/>
      <c r="Q16" s="10"/>
      <c r="R16" s="10"/>
    </row>
  </sheetData>
  <mergeCells count="4">
    <mergeCell ref="G1:H1"/>
    <mergeCell ref="K7:M7"/>
    <mergeCell ref="G8:I8"/>
    <mergeCell ref="N14:Q1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4B817-AFE0-4557-866A-E2C4CA845AF2}">
  <dimension ref="H3:S18"/>
  <sheetViews>
    <sheetView topLeftCell="C1" workbookViewId="0">
      <selection activeCell="I19" sqref="I19"/>
    </sheetView>
  </sheetViews>
  <sheetFormatPr defaultRowHeight="14.25"/>
  <sheetData>
    <row r="3" spans="8:18">
      <c r="H3" s="11" t="s">
        <v>80</v>
      </c>
      <c r="I3" s="11"/>
    </row>
    <row r="4" spans="8:18">
      <c r="H4" s="10" t="s">
        <v>12</v>
      </c>
      <c r="I4" s="10">
        <v>3.4</v>
      </c>
      <c r="L4" s="10" t="s">
        <v>27</v>
      </c>
      <c r="M4" s="10">
        <f>I5/SQRT(I6)</f>
        <v>0.31277162108561218</v>
      </c>
    </row>
    <row r="5" spans="8:18">
      <c r="H5" s="10" t="s">
        <v>13</v>
      </c>
      <c r="I5" s="10">
        <v>1.5</v>
      </c>
      <c r="L5" s="12" t="s">
        <v>28</v>
      </c>
      <c r="M5" s="12">
        <f>(I7-I4)/M4</f>
        <v>2.877498913987631</v>
      </c>
    </row>
    <row r="6" spans="8:18">
      <c r="H6" s="10" t="s">
        <v>14</v>
      </c>
      <c r="I6" s="10">
        <v>23</v>
      </c>
      <c r="L6" s="10" t="s">
        <v>74</v>
      </c>
      <c r="M6" s="10" t="s">
        <v>75</v>
      </c>
      <c r="N6" s="10" t="s">
        <v>40</v>
      </c>
      <c r="O6" s="10">
        <f>1-I8</f>
        <v>0.99</v>
      </c>
      <c r="P6" s="10" t="s">
        <v>76</v>
      </c>
      <c r="Q6" s="10"/>
      <c r="R6" s="10">
        <v>2.33</v>
      </c>
    </row>
    <row r="7" spans="8:18">
      <c r="H7" s="10" t="s">
        <v>73</v>
      </c>
      <c r="I7" s="10">
        <v>4.3</v>
      </c>
    </row>
    <row r="8" spans="8:18">
      <c r="H8" s="10" t="s">
        <v>22</v>
      </c>
      <c r="I8" s="10">
        <v>0.01</v>
      </c>
    </row>
    <row r="9" spans="8:18">
      <c r="L9" s="16" t="s">
        <v>16</v>
      </c>
      <c r="M9" s="17"/>
      <c r="N9" s="18"/>
    </row>
    <row r="10" spans="8:18">
      <c r="H10" s="16" t="s">
        <v>83</v>
      </c>
      <c r="I10" s="17"/>
      <c r="J10" s="18"/>
      <c r="L10" s="10" t="s">
        <v>81</v>
      </c>
      <c r="M10" s="10" t="s">
        <v>78</v>
      </c>
      <c r="N10" s="10" t="s">
        <v>82</v>
      </c>
    </row>
    <row r="11" spans="8:18">
      <c r="H11" s="10" t="s">
        <v>84</v>
      </c>
      <c r="I11" s="10" t="s">
        <v>40</v>
      </c>
      <c r="J11" s="10">
        <v>3.4</v>
      </c>
      <c r="L11" s="10" t="s">
        <v>77</v>
      </c>
      <c r="M11" s="10" t="s">
        <v>78</v>
      </c>
      <c r="N11" s="10" t="s">
        <v>79</v>
      </c>
    </row>
    <row r="12" spans="8:18">
      <c r="H12" s="10" t="s">
        <v>57</v>
      </c>
      <c r="I12" s="10" t="s">
        <v>31</v>
      </c>
      <c r="J12" s="10">
        <v>4.3</v>
      </c>
      <c r="L12" s="10">
        <f>M5</f>
        <v>2.877498913987631</v>
      </c>
      <c r="M12" s="10" t="s">
        <v>78</v>
      </c>
      <c r="N12" s="10">
        <f>R6</f>
        <v>2.33</v>
      </c>
    </row>
    <row r="15" spans="8:18">
      <c r="H15" s="10" t="s">
        <v>36</v>
      </c>
      <c r="I15" s="10" t="s">
        <v>31</v>
      </c>
      <c r="J15" s="19" t="s">
        <v>92</v>
      </c>
      <c r="K15" s="19"/>
      <c r="L15" s="19"/>
      <c r="M15" s="19"/>
    </row>
    <row r="16" spans="8:18">
      <c r="H16" s="10" t="s">
        <v>39</v>
      </c>
      <c r="I16" s="10" t="s">
        <v>31</v>
      </c>
      <c r="J16" s="19" t="s">
        <v>93</v>
      </c>
      <c r="K16" s="19"/>
      <c r="L16" s="19"/>
      <c r="M16" s="19"/>
      <c r="O16" s="16" t="s">
        <v>88</v>
      </c>
      <c r="P16" s="17"/>
      <c r="Q16" s="17"/>
      <c r="R16" s="18"/>
    </row>
    <row r="17" spans="15:19">
      <c r="O17" s="12" t="s">
        <v>90</v>
      </c>
      <c r="P17" s="12"/>
      <c r="Q17" s="12"/>
      <c r="R17" s="12"/>
    </row>
    <row r="18" spans="15:19">
      <c r="O18" s="10" t="s">
        <v>91</v>
      </c>
      <c r="P18" s="10"/>
      <c r="Q18" s="10"/>
      <c r="R18" s="10"/>
      <c r="S18" s="10"/>
    </row>
  </sheetData>
  <mergeCells count="4">
    <mergeCell ref="H3:I3"/>
    <mergeCell ref="L9:N9"/>
    <mergeCell ref="H10:J10"/>
    <mergeCell ref="O16:R1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Hoja1</vt:lpstr>
      <vt:lpstr>2doEjercicio</vt:lpstr>
      <vt:lpstr>3erEjercicio</vt:lpstr>
      <vt:lpstr>4toEjercicio</vt:lpstr>
      <vt:lpstr>5toEjercicio</vt:lpstr>
      <vt:lpstr>6toEjercicio</vt:lpstr>
      <vt:lpstr>7moEjercicio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Brisa Saenz</dc:creator>
  <cp:lastModifiedBy>carva</cp:lastModifiedBy>
  <dcterms:created xsi:type="dcterms:W3CDTF">2024-10-11T17:06:27Z</dcterms:created>
  <dcterms:modified xsi:type="dcterms:W3CDTF">2024-10-17T05:09:48Z</dcterms:modified>
</cp:coreProperties>
</file>