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Balance General" sheetId="2" r:id="rId5"/>
    <sheet state="visible" name="Estado de Resultado" sheetId="3" r:id="rId6"/>
    <sheet state="visible" name="Recibos Circulantes" sheetId="4" r:id="rId7"/>
    <sheet state="visible" name="Interpretacion de Razones" sheetId="5" r:id="rId8"/>
  </sheets>
  <definedNames/>
  <calcPr/>
</workbook>
</file>

<file path=xl/sharedStrings.xml><?xml version="1.0" encoding="utf-8"?>
<sst xmlns="http://schemas.openxmlformats.org/spreadsheetml/2006/main" count="329" uniqueCount="272">
  <si>
    <t>FACULTAD DE INGENIERÍA Y ARQUITECTURA</t>
  </si>
  <si>
    <t>Ingeniería en Sistemas de Información</t>
  </si>
  <si>
    <t>Analisis Caso de Estudio - The Walker Company</t>
  </si>
  <si>
    <t>Finanzas - ADM0312</t>
  </si>
  <si>
    <t>Alumno</t>
  </si>
  <si>
    <t>Stephany Daiana Flores Baltodano</t>
  </si>
  <si>
    <t>Profesor</t>
  </si>
  <si>
    <t>Marvel Vegacruz</t>
  </si>
  <si>
    <t>Managua, Nicaragua</t>
  </si>
  <si>
    <t>06 de octubre, 2024</t>
  </si>
  <si>
    <t>ANEXO No 1
Walker Company
Balances Generales cortados al 31 de Diciembre de cada año
(en miles de $)</t>
  </si>
  <si>
    <t>Análisis Vertical</t>
  </si>
  <si>
    <t>Análisis Horizontal</t>
  </si>
  <si>
    <t>Cuentas</t>
  </si>
  <si>
    <t>2003-  2004</t>
  </si>
  <si>
    <t>2004 - 2005</t>
  </si>
  <si>
    <t>2005 - 2006</t>
  </si>
  <si>
    <t>($)</t>
  </si>
  <si>
    <t>%</t>
  </si>
  <si>
    <t>Caja</t>
  </si>
  <si>
    <t>Cuentas por Cobrar, neto.</t>
  </si>
  <si>
    <t>Inventarios</t>
  </si>
  <si>
    <t>Total Activo Circulante</t>
  </si>
  <si>
    <t>Activos Fijos, neto.</t>
  </si>
  <si>
    <t>Cargos Diferidos</t>
  </si>
  <si>
    <t>Otros Activos</t>
  </si>
  <si>
    <t>Total Activo</t>
  </si>
  <si>
    <t>Letras por pagar, banco.</t>
  </si>
  <si>
    <t>Cuentas por pagar</t>
  </si>
  <si>
    <t>Acumulaciones misceláneas</t>
  </si>
  <si>
    <t>Total pasivo circulante</t>
  </si>
  <si>
    <t>Acciones de Capital.</t>
  </si>
  <si>
    <t>Ganancias retenidas**</t>
  </si>
  <si>
    <t>Total Pasivo más Capital</t>
  </si>
  <si>
    <r>
      <rPr>
        <rFont val="Arial"/>
        <b/>
        <color theme="1"/>
      </rPr>
      <t xml:space="preserve">Ganancias Retenidas = </t>
    </r>
    <r>
      <rPr>
        <rFont val="Arial"/>
        <color theme="1"/>
      </rPr>
      <t>Ganancias Retenidas año anterior + Utilidades después de impuestos - Dividendos</t>
    </r>
  </si>
  <si>
    <t>ANEXO No 2
Walker Company
Estado de Pérdidas y Ganancias
(en miles de $)</t>
  </si>
  <si>
    <t>Conceptos</t>
  </si>
  <si>
    <t>2003-2004</t>
  </si>
  <si>
    <t>2004-2005</t>
  </si>
  <si>
    <t>2005-2006</t>
  </si>
  <si>
    <t>Ventas Netas</t>
  </si>
  <si>
    <t>Costo de bienes vendidos</t>
  </si>
  <si>
    <t>Utilidad Bruta</t>
  </si>
  <si>
    <t>Gastos operativos, de ventas y admon</t>
  </si>
  <si>
    <t>Gastos por intereses</t>
  </si>
  <si>
    <t>Descuentos por compras tomados</t>
  </si>
  <si>
    <t>Utilidades antes de Impuestos</t>
  </si>
  <si>
    <t>Impuesto sobre la renta</t>
  </si>
  <si>
    <t>Utilidades después de Impuestos</t>
  </si>
  <si>
    <t>Dividendos pagados</t>
  </si>
  <si>
    <t>Compras</t>
  </si>
  <si>
    <r>
      <rPr>
        <rFont val="Arial"/>
        <b/>
        <color theme="1"/>
      </rPr>
      <t xml:space="preserve">Costo de bienes vendidos = </t>
    </r>
    <r>
      <rPr>
        <rFont val="Arial"/>
        <color theme="1"/>
      </rPr>
      <t>Inventario Inicial + Compras - Inventario Final</t>
    </r>
  </si>
  <si>
    <t xml:space="preserve">ANÁLISIS DE RATIOS </t>
  </si>
  <si>
    <t>LIQUIDEZ:</t>
  </si>
  <si>
    <r>
      <rPr>
        <rFont val="Arial"/>
        <b/>
        <color theme="1"/>
      </rPr>
      <t xml:space="preserve">RAZÓN CIRCULANTE: </t>
    </r>
    <r>
      <rPr>
        <rFont val="Arial"/>
        <color theme="1"/>
      </rPr>
      <t>AC/PC</t>
    </r>
  </si>
  <si>
    <r>
      <rPr>
        <rFont val="Arial"/>
        <b/>
        <color theme="1"/>
      </rPr>
      <t xml:space="preserve">PRUEBA ACIDA: </t>
    </r>
    <r>
      <rPr>
        <rFont val="Arial"/>
        <color theme="1"/>
      </rPr>
      <t>(AC-INV)/PC</t>
    </r>
  </si>
  <si>
    <r>
      <rPr>
        <rFont val="Arial"/>
        <b/>
        <color theme="1"/>
      </rPr>
      <t>CAPITAL DE TRABAJO:</t>
    </r>
    <r>
      <rPr>
        <rFont val="Arial"/>
        <color theme="1"/>
      </rPr>
      <t xml:space="preserve"> AC-PC</t>
    </r>
  </si>
  <si>
    <t xml:space="preserve">                          ENDEUDAMIENTO:</t>
  </si>
  <si>
    <r>
      <rPr>
        <rFont val="Arial"/>
        <b/>
        <color theme="1"/>
      </rPr>
      <t>ÍNDICE DE ENDEUDAMIENTO:</t>
    </r>
    <r>
      <rPr>
        <rFont val="Arial"/>
        <color theme="1"/>
      </rPr>
      <t xml:space="preserve"> PT/AT</t>
    </r>
  </si>
  <si>
    <r>
      <rPr>
        <rFont val="Arial"/>
        <b/>
        <color theme="1"/>
      </rPr>
      <t>COBERTURA DE INTERESES:</t>
    </r>
    <r>
      <rPr>
        <rFont val="Arial"/>
        <color theme="1"/>
      </rPr>
      <t xml:space="preserve"> UAII/INT</t>
    </r>
  </si>
  <si>
    <t>Utilidad antes de intereses e impuestos (UAII)</t>
  </si>
  <si>
    <t>Pasivo Total / Capital</t>
  </si>
  <si>
    <t>Activo Total / Pasivo Total</t>
  </si>
  <si>
    <t>Deuda Bancaria / Pasivos</t>
  </si>
  <si>
    <t>Proveedores / Pasivos</t>
  </si>
  <si>
    <t>Capital Propio</t>
  </si>
  <si>
    <t>ACTIVIDAD:</t>
  </si>
  <si>
    <r>
      <rPr>
        <rFont val="Arial"/>
        <b/>
        <color theme="1"/>
      </rPr>
      <t>Rotación de Inventarios</t>
    </r>
    <r>
      <rPr>
        <rFont val="Arial"/>
        <color theme="1"/>
      </rPr>
      <t xml:space="preserve"> Cto.Vta / Inv</t>
    </r>
  </si>
  <si>
    <t>Estas fueron las veces que renovó el inventario</t>
  </si>
  <si>
    <r>
      <rPr>
        <rFont val="Arial"/>
        <b/>
        <color theme="1"/>
      </rPr>
      <t>EPI</t>
    </r>
    <r>
      <rPr>
        <rFont val="Arial"/>
        <color theme="1"/>
      </rPr>
      <t xml:space="preserve"> (Edad Promedio de Inventario)</t>
    </r>
  </si>
  <si>
    <t>Los días que le tomo a la empresa vender su inventario y renovarlo</t>
  </si>
  <si>
    <r>
      <rPr>
        <rFont val="Arial"/>
        <b/>
        <color theme="1"/>
      </rPr>
      <t xml:space="preserve">Rotación CxC </t>
    </r>
    <r>
      <rPr>
        <rFont val="Arial"/>
        <color theme="1"/>
      </rPr>
      <t>Ventas / CxC</t>
    </r>
  </si>
  <si>
    <r>
      <rPr>
        <rFont val="Arial"/>
        <b/>
        <color theme="1"/>
      </rPr>
      <t>PPC</t>
    </r>
    <r>
      <rPr>
        <rFont val="Arial"/>
        <color theme="1"/>
      </rPr>
      <t xml:space="preserve"> (Periodo Promedio de Cobro)</t>
    </r>
  </si>
  <si>
    <t>Los días que le tomo a la empresa para poder recuperar las cuentas por cobrar</t>
  </si>
  <si>
    <t>Rotación CxP Cto. Vta / CxP</t>
  </si>
  <si>
    <r>
      <rPr>
        <rFont val="Arial"/>
        <b/>
        <color theme="1"/>
      </rPr>
      <t>PPP</t>
    </r>
    <r>
      <rPr>
        <rFont val="Arial"/>
        <color theme="1"/>
      </rPr>
      <t xml:space="preserve"> (Periodo Promedio de Pago)</t>
    </r>
  </si>
  <si>
    <r>
      <rPr>
        <rFont val="Arial"/>
        <b/>
        <color theme="1"/>
      </rPr>
      <t>Ciclo de Caja</t>
    </r>
    <r>
      <rPr>
        <rFont val="Arial"/>
        <color theme="1"/>
      </rPr>
      <t xml:space="preserve"> (EPI+PPC-PPP)</t>
    </r>
  </si>
  <si>
    <t>Este es el tiempo que le toma cumplir el ciclo de compra, venta y pago</t>
  </si>
  <si>
    <t>El tiempo que le toma a una empresa financiar sus operaciones</t>
  </si>
  <si>
    <r>
      <rPr>
        <rFont val="Arial"/>
        <b/>
        <color theme="1"/>
      </rPr>
      <t>RE</t>
    </r>
    <r>
      <rPr>
        <rFont val="Arial"/>
        <color theme="1"/>
      </rPr>
      <t xml:space="preserve"> (Rotación del Efectivo): 360 / CicloCaja</t>
    </r>
  </si>
  <si>
    <r>
      <rPr>
        <rFont val="Arial"/>
        <b/>
        <color theme="1"/>
      </rPr>
      <t xml:space="preserve">EMO </t>
    </r>
    <r>
      <rPr>
        <rFont val="Arial"/>
        <color theme="1"/>
      </rPr>
      <t>(Efectivo Mínimo de Operaciones): Cto Vta+Inv</t>
    </r>
  </si>
  <si>
    <r>
      <rPr>
        <rFont val="Arial"/>
        <b/>
        <color theme="1"/>
      </rPr>
      <t>Rotación de AF</t>
    </r>
    <r>
      <rPr>
        <rFont val="Arial"/>
        <color theme="1"/>
      </rPr>
      <t xml:space="preserve"> (Ventas/AF)</t>
    </r>
  </si>
  <si>
    <t>Por cada dólar invertido en el largo plazo, la empresa generó un ingreso de...</t>
  </si>
  <si>
    <r>
      <rPr>
        <rFont val="Arial"/>
        <b/>
        <color theme="1"/>
      </rPr>
      <t>Rotación de AT</t>
    </r>
    <r>
      <rPr>
        <rFont val="Arial"/>
        <color theme="1"/>
      </rPr>
      <t xml:space="preserve"> (Ventas/AT)</t>
    </r>
  </si>
  <si>
    <t>Por cada dólar invertido, la empresa genero</t>
  </si>
  <si>
    <t>RENTABILIDAD</t>
  </si>
  <si>
    <r>
      <rPr>
        <rFont val="Calibri"/>
        <b/>
        <color theme="1"/>
        <sz val="11.0"/>
      </rPr>
      <t>Margen Neto:</t>
    </r>
    <r>
      <rPr>
        <rFont val="Calibri"/>
        <color theme="1"/>
        <sz val="11.0"/>
      </rPr>
      <t xml:space="preserve"> ULT neta / Ventas Netas</t>
    </r>
  </si>
  <si>
    <t>El margen neto fue el % de sus ingresos</t>
  </si>
  <si>
    <r>
      <rPr>
        <rFont val="Calibri"/>
        <b/>
        <color theme="1"/>
        <sz val="11.0"/>
      </rPr>
      <t>ROA</t>
    </r>
    <r>
      <rPr>
        <rFont val="Calibri"/>
        <color theme="1"/>
        <sz val="11.0"/>
      </rPr>
      <t xml:space="preserve"> (Retorno sobre los activos) UN/AT</t>
    </r>
  </si>
  <si>
    <t>Son los beneficios anuales que los inversionistas esperan sobre su inversión, para que sea positivo tiene que ser mayor al 5%</t>
  </si>
  <si>
    <r>
      <rPr>
        <rFont val="Calibri"/>
        <b/>
        <color theme="1"/>
        <sz val="11.0"/>
      </rPr>
      <t xml:space="preserve">ROE </t>
    </r>
    <r>
      <rPr>
        <rFont val="Calibri"/>
        <color theme="1"/>
        <sz val="11.0"/>
      </rPr>
      <t>(Retorno sobre el Capital) UN/Capital</t>
    </r>
  </si>
  <si>
    <t>El retorno del capital invertido en el periodo fue del %</t>
  </si>
  <si>
    <t>Multiplicador de Capital</t>
  </si>
  <si>
    <t>Por cada dólar invertido, la empresa genera tanto dolares</t>
  </si>
  <si>
    <r>
      <rPr>
        <rFont val="Calibri"/>
        <b/>
        <color theme="1"/>
        <sz val="11.0"/>
      </rPr>
      <t xml:space="preserve">ROE </t>
    </r>
    <r>
      <rPr>
        <rFont val="Calibri"/>
        <color theme="1"/>
        <sz val="11.0"/>
      </rPr>
      <t>(DUPONT): Rotación de activos totales * Margen neto * Multiplicador de capital</t>
    </r>
  </si>
  <si>
    <t>Por cada dólar invertido, obtendran 15 centavos</t>
  </si>
  <si>
    <r>
      <rPr>
        <rFont val="Calibri"/>
        <b/>
        <color theme="1"/>
        <sz val="11.0"/>
      </rPr>
      <t>Margen Bruto:</t>
    </r>
    <r>
      <rPr>
        <rFont val="Calibri"/>
        <color theme="1"/>
        <sz val="11.0"/>
      </rPr>
      <t xml:space="preserve"> Utl. Bruta / Ventas</t>
    </r>
  </si>
  <si>
    <r>
      <rPr>
        <rFont val="Calibri"/>
        <b/>
        <color theme="1"/>
        <sz val="11.0"/>
      </rPr>
      <t>Margen Operativo:</t>
    </r>
    <r>
      <rPr>
        <rFont val="Calibri"/>
        <color theme="1"/>
        <sz val="11.0"/>
      </rPr>
      <t xml:space="preserve"> Utl Operativa/Ventas</t>
    </r>
  </si>
  <si>
    <t xml:space="preserve">INTERPRETACIÓN DEL ANALISIS DE RATIOS </t>
  </si>
  <si>
    <t>Razón Financiera</t>
  </si>
  <si>
    <t>Concepto/Función</t>
  </si>
  <si>
    <t>Interpretación 2003</t>
  </si>
  <si>
    <t>Interpretación 2004</t>
  </si>
  <si>
    <t>Interpretación 2005</t>
  </si>
  <si>
    <t>Interpretación 2006</t>
  </si>
  <si>
    <t>Razón Circulante (AC/PC)</t>
  </si>
  <si>
    <t>Mide la capacidad para cubrir deudas a corto plazo. Un valor mayor a 1 indica una buena capacidad de pago a corto plazo.</t>
  </si>
  <si>
    <t>La empresa tiene el doble de activos que pasivos corrientes, lo que refleja una buena liquidez.</t>
  </si>
  <si>
    <t>La liquidez disminuye, pero aún puede cubrir sus deudas de corto plazo.</t>
  </si>
  <si>
    <t>La liquidez sigue disminuyendo, acercándose a un valor que podría representar riesgo.</t>
  </si>
  <si>
    <t>La liquidez es baja, lo que puede indicar dificultades para cubrir obligaciones de corto plazo.</t>
  </si>
  <si>
    <t>Prueba Ácida (AC-INV/PC)</t>
  </si>
  <si>
    <t>Mide la capacidad de la empresa para pagar sus deudas sin depender de sus inventarios. Es una medida más estricta de liquidez que la razón circulante.</t>
  </si>
  <si>
    <t>La empresa puede cubrir sus deudas sin depender de la venta de inventarios.</t>
  </si>
  <si>
    <t>La capacidad para cubrir deudas sin inventarios disminuye, pero aún es suficiente.</t>
  </si>
  <si>
    <t>Se aproxima al límite de no poder cubrir deudas sin vender inventarios.</t>
  </si>
  <si>
    <t>La empresa está en una situación de riesgo al no poder cubrir deudas sin vender inventarios.</t>
  </si>
  <si>
    <t>Capital de Trabajo (AC-PC)</t>
  </si>
  <si>
    <t>Diferencia entre los activos corrientes y pasivos corrientes. Indica la cantidad de recursos disponibles para operar en el corto plazo.</t>
  </si>
  <si>
    <t>El capital de trabajo es positivo, lo que asegura que la empresa puede operar adecuadamente en el corto plazo.</t>
  </si>
  <si>
    <t>El capital de trabajo mejora, lo que refuerza la capacidad operativa en el corto plazo.</t>
  </si>
  <si>
    <t>El capital de trabajo sigue aumentando, mejorando la capacidad de financiar operaciones.</t>
  </si>
  <si>
    <t>La empresa tiene un buen capital de trabajo, lo que indica una sólida posición para financiar sus operaciones.</t>
  </si>
  <si>
    <t>Índice de Endeudamiento (PT/AT)</t>
  </si>
  <si>
    <t>Mide el porcentaje de activos financiados por deudas. Un valor más alto indica un mayor apalancamiento financiero, lo cual puede ser riesgoso.</t>
  </si>
  <si>
    <t>El 40% de los activos está financiado con deuda, lo que indica un riesgo bajo.</t>
  </si>
  <si>
    <t>La deuda aumenta, incrementando el riesgo financiero, pero aún es manejable.</t>
  </si>
  <si>
    <t>El apalancamiento aumenta considerablemente, lo que implica más riesgo financiero.</t>
  </si>
  <si>
    <t>La empresa depende fuertemente de la deuda, lo que incrementa el riesgo de insolvencia.</t>
  </si>
  <si>
    <t>Cobertura de Intereses (UAII/INT)</t>
  </si>
  <si>
    <t>Indica cuántas veces la empresa puede cubrir los intereses de sus deudas con las utilidades antes de intereses e impuestos. Un valor más alto es mejor.</t>
  </si>
  <si>
    <t>La empresa cubre bien sus intereses con sus utilidades, indicando una situación cómoda para pagar deudas.</t>
  </si>
  <si>
    <t>La capacidad de cubrir intereses disminuye, lo que podría aumentar el riesgo de incumplimiento.</t>
  </si>
  <si>
    <t>La cobertura de intereses mejora ligeramente, pero aún es baja en comparación con 2003.</t>
  </si>
  <si>
    <t>La empresa mejora su capacidad para cubrir intereses, aunque no ha alcanzado los niveles del 2003.</t>
  </si>
  <si>
    <t>Indica las ganancias operativas de la empresa antes de pagar intereses e impuestos. Mide la rentabilidad operativa de la empresa.</t>
  </si>
  <si>
    <t>La empresa tiene una buena utilidad operativa antes de impuestos e intereses.</t>
  </si>
  <si>
    <t>La rentabilidad operativa mejora.</t>
  </si>
  <si>
    <t>La utilidad sigue creciendo, lo que indica un buen desempeño operativo.</t>
  </si>
  <si>
    <t>La empresa muestra un crecimiento sólido en sus utilidades antes de impuestos e intereses.</t>
  </si>
  <si>
    <t>Mide el grado de apalancamiento financiero, indicando cuántas veces el capital propio está cubierto por deudas. Un valor más alto implica mayor riesgo financiero.</t>
  </si>
  <si>
    <t>La empresa tiene un bajo nivel de apalancamiento, lo que refleja un menor riesgo financiero.</t>
  </si>
  <si>
    <t>El apalancamiento financiero aumenta, lo que incrementa el riesgo para los accionistas.</t>
  </si>
  <si>
    <t>La deuda es casi el doble que el capital propio, lo que puede indicar un nivel elevado de riesgo.</t>
  </si>
  <si>
    <t>La empresa tiene un alto nivel de endeudamiento, lo que podría comprometer su estabilidad financiera.</t>
  </si>
  <si>
    <t>Mide la solvencia de la empresa. Un valor mayor a 1 indica que los activos totales son mayores que los pasivos, lo que es positivo.</t>
  </si>
  <si>
    <t>Los activos son más del doble de los pasivos, lo que muestra una buena solvencia.</t>
  </si>
  <si>
    <t>La solvencia disminuye, pero los activos aún son suficientes para cubrir los pasivos.</t>
  </si>
  <si>
    <t>Los activos siguen siendo suficientes para cubrir las deudas, aunque el margen se estrecha.</t>
  </si>
  <si>
    <t>La solvencia está al límite, lo que podría poner en riesgo la capacidad de pago.</t>
  </si>
  <si>
    <t>Indica qué porcentaje de los pasivos totales corresponde a deuda bancaria. Un valor más bajo es favorable, ya que disminuye el riesgo financiero relacionado con préstamos.</t>
  </si>
  <si>
    <t>Una pequeña parte de los pasivos proviene de deuda bancaria, lo que reduce el riesgo financiero.</t>
  </si>
  <si>
    <t>La deuda bancaria disminuye, lo que es favorable para la empresa.</t>
  </si>
  <si>
    <t>La deuda bancaria sigue reduciéndose, lo que mejora la posición financiera.</t>
  </si>
  <si>
    <t>La empresa prácticamente no tiene deuda bancaria, lo que disminuye significativamente el riesgo financiero.</t>
  </si>
  <si>
    <t>Mide la proporción de pasivos que se deben a proveedores. Un valor más alto indica una mayor dependencia de los proveedores para financiar las operaciones.</t>
  </si>
  <si>
    <t>La empresa depende fuertemente de sus proveedores para financiar sus operaciones.</t>
  </si>
  <si>
    <t>La dependencia de los proveedores se mantiene estable.</t>
  </si>
  <si>
    <t>La dependencia de proveedores aumenta, lo que podría representar un riesgo si las condiciones de pago cambian.</t>
  </si>
  <si>
    <t>La empresa está altamente apalancada con sus proveedores, lo que podría afectar su capacidad de negociación en el futuro.</t>
  </si>
  <si>
    <t>Porcentaje de los activos financiados por los propios accionistas. Un valor más alto indica mayor seguridad financiera.</t>
  </si>
  <si>
    <t>La empresa está bien capitalizada, con una proporción considerable de financiamiento propio.</t>
  </si>
  <si>
    <t>La participación del capital propio disminuye, lo que indica mayor dependencia de financiamiento externo.</t>
  </si>
  <si>
    <t>La dependencia de capital propio sigue reduciéndose, lo que aumenta el riesgo.</t>
  </si>
  <si>
    <t>La empresa depende principalmente de deuda externa, lo que puede ser riesgoso a largo plazo.</t>
  </si>
  <si>
    <t>Rotación de Inventarios</t>
  </si>
  <si>
    <t>Mide cuántas veces la empresa renueva sus inventarios en un período. Un valor alto indica una gestión eficiente del inventario.</t>
  </si>
  <si>
    <t>Buena rotación de inventarios, se renuevan casi 10 veces al año.</t>
  </si>
  <si>
    <t>Mejora en la eficiencia del uso de inventarios.</t>
  </si>
  <si>
    <t>Rotación alta, lo que indica un buen manejo de inventarios.</t>
  </si>
  <si>
    <t>Se mantiene una buena rotación, aunque disminuye ligeramente.</t>
  </si>
  <si>
    <t>EPI (Edad Promedio de Inventario)</t>
  </si>
  <si>
    <t>Indica el tiempo promedio que tarda el inventario en venderse. Un valor bajo es deseable.</t>
  </si>
  <si>
    <t>Toma aproximadamente 36 días vender el inventario.</t>
  </si>
  <si>
    <t>Mejora en la velocidad de venta del inventario.</t>
  </si>
  <si>
    <t>El inventario tarda menos en venderse.</t>
  </si>
  <si>
    <t>Ligero aumento en el tiempo para vender inventario.</t>
  </si>
  <si>
    <t>Rotación CxC (Clientes)</t>
  </si>
  <si>
    <t>Indica la rapidez con que se cobran las cuentas por cobrar. Un valor más alto es mejor.</t>
  </si>
  <si>
    <t>Cobranza relativamente eficiente.</t>
  </si>
  <si>
    <t>Mejora en la rapidez de cobro de cuentas por cobrar.</t>
  </si>
  <si>
    <t>Se mantiene una buena eficiencia en la cobranza.</t>
  </si>
  <si>
    <t>Ligera disminución en la velocidad de cobranza.</t>
  </si>
  <si>
    <t>PPC (Período Promedio de Cobro)</t>
  </si>
  <si>
    <t>Mide los días promedio que la empresa tarda en cobrar a sus clientes. Un valor más bajo es mejor.</t>
  </si>
  <si>
    <t>La empresa tarda alrededor de 60 días en cobrar a sus clientes.</t>
  </si>
  <si>
    <t>Mejora en la rapidez de cobro, disminuyendo a 51 días.</t>
  </si>
  <si>
    <t>La cobranza mejora aún más, disminuyendo los días.</t>
  </si>
  <si>
    <t>Ligero aumento en el período promedio de cobro.</t>
  </si>
  <si>
    <t>Rotación CxP (Proveedores)</t>
  </si>
  <si>
    <t>Mide la rapidez con que la empresa paga sus cuentas por pagar. Un valor más bajo indica que la empresa paga rápido a sus proveedores.</t>
  </si>
  <si>
    <t>La empresa paga sus cuentas por pagar aproximadamente 8 veces al año.</t>
  </si>
  <si>
    <t>Ligera disminución en la rapidez de pago.</t>
  </si>
  <si>
    <t>La empresa toma más tiempo en pagar sus cuentas por pagar.</t>
  </si>
  <si>
    <t>Se sigue alargando el período de pago, lo que puede indicar problemas de liquidez.</t>
  </si>
  <si>
    <t>PPP (Período Promedio de Pago)</t>
  </si>
  <si>
    <t>Indica los días promedio que la empresa tarda en pagar a sus proveedores. Un valor más alto indica más tiempo para pagar.</t>
  </si>
  <si>
    <t>La empresa tarda 44 días en pagar a sus proveedores.</t>
  </si>
  <si>
    <t>Prácticamente el mismo tiempo para pagar a proveedores.</t>
  </si>
  <si>
    <t>Aumento considerable en el tiempo que la empresa tarda en pagar.</t>
  </si>
  <si>
    <t>Aumento significativo en los días de pago, lo que puede generar tensiones con los proveedores.</t>
  </si>
  <si>
    <t>Ciclo de Caja</t>
  </si>
  <si>
    <t>Mide el tiempo que tarda la empresa en convertir sus inversiones en efectivo a través de las operaciones. Un valor más bajo es deseable.</t>
  </si>
  <si>
    <t>El ciclo de caja es de 51 días, relativamente eficiente.</t>
  </si>
  <si>
    <t>Mejora significativa en la gestión del ciclo de caja.</t>
  </si>
  <si>
    <t>Se reduce el ciclo de caja, lo que mejora el flujo de efectivo.</t>
  </si>
  <si>
    <t>La empresa tiene un ciclo de caja muy eficiente.</t>
  </si>
  <si>
    <t>RE (Rotación del Efectivo)</t>
  </si>
  <si>
    <t>Indica la frecuencia con que se renueva el efectivo. Un valor más alto indica una mayor eficiencia en el manejo del efectivo.</t>
  </si>
  <si>
    <t>La empresa rota su efectivo aproximadamente 7 veces al año.</t>
  </si>
  <si>
    <t>Mejora en la rotación del efectivo.</t>
  </si>
  <si>
    <t>Alta eficiencia en la gestión del efectivo.</t>
  </si>
  <si>
    <t>Gran eficiencia en el manejo del efectivo, dotándolo más de 18 veces al año.</t>
  </si>
  <si>
    <t>EMO (Efectivo Mínimo de Operaciones)</t>
  </si>
  <si>
    <t>Calcula el mínimo de efectivo necesario para mantener las operaciones. Un valor más bajo es preferible.</t>
  </si>
  <si>
    <t>La empresa necesita al menos 309 unidades de efectivo para operar.</t>
  </si>
  <si>
    <t>Necesidad de efectivo ligeramente mayor, pero estable.</t>
  </si>
  <si>
    <t>Incremento en el efectivo mínimo necesario, lo que puede reflejar mayores requerimientos operativos.</t>
  </si>
  <si>
    <t>Necesidad de efectivo similar al año anterior.</t>
  </si>
  <si>
    <t>Rotación de AF (Activos Fijos)</t>
  </si>
  <si>
    <t>Indica cuántas veces se utiliza el valor de los activos fijos para generar ventas. Un valor más alto es mejor.</t>
  </si>
  <si>
    <t>Los activos fijos generan ventas 42 veces su valor.</t>
  </si>
  <si>
    <t>Mejora significativa en la eficiencia de los activos fijos.</t>
  </si>
  <si>
    <t>Gran eficiencia en el uso de activos fijos para generar ventas.</t>
  </si>
  <si>
    <t>La eficiencia sigue mejorando notablemente.</t>
  </si>
  <si>
    <t>Rotación de AT (Activos Totales)</t>
  </si>
  <si>
    <t>Mide cuántas veces los activos totales generan ventas. Un valor más alto indica un uso eficiente de los activos.</t>
  </si>
  <si>
    <t>Los activos totales generan ventas 3 veces su valor.</t>
  </si>
  <si>
    <t>Eficiencia estable en la utilización de los activos totales.</t>
  </si>
  <si>
    <t>Ligera mejora en la eficiencia de los activos totales.</t>
  </si>
  <si>
    <t>Mejora continua en la eficiencia de los activos totales.</t>
  </si>
  <si>
    <t>Margen Neto</t>
  </si>
  <si>
    <t>Mide la rentabilidad neta de la empresa. Un valor más alto indica una mayor rentabilidad.</t>
  </si>
  <si>
    <t>Rentabilidad neta moderada.</t>
  </si>
  <si>
    <t>La rentabilidad neta disminuye.</t>
  </si>
  <si>
    <t>La rentabilidad neta sigue cayendo.</t>
  </si>
  <si>
    <t>Margen neto bajo, lo que indica dificultades para convertir las ventas en ganancias netas.</t>
  </si>
  <si>
    <t>ROA (Retorno sobre los Activos)</t>
  </si>
  <si>
    <t>Mide la capacidad de la empresa para generar utilidades a partir de sus activos. Un valor más alto es mejor.</t>
  </si>
  <si>
    <t>Buen rendimiento de los activos.</t>
  </si>
  <si>
    <t>La rentabilidad sobre los activos disminuye.</t>
  </si>
  <si>
    <t>Los activos generan menos ganancias.</t>
  </si>
  <si>
    <t>Se mantiene una rentabilidad baja en relación a los activos.</t>
  </si>
  <si>
    <t>ROE (Retorno sobre el Capital)</t>
  </si>
  <si>
    <t>Mide la rentabilidad del capital propio de los accionistas. Un valor más alto es mejor.</t>
  </si>
  <si>
    <t>Buen rendimiento del capital propio.</t>
  </si>
  <si>
    <t>Rentabilidad del capital propia estable.</t>
  </si>
  <si>
    <t>Ligera disminución en el rendimiento del capital.</t>
  </si>
  <si>
    <t>Mejora en la rentabilidad del capital propio.</t>
  </si>
  <si>
    <t>Indica cuánto apalancamiento tiene la empresa en relación con su capital propio. Un valor más alto refleja mayor uso de deuda.</t>
  </si>
  <si>
    <t>Apalancamiento financiero moderado.</t>
  </si>
  <si>
    <t>El apalancamiento financiero aumenta, lo que podría incrementar el riesgo financiero.</t>
  </si>
  <si>
    <t>Mayor uso de deuda, lo que implica un mayor riesgo financiero.</t>
  </si>
  <si>
    <t>Alto apalancamiento financiero, lo que podría poner en riesgo la estabilidad financiera.</t>
  </si>
  <si>
    <t>ROE (DU PONT)</t>
  </si>
  <si>
    <t>Mide la rentabilidad del capital utilizando la fórmula del modelo DuPont. Compuesto por el margen neto, rotación de activos y multiplicador de capital.</t>
  </si>
  <si>
    <t>Buen rendimiento del capital utilizando el enfoque DuPont.</t>
  </si>
  <si>
    <t>El rendimiento se mantiene estable.</t>
  </si>
  <si>
    <t>Ligeramente menor, pero aún saludable.</t>
  </si>
  <si>
    <t>Mejora en el rendimiento del capital desde la perspectiva de DuPont.</t>
  </si>
  <si>
    <t>Margen Bruto</t>
  </si>
  <si>
    <t>Mide el margen entre el costo de ventas y las ventas netas. Un valor más alto indica una mayor eficiencia operativa.</t>
  </si>
  <si>
    <t>Margen bruto relativamente alto, lo que sugiere una buena gestión de costos.</t>
  </si>
  <si>
    <t>Ligera disminución en el margen bruto, pero aún eficiente.</t>
  </si>
  <si>
    <t>Caída en el margen bruto, lo que podría reflejar mayores costos de operación.</t>
  </si>
  <si>
    <t>Margen bruto casi estable, con ligeras mejoras en la gestión de costos.</t>
  </si>
  <si>
    <t>Margen Operativo</t>
  </si>
  <si>
    <t>Mide la eficiencia operativa de la empresa, excluyendo los intereses y los impuestos. Un valor más alto es mejor.</t>
  </si>
  <si>
    <t>Margen operativo moderado.</t>
  </si>
  <si>
    <t>Disminución en la eficiencia operativa.</t>
  </si>
  <si>
    <t>Margen operativo bajo, lo que sugiere problemas de eficiencia operativa.</t>
  </si>
  <si>
    <t>La eficiencia operativa sigue disminuyendo, lo que indica que la empresa tiene problemas para controlar sus costos.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</si>
</sst>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/>
    <font>
      <color rgb="FFFF0000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b/>
      <sz val="11.0"/>
      <color rgb="FFFFFFFF"/>
      <name val="Calibri"/>
    </font>
    <font>
      <b/>
      <sz val="11.0"/>
      <color theme="1"/>
      <name val="Calibri"/>
    </font>
    <font>
      <b/>
      <sz val="13.0"/>
      <color rgb="FFFFFFFF"/>
      <name val="Arial"/>
      <scheme val="minor"/>
    </font>
    <font>
      <b/>
      <color theme="1"/>
      <name val="Arial"/>
    </font>
    <font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4A86E8"/>
        <bgColor rgb="FF4A86E8"/>
      </patternFill>
    </fill>
    <fill>
      <patternFill patternType="solid">
        <fgColor rgb="FFCC0000"/>
        <bgColor rgb="FFCC0000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theme="7"/>
        <bgColor theme="7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1" fillId="0" fontId="3" numFmtId="0" xfId="0" applyAlignment="1" applyBorder="1" applyFont="1">
      <alignment horizontal="center" readingOrder="0" vertical="center"/>
    </xf>
    <xf borderId="1" fillId="2" fontId="3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4" fillId="3" fontId="3" numFmtId="0" xfId="0" applyAlignment="1" applyBorder="1" applyFill="1" applyFont="1">
      <alignment horizontal="center" readingOrder="0" vertical="center"/>
    </xf>
    <xf borderId="1" fillId="3" fontId="3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5" fillId="0" fontId="4" numFmtId="0" xfId="0" applyBorder="1" applyFont="1"/>
    <xf borderId="6" fillId="3" fontId="3" numFmtId="0" xfId="0" applyAlignment="1" applyBorder="1" applyFont="1">
      <alignment horizontal="center" readingOrder="0" vertical="center"/>
    </xf>
    <xf borderId="7" fillId="3" fontId="3" numFmtId="0" xfId="0" applyAlignment="1" applyBorder="1" applyFont="1">
      <alignment horizontal="center" readingOrder="0" vertical="center"/>
    </xf>
    <xf borderId="4" fillId="4" fontId="3" numFmtId="0" xfId="0" applyAlignment="1" applyBorder="1" applyFont="1">
      <alignment horizontal="center" readingOrder="0" vertical="center"/>
    </xf>
    <xf borderId="7" fillId="4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4" fillId="0" fontId="2" numFmtId="0" xfId="0" applyAlignment="1" applyBorder="1" applyFont="1">
      <alignment readingOrder="0"/>
    </xf>
    <xf borderId="4" fillId="0" fontId="2" numFmtId="9" xfId="0" applyBorder="1" applyFont="1" applyNumberFormat="1"/>
    <xf borderId="7" fillId="0" fontId="2" numFmtId="0" xfId="0" applyAlignment="1" applyBorder="1" applyFont="1">
      <alignment readingOrder="0"/>
    </xf>
    <xf borderId="4" fillId="0" fontId="2" numFmtId="9" xfId="0" applyAlignment="1" applyBorder="1" applyFont="1" applyNumberFormat="1">
      <alignment readingOrder="0"/>
    </xf>
    <xf borderId="8" fillId="0" fontId="2" numFmtId="9" xfId="0" applyBorder="1" applyFont="1" applyNumberFormat="1"/>
    <xf borderId="8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9" xfId="0" applyFont="1" applyNumberFormat="1"/>
    <xf borderId="9" fillId="0" fontId="2" numFmtId="0" xfId="0" applyAlignment="1" applyBorder="1" applyFont="1">
      <alignment readingOrder="0"/>
    </xf>
    <xf borderId="9" fillId="0" fontId="2" numFmtId="9" xfId="0" applyBorder="1" applyFont="1" applyNumberFormat="1"/>
    <xf borderId="9" fillId="0" fontId="2" numFmtId="9" xfId="0" applyAlignment="1" applyBorder="1" applyFont="1" applyNumberFormat="1">
      <alignment readingOrder="0"/>
    </xf>
    <xf borderId="10" fillId="0" fontId="2" numFmtId="9" xfId="0" applyBorder="1" applyFont="1" applyNumberFormat="1"/>
    <xf borderId="10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5" fillId="0" fontId="2" numFmtId="9" xfId="0" applyBorder="1" applyFont="1" applyNumberFormat="1"/>
    <xf borderId="12" fillId="0" fontId="2" numFmtId="0" xfId="0" applyAlignment="1" applyBorder="1" applyFont="1">
      <alignment readingOrder="0"/>
    </xf>
    <xf borderId="5" fillId="0" fontId="2" numFmtId="9" xfId="0" applyAlignment="1" applyBorder="1" applyFont="1" applyNumberFormat="1">
      <alignment readingOrder="0"/>
    </xf>
    <xf borderId="11" fillId="0" fontId="2" numFmtId="9" xfId="0" applyBorder="1" applyFont="1" applyNumberFormat="1"/>
    <xf borderId="4" fillId="0" fontId="3" numFmtId="0" xfId="0" applyAlignment="1" applyBorder="1" applyFont="1">
      <alignment readingOrder="0"/>
    </xf>
    <xf borderId="9" fillId="0" fontId="3" numFmtId="9" xfId="0" applyBorder="1" applyFont="1" applyNumberFormat="1"/>
    <xf borderId="7" fillId="0" fontId="3" numFmtId="0" xfId="0" applyAlignment="1" applyBorder="1" applyFont="1">
      <alignment readingOrder="0"/>
    </xf>
    <xf borderId="9" fillId="0" fontId="3" numFmtId="9" xfId="0" applyAlignment="1" applyBorder="1" applyFont="1" applyNumberFormat="1">
      <alignment readingOrder="0"/>
    </xf>
    <xf borderId="4" fillId="0" fontId="3" numFmtId="9" xfId="0" applyAlignment="1" applyBorder="1" applyFont="1" applyNumberFormat="1">
      <alignment readingOrder="0"/>
    </xf>
    <xf borderId="8" fillId="0" fontId="3" numFmtId="9" xfId="0" applyBorder="1" applyFont="1" applyNumberFormat="1"/>
    <xf borderId="8" fillId="0" fontId="3" numFmtId="0" xfId="0" applyAlignment="1" applyBorder="1" applyFont="1">
      <alignment readingOrder="0"/>
    </xf>
    <xf borderId="4" fillId="0" fontId="3" numFmtId="9" xfId="0" applyBorder="1" applyFont="1" applyNumberFormat="1"/>
    <xf borderId="0" fillId="0" fontId="3" numFmtId="0" xfId="0" applyAlignment="1" applyFont="1">
      <alignment readingOrder="0"/>
    </xf>
    <xf borderId="0" fillId="0" fontId="3" numFmtId="9" xfId="0" applyFont="1" applyNumberFormat="1"/>
    <xf borderId="6" fillId="0" fontId="3" numFmtId="0" xfId="0" applyAlignment="1" applyBorder="1" applyFont="1">
      <alignment readingOrder="0"/>
    </xf>
    <xf borderId="6" fillId="0" fontId="3" numFmtId="9" xfId="0" applyBorder="1" applyFont="1" applyNumberFormat="1"/>
    <xf borderId="2" fillId="0" fontId="3" numFmtId="0" xfId="0" applyAlignment="1" applyBorder="1" applyFont="1">
      <alignment readingOrder="0"/>
    </xf>
    <xf borderId="10" fillId="0" fontId="3" numFmtId="9" xfId="0" applyBorder="1" applyFont="1" applyNumberFormat="1"/>
    <xf borderId="1" fillId="0" fontId="3" numFmtId="0" xfId="0" applyAlignment="1" applyBorder="1" applyFont="1">
      <alignment readingOrder="0"/>
    </xf>
    <xf borderId="6" fillId="0" fontId="3" numFmtId="9" xfId="0" applyAlignment="1" applyBorder="1" applyFont="1" applyNumberFormat="1">
      <alignment readingOrder="0"/>
    </xf>
    <xf borderId="5" fillId="0" fontId="3" numFmtId="9" xfId="0" applyBorder="1" applyFont="1" applyNumberFormat="1"/>
    <xf borderId="1" fillId="0" fontId="3" numFmtId="9" xfId="0" applyBorder="1" applyFont="1" applyNumberFormat="1"/>
    <xf borderId="12" fillId="0" fontId="3" numFmtId="0" xfId="0" applyAlignment="1" applyBorder="1" applyFont="1">
      <alignment readingOrder="0"/>
    </xf>
    <xf borderId="5" fillId="0" fontId="3" numFmtId="9" xfId="0" applyAlignment="1" applyBorder="1" applyFont="1" applyNumberFormat="1">
      <alignment readingOrder="0"/>
    </xf>
    <xf borderId="0" fillId="0" fontId="2" numFmtId="0" xfId="0" applyFont="1"/>
    <xf borderId="8" fillId="0" fontId="3" numFmtId="0" xfId="0" applyAlignment="1" applyBorder="1" applyFont="1">
      <alignment horizontal="center" readingOrder="0" vertical="center"/>
    </xf>
    <xf borderId="7" fillId="0" fontId="4" numFmtId="0" xfId="0" applyBorder="1" applyFont="1"/>
    <xf borderId="13" fillId="0" fontId="4" numFmtId="0" xfId="0" applyBorder="1" applyFont="1"/>
    <xf borderId="8" fillId="2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7" fillId="0" fontId="3" numFmtId="9" xfId="0" applyBorder="1" applyFont="1" applyNumberFormat="1"/>
    <xf borderId="14" fillId="0" fontId="2" numFmtId="0" xfId="0" applyAlignment="1" applyBorder="1" applyFont="1">
      <alignment readingOrder="0"/>
    </xf>
    <xf borderId="12" fillId="0" fontId="2" numFmtId="9" xfId="0" applyBorder="1" applyFont="1" applyNumberFormat="1"/>
    <xf borderId="15" fillId="0" fontId="2" numFmtId="0" xfId="0" applyAlignment="1" applyBorder="1" applyFont="1">
      <alignment readingOrder="0"/>
    </xf>
    <xf borderId="9" fillId="0" fontId="2" numFmtId="164" xfId="0" applyAlignment="1" applyBorder="1" applyFont="1" applyNumberFormat="1">
      <alignment readingOrder="0"/>
    </xf>
    <xf borderId="0" fillId="0" fontId="2" numFmtId="164" xfId="0" applyFont="1" applyNumberFormat="1"/>
    <xf borderId="11" fillId="0" fontId="5" numFmtId="1" xfId="0" applyAlignment="1" applyBorder="1" applyFont="1" applyNumberFormat="1">
      <alignment readingOrder="0"/>
    </xf>
    <xf borderId="5" fillId="0" fontId="5" numFmtId="164" xfId="0" applyAlignment="1" applyBorder="1" applyFont="1" applyNumberFormat="1">
      <alignment readingOrder="0"/>
    </xf>
    <xf borderId="12" fillId="0" fontId="5" numFmtId="1" xfId="0" applyAlignment="1" applyBorder="1" applyFont="1" applyNumberFormat="1">
      <alignment readingOrder="0"/>
    </xf>
    <xf borderId="14" fillId="0" fontId="5" numFmtId="1" xfId="0" applyAlignment="1" applyBorder="1" applyFont="1" applyNumberFormat="1">
      <alignment readingOrder="0"/>
    </xf>
    <xf borderId="12" fillId="0" fontId="5" numFmtId="164" xfId="0" applyBorder="1" applyFont="1" applyNumberFormat="1"/>
    <xf borderId="10" fillId="0" fontId="5" numFmtId="1" xfId="0" applyAlignment="1" applyBorder="1" applyFont="1" applyNumberFormat="1">
      <alignment readingOrder="0"/>
    </xf>
    <xf borderId="9" fillId="0" fontId="5" numFmtId="9" xfId="0" applyAlignment="1" applyBorder="1" applyFont="1" applyNumberFormat="1">
      <alignment readingOrder="0"/>
    </xf>
    <xf borderId="0" fillId="0" fontId="5" numFmtId="1" xfId="0" applyAlignment="1" applyFont="1" applyNumberFormat="1">
      <alignment readingOrder="0"/>
    </xf>
    <xf borderId="10" fillId="0" fontId="3" numFmtId="0" xfId="0" applyAlignment="1" applyBorder="1" applyFont="1">
      <alignment readingOrder="0"/>
    </xf>
    <xf borderId="0" fillId="0" fontId="3" numFmtId="0" xfId="0" applyFont="1"/>
    <xf borderId="3" fillId="5" fontId="6" numFmtId="0" xfId="0" applyAlignment="1" applyBorder="1" applyFill="1" applyFont="1">
      <alignment horizontal="center" readingOrder="0" vertical="center"/>
    </xf>
    <xf borderId="6" fillId="5" fontId="6" numFmtId="0" xfId="0" applyAlignment="1" applyBorder="1" applyFont="1">
      <alignment horizontal="center" readingOrder="0" vertical="center"/>
    </xf>
    <xf borderId="0" fillId="6" fontId="6" numFmtId="0" xfId="0" applyAlignment="1" applyFill="1" applyFont="1">
      <alignment horizontal="center" readingOrder="0"/>
    </xf>
    <xf borderId="0" fillId="6" fontId="7" numFmtId="2" xfId="0" applyFont="1" applyNumberFormat="1"/>
    <xf borderId="0" fillId="6" fontId="6" numFmtId="0" xfId="0" applyFont="1"/>
    <xf borderId="0" fillId="0" fontId="2" numFmtId="0" xfId="0" applyAlignment="1" applyFont="1">
      <alignment horizontal="left" readingOrder="0"/>
    </xf>
    <xf borderId="0" fillId="0" fontId="2" numFmtId="2" xfId="0" applyFont="1" applyNumberFormat="1"/>
    <xf borderId="12" fillId="0" fontId="2" numFmtId="0" xfId="0" applyAlignment="1" applyBorder="1" applyFont="1">
      <alignment horizontal="left" readingOrder="0"/>
    </xf>
    <xf borderId="12" fillId="0" fontId="2" numFmtId="0" xfId="0" applyBorder="1" applyFont="1"/>
    <xf borderId="0" fillId="7" fontId="6" numFmtId="0" xfId="0" applyAlignment="1" applyFill="1" applyFont="1">
      <alignment horizontal="left" readingOrder="0"/>
    </xf>
    <xf borderId="0" fillId="0" fontId="2" numFmtId="3" xfId="0" applyFont="1" applyNumberFormat="1"/>
    <xf borderId="0" fillId="8" fontId="2" numFmtId="0" xfId="0" applyAlignment="1" applyFill="1" applyFont="1">
      <alignment horizontal="left" readingOrder="0"/>
    </xf>
    <xf borderId="0" fillId="9" fontId="6" numFmtId="0" xfId="0" applyAlignment="1" applyFill="1" applyFont="1">
      <alignment horizontal="center" readingOrder="0"/>
    </xf>
    <xf borderId="0" fillId="9" fontId="2" numFmtId="0" xfId="0" applyFont="1"/>
    <xf borderId="0" fillId="0" fontId="1" numFmtId="2" xfId="0" applyAlignment="1" applyFont="1" applyNumberFormat="1">
      <alignment readingOrder="0" vertical="bottom"/>
    </xf>
    <xf borderId="0" fillId="0" fontId="1" numFmtId="2" xfId="0" applyAlignment="1" applyFont="1" applyNumberFormat="1">
      <alignment vertical="bottom"/>
    </xf>
    <xf borderId="0" fillId="10" fontId="2" numFmtId="0" xfId="0" applyAlignment="1" applyFill="1" applyFont="1">
      <alignment readingOrder="0"/>
    </xf>
    <xf borderId="0" fillId="10" fontId="2" numFmtId="2" xfId="0" applyFont="1" applyNumberFormat="1"/>
    <xf borderId="0" fillId="0" fontId="1" numFmtId="0" xfId="0" applyAlignment="1" applyFont="1">
      <alignment readingOrder="0" vertical="bottom"/>
    </xf>
    <xf borderId="0" fillId="11" fontId="8" numFmtId="0" xfId="0" applyAlignment="1" applyFill="1" applyFont="1">
      <alignment horizontal="center" readingOrder="0" vertical="bottom"/>
    </xf>
    <xf borderId="0" fillId="11" fontId="1" numFmtId="0" xfId="0" applyAlignment="1" applyFont="1">
      <alignment vertical="bottom"/>
    </xf>
    <xf borderId="0" fillId="0" fontId="1" numFmtId="10" xfId="0" applyAlignment="1" applyFont="1" applyNumberFormat="1">
      <alignment horizontal="right" vertical="bottom"/>
    </xf>
    <xf borderId="0" fillId="0" fontId="9" numFmtId="0" xfId="0" applyAlignment="1" applyFont="1">
      <alignment readingOrder="0"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readingOrder="0" shrinkToFit="0" vertical="center" wrapText="1"/>
    </xf>
    <xf borderId="0" fillId="0" fontId="1" numFmtId="10" xfId="0" applyAlignment="1" applyFont="1" applyNumberFormat="1">
      <alignment horizontal="right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6" fillId="5" fontId="10" numFmtId="0" xfId="0" applyAlignment="1" applyBorder="1" applyFont="1">
      <alignment horizontal="center" readingOrder="0" shrinkToFit="0" vertical="center" wrapText="1"/>
    </xf>
    <xf borderId="17" fillId="0" fontId="4" numFmtId="0" xfId="0" applyBorder="1" applyFont="1"/>
    <xf borderId="18" fillId="0" fontId="4" numFmtId="0" xfId="0" applyBorder="1" applyFont="1"/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9" fillId="6" fontId="10" numFmtId="0" xfId="0" applyAlignment="1" applyBorder="1" applyFont="1">
      <alignment horizontal="center" readingOrder="0" shrinkToFit="0" vertical="center" wrapText="1"/>
    </xf>
    <xf borderId="20" fillId="0" fontId="4" numFmtId="0" xfId="0" applyBorder="1" applyFont="1"/>
    <xf borderId="21" fillId="0" fontId="4" numFmtId="0" xfId="0" applyBorder="1" applyFont="1"/>
    <xf borderId="22" fillId="4" fontId="3" numFmtId="0" xfId="0" applyAlignment="1" applyBorder="1" applyFont="1">
      <alignment horizontal="center" readingOrder="0" shrinkToFit="0" vertical="center" wrapText="1"/>
    </xf>
    <xf borderId="22" fillId="0" fontId="3" numFmtId="0" xfId="0" applyAlignment="1" applyBorder="1" applyFont="1">
      <alignment horizontal="center" readingOrder="0" shrinkToFit="0" vertical="center" wrapText="1"/>
    </xf>
    <xf borderId="22" fillId="0" fontId="2" numFmtId="0" xfId="0" applyAlignment="1" applyBorder="1" applyFont="1">
      <alignment readingOrder="0" shrinkToFit="0" vertical="center" wrapText="1"/>
    </xf>
    <xf borderId="22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9" xfId="0" applyAlignment="1" applyFont="1" applyNumberFormat="1">
      <alignment horizontal="center" readingOrder="0" shrinkToFit="0" vertical="center" wrapText="1"/>
    </xf>
    <xf borderId="16" fillId="7" fontId="10" numFmtId="0" xfId="0" applyAlignment="1" applyBorder="1" applyFont="1">
      <alignment horizontal="center" readingOrder="0" shrinkToFit="0" vertical="center" wrapText="1"/>
    </xf>
    <xf borderId="22" fillId="12" fontId="3" numFmtId="0" xfId="0" applyAlignment="1" applyBorder="1" applyFill="1" applyFont="1">
      <alignment horizontal="center" readingOrder="0" shrinkToFit="0" vertical="center" wrapText="1"/>
    </xf>
    <xf borderId="22" fillId="0" fontId="2" numFmtId="9" xfId="0" applyAlignment="1" applyBorder="1" applyFont="1" applyNumberFormat="1">
      <alignment horizontal="center" readingOrder="0" shrinkToFit="0" vertical="center" wrapText="1"/>
    </xf>
    <xf borderId="22" fillId="0" fontId="11" numFmtId="0" xfId="0" applyAlignment="1" applyBorder="1" applyFont="1">
      <alignment horizontal="center" shrinkToFit="0" vertical="center" wrapText="1"/>
    </xf>
    <xf borderId="22" fillId="0" fontId="12" numFmtId="0" xfId="0" applyAlignment="1" applyBorder="1" applyFont="1">
      <alignment shrinkToFit="0" vertical="center" wrapText="1"/>
    </xf>
    <xf borderId="22" fillId="0" fontId="12" numFmtId="9" xfId="0" applyAlignment="1" applyBorder="1" applyFont="1" applyNumberFormat="1">
      <alignment horizontal="center" shrinkToFit="0" vertical="center" wrapText="1"/>
    </xf>
    <xf borderId="16" fillId="9" fontId="10" numFmtId="0" xfId="0" applyAlignment="1" applyBorder="1" applyFont="1">
      <alignment horizontal="center" readingOrder="0" shrinkToFit="0" vertical="center" wrapText="1"/>
    </xf>
    <xf borderId="22" fillId="13" fontId="3" numFmtId="0" xfId="0" applyAlignment="1" applyBorder="1" applyFill="1" applyFont="1">
      <alignment horizontal="center" readingOrder="0" shrinkToFit="0" vertical="center" wrapText="1"/>
    </xf>
    <xf borderId="0" fillId="0" fontId="2" numFmtId="10" xfId="0" applyAlignment="1" applyFont="1" applyNumberFormat="1">
      <alignment readingOrder="0" shrinkToFit="0" vertical="center" wrapText="1"/>
    </xf>
    <xf borderId="16" fillId="11" fontId="10" numFmtId="0" xfId="0" applyAlignment="1" applyBorder="1" applyFont="1">
      <alignment horizontal="center" readingOrder="0" shrinkToFit="0" vertical="center" wrapText="1"/>
    </xf>
    <xf borderId="22" fillId="14" fontId="3" numFmtId="0" xfId="0" applyAlignment="1" applyBorder="1" applyFill="1" applyFont="1">
      <alignment horizontal="center" readingOrder="0" shrinkToFit="0" vertical="center" wrapText="1"/>
    </xf>
    <xf borderId="22" fillId="0" fontId="2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3</xdr:row>
      <xdr:rowOff>9525</xdr:rowOff>
    </xdr:from>
    <xdr:ext cx="1914525" cy="19145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</row>
    <row r="3">
      <c r="C3" s="2" t="s">
        <v>1</v>
      </c>
    </row>
    <row r="4">
      <c r="B4" s="3"/>
      <c r="C4" s="3"/>
      <c r="D4" s="3"/>
      <c r="G4" s="3"/>
      <c r="H4" s="3"/>
    </row>
    <row r="5">
      <c r="B5" s="3"/>
      <c r="C5" s="3"/>
      <c r="G5" s="3"/>
      <c r="H5" s="3"/>
    </row>
    <row r="6">
      <c r="B6" s="3"/>
      <c r="C6" s="3"/>
      <c r="G6" s="3"/>
      <c r="H6" s="3"/>
    </row>
    <row r="7">
      <c r="B7" s="3"/>
      <c r="C7" s="3"/>
      <c r="G7" s="3"/>
      <c r="H7" s="3"/>
    </row>
    <row r="8">
      <c r="B8" s="3"/>
      <c r="C8" s="3"/>
      <c r="G8" s="3"/>
      <c r="H8" s="3"/>
    </row>
    <row r="9">
      <c r="B9" s="3"/>
      <c r="C9" s="3"/>
      <c r="G9" s="3"/>
      <c r="H9" s="3"/>
    </row>
    <row r="10">
      <c r="B10" s="3"/>
      <c r="C10" s="3"/>
      <c r="G10" s="3"/>
      <c r="H10" s="3"/>
    </row>
    <row r="11">
      <c r="B11" s="3"/>
      <c r="C11" s="3"/>
      <c r="G11" s="3"/>
      <c r="H11" s="3"/>
    </row>
    <row r="12">
      <c r="B12" s="3"/>
      <c r="C12" s="3"/>
      <c r="G12" s="3"/>
      <c r="H12" s="3"/>
    </row>
    <row r="13">
      <c r="B13" s="3"/>
      <c r="C13" s="3"/>
      <c r="G13" s="3"/>
      <c r="H13" s="3"/>
    </row>
    <row r="14">
      <c r="B14" s="3"/>
      <c r="C14" s="3"/>
      <c r="D14" s="4" t="s">
        <v>2</v>
      </c>
      <c r="G14" s="3"/>
      <c r="H14" s="3"/>
    </row>
    <row r="15">
      <c r="B15" s="3"/>
      <c r="C15" s="3"/>
      <c r="D15" s="3"/>
      <c r="G15" s="3"/>
      <c r="H15" s="3"/>
    </row>
    <row r="16">
      <c r="B16" s="3"/>
      <c r="C16" s="3"/>
      <c r="D16" s="4" t="s">
        <v>3</v>
      </c>
      <c r="G16" s="3"/>
      <c r="H16" s="3"/>
    </row>
    <row r="17">
      <c r="B17" s="3"/>
      <c r="C17" s="3"/>
      <c r="D17" s="4"/>
      <c r="E17" s="4"/>
      <c r="F17" s="4"/>
      <c r="G17" s="3"/>
      <c r="H17" s="3"/>
    </row>
    <row r="18">
      <c r="B18" s="3"/>
      <c r="C18" s="3"/>
      <c r="D18" s="4" t="s">
        <v>4</v>
      </c>
      <c r="G18" s="3"/>
      <c r="H18" s="3"/>
    </row>
    <row r="19">
      <c r="B19" s="3"/>
      <c r="C19" s="3"/>
      <c r="D19" s="1" t="s">
        <v>5</v>
      </c>
      <c r="G19" s="3"/>
      <c r="H19" s="3"/>
    </row>
    <row r="20">
      <c r="B20" s="3"/>
      <c r="C20" s="3"/>
      <c r="D20" s="3"/>
      <c r="E20" s="3"/>
      <c r="F20" s="3"/>
      <c r="G20" s="3"/>
      <c r="H20" s="3"/>
    </row>
    <row r="21">
      <c r="B21" s="3"/>
      <c r="C21" s="3"/>
      <c r="D21" s="1" t="s">
        <v>6</v>
      </c>
      <c r="G21" s="3"/>
      <c r="H21" s="3"/>
    </row>
    <row r="22">
      <c r="B22" s="3"/>
      <c r="C22" s="3"/>
      <c r="D22" s="4" t="s">
        <v>7</v>
      </c>
      <c r="G22" s="3"/>
      <c r="H22" s="3"/>
    </row>
    <row r="23">
      <c r="B23" s="3"/>
      <c r="C23" s="3"/>
      <c r="D23" s="3"/>
      <c r="E23" s="3"/>
      <c r="F23" s="3"/>
      <c r="G23" s="3"/>
      <c r="H23" s="3"/>
    </row>
    <row r="24">
      <c r="B24" s="3"/>
      <c r="C24" s="3"/>
      <c r="D24" s="1" t="s">
        <v>8</v>
      </c>
      <c r="G24" s="3"/>
      <c r="H24" s="3"/>
    </row>
    <row r="25">
      <c r="B25" s="3"/>
      <c r="C25" s="3"/>
      <c r="D25" s="3"/>
      <c r="E25" s="3"/>
      <c r="F25" s="3"/>
      <c r="G25" s="3"/>
      <c r="H25" s="3"/>
    </row>
    <row r="26">
      <c r="B26" s="3"/>
      <c r="C26" s="3"/>
      <c r="D26" s="4" t="s">
        <v>9</v>
      </c>
      <c r="G26" s="3"/>
      <c r="H26" s="3"/>
    </row>
    <row r="27">
      <c r="B27" s="3"/>
      <c r="C27" s="3"/>
      <c r="D27" s="3"/>
      <c r="E27" s="3"/>
      <c r="F27" s="3"/>
      <c r="G27" s="3"/>
      <c r="H27" s="3"/>
    </row>
    <row r="28">
      <c r="B28" s="3"/>
      <c r="C28" s="3"/>
      <c r="D28" s="3"/>
      <c r="E28" s="3"/>
      <c r="F28" s="3"/>
      <c r="G28" s="3"/>
      <c r="H28" s="3"/>
    </row>
  </sheetData>
  <mergeCells count="12">
    <mergeCell ref="D19:F19"/>
    <mergeCell ref="D21:F21"/>
    <mergeCell ref="D22:F22"/>
    <mergeCell ref="D24:F24"/>
    <mergeCell ref="D26:F26"/>
    <mergeCell ref="B2:H2"/>
    <mergeCell ref="C3:G3"/>
    <mergeCell ref="D4:F13"/>
    <mergeCell ref="D14:F14"/>
    <mergeCell ref="D15:F15"/>
    <mergeCell ref="D16:F16"/>
    <mergeCell ref="D18:F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</cols>
  <sheetData>
    <row r="1" ht="63.75" customHeight="1">
      <c r="A1" s="5" t="s">
        <v>10</v>
      </c>
      <c r="B1" s="6"/>
      <c r="C1" s="6"/>
      <c r="D1" s="6"/>
      <c r="E1" s="6"/>
      <c r="F1" s="6"/>
      <c r="G1" s="6"/>
      <c r="H1" s="6"/>
      <c r="I1" s="7"/>
    </row>
    <row r="2">
      <c r="A2" s="8" t="s">
        <v>11</v>
      </c>
      <c r="B2" s="6"/>
      <c r="C2" s="6"/>
      <c r="D2" s="6"/>
      <c r="E2" s="6"/>
      <c r="F2" s="6"/>
      <c r="G2" s="6"/>
      <c r="H2" s="6"/>
      <c r="I2" s="7"/>
      <c r="J2" s="9" t="s">
        <v>12</v>
      </c>
      <c r="K2" s="6"/>
      <c r="L2" s="6"/>
      <c r="M2" s="6"/>
      <c r="N2" s="6"/>
      <c r="O2" s="7"/>
      <c r="P2" s="10"/>
      <c r="Q2" s="10"/>
    </row>
    <row r="3">
      <c r="A3" s="11" t="s">
        <v>13</v>
      </c>
      <c r="B3" s="12">
        <v>2003.0</v>
      </c>
      <c r="C3" s="7"/>
      <c r="D3" s="12">
        <v>2004.0</v>
      </c>
      <c r="E3" s="7"/>
      <c r="F3" s="12">
        <v>2005.0</v>
      </c>
      <c r="G3" s="7"/>
      <c r="H3" s="12">
        <v>2006.0</v>
      </c>
      <c r="I3" s="7"/>
      <c r="J3" s="13" t="s">
        <v>14</v>
      </c>
      <c r="K3" s="7"/>
      <c r="L3" s="13" t="s">
        <v>15</v>
      </c>
      <c r="M3" s="7"/>
      <c r="N3" s="13" t="s">
        <v>16</v>
      </c>
      <c r="O3" s="7"/>
      <c r="P3" s="10"/>
    </row>
    <row r="4">
      <c r="A4" s="14"/>
      <c r="B4" s="11" t="s">
        <v>17</v>
      </c>
      <c r="C4" s="15" t="s">
        <v>18</v>
      </c>
      <c r="D4" s="11" t="s">
        <v>17</v>
      </c>
      <c r="E4" s="11" t="s">
        <v>18</v>
      </c>
      <c r="F4" s="11" t="s">
        <v>17</v>
      </c>
      <c r="G4" s="16" t="s">
        <v>18</v>
      </c>
      <c r="H4" s="11" t="s">
        <v>17</v>
      </c>
      <c r="I4" s="11" t="s">
        <v>18</v>
      </c>
      <c r="J4" s="17" t="s">
        <v>17</v>
      </c>
      <c r="K4" s="17" t="s">
        <v>18</v>
      </c>
      <c r="L4" s="17" t="s">
        <v>17</v>
      </c>
      <c r="M4" s="17" t="s">
        <v>18</v>
      </c>
      <c r="N4" s="17" t="s">
        <v>17</v>
      </c>
      <c r="O4" s="18" t="s">
        <v>18</v>
      </c>
      <c r="P4" s="19"/>
      <c r="Q4" s="19"/>
    </row>
    <row r="5">
      <c r="A5" s="20" t="s">
        <v>19</v>
      </c>
      <c r="B5" s="20">
        <v>36.0</v>
      </c>
      <c r="C5" s="21">
        <f t="shared" ref="C5:C12" si="1">B5/$B$12</f>
        <v>0.0487804878</v>
      </c>
      <c r="D5" s="22">
        <v>33.0</v>
      </c>
      <c r="E5" s="23">
        <f t="shared" ref="E5:E12" si="2">D5/$D$12</f>
        <v>0.0306122449</v>
      </c>
      <c r="F5" s="22">
        <v>25.0</v>
      </c>
      <c r="G5" s="23">
        <f t="shared" ref="G5:G12" si="3">F5/$F$12</f>
        <v>0.01655629139</v>
      </c>
      <c r="H5" s="22">
        <v>15.0</v>
      </c>
      <c r="I5" s="24">
        <f t="shared" ref="I5:I12" si="4">H5/$H$12</f>
        <v>0.007614213198</v>
      </c>
      <c r="J5" s="25">
        <f t="shared" ref="J5:J19" si="5">D5-B5</f>
        <v>-3</v>
      </c>
      <c r="K5" s="21">
        <f t="shared" ref="K5:K19" si="6">D5/B5-1</f>
        <v>-0.08333333333</v>
      </c>
      <c r="L5" s="22">
        <f t="shared" ref="L5:L19" si="7">F5-D5</f>
        <v>-8</v>
      </c>
      <c r="M5" s="23">
        <f t="shared" ref="M5:M19" si="8">F5/D5-1</f>
        <v>-0.2424242424</v>
      </c>
      <c r="N5" s="22">
        <f t="shared" ref="N5:N19" si="9">H5-F5</f>
        <v>-10</v>
      </c>
      <c r="O5" s="23">
        <f t="shared" ref="O5:O19" si="10">H5/F5-1</f>
        <v>-0.4</v>
      </c>
      <c r="P5" s="26"/>
      <c r="Q5" s="27"/>
    </row>
    <row r="6">
      <c r="A6" s="28" t="s">
        <v>20</v>
      </c>
      <c r="B6" s="28">
        <v>402.0</v>
      </c>
      <c r="C6" s="29">
        <f t="shared" si="1"/>
        <v>0.5447154472</v>
      </c>
      <c r="D6" s="26">
        <v>624.0</v>
      </c>
      <c r="E6" s="30">
        <f t="shared" si="2"/>
        <v>0.5788497217</v>
      </c>
      <c r="F6" s="26">
        <v>898.0</v>
      </c>
      <c r="G6" s="30">
        <f t="shared" si="3"/>
        <v>0.5947019868</v>
      </c>
      <c r="H6" s="26">
        <v>1196.0</v>
      </c>
      <c r="I6" s="31">
        <f t="shared" si="4"/>
        <v>0.607106599</v>
      </c>
      <c r="J6" s="32">
        <f t="shared" si="5"/>
        <v>222</v>
      </c>
      <c r="K6" s="29">
        <f t="shared" si="6"/>
        <v>0.552238806</v>
      </c>
      <c r="L6" s="26">
        <f t="shared" si="7"/>
        <v>274</v>
      </c>
      <c r="M6" s="30">
        <f t="shared" si="8"/>
        <v>0.4391025641</v>
      </c>
      <c r="N6" s="26">
        <f t="shared" si="9"/>
        <v>298</v>
      </c>
      <c r="O6" s="30">
        <f t="shared" si="10"/>
        <v>0.3318485523</v>
      </c>
      <c r="Q6" s="27"/>
    </row>
    <row r="7">
      <c r="A7" s="33" t="s">
        <v>21</v>
      </c>
      <c r="B7" s="34">
        <v>198.0</v>
      </c>
      <c r="C7" s="35">
        <f t="shared" si="1"/>
        <v>0.2682926829</v>
      </c>
      <c r="D7" s="36">
        <v>306.0</v>
      </c>
      <c r="E7" s="37">
        <f t="shared" si="2"/>
        <v>0.2838589981</v>
      </c>
      <c r="F7" s="36">
        <v>448.0</v>
      </c>
      <c r="G7" s="37">
        <f t="shared" si="3"/>
        <v>0.2966887417</v>
      </c>
      <c r="H7" s="36">
        <v>594.0</v>
      </c>
      <c r="I7" s="38">
        <f t="shared" si="4"/>
        <v>0.3015228426</v>
      </c>
      <c r="J7" s="32">
        <f t="shared" si="5"/>
        <v>108</v>
      </c>
      <c r="K7" s="29">
        <f t="shared" si="6"/>
        <v>0.5454545455</v>
      </c>
      <c r="L7" s="26">
        <f t="shared" si="7"/>
        <v>142</v>
      </c>
      <c r="M7" s="30">
        <f t="shared" si="8"/>
        <v>0.4640522876</v>
      </c>
      <c r="N7" s="26">
        <f t="shared" si="9"/>
        <v>146</v>
      </c>
      <c r="O7" s="30">
        <f t="shared" si="10"/>
        <v>0.3258928571</v>
      </c>
      <c r="P7" s="26"/>
      <c r="Q7" s="27"/>
    </row>
    <row r="8">
      <c r="A8" s="39" t="s">
        <v>22</v>
      </c>
      <c r="B8" s="39">
        <v>636.0</v>
      </c>
      <c r="C8" s="40">
        <f t="shared" si="1"/>
        <v>0.8617886179</v>
      </c>
      <c r="D8" s="41">
        <v>963.0</v>
      </c>
      <c r="E8" s="42">
        <f t="shared" si="2"/>
        <v>0.8933209647</v>
      </c>
      <c r="F8" s="41">
        <v>1371.0</v>
      </c>
      <c r="G8" s="43">
        <f t="shared" si="3"/>
        <v>0.9079470199</v>
      </c>
      <c r="H8" s="41">
        <v>1805.0</v>
      </c>
      <c r="I8" s="44">
        <f t="shared" si="4"/>
        <v>0.9162436548</v>
      </c>
      <c r="J8" s="45">
        <f t="shared" si="5"/>
        <v>327</v>
      </c>
      <c r="K8" s="46">
        <f t="shared" si="6"/>
        <v>0.5141509434</v>
      </c>
      <c r="L8" s="41">
        <f t="shared" si="7"/>
        <v>408</v>
      </c>
      <c r="M8" s="43">
        <f t="shared" si="8"/>
        <v>0.4236760125</v>
      </c>
      <c r="N8" s="41">
        <f t="shared" si="9"/>
        <v>434</v>
      </c>
      <c r="O8" s="43">
        <f t="shared" si="10"/>
        <v>0.3165572575</v>
      </c>
      <c r="P8" s="47"/>
      <c r="Q8" s="48"/>
    </row>
    <row r="9">
      <c r="A9" s="28" t="s">
        <v>23</v>
      </c>
      <c r="B9" s="28">
        <v>57.0</v>
      </c>
      <c r="C9" s="29">
        <f t="shared" si="1"/>
        <v>0.07723577236</v>
      </c>
      <c r="D9" s="26">
        <v>63.0</v>
      </c>
      <c r="E9" s="30">
        <f t="shared" si="2"/>
        <v>0.05844155844</v>
      </c>
      <c r="F9" s="26">
        <v>66.0</v>
      </c>
      <c r="G9" s="30">
        <f t="shared" si="3"/>
        <v>0.04370860927</v>
      </c>
      <c r="H9" s="26">
        <v>75.0</v>
      </c>
      <c r="I9" s="31">
        <f t="shared" si="4"/>
        <v>0.03807106599</v>
      </c>
      <c r="J9" s="32">
        <f t="shared" si="5"/>
        <v>6</v>
      </c>
      <c r="K9" s="29">
        <f t="shared" si="6"/>
        <v>0.1052631579</v>
      </c>
      <c r="L9" s="26">
        <f t="shared" si="7"/>
        <v>3</v>
      </c>
      <c r="M9" s="30">
        <f t="shared" si="8"/>
        <v>0.04761904762</v>
      </c>
      <c r="N9" s="26">
        <f t="shared" si="9"/>
        <v>9</v>
      </c>
      <c r="O9" s="30">
        <f t="shared" si="10"/>
        <v>0.1363636364</v>
      </c>
      <c r="Q9" s="27"/>
    </row>
    <row r="10">
      <c r="A10" s="28" t="s">
        <v>24</v>
      </c>
      <c r="B10" s="28">
        <v>12.0</v>
      </c>
      <c r="C10" s="29">
        <f t="shared" si="1"/>
        <v>0.0162601626</v>
      </c>
      <c r="D10" s="26">
        <v>15.0</v>
      </c>
      <c r="E10" s="30">
        <f t="shared" si="2"/>
        <v>0.01391465677</v>
      </c>
      <c r="F10" s="26">
        <v>22.0</v>
      </c>
      <c r="G10" s="30">
        <f t="shared" si="3"/>
        <v>0.01456953642</v>
      </c>
      <c r="H10" s="26">
        <v>31.0</v>
      </c>
      <c r="I10" s="31">
        <f t="shared" si="4"/>
        <v>0.01573604061</v>
      </c>
      <c r="J10" s="32">
        <f t="shared" si="5"/>
        <v>3</v>
      </c>
      <c r="K10" s="29">
        <f t="shared" si="6"/>
        <v>0.25</v>
      </c>
      <c r="L10" s="26">
        <f t="shared" si="7"/>
        <v>7</v>
      </c>
      <c r="M10" s="30">
        <f t="shared" si="8"/>
        <v>0.4666666667</v>
      </c>
      <c r="N10" s="26">
        <f t="shared" si="9"/>
        <v>9</v>
      </c>
      <c r="O10" s="30">
        <f t="shared" si="10"/>
        <v>0.4090909091</v>
      </c>
      <c r="Q10" s="27"/>
    </row>
    <row r="11">
      <c r="A11" s="33" t="s">
        <v>25</v>
      </c>
      <c r="B11" s="33">
        <v>33.0</v>
      </c>
      <c r="C11" s="35">
        <f t="shared" si="1"/>
        <v>0.04471544715</v>
      </c>
      <c r="D11" s="36">
        <v>37.0</v>
      </c>
      <c r="E11" s="37">
        <f t="shared" si="2"/>
        <v>0.03432282004</v>
      </c>
      <c r="F11" s="36">
        <v>51.0</v>
      </c>
      <c r="G11" s="37">
        <f t="shared" si="3"/>
        <v>0.03377483444</v>
      </c>
      <c r="H11" s="36">
        <v>59.0</v>
      </c>
      <c r="I11" s="38">
        <f t="shared" si="4"/>
        <v>0.02994923858</v>
      </c>
      <c r="J11" s="32">
        <f t="shared" si="5"/>
        <v>4</v>
      </c>
      <c r="K11" s="29">
        <f t="shared" si="6"/>
        <v>0.1212121212</v>
      </c>
      <c r="L11" s="26">
        <f t="shared" si="7"/>
        <v>14</v>
      </c>
      <c r="M11" s="30">
        <f t="shared" si="8"/>
        <v>0.3783783784</v>
      </c>
      <c r="N11" s="26">
        <f t="shared" si="9"/>
        <v>8</v>
      </c>
      <c r="O11" s="30">
        <f t="shared" si="10"/>
        <v>0.1568627451</v>
      </c>
      <c r="P11" s="26"/>
      <c r="Q11" s="27"/>
    </row>
    <row r="12">
      <c r="A12" s="49" t="s">
        <v>26</v>
      </c>
      <c r="B12" s="49">
        <v>738.0</v>
      </c>
      <c r="C12" s="50">
        <f t="shared" si="1"/>
        <v>1</v>
      </c>
      <c r="D12" s="51">
        <v>1078.0</v>
      </c>
      <c r="E12" s="42">
        <f t="shared" si="2"/>
        <v>1</v>
      </c>
      <c r="F12" s="51">
        <v>1510.0</v>
      </c>
      <c r="G12" s="42">
        <f t="shared" si="3"/>
        <v>1</v>
      </c>
      <c r="H12" s="51">
        <v>1970.0</v>
      </c>
      <c r="I12" s="52">
        <f t="shared" si="4"/>
        <v>1</v>
      </c>
      <c r="J12" s="53">
        <f t="shared" si="5"/>
        <v>340</v>
      </c>
      <c r="K12" s="50">
        <f t="shared" si="6"/>
        <v>0.460704607</v>
      </c>
      <c r="L12" s="51">
        <f t="shared" si="7"/>
        <v>432</v>
      </c>
      <c r="M12" s="54">
        <f t="shared" si="8"/>
        <v>0.400742115</v>
      </c>
      <c r="N12" s="51">
        <f t="shared" si="9"/>
        <v>460</v>
      </c>
      <c r="O12" s="54">
        <f t="shared" si="10"/>
        <v>0.3046357616</v>
      </c>
      <c r="P12" s="47"/>
      <c r="Q12" s="48"/>
    </row>
    <row r="13">
      <c r="A13" s="20" t="s">
        <v>27</v>
      </c>
      <c r="B13" s="20">
        <v>24.0</v>
      </c>
      <c r="C13" s="29">
        <f t="shared" ref="C13:C19" si="11">B13/$B$19</f>
        <v>0.0325203252</v>
      </c>
      <c r="D13" s="22">
        <v>38.0</v>
      </c>
      <c r="E13" s="23">
        <f t="shared" ref="E13:E19" si="12">D13/$D$19</f>
        <v>0.03525046382</v>
      </c>
      <c r="F13" s="22">
        <v>40.0</v>
      </c>
      <c r="G13" s="23">
        <f t="shared" ref="G13:G19" si="13">F13/$F$19</f>
        <v>0.02649006623</v>
      </c>
      <c r="H13" s="22">
        <v>40.0</v>
      </c>
      <c r="I13" s="24">
        <f t="shared" ref="I13:I19" si="14">H13/$H$19</f>
        <v>0.02030456853</v>
      </c>
      <c r="J13" s="32">
        <f t="shared" si="5"/>
        <v>14</v>
      </c>
      <c r="K13" s="29">
        <f t="shared" si="6"/>
        <v>0.5833333333</v>
      </c>
      <c r="L13" s="26">
        <f t="shared" si="7"/>
        <v>2</v>
      </c>
      <c r="M13" s="30">
        <f t="shared" si="8"/>
        <v>0.05263157895</v>
      </c>
      <c r="N13" s="26">
        <f t="shared" si="9"/>
        <v>0</v>
      </c>
      <c r="O13" s="30">
        <f t="shared" si="10"/>
        <v>0</v>
      </c>
      <c r="P13" s="26"/>
      <c r="Q13" s="27"/>
    </row>
    <row r="14">
      <c r="A14" s="28" t="s">
        <v>28</v>
      </c>
      <c r="B14" s="28">
        <v>246.0</v>
      </c>
      <c r="C14" s="29">
        <f t="shared" si="11"/>
        <v>0.3333333333</v>
      </c>
      <c r="D14" s="26">
        <v>505.0</v>
      </c>
      <c r="E14" s="30">
        <f t="shared" si="12"/>
        <v>0.4684601113</v>
      </c>
      <c r="F14" s="26">
        <v>872.0</v>
      </c>
      <c r="G14" s="30">
        <f t="shared" si="13"/>
        <v>0.5774834437</v>
      </c>
      <c r="H14" s="26">
        <v>1277.0</v>
      </c>
      <c r="I14" s="31">
        <f t="shared" si="14"/>
        <v>0.6482233503</v>
      </c>
      <c r="J14" s="32">
        <f t="shared" si="5"/>
        <v>259</v>
      </c>
      <c r="K14" s="29">
        <f t="shared" si="6"/>
        <v>1.052845528</v>
      </c>
      <c r="L14" s="26">
        <f t="shared" si="7"/>
        <v>367</v>
      </c>
      <c r="M14" s="30">
        <f t="shared" si="8"/>
        <v>0.7267326733</v>
      </c>
      <c r="N14" s="26">
        <f t="shared" si="9"/>
        <v>405</v>
      </c>
      <c r="O14" s="30">
        <f t="shared" si="10"/>
        <v>0.4644495413</v>
      </c>
      <c r="Q14" s="27"/>
    </row>
    <row r="15">
      <c r="A15" s="33" t="s">
        <v>29</v>
      </c>
      <c r="B15" s="33">
        <v>24.0</v>
      </c>
      <c r="C15" s="29">
        <f t="shared" si="11"/>
        <v>0.0325203252</v>
      </c>
      <c r="D15" s="36">
        <v>55.0</v>
      </c>
      <c r="E15" s="37">
        <f t="shared" si="12"/>
        <v>0.05102040816</v>
      </c>
      <c r="F15" s="36">
        <v>80.0</v>
      </c>
      <c r="G15" s="37">
        <f t="shared" si="13"/>
        <v>0.05298013245</v>
      </c>
      <c r="H15" s="36">
        <v>90.0</v>
      </c>
      <c r="I15" s="38">
        <f t="shared" si="14"/>
        <v>0.04568527919</v>
      </c>
      <c r="J15" s="34">
        <f t="shared" si="5"/>
        <v>31</v>
      </c>
      <c r="K15" s="35">
        <f t="shared" si="6"/>
        <v>1.291666667</v>
      </c>
      <c r="L15" s="36">
        <f t="shared" si="7"/>
        <v>25</v>
      </c>
      <c r="M15" s="37">
        <f t="shared" si="8"/>
        <v>0.4545454545</v>
      </c>
      <c r="N15" s="36">
        <f t="shared" si="9"/>
        <v>10</v>
      </c>
      <c r="O15" s="37">
        <f t="shared" si="10"/>
        <v>0.125</v>
      </c>
      <c r="P15" s="26"/>
      <c r="Q15" s="27"/>
    </row>
    <row r="16">
      <c r="A16" s="39" t="s">
        <v>30</v>
      </c>
      <c r="B16" s="39">
        <v>294.0</v>
      </c>
      <c r="C16" s="46">
        <f t="shared" si="11"/>
        <v>0.3983739837</v>
      </c>
      <c r="D16" s="41">
        <v>598.0</v>
      </c>
      <c r="E16" s="43">
        <f t="shared" si="12"/>
        <v>0.5547309833</v>
      </c>
      <c r="F16" s="41">
        <v>992.0</v>
      </c>
      <c r="G16" s="43">
        <f t="shared" si="13"/>
        <v>0.6569536424</v>
      </c>
      <c r="H16" s="41">
        <v>1407.0</v>
      </c>
      <c r="I16" s="44">
        <f t="shared" si="14"/>
        <v>0.714213198</v>
      </c>
      <c r="J16" s="45">
        <f t="shared" si="5"/>
        <v>304</v>
      </c>
      <c r="K16" s="46">
        <f t="shared" si="6"/>
        <v>1.034013605</v>
      </c>
      <c r="L16" s="41">
        <f t="shared" si="7"/>
        <v>394</v>
      </c>
      <c r="M16" s="43">
        <f t="shared" si="8"/>
        <v>0.6588628763</v>
      </c>
      <c r="N16" s="41">
        <f t="shared" si="9"/>
        <v>415</v>
      </c>
      <c r="O16" s="43">
        <f t="shared" si="10"/>
        <v>0.4183467742</v>
      </c>
      <c r="P16" s="47"/>
      <c r="Q16" s="48"/>
    </row>
    <row r="17">
      <c r="A17" s="28" t="s">
        <v>31</v>
      </c>
      <c r="B17" s="28">
        <v>375.0</v>
      </c>
      <c r="C17" s="29">
        <f t="shared" si="11"/>
        <v>0.5081300813</v>
      </c>
      <c r="D17" s="26">
        <v>375.0</v>
      </c>
      <c r="E17" s="30">
        <f t="shared" si="12"/>
        <v>0.3478664193</v>
      </c>
      <c r="F17" s="26">
        <v>375.0</v>
      </c>
      <c r="G17" s="30">
        <f t="shared" si="13"/>
        <v>0.2483443709</v>
      </c>
      <c r="H17" s="26">
        <v>375.0</v>
      </c>
      <c r="I17" s="31">
        <f t="shared" si="14"/>
        <v>0.1903553299</v>
      </c>
      <c r="J17" s="32">
        <f t="shared" si="5"/>
        <v>0</v>
      </c>
      <c r="K17" s="29">
        <f t="shared" si="6"/>
        <v>0</v>
      </c>
      <c r="L17" s="26">
        <f t="shared" si="7"/>
        <v>0</v>
      </c>
      <c r="M17" s="30">
        <f t="shared" si="8"/>
        <v>0</v>
      </c>
      <c r="N17" s="26">
        <f t="shared" si="9"/>
        <v>0</v>
      </c>
      <c r="O17" s="30">
        <f t="shared" si="10"/>
        <v>0</v>
      </c>
      <c r="Q17" s="27"/>
    </row>
    <row r="18">
      <c r="A18" s="33" t="s">
        <v>32</v>
      </c>
      <c r="B18" s="33">
        <v>69.0</v>
      </c>
      <c r="C18" s="35">
        <f t="shared" si="11"/>
        <v>0.09349593496</v>
      </c>
      <c r="D18" s="36">
        <v>105.0</v>
      </c>
      <c r="E18" s="37">
        <f t="shared" si="12"/>
        <v>0.0974025974</v>
      </c>
      <c r="F18" s="36">
        <v>143.0</v>
      </c>
      <c r="G18" s="37">
        <f t="shared" si="13"/>
        <v>0.09470198675</v>
      </c>
      <c r="H18" s="36">
        <v>188.0</v>
      </c>
      <c r="I18" s="38">
        <f t="shared" si="14"/>
        <v>0.09543147208</v>
      </c>
      <c r="J18" s="34">
        <f t="shared" si="5"/>
        <v>36</v>
      </c>
      <c r="K18" s="35">
        <f t="shared" si="6"/>
        <v>0.5217391304</v>
      </c>
      <c r="L18" s="36">
        <f t="shared" si="7"/>
        <v>38</v>
      </c>
      <c r="M18" s="37">
        <f t="shared" si="8"/>
        <v>0.3619047619</v>
      </c>
      <c r="N18" s="36">
        <f t="shared" si="9"/>
        <v>45</v>
      </c>
      <c r="O18" s="37">
        <f t="shared" si="10"/>
        <v>0.3146853147</v>
      </c>
      <c r="P18" s="26"/>
      <c r="Q18" s="27"/>
    </row>
    <row r="19">
      <c r="A19" s="49" t="s">
        <v>33</v>
      </c>
      <c r="B19" s="49">
        <v>738.0</v>
      </c>
      <c r="C19" s="55">
        <f t="shared" si="11"/>
        <v>1</v>
      </c>
      <c r="D19" s="51">
        <v>1078.0</v>
      </c>
      <c r="E19" s="54">
        <f t="shared" si="12"/>
        <v>1</v>
      </c>
      <c r="F19" s="51">
        <v>1510.0</v>
      </c>
      <c r="G19" s="54">
        <f t="shared" si="13"/>
        <v>1</v>
      </c>
      <c r="H19" s="51">
        <v>1970.0</v>
      </c>
      <c r="I19" s="56">
        <f t="shared" si="14"/>
        <v>1</v>
      </c>
      <c r="J19" s="53">
        <f t="shared" si="5"/>
        <v>340</v>
      </c>
      <c r="K19" s="55">
        <f t="shared" si="6"/>
        <v>0.460704607</v>
      </c>
      <c r="L19" s="57">
        <f t="shared" si="7"/>
        <v>432</v>
      </c>
      <c r="M19" s="58">
        <f t="shared" si="8"/>
        <v>0.400742115</v>
      </c>
      <c r="N19" s="57">
        <f t="shared" si="9"/>
        <v>460</v>
      </c>
      <c r="O19" s="58">
        <f t="shared" si="10"/>
        <v>0.3046357616</v>
      </c>
      <c r="P19" s="47"/>
      <c r="Q19" s="48"/>
    </row>
    <row r="21">
      <c r="A21" s="26" t="s">
        <v>34</v>
      </c>
    </row>
    <row r="22">
      <c r="B22" s="59">
        <f>'Estado de Resultado'!D6/B6</f>
        <v>7.432835821</v>
      </c>
    </row>
  </sheetData>
  <mergeCells count="13">
    <mergeCell ref="H3:I3"/>
    <mergeCell ref="J3:K3"/>
    <mergeCell ref="A21:G21"/>
    <mergeCell ref="L3:M3"/>
    <mergeCell ref="N3:O3"/>
    <mergeCell ref="P3:Q3"/>
    <mergeCell ref="A1:I1"/>
    <mergeCell ref="A2:I2"/>
    <mergeCell ref="J2:O2"/>
    <mergeCell ref="A3:A4"/>
    <mergeCell ref="B3:C3"/>
    <mergeCell ref="D3:E3"/>
    <mergeCell ref="F3:G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</cols>
  <sheetData>
    <row r="1" ht="60.0" customHeight="1">
      <c r="A1" s="60" t="s">
        <v>35</v>
      </c>
      <c r="B1" s="61"/>
      <c r="C1" s="61"/>
      <c r="D1" s="61"/>
      <c r="E1" s="61"/>
      <c r="F1" s="61"/>
      <c r="G1" s="61"/>
      <c r="H1" s="61"/>
      <c r="I1" s="62"/>
    </row>
    <row r="2">
      <c r="A2" s="63" t="s">
        <v>11</v>
      </c>
      <c r="B2" s="61"/>
      <c r="C2" s="61"/>
      <c r="D2" s="61"/>
      <c r="E2" s="61"/>
      <c r="F2" s="61"/>
      <c r="G2" s="61"/>
      <c r="H2" s="61"/>
      <c r="I2" s="62"/>
      <c r="J2" s="64" t="s">
        <v>12</v>
      </c>
      <c r="K2" s="6"/>
      <c r="L2" s="6"/>
      <c r="M2" s="6"/>
      <c r="N2" s="6"/>
      <c r="O2" s="7"/>
    </row>
    <row r="3">
      <c r="A3" s="11" t="s">
        <v>36</v>
      </c>
      <c r="B3" s="12">
        <v>2003.0</v>
      </c>
      <c r="C3" s="7"/>
      <c r="D3" s="12">
        <v>2004.0</v>
      </c>
      <c r="E3" s="7"/>
      <c r="F3" s="12">
        <v>2005.0</v>
      </c>
      <c r="G3" s="7"/>
      <c r="H3" s="12">
        <v>2006.0</v>
      </c>
      <c r="I3" s="7"/>
      <c r="J3" s="13" t="s">
        <v>37</v>
      </c>
      <c r="K3" s="7"/>
      <c r="L3" s="13" t="s">
        <v>38</v>
      </c>
      <c r="M3" s="7"/>
      <c r="N3" s="13" t="s">
        <v>39</v>
      </c>
      <c r="O3" s="7"/>
    </row>
    <row r="4">
      <c r="A4" s="14"/>
      <c r="B4" s="11" t="s">
        <v>17</v>
      </c>
      <c r="C4" s="11" t="s">
        <v>18</v>
      </c>
      <c r="D4" s="11" t="s">
        <v>17</v>
      </c>
      <c r="E4" s="11" t="s">
        <v>18</v>
      </c>
      <c r="F4" s="11" t="s">
        <v>17</v>
      </c>
      <c r="G4" s="16" t="s">
        <v>18</v>
      </c>
      <c r="H4" s="11" t="s">
        <v>17</v>
      </c>
      <c r="I4" s="11" t="s">
        <v>18</v>
      </c>
      <c r="J4" s="17" t="s">
        <v>17</v>
      </c>
      <c r="K4" s="17" t="s">
        <v>18</v>
      </c>
      <c r="L4" s="17" t="s">
        <v>17</v>
      </c>
      <c r="M4" s="17" t="s">
        <v>18</v>
      </c>
      <c r="N4" s="17" t="s">
        <v>17</v>
      </c>
      <c r="O4" s="17" t="s">
        <v>18</v>
      </c>
    </row>
    <row r="5">
      <c r="A5" s="39" t="s">
        <v>40</v>
      </c>
      <c r="B5" s="45">
        <v>2412.0</v>
      </c>
      <c r="C5" s="43">
        <f>B5/B5</f>
        <v>1</v>
      </c>
      <c r="D5" s="41">
        <v>3597.0</v>
      </c>
      <c r="E5" s="43">
        <f t="shared" ref="E5:E15" si="1">D5/$D$5</f>
        <v>1</v>
      </c>
      <c r="F5" s="41">
        <v>5406.0</v>
      </c>
      <c r="G5" s="43">
        <f t="shared" ref="G5:G15" si="2">F5/$F$5</f>
        <v>1</v>
      </c>
      <c r="H5" s="65">
        <v>7197.0</v>
      </c>
      <c r="I5" s="66">
        <f t="shared" ref="I5:I15" si="3">H5/$H$5</f>
        <v>1</v>
      </c>
      <c r="J5" s="45">
        <f t="shared" ref="J5:J15" si="4">D5-B5</f>
        <v>1185</v>
      </c>
      <c r="K5" s="43">
        <f t="shared" ref="K5:K15" si="5">J5/B5</f>
        <v>0.4912935323</v>
      </c>
      <c r="L5" s="41">
        <f t="shared" ref="L5:L15" si="6">F5-D5</f>
        <v>1809</v>
      </c>
      <c r="M5" s="43">
        <f t="shared" ref="M5:M15" si="7">F5/D5-1</f>
        <v>0.5029190992</v>
      </c>
      <c r="N5" s="41">
        <f t="shared" ref="N5:N15" si="8">H5-F5</f>
        <v>1791</v>
      </c>
      <c r="O5" s="43">
        <f t="shared" ref="O5:O15" si="9">H5/F5-1</f>
        <v>0.3312985572</v>
      </c>
    </row>
    <row r="6">
      <c r="A6" s="33" t="s">
        <v>41</v>
      </c>
      <c r="B6" s="34">
        <v>1977.0</v>
      </c>
      <c r="C6" s="37">
        <f t="shared" ref="C6:C15" si="10">B6/$B$5</f>
        <v>0.8196517413</v>
      </c>
      <c r="D6" s="36">
        <v>2988.0</v>
      </c>
      <c r="E6" s="37">
        <f t="shared" si="1"/>
        <v>0.8306922435</v>
      </c>
      <c r="F6" s="36">
        <v>4536.0</v>
      </c>
      <c r="G6" s="37">
        <f t="shared" si="2"/>
        <v>0.8390677026</v>
      </c>
      <c r="H6" s="67">
        <v>6045.0</v>
      </c>
      <c r="I6" s="68">
        <f t="shared" si="3"/>
        <v>0.8399333055</v>
      </c>
      <c r="J6" s="34">
        <f t="shared" si="4"/>
        <v>1011</v>
      </c>
      <c r="K6" s="37">
        <f t="shared" si="5"/>
        <v>0.5113808801</v>
      </c>
      <c r="L6" s="36">
        <f t="shared" si="6"/>
        <v>1548</v>
      </c>
      <c r="M6" s="37">
        <f t="shared" si="7"/>
        <v>0.5180722892</v>
      </c>
      <c r="N6" s="36">
        <f t="shared" si="8"/>
        <v>1509</v>
      </c>
      <c r="O6" s="37">
        <f t="shared" si="9"/>
        <v>0.3326719577</v>
      </c>
    </row>
    <row r="7">
      <c r="A7" s="39" t="s">
        <v>42</v>
      </c>
      <c r="B7" s="45">
        <v>435.0</v>
      </c>
      <c r="C7" s="43">
        <f t="shared" si="10"/>
        <v>0.1803482587</v>
      </c>
      <c r="D7" s="41">
        <v>609.0</v>
      </c>
      <c r="E7" s="43">
        <f t="shared" si="1"/>
        <v>0.1693077565</v>
      </c>
      <c r="F7" s="41">
        <v>870.0</v>
      </c>
      <c r="G7" s="43">
        <f t="shared" si="2"/>
        <v>0.1609322974</v>
      </c>
      <c r="H7" s="65">
        <v>1152.0</v>
      </c>
      <c r="I7" s="66">
        <f t="shared" si="3"/>
        <v>0.1600666945</v>
      </c>
      <c r="J7" s="45">
        <f t="shared" si="4"/>
        <v>174</v>
      </c>
      <c r="K7" s="43">
        <f t="shared" si="5"/>
        <v>0.4</v>
      </c>
      <c r="L7" s="41">
        <f t="shared" si="6"/>
        <v>261</v>
      </c>
      <c r="M7" s="43">
        <f t="shared" si="7"/>
        <v>0.4285714286</v>
      </c>
      <c r="N7" s="41">
        <f t="shared" si="8"/>
        <v>282</v>
      </c>
      <c r="O7" s="43">
        <f t="shared" si="9"/>
        <v>0.324137931</v>
      </c>
    </row>
    <row r="8">
      <c r="A8" s="28" t="s">
        <v>43</v>
      </c>
      <c r="B8" s="32">
        <v>334.0</v>
      </c>
      <c r="C8" s="30">
        <f t="shared" si="10"/>
        <v>0.1384742952</v>
      </c>
      <c r="D8" s="26">
        <v>501.0</v>
      </c>
      <c r="E8" s="30">
        <f t="shared" si="1"/>
        <v>0.1392827356</v>
      </c>
      <c r="F8" s="26">
        <v>753.0</v>
      </c>
      <c r="G8" s="30">
        <f t="shared" si="2"/>
        <v>0.1392896781</v>
      </c>
      <c r="H8" s="69">
        <v>1005.0</v>
      </c>
      <c r="I8" s="27">
        <f t="shared" si="3"/>
        <v>0.1396415173</v>
      </c>
      <c r="J8" s="32">
        <f t="shared" si="4"/>
        <v>167</v>
      </c>
      <c r="K8" s="30">
        <f t="shared" si="5"/>
        <v>0.5</v>
      </c>
      <c r="L8" s="26">
        <f t="shared" si="6"/>
        <v>252</v>
      </c>
      <c r="M8" s="30">
        <f t="shared" si="7"/>
        <v>0.502994012</v>
      </c>
      <c r="N8" s="26">
        <f t="shared" si="8"/>
        <v>252</v>
      </c>
      <c r="O8" s="30">
        <f t="shared" si="9"/>
        <v>0.3346613546</v>
      </c>
    </row>
    <row r="9">
      <c r="A9" s="28" t="s">
        <v>44</v>
      </c>
      <c r="B9" s="32">
        <v>2.0</v>
      </c>
      <c r="C9" s="70">
        <f t="shared" si="10"/>
        <v>0.0008291873964</v>
      </c>
      <c r="D9" s="26">
        <v>3.0</v>
      </c>
      <c r="E9" s="70">
        <f t="shared" si="1"/>
        <v>0.000834028357</v>
      </c>
      <c r="F9" s="26">
        <v>3.0</v>
      </c>
      <c r="G9" s="70">
        <f t="shared" si="2"/>
        <v>0.0005549389567</v>
      </c>
      <c r="H9" s="69">
        <v>3.0</v>
      </c>
      <c r="I9" s="71">
        <f t="shared" si="3"/>
        <v>0.0004168403501</v>
      </c>
      <c r="J9" s="32">
        <f t="shared" si="4"/>
        <v>1</v>
      </c>
      <c r="K9" s="30">
        <f t="shared" si="5"/>
        <v>0.5</v>
      </c>
      <c r="L9" s="26">
        <f t="shared" si="6"/>
        <v>0</v>
      </c>
      <c r="M9" s="30">
        <f t="shared" si="7"/>
        <v>0</v>
      </c>
      <c r="N9" s="26">
        <f t="shared" si="8"/>
        <v>0</v>
      </c>
      <c r="O9" s="30">
        <f t="shared" si="9"/>
        <v>0</v>
      </c>
    </row>
    <row r="10">
      <c r="A10" s="33" t="s">
        <v>45</v>
      </c>
      <c r="B10" s="72">
        <v>-15.0</v>
      </c>
      <c r="C10" s="73">
        <f t="shared" si="10"/>
        <v>-0.006218905473</v>
      </c>
      <c r="D10" s="74">
        <v>-24.0</v>
      </c>
      <c r="E10" s="73">
        <f t="shared" si="1"/>
        <v>-0.006672226856</v>
      </c>
      <c r="F10" s="74">
        <v>-21.0</v>
      </c>
      <c r="G10" s="73">
        <f t="shared" si="2"/>
        <v>-0.003884572697</v>
      </c>
      <c r="H10" s="75">
        <v>-18.0</v>
      </c>
      <c r="I10" s="76">
        <f t="shared" si="3"/>
        <v>-0.002501042101</v>
      </c>
      <c r="J10" s="77">
        <f t="shared" si="4"/>
        <v>-9</v>
      </c>
      <c r="K10" s="78">
        <f t="shared" si="5"/>
        <v>0.6</v>
      </c>
      <c r="L10" s="79">
        <f t="shared" si="6"/>
        <v>3</v>
      </c>
      <c r="M10" s="78">
        <f t="shared" si="7"/>
        <v>-0.125</v>
      </c>
      <c r="N10" s="79">
        <f t="shared" si="8"/>
        <v>3</v>
      </c>
      <c r="O10" s="78">
        <f t="shared" si="9"/>
        <v>-0.1428571429</v>
      </c>
    </row>
    <row r="11">
      <c r="A11" s="39" t="s">
        <v>46</v>
      </c>
      <c r="B11" s="45">
        <v>114.0</v>
      </c>
      <c r="C11" s="43">
        <f t="shared" si="10"/>
        <v>0.04726368159</v>
      </c>
      <c r="D11" s="41">
        <v>129.0</v>
      </c>
      <c r="E11" s="43">
        <f t="shared" si="1"/>
        <v>0.03586321935</v>
      </c>
      <c r="F11" s="41">
        <v>135.0</v>
      </c>
      <c r="G11" s="43">
        <f t="shared" si="2"/>
        <v>0.02497225305</v>
      </c>
      <c r="H11" s="65">
        <v>162.0</v>
      </c>
      <c r="I11" s="66">
        <f t="shared" si="3"/>
        <v>0.02250937891</v>
      </c>
      <c r="J11" s="45">
        <f t="shared" si="4"/>
        <v>15</v>
      </c>
      <c r="K11" s="43">
        <f t="shared" si="5"/>
        <v>0.1315789474</v>
      </c>
      <c r="L11" s="41">
        <f t="shared" si="6"/>
        <v>6</v>
      </c>
      <c r="M11" s="43">
        <f t="shared" si="7"/>
        <v>0.04651162791</v>
      </c>
      <c r="N11" s="41">
        <f t="shared" si="8"/>
        <v>27</v>
      </c>
      <c r="O11" s="43">
        <f t="shared" si="9"/>
        <v>0.2</v>
      </c>
    </row>
    <row r="12">
      <c r="A12" s="33" t="s">
        <v>47</v>
      </c>
      <c r="B12" s="34">
        <v>48.0</v>
      </c>
      <c r="C12" s="37">
        <f t="shared" si="10"/>
        <v>0.01990049751</v>
      </c>
      <c r="D12" s="36">
        <v>57.0</v>
      </c>
      <c r="E12" s="37">
        <f t="shared" si="1"/>
        <v>0.01584653878</v>
      </c>
      <c r="F12" s="36">
        <v>60.0</v>
      </c>
      <c r="G12" s="37">
        <f t="shared" si="2"/>
        <v>0.01109877913</v>
      </c>
      <c r="H12" s="67">
        <v>72.0</v>
      </c>
      <c r="I12" s="68">
        <f t="shared" si="3"/>
        <v>0.0100041684</v>
      </c>
      <c r="J12" s="34">
        <f t="shared" si="4"/>
        <v>9</v>
      </c>
      <c r="K12" s="37">
        <f t="shared" si="5"/>
        <v>0.1875</v>
      </c>
      <c r="L12" s="36">
        <f t="shared" si="6"/>
        <v>3</v>
      </c>
      <c r="M12" s="37">
        <f t="shared" si="7"/>
        <v>0.05263157895</v>
      </c>
      <c r="N12" s="36">
        <f t="shared" si="8"/>
        <v>12</v>
      </c>
      <c r="O12" s="37">
        <f t="shared" si="9"/>
        <v>0.2</v>
      </c>
    </row>
    <row r="13">
      <c r="A13" s="39" t="s">
        <v>48</v>
      </c>
      <c r="B13" s="45">
        <v>66.0</v>
      </c>
      <c r="C13" s="43">
        <f t="shared" si="10"/>
        <v>0.02736318408</v>
      </c>
      <c r="D13" s="41">
        <v>72.0</v>
      </c>
      <c r="E13" s="43">
        <f t="shared" si="1"/>
        <v>0.02001668057</v>
      </c>
      <c r="F13" s="41">
        <v>75.0</v>
      </c>
      <c r="G13" s="43">
        <f t="shared" si="2"/>
        <v>0.01387347392</v>
      </c>
      <c r="H13" s="65">
        <v>90.0</v>
      </c>
      <c r="I13" s="66">
        <f t="shared" si="3"/>
        <v>0.0125052105</v>
      </c>
      <c r="J13" s="80">
        <f t="shared" si="4"/>
        <v>6</v>
      </c>
      <c r="K13" s="42">
        <f t="shared" si="5"/>
        <v>0.09090909091</v>
      </c>
      <c r="L13" s="47">
        <f t="shared" si="6"/>
        <v>3</v>
      </c>
      <c r="M13" s="42">
        <f t="shared" si="7"/>
        <v>0.04166666667</v>
      </c>
      <c r="N13" s="47">
        <f t="shared" si="8"/>
        <v>15</v>
      </c>
      <c r="O13" s="42">
        <f t="shared" si="9"/>
        <v>0.2</v>
      </c>
    </row>
    <row r="14">
      <c r="A14" s="28" t="s">
        <v>49</v>
      </c>
      <c r="B14" s="32">
        <v>33.0</v>
      </c>
      <c r="C14" s="30">
        <f t="shared" si="10"/>
        <v>0.01368159204</v>
      </c>
      <c r="D14" s="26">
        <v>36.0</v>
      </c>
      <c r="E14" s="30">
        <f t="shared" si="1"/>
        <v>0.01000834028</v>
      </c>
      <c r="F14" s="26">
        <v>37.0</v>
      </c>
      <c r="G14" s="30">
        <f t="shared" si="2"/>
        <v>0.006844247133</v>
      </c>
      <c r="H14" s="69">
        <v>45.0</v>
      </c>
      <c r="I14" s="27">
        <f t="shared" si="3"/>
        <v>0.006252605252</v>
      </c>
      <c r="J14" s="32">
        <f t="shared" si="4"/>
        <v>3</v>
      </c>
      <c r="K14" s="30">
        <f t="shared" si="5"/>
        <v>0.09090909091</v>
      </c>
      <c r="L14" s="26">
        <f t="shared" si="6"/>
        <v>1</v>
      </c>
      <c r="M14" s="30">
        <f t="shared" si="7"/>
        <v>0.02777777778</v>
      </c>
      <c r="N14" s="26">
        <f t="shared" si="8"/>
        <v>8</v>
      </c>
      <c r="O14" s="30">
        <f t="shared" si="9"/>
        <v>0.2162162162</v>
      </c>
    </row>
    <row r="15">
      <c r="A15" s="33" t="s">
        <v>50</v>
      </c>
      <c r="B15" s="34">
        <v>2190.0</v>
      </c>
      <c r="C15" s="37">
        <f t="shared" si="10"/>
        <v>0.907960199</v>
      </c>
      <c r="D15" s="36">
        <v>3096.0</v>
      </c>
      <c r="E15" s="37">
        <f t="shared" si="1"/>
        <v>0.8607172644</v>
      </c>
      <c r="F15" s="36">
        <v>4678.0</v>
      </c>
      <c r="G15" s="37">
        <f t="shared" si="2"/>
        <v>0.8653348132</v>
      </c>
      <c r="H15" s="67">
        <v>6191.0</v>
      </c>
      <c r="I15" s="68">
        <f t="shared" si="3"/>
        <v>0.8602195359</v>
      </c>
      <c r="J15" s="34">
        <f t="shared" si="4"/>
        <v>906</v>
      </c>
      <c r="K15" s="37">
        <f t="shared" si="5"/>
        <v>0.4136986301</v>
      </c>
      <c r="L15" s="36">
        <f t="shared" si="6"/>
        <v>1582</v>
      </c>
      <c r="M15" s="37">
        <f t="shared" si="7"/>
        <v>0.5109819121</v>
      </c>
      <c r="N15" s="36">
        <f t="shared" si="8"/>
        <v>1513</v>
      </c>
      <c r="O15" s="37">
        <f t="shared" si="9"/>
        <v>0.3234288157</v>
      </c>
    </row>
    <row r="17">
      <c r="A17" s="26" t="s">
        <v>51</v>
      </c>
    </row>
  </sheetData>
  <mergeCells count="12">
    <mergeCell ref="H3:I3"/>
    <mergeCell ref="J3:K3"/>
    <mergeCell ref="A17:H17"/>
    <mergeCell ref="L3:M3"/>
    <mergeCell ref="N3:O3"/>
    <mergeCell ref="A1:I1"/>
    <mergeCell ref="A2:I2"/>
    <mergeCell ref="J2:O2"/>
    <mergeCell ref="A3:A4"/>
    <mergeCell ref="B3:C3"/>
    <mergeCell ref="D3:E3"/>
    <mergeCell ref="F3:G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38"/>
  </cols>
  <sheetData>
    <row r="1">
      <c r="I1" s="81"/>
    </row>
    <row r="2">
      <c r="A2" s="82" t="s">
        <v>52</v>
      </c>
      <c r="B2" s="83">
        <v>2003.0</v>
      </c>
      <c r="C2" s="83">
        <v>2004.0</v>
      </c>
      <c r="D2" s="83">
        <v>2005.0</v>
      </c>
      <c r="E2" s="83">
        <v>2006.0</v>
      </c>
    </row>
    <row r="3">
      <c r="A3" s="84" t="s">
        <v>53</v>
      </c>
      <c r="B3" s="85"/>
      <c r="C3" s="85"/>
      <c r="D3" s="85"/>
      <c r="E3" s="86"/>
    </row>
    <row r="4">
      <c r="A4" s="87" t="s">
        <v>54</v>
      </c>
      <c r="B4" s="88">
        <f>'Balance General'!B8/'Balance General'!B16</f>
        <v>2.163265306</v>
      </c>
      <c r="C4" s="88">
        <f>'Balance General'!D8/'Balance General'!D16</f>
        <v>1.610367893</v>
      </c>
      <c r="D4" s="88">
        <f>'Balance General'!F8/'Balance General'!F16</f>
        <v>1.382056452</v>
      </c>
      <c r="E4" s="88">
        <f>'Balance General'!H8/'Balance General'!H16</f>
        <v>1.282871357</v>
      </c>
    </row>
    <row r="5">
      <c r="A5" s="87" t="s">
        <v>55</v>
      </c>
      <c r="B5" s="88">
        <f>('Balance General'!B8-'Balance General'!B7)/'Balance General'!B16</f>
        <v>1.489795918</v>
      </c>
      <c r="C5" s="88">
        <f>('Balance General'!D8-'Balance General'!D7)/'Balance General'!D16</f>
        <v>1.098662207</v>
      </c>
      <c r="D5" s="88">
        <f>('Balance General'!F8-'Balance General'!F7)/'Balance General'!F16</f>
        <v>0.9304435484</v>
      </c>
      <c r="E5" s="88">
        <f>('Balance General'!H8-'Balance General'!H7)/'Balance General'!H16</f>
        <v>0.8606965174</v>
      </c>
      <c r="I5" s="81"/>
    </row>
    <row r="6">
      <c r="A6" s="89" t="s">
        <v>56</v>
      </c>
      <c r="B6" s="90">
        <f>'Balance General'!B8-'Balance General'!B16</f>
        <v>342</v>
      </c>
      <c r="C6" s="90">
        <f>'Balance General'!D8-'Balance General'!D16</f>
        <v>365</v>
      </c>
      <c r="D6" s="90">
        <f>'Balance General'!F8-'Balance General'!F16</f>
        <v>379</v>
      </c>
      <c r="E6" s="90">
        <f>'Balance General'!H8-'Balance General'!H16</f>
        <v>398</v>
      </c>
      <c r="I6" s="81"/>
    </row>
    <row r="7">
      <c r="A7" s="91" t="s">
        <v>57</v>
      </c>
      <c r="I7" s="81"/>
    </row>
    <row r="8">
      <c r="A8" s="87" t="s">
        <v>58</v>
      </c>
      <c r="B8" s="27">
        <f>'Balance General'!B16/'Balance General'!B12</f>
        <v>0.3983739837</v>
      </c>
      <c r="C8" s="27">
        <f>'Balance General'!D16/'Balance General'!D12</f>
        <v>0.5547309833</v>
      </c>
      <c r="D8" s="27">
        <f>'Balance General'!F16/'Balance General'!F12</f>
        <v>0.6569536424</v>
      </c>
      <c r="E8" s="27">
        <f>'Balance General'!H16/'Balance General'!H12</f>
        <v>0.714213198</v>
      </c>
      <c r="I8" s="81"/>
    </row>
    <row r="9">
      <c r="A9" s="87" t="s">
        <v>59</v>
      </c>
      <c r="B9" s="88">
        <f>('Estado de Resultado'!B11+'Estado de Resultado'!B9)/'Estado de Resultado'!B9</f>
        <v>58</v>
      </c>
      <c r="C9" s="88">
        <f>('Estado de Resultado'!D11+'Estado de Resultado'!D9)/'Estado de Resultado'!D9</f>
        <v>44</v>
      </c>
      <c r="D9" s="88">
        <f>('Estado de Resultado'!F11+'Estado de Resultado'!F9)/'Estado de Resultado'!F9</f>
        <v>46</v>
      </c>
      <c r="E9" s="88">
        <f>('Estado de Resultado'!H11+'Estado de Resultado'!H9)/'Estado de Resultado'!H9</f>
        <v>55</v>
      </c>
      <c r="I9" s="81"/>
    </row>
    <row r="10">
      <c r="A10" s="87" t="s">
        <v>60</v>
      </c>
      <c r="B10" s="88">
        <f>'Estado de Resultado'!B11+'Estado de Resultado'!B9</f>
        <v>116</v>
      </c>
      <c r="C10" s="88">
        <f>'Estado de Resultado'!D11+'Estado de Resultado'!D9</f>
        <v>132</v>
      </c>
      <c r="D10" s="88">
        <f>'Estado de Resultado'!F11+'Estado de Resultado'!F9</f>
        <v>138</v>
      </c>
      <c r="E10" s="88">
        <f>'Estado de Resultado'!H11+'Estado de Resultado'!H9</f>
        <v>165</v>
      </c>
      <c r="G10" s="92"/>
      <c r="I10" s="92"/>
    </row>
    <row r="11">
      <c r="A11" s="93" t="s">
        <v>61</v>
      </c>
      <c r="B11" s="88">
        <f>'Balance General'!B16/('Balance General'!B17+'Balance General'!B18)</f>
        <v>0.6621621622</v>
      </c>
      <c r="C11" s="88">
        <f>'Balance General'!D16/('Balance General'!D17+'Balance General'!D18)</f>
        <v>1.245833333</v>
      </c>
      <c r="D11" s="88">
        <f>'Balance General'!F16/('Balance General'!F17+'Balance General'!F18)</f>
        <v>1.915057915</v>
      </c>
      <c r="E11" s="88">
        <f>'Balance General'!H16/('Balance General'!H17+'Balance General'!H18)</f>
        <v>2.499111901</v>
      </c>
      <c r="F11" s="88"/>
      <c r="G11" s="88"/>
      <c r="H11" s="88"/>
      <c r="I11" s="81"/>
    </row>
    <row r="12">
      <c r="A12" s="93" t="s">
        <v>62</v>
      </c>
      <c r="B12" s="88">
        <f>'Balance General'!B12/'Balance General'!B16</f>
        <v>2.510204082</v>
      </c>
      <c r="C12" s="88">
        <f>'Balance General'!D12/'Balance General'!D16</f>
        <v>1.802675585</v>
      </c>
      <c r="D12" s="88">
        <f>'Balance General'!F12/'Balance General'!F16</f>
        <v>1.522177419</v>
      </c>
      <c r="E12" s="88">
        <f>'Balance General'!H12/'Balance General'!H16</f>
        <v>1.400142146</v>
      </c>
      <c r="G12" s="88"/>
      <c r="I12" s="81"/>
    </row>
    <row r="13">
      <c r="A13" s="93" t="s">
        <v>63</v>
      </c>
      <c r="B13" s="27">
        <f>'Balance General'!B13/'Balance General'!B16</f>
        <v>0.08163265306</v>
      </c>
      <c r="C13" s="27">
        <f>'Balance General'!D13/'Balance General'!D16</f>
        <v>0.0635451505</v>
      </c>
      <c r="D13" s="27">
        <f>'Balance General'!F13/'Balance General'!F16</f>
        <v>0.04032258065</v>
      </c>
      <c r="E13" s="27">
        <f>'Balance General'!H13/'Balance General'!H16</f>
        <v>0.02842928216</v>
      </c>
      <c r="G13" s="27"/>
      <c r="I13" s="27"/>
    </row>
    <row r="14">
      <c r="A14" s="93" t="s">
        <v>64</v>
      </c>
      <c r="B14" s="27">
        <f>'Balance General'!B14/'Balance General'!B16</f>
        <v>0.8367346939</v>
      </c>
      <c r="C14" s="27">
        <f>'Balance General'!D14/'Balance General'!D16</f>
        <v>0.8444816054</v>
      </c>
      <c r="D14" s="27">
        <f>'Balance General'!F14/'Balance General'!F16</f>
        <v>0.8790322581</v>
      </c>
      <c r="E14" s="27">
        <f>'Balance General'!H14/'Balance General'!H16</f>
        <v>0.907604833</v>
      </c>
      <c r="G14" s="27"/>
      <c r="I14" s="81"/>
    </row>
    <row r="15">
      <c r="I15" s="81"/>
    </row>
    <row r="16">
      <c r="A16" s="47" t="s">
        <v>65</v>
      </c>
      <c r="B16" s="27">
        <f t="shared" ref="B16:E16" si="1">1-B8</f>
        <v>0.6016260163</v>
      </c>
      <c r="C16" s="27">
        <f t="shared" si="1"/>
        <v>0.4452690167</v>
      </c>
      <c r="D16" s="27">
        <f t="shared" si="1"/>
        <v>0.3430463576</v>
      </c>
      <c r="E16" s="27">
        <f t="shared" si="1"/>
        <v>0.285786802</v>
      </c>
      <c r="I16" s="81"/>
    </row>
    <row r="17">
      <c r="A17" s="94" t="s">
        <v>66</v>
      </c>
      <c r="B17" s="95"/>
      <c r="C17" s="95"/>
      <c r="D17" s="95"/>
      <c r="E17" s="95"/>
      <c r="I17" s="81"/>
    </row>
    <row r="18">
      <c r="A18" s="26" t="s">
        <v>67</v>
      </c>
      <c r="B18" s="88">
        <f>'Estado de Resultado'!B6/'Balance General'!B7</f>
        <v>9.984848485</v>
      </c>
      <c r="C18" s="88">
        <f>'Estado de Resultado'!D6/(('Balance General'!B7+'Balance General'!D7)/2)</f>
        <v>11.85714286</v>
      </c>
      <c r="D18" s="88">
        <f>'Estado de Resultado'!F6/(('Balance General'!D7+'Balance General'!F7)/2)</f>
        <v>12.03183024</v>
      </c>
      <c r="E18" s="88">
        <f>'Estado de Resultado'!H6/(('Balance General'!F7+'Balance General'!H7)/2)</f>
        <v>11.60268714</v>
      </c>
      <c r="G18" s="96" t="s">
        <v>68</v>
      </c>
      <c r="H18" s="3"/>
      <c r="I18" s="97"/>
      <c r="J18" s="97"/>
      <c r="K18" s="3"/>
      <c r="L18" s="3"/>
      <c r="M18" s="3"/>
      <c r="N18" s="3"/>
      <c r="O18" s="3"/>
    </row>
    <row r="19">
      <c r="A19" s="98" t="s">
        <v>69</v>
      </c>
      <c r="B19" s="99">
        <f t="shared" ref="B19:E19" si="2">360/B18</f>
        <v>36.05462822</v>
      </c>
      <c r="C19" s="99">
        <f t="shared" si="2"/>
        <v>30.36144578</v>
      </c>
      <c r="D19" s="99">
        <f t="shared" si="2"/>
        <v>29.92063492</v>
      </c>
      <c r="E19" s="99">
        <f t="shared" si="2"/>
        <v>31.02729529</v>
      </c>
      <c r="G19" s="100" t="s">
        <v>70</v>
      </c>
      <c r="H19" s="3"/>
      <c r="I19" s="3"/>
      <c r="J19" s="3"/>
      <c r="K19" s="3"/>
      <c r="L19" s="3"/>
      <c r="M19" s="3"/>
      <c r="N19" s="3"/>
      <c r="O19" s="3"/>
    </row>
    <row r="20">
      <c r="A20" s="26" t="s">
        <v>71</v>
      </c>
      <c r="B20" s="88">
        <f>'Estado de Resultado'!B5/'Balance General'!B6</f>
        <v>6</v>
      </c>
      <c r="C20" s="88">
        <f>'Estado de Resultado'!D5/(('Balance General'!B6+'Balance General'!D6)/2)</f>
        <v>7.011695906</v>
      </c>
      <c r="D20" s="88">
        <f>'Estado de Resultado'!F5/(('Balance General'!D6+'Balance General'!F6)/2)</f>
        <v>7.103810775</v>
      </c>
      <c r="E20" s="88">
        <f>'Estado de Resultado'!H5/(('Balance General'!F6+'Balance General'!H6)/2)</f>
        <v>6.873925501</v>
      </c>
      <c r="G20" s="97"/>
      <c r="H20" s="3"/>
      <c r="I20" s="97"/>
      <c r="J20" s="97"/>
      <c r="K20" s="3"/>
      <c r="L20" s="3"/>
      <c r="M20" s="3"/>
      <c r="N20" s="3"/>
      <c r="O20" s="3"/>
    </row>
    <row r="21">
      <c r="A21" s="98" t="s">
        <v>72</v>
      </c>
      <c r="B21" s="99">
        <f t="shared" ref="B21:E21" si="3">360/B20</f>
        <v>60</v>
      </c>
      <c r="C21" s="99">
        <f t="shared" si="3"/>
        <v>51.34278565</v>
      </c>
      <c r="D21" s="99">
        <f t="shared" si="3"/>
        <v>50.67702553</v>
      </c>
      <c r="E21" s="99">
        <f t="shared" si="3"/>
        <v>52.37182159</v>
      </c>
      <c r="G21" s="100" t="s">
        <v>73</v>
      </c>
      <c r="H21" s="3"/>
      <c r="I21" s="3"/>
      <c r="J21" s="3"/>
      <c r="K21" s="3"/>
      <c r="L21" s="3"/>
      <c r="M21" s="3"/>
      <c r="N21" s="3"/>
      <c r="O21" s="3"/>
    </row>
    <row r="22">
      <c r="A22" s="26" t="s">
        <v>74</v>
      </c>
      <c r="B22" s="88">
        <f>'Estado de Resultado'!B6/'Balance General'!B14</f>
        <v>8.036585366</v>
      </c>
      <c r="C22" s="88">
        <f>'Estado de Resultado'!D6/(('Balance General'!B14+'Balance General'!D14)/2)</f>
        <v>7.957390146</v>
      </c>
      <c r="D22" s="88">
        <f>'Estado de Resultado'!F6/(('Balance General'!D14+'Balance General'!F14)/2)</f>
        <v>6.588235294</v>
      </c>
      <c r="E22" s="88">
        <f>'Estado de Resultado'!H6/(('Balance General'!F14+'Balance General'!H14)/2)</f>
        <v>5.625872499</v>
      </c>
      <c r="G22" s="97"/>
      <c r="H22" s="3"/>
      <c r="I22" s="97"/>
      <c r="J22" s="97"/>
      <c r="K22" s="3"/>
      <c r="L22" s="3"/>
      <c r="M22" s="3"/>
      <c r="N22" s="3"/>
      <c r="O22" s="3"/>
    </row>
    <row r="23">
      <c r="A23" s="98" t="s">
        <v>75</v>
      </c>
      <c r="B23" s="99">
        <f t="shared" ref="B23:E23" si="4">360/B22</f>
        <v>44.79514416</v>
      </c>
      <c r="C23" s="99">
        <f t="shared" si="4"/>
        <v>45.24096386</v>
      </c>
      <c r="D23" s="99">
        <f t="shared" si="4"/>
        <v>54.64285714</v>
      </c>
      <c r="E23" s="99">
        <f t="shared" si="4"/>
        <v>63.99007444</v>
      </c>
      <c r="G23" s="3"/>
      <c r="H23" s="3"/>
      <c r="I23" s="3"/>
      <c r="J23" s="3"/>
      <c r="K23" s="3"/>
      <c r="L23" s="3"/>
      <c r="M23" s="3"/>
      <c r="N23" s="3"/>
      <c r="O23" s="3"/>
    </row>
    <row r="24">
      <c r="A24" s="26" t="s">
        <v>76</v>
      </c>
      <c r="B24" s="88">
        <f t="shared" ref="B24:E24" si="5">B19+B21-B23</f>
        <v>51.25948407</v>
      </c>
      <c r="C24" s="88">
        <f t="shared" si="5"/>
        <v>36.46326758</v>
      </c>
      <c r="D24" s="88">
        <f t="shared" si="5"/>
        <v>25.9548033</v>
      </c>
      <c r="E24" s="88">
        <f t="shared" si="5"/>
        <v>19.40904244</v>
      </c>
      <c r="G24" s="3" t="s">
        <v>77</v>
      </c>
      <c r="H24" s="3"/>
      <c r="I24" s="3"/>
      <c r="J24" s="3"/>
      <c r="K24" s="3"/>
      <c r="L24" s="3"/>
      <c r="M24" s="3" t="s">
        <v>78</v>
      </c>
      <c r="N24" s="3"/>
      <c r="O24" s="3"/>
    </row>
    <row r="25">
      <c r="A25" s="26" t="s">
        <v>79</v>
      </c>
      <c r="B25" s="88">
        <f t="shared" ref="B25:E25" si="6">360/B24</f>
        <v>7.023090586</v>
      </c>
      <c r="C25" s="88">
        <f t="shared" si="6"/>
        <v>9.872949515</v>
      </c>
      <c r="D25" s="88">
        <f t="shared" si="6"/>
        <v>13.87026501</v>
      </c>
      <c r="E25" s="88">
        <f t="shared" si="6"/>
        <v>18.54805569</v>
      </c>
      <c r="G25" s="3"/>
      <c r="H25" s="3"/>
      <c r="I25" s="3"/>
      <c r="J25" s="3"/>
      <c r="K25" s="3"/>
      <c r="L25" s="3"/>
      <c r="M25" s="3"/>
      <c r="N25" s="3"/>
      <c r="O25" s="3"/>
    </row>
    <row r="26">
      <c r="A26" s="26" t="s">
        <v>80</v>
      </c>
      <c r="B26" s="88">
        <f>('Estado de Resultado'!B6+'Balance General'!B7-0)/B25</f>
        <v>309.6927162</v>
      </c>
      <c r="C26" s="88">
        <f>('Estado de Resultado'!D6+'Balance General'!D7-'Balance General'!B7)/C25</f>
        <v>313.5841012</v>
      </c>
      <c r="D26" s="88">
        <f>('Estado de Resultado'!F6+'Balance General'!F7-'Balance General'!D7)/D25</f>
        <v>337.2682496</v>
      </c>
      <c r="E26" s="88">
        <f>('Estado de Resultado'!H6+'Balance General'!H7-'Balance General'!F7)/E25</f>
        <v>333.7816159</v>
      </c>
      <c r="G26" s="97"/>
      <c r="H26" s="97"/>
      <c r="I26" s="97"/>
      <c r="J26" s="97"/>
      <c r="K26" s="3"/>
      <c r="L26" s="3"/>
      <c r="M26" s="3"/>
      <c r="N26" s="3"/>
      <c r="O26" s="3"/>
    </row>
    <row r="27">
      <c r="A27" s="26" t="s">
        <v>81</v>
      </c>
      <c r="B27" s="88">
        <f>'Estado de Resultado'!B5/'Balance General'!B9</f>
        <v>42.31578947</v>
      </c>
      <c r="C27" s="88">
        <f>'Estado de Resultado'!D5/'Balance General'!D9</f>
        <v>57.0952381</v>
      </c>
      <c r="D27" s="88">
        <f>'Estado de Resultado'!F5/'Balance General'!F9</f>
        <v>81.90909091</v>
      </c>
      <c r="E27" s="88">
        <f>'Estado de Resultado'!H5/'Balance General'!H9</f>
        <v>95.96</v>
      </c>
      <c r="G27" s="100" t="s">
        <v>82</v>
      </c>
      <c r="H27" s="3"/>
      <c r="I27" s="3"/>
      <c r="J27" s="3"/>
      <c r="K27" s="3"/>
      <c r="L27" s="3"/>
      <c r="M27" s="3"/>
      <c r="N27" s="3"/>
      <c r="O27" s="3"/>
    </row>
    <row r="28">
      <c r="A28" s="26" t="s">
        <v>83</v>
      </c>
      <c r="B28" s="88">
        <f>'Estado de Resultado'!B5/'Balance General'!B12</f>
        <v>3.268292683</v>
      </c>
      <c r="C28" s="88">
        <f>'Estado de Resultado'!D5/'Balance General'!D12</f>
        <v>3.336734694</v>
      </c>
      <c r="D28" s="88">
        <f>'Estado de Resultado'!F5/'Balance General'!F12</f>
        <v>3.58013245</v>
      </c>
      <c r="E28" s="88">
        <f>'Estado de Resultado'!H5/'Balance General'!H12</f>
        <v>3.653299492</v>
      </c>
      <c r="G28" s="100" t="s">
        <v>84</v>
      </c>
      <c r="H28" s="3"/>
      <c r="I28" s="3"/>
      <c r="J28" s="3"/>
      <c r="K28" s="3"/>
      <c r="L28" s="3"/>
      <c r="M28" s="3"/>
      <c r="N28" s="3"/>
      <c r="O28" s="3"/>
    </row>
    <row r="29">
      <c r="J29" s="81"/>
    </row>
    <row r="30">
      <c r="A30" s="101" t="s">
        <v>85</v>
      </c>
      <c r="B30" s="102"/>
      <c r="C30" s="102"/>
      <c r="D30" s="102"/>
      <c r="E30" s="102"/>
      <c r="G30" s="3"/>
      <c r="H30" s="3"/>
      <c r="I30" s="3"/>
      <c r="J30" s="3"/>
      <c r="K30" s="3"/>
      <c r="L30" s="3"/>
      <c r="M30" s="3"/>
      <c r="N30" s="3"/>
    </row>
    <row r="31">
      <c r="A31" s="100" t="s">
        <v>86</v>
      </c>
      <c r="B31" s="103">
        <f>'Estado de Resultado'!B13/'Estado de Resultado'!B5</f>
        <v>0.02736318408</v>
      </c>
      <c r="C31" s="103">
        <f>'Estado de Resultado'!D13/'Estado de Resultado'!D5</f>
        <v>0.02001668057</v>
      </c>
      <c r="D31" s="103">
        <f>'Estado de Resultado'!F13/'Estado de Resultado'!F5</f>
        <v>0.01387347392</v>
      </c>
      <c r="E31" s="103">
        <f>'Estado de Resultado'!H13/'Estado de Resultado'!H5</f>
        <v>0.0125052105</v>
      </c>
      <c r="G31" s="3" t="s">
        <v>87</v>
      </c>
      <c r="H31" s="3"/>
      <c r="I31" s="3"/>
      <c r="J31" s="3"/>
      <c r="K31" s="3"/>
      <c r="L31" s="3"/>
      <c r="M31" s="3"/>
      <c r="N31" s="3"/>
    </row>
    <row r="32">
      <c r="A32" s="100" t="s">
        <v>88</v>
      </c>
      <c r="B32" s="103">
        <f>'Estado de Resultado'!B13/'Balance General'!B12</f>
        <v>0.08943089431</v>
      </c>
      <c r="C32" s="103">
        <f>'Estado de Resultado'!D13/'Balance General'!D12</f>
        <v>0.0667903525</v>
      </c>
      <c r="D32" s="103">
        <f>'Estado de Resultado'!F13/'Balance General'!F12</f>
        <v>0.04966887417</v>
      </c>
      <c r="E32" s="103">
        <f>'Estado de Resultado'!H13/'Balance General'!H12</f>
        <v>0.04568527919</v>
      </c>
      <c r="G32" s="100" t="s">
        <v>89</v>
      </c>
      <c r="H32" s="3"/>
      <c r="I32" s="3"/>
      <c r="J32" s="3"/>
      <c r="K32" s="3"/>
      <c r="L32" s="3"/>
      <c r="M32" s="3"/>
      <c r="N32" s="3"/>
    </row>
    <row r="33">
      <c r="A33" s="100" t="s">
        <v>90</v>
      </c>
      <c r="B33" s="103">
        <f>'Estado de Resultado'!B13/('Balance General'!B17+'Balance General'!B18)</f>
        <v>0.1486486486</v>
      </c>
      <c r="C33" s="103">
        <f>'Estado de Resultado'!D13/('Balance General'!D17+'Balance General'!D18)</f>
        <v>0.15</v>
      </c>
      <c r="D33" s="103">
        <f>'Estado de Resultado'!F13/('Balance General'!F17+'Balance General'!F18)</f>
        <v>0.1447876448</v>
      </c>
      <c r="E33" s="103">
        <f>'Estado de Resultado'!H13/('Balance General'!H17+'Balance General'!H18)</f>
        <v>0.1598579041</v>
      </c>
      <c r="G33" s="3" t="s">
        <v>91</v>
      </c>
      <c r="H33" s="3"/>
      <c r="I33" s="3"/>
      <c r="J33" s="3"/>
      <c r="K33" s="3"/>
      <c r="L33" s="3"/>
      <c r="M33" s="3"/>
      <c r="N33" s="3"/>
    </row>
    <row r="34">
      <c r="A34" s="104" t="s">
        <v>92</v>
      </c>
      <c r="B34" s="105">
        <f>'Balance General'!B12/('Balance General'!B17+'Balance General'!B18)</f>
        <v>1.662162162</v>
      </c>
      <c r="C34" s="105">
        <f>'Balance General'!D12/('Balance General'!D17+'Balance General'!D18)</f>
        <v>2.245833333</v>
      </c>
      <c r="D34" s="105">
        <f>'Balance General'!F12/('Balance General'!F17+'Balance General'!F18)</f>
        <v>2.915057915</v>
      </c>
      <c r="E34" s="105">
        <f>'Balance General'!H12/('Balance General'!H17+'Balance General'!H18)</f>
        <v>3.499111901</v>
      </c>
      <c r="G34" s="100" t="s">
        <v>93</v>
      </c>
      <c r="H34" s="3"/>
      <c r="I34" s="3"/>
      <c r="J34" s="3"/>
      <c r="K34" s="3"/>
      <c r="L34" s="3"/>
      <c r="M34" s="3"/>
      <c r="N34" s="3"/>
    </row>
    <row r="35">
      <c r="A35" s="106" t="s">
        <v>94</v>
      </c>
      <c r="B35" s="107">
        <f t="shared" ref="B35:E35" si="7">B28*B31*B34</f>
        <v>0.1486486486</v>
      </c>
      <c r="C35" s="107">
        <f t="shared" si="7"/>
        <v>0.15</v>
      </c>
      <c r="D35" s="107">
        <f t="shared" si="7"/>
        <v>0.1447876448</v>
      </c>
      <c r="E35" s="107">
        <f t="shared" si="7"/>
        <v>0.1598579041</v>
      </c>
      <c r="G35" s="108" t="s">
        <v>95</v>
      </c>
      <c r="H35" s="109"/>
      <c r="I35" s="109"/>
      <c r="J35" s="109"/>
      <c r="K35" s="109"/>
      <c r="L35" s="109"/>
      <c r="M35" s="109"/>
      <c r="N35" s="109"/>
      <c r="O35" s="110"/>
    </row>
    <row r="36">
      <c r="A36" s="100" t="s">
        <v>96</v>
      </c>
      <c r="B36" s="103">
        <f>'Estado de Resultado'!B7/'Estado de Resultado'!B5</f>
        <v>0.1803482587</v>
      </c>
      <c r="C36" s="103">
        <f>'Estado de Resultado'!D7/'Estado de Resultado'!D5</f>
        <v>0.1693077565</v>
      </c>
      <c r="D36" s="103">
        <f>'Estado de Resultado'!F7/'Estado de Resultado'!F5</f>
        <v>0.1609322974</v>
      </c>
      <c r="E36" s="103">
        <f>'Estado de Resultado'!H7/'Estado de Resultado'!H5</f>
        <v>0.1600666945</v>
      </c>
      <c r="G36" s="3"/>
      <c r="H36" s="3"/>
      <c r="I36" s="3"/>
      <c r="J36" s="3"/>
      <c r="K36" s="3"/>
      <c r="L36" s="3"/>
      <c r="M36" s="3"/>
      <c r="N36" s="3"/>
    </row>
    <row r="37">
      <c r="A37" s="100" t="s">
        <v>97</v>
      </c>
      <c r="B37" s="103">
        <f>('Estado de Resultado'!B11+'Estado de Resultado'!B9)/'Estado de Resultado'!B5</f>
        <v>0.04809286899</v>
      </c>
      <c r="C37" s="103">
        <f>('Estado de Resultado'!D11+'Estado de Resultado'!D9)/'Estado de Resultado'!D5</f>
        <v>0.03669724771</v>
      </c>
      <c r="D37" s="103">
        <f>('Estado de Resultado'!F11+'Estado de Resultado'!F9)/'Estado de Resultado'!F5</f>
        <v>0.02552719201</v>
      </c>
      <c r="E37" s="103">
        <f>('Estado de Resultado'!H11+'Estado de Resultado'!H9)/'Estado de Resultado'!H5</f>
        <v>0.02292621926</v>
      </c>
      <c r="H37" s="103"/>
      <c r="J37" s="103"/>
      <c r="K37" s="103"/>
      <c r="L37" s="103"/>
      <c r="M37" s="103"/>
      <c r="N37" s="103"/>
    </row>
    <row r="38">
      <c r="C38" s="103"/>
      <c r="E38" s="103"/>
      <c r="G38" s="103"/>
      <c r="I38" s="103"/>
    </row>
    <row r="39">
      <c r="C39" s="103"/>
      <c r="E39" s="103"/>
      <c r="G39" s="103"/>
      <c r="I39" s="103"/>
      <c r="J39" s="103"/>
      <c r="K39" s="88"/>
      <c r="L39" s="88"/>
    </row>
    <row r="40">
      <c r="C40" s="103"/>
      <c r="E40" s="103"/>
      <c r="G40" s="103"/>
      <c r="I40" s="103"/>
      <c r="J40" s="103"/>
      <c r="K40" s="103"/>
      <c r="L40" s="103"/>
      <c r="M40" s="103"/>
    </row>
    <row r="41">
      <c r="C41" s="105"/>
      <c r="E41" s="105"/>
      <c r="G41" s="105"/>
      <c r="I41" s="105"/>
      <c r="J41" s="105"/>
    </row>
    <row r="42">
      <c r="I42" s="81"/>
    </row>
    <row r="43">
      <c r="I43" s="81"/>
    </row>
    <row r="44">
      <c r="I44" s="81"/>
    </row>
    <row r="45">
      <c r="I45" s="81"/>
    </row>
    <row r="46">
      <c r="I46" s="81"/>
    </row>
    <row r="47">
      <c r="I47" s="81"/>
    </row>
    <row r="48">
      <c r="I48" s="81"/>
    </row>
    <row r="49">
      <c r="I49" s="81"/>
    </row>
    <row r="50">
      <c r="I50" s="81"/>
    </row>
    <row r="51">
      <c r="I51" s="81"/>
    </row>
    <row r="52">
      <c r="I52" s="81"/>
    </row>
    <row r="53">
      <c r="I53" s="81"/>
    </row>
    <row r="54">
      <c r="I54" s="81"/>
    </row>
    <row r="55">
      <c r="I55" s="81"/>
    </row>
    <row r="56">
      <c r="I56" s="81"/>
    </row>
    <row r="57">
      <c r="I57" s="81"/>
    </row>
    <row r="58">
      <c r="I58" s="81"/>
    </row>
    <row r="59">
      <c r="I59" s="81"/>
    </row>
    <row r="60">
      <c r="I60" s="81"/>
    </row>
    <row r="61">
      <c r="I61" s="81"/>
    </row>
    <row r="62">
      <c r="I62" s="81"/>
    </row>
    <row r="63">
      <c r="I63" s="81"/>
    </row>
    <row r="64">
      <c r="I64" s="81"/>
    </row>
    <row r="65">
      <c r="I65" s="81"/>
    </row>
    <row r="66">
      <c r="I66" s="81"/>
    </row>
    <row r="67">
      <c r="I67" s="81"/>
    </row>
    <row r="68">
      <c r="I68" s="81"/>
    </row>
    <row r="69">
      <c r="I69" s="81"/>
    </row>
    <row r="70">
      <c r="I70" s="81"/>
    </row>
    <row r="71">
      <c r="I71" s="81"/>
    </row>
    <row r="72">
      <c r="I72" s="81"/>
    </row>
    <row r="73">
      <c r="I73" s="81"/>
    </row>
    <row r="74">
      <c r="I74" s="81"/>
    </row>
    <row r="75">
      <c r="I75" s="81"/>
    </row>
    <row r="76">
      <c r="I76" s="81"/>
    </row>
    <row r="77">
      <c r="I77" s="81"/>
    </row>
    <row r="78">
      <c r="I78" s="81"/>
    </row>
    <row r="79">
      <c r="I79" s="81"/>
    </row>
    <row r="80">
      <c r="I80" s="81"/>
    </row>
    <row r="81">
      <c r="I81" s="81"/>
    </row>
    <row r="82">
      <c r="I82" s="81"/>
    </row>
    <row r="83">
      <c r="I83" s="81"/>
    </row>
    <row r="84">
      <c r="I84" s="81"/>
    </row>
    <row r="85">
      <c r="I85" s="81"/>
    </row>
    <row r="86">
      <c r="I86" s="81"/>
    </row>
    <row r="87">
      <c r="I87" s="81"/>
    </row>
    <row r="88">
      <c r="I88" s="81"/>
    </row>
    <row r="89">
      <c r="I89" s="81"/>
    </row>
    <row r="90">
      <c r="I90" s="81"/>
    </row>
    <row r="91">
      <c r="I91" s="81"/>
    </row>
    <row r="92">
      <c r="I92" s="81"/>
    </row>
    <row r="93">
      <c r="I93" s="81"/>
    </row>
    <row r="94">
      <c r="I94" s="81"/>
    </row>
    <row r="95">
      <c r="I95" s="81"/>
    </row>
    <row r="96">
      <c r="I96" s="81"/>
    </row>
    <row r="97">
      <c r="I97" s="81"/>
    </row>
    <row r="98">
      <c r="I98" s="81"/>
    </row>
    <row r="99">
      <c r="I99" s="81"/>
    </row>
    <row r="100">
      <c r="I100" s="81"/>
    </row>
    <row r="101">
      <c r="I101" s="81"/>
    </row>
    <row r="102">
      <c r="I102" s="81"/>
    </row>
    <row r="103">
      <c r="I103" s="81"/>
    </row>
    <row r="104">
      <c r="I104" s="81"/>
    </row>
    <row r="105">
      <c r="I105" s="81"/>
    </row>
    <row r="106">
      <c r="I106" s="81"/>
    </row>
    <row r="107">
      <c r="I107" s="81"/>
    </row>
    <row r="108">
      <c r="I108" s="81"/>
    </row>
    <row r="109">
      <c r="I109" s="81"/>
    </row>
    <row r="110">
      <c r="I110" s="81"/>
    </row>
    <row r="111">
      <c r="I111" s="81"/>
    </row>
    <row r="112">
      <c r="I112" s="81"/>
    </row>
    <row r="113">
      <c r="I113" s="81"/>
    </row>
    <row r="114">
      <c r="I114" s="81"/>
    </row>
    <row r="115">
      <c r="I115" s="81"/>
    </row>
    <row r="116">
      <c r="I116" s="81"/>
    </row>
    <row r="117">
      <c r="I117" s="81"/>
    </row>
    <row r="118">
      <c r="I118" s="81"/>
    </row>
    <row r="119">
      <c r="I119" s="81"/>
    </row>
    <row r="120">
      <c r="I120" s="81"/>
    </row>
    <row r="121">
      <c r="I121" s="81"/>
    </row>
    <row r="122">
      <c r="I122" s="81"/>
    </row>
    <row r="123">
      <c r="I123" s="81"/>
    </row>
    <row r="124">
      <c r="I124" s="81"/>
    </row>
    <row r="125">
      <c r="I125" s="81"/>
    </row>
    <row r="126">
      <c r="I126" s="81"/>
    </row>
    <row r="127">
      <c r="I127" s="81"/>
    </row>
    <row r="128">
      <c r="I128" s="81"/>
    </row>
    <row r="129">
      <c r="I129" s="81"/>
    </row>
    <row r="130">
      <c r="I130" s="81"/>
    </row>
    <row r="131">
      <c r="I131" s="81"/>
    </row>
    <row r="132">
      <c r="I132" s="81"/>
    </row>
    <row r="133">
      <c r="I133" s="81"/>
    </row>
    <row r="134">
      <c r="I134" s="81"/>
    </row>
    <row r="135">
      <c r="I135" s="81"/>
    </row>
    <row r="136">
      <c r="I136" s="81"/>
    </row>
    <row r="137">
      <c r="I137" s="81"/>
    </row>
    <row r="138">
      <c r="I138" s="81"/>
    </row>
    <row r="139">
      <c r="I139" s="81"/>
    </row>
    <row r="140">
      <c r="I140" s="81"/>
    </row>
    <row r="141">
      <c r="I141" s="81"/>
    </row>
    <row r="142">
      <c r="I142" s="81"/>
    </row>
    <row r="143">
      <c r="I143" s="81"/>
    </row>
    <row r="144">
      <c r="I144" s="81"/>
    </row>
    <row r="145">
      <c r="I145" s="81"/>
    </row>
    <row r="146">
      <c r="I146" s="81"/>
    </row>
    <row r="147">
      <c r="I147" s="81"/>
    </row>
    <row r="148">
      <c r="I148" s="81"/>
    </row>
    <row r="149">
      <c r="I149" s="81"/>
    </row>
    <row r="150">
      <c r="I150" s="81"/>
    </row>
    <row r="151">
      <c r="I151" s="81"/>
    </row>
    <row r="152">
      <c r="I152" s="81"/>
    </row>
    <row r="153">
      <c r="I153" s="81"/>
    </row>
    <row r="154">
      <c r="I154" s="81"/>
    </row>
    <row r="155">
      <c r="I155" s="81"/>
    </row>
    <row r="156">
      <c r="I156" s="81"/>
    </row>
    <row r="157">
      <c r="I157" s="81"/>
    </row>
    <row r="158">
      <c r="I158" s="81"/>
    </row>
    <row r="159">
      <c r="I159" s="81"/>
    </row>
    <row r="160">
      <c r="I160" s="81"/>
    </row>
    <row r="161">
      <c r="I161" s="81"/>
    </row>
    <row r="162">
      <c r="I162" s="81"/>
    </row>
    <row r="163">
      <c r="I163" s="81"/>
    </row>
    <row r="164">
      <c r="I164" s="81"/>
    </row>
    <row r="165">
      <c r="I165" s="81"/>
    </row>
    <row r="166">
      <c r="I166" s="81"/>
    </row>
    <row r="167">
      <c r="I167" s="81"/>
    </row>
    <row r="168">
      <c r="I168" s="81"/>
    </row>
    <row r="169">
      <c r="I169" s="81"/>
    </row>
    <row r="170">
      <c r="I170" s="81"/>
    </row>
    <row r="171">
      <c r="I171" s="81"/>
    </row>
    <row r="172">
      <c r="I172" s="81"/>
    </row>
    <row r="173">
      <c r="I173" s="81"/>
    </row>
    <row r="174">
      <c r="I174" s="81"/>
    </row>
    <row r="175">
      <c r="I175" s="81"/>
    </row>
    <row r="176">
      <c r="I176" s="81"/>
    </row>
    <row r="177">
      <c r="I177" s="81"/>
    </row>
    <row r="178">
      <c r="I178" s="81"/>
    </row>
    <row r="179">
      <c r="I179" s="81"/>
    </row>
    <row r="180">
      <c r="I180" s="81"/>
    </row>
    <row r="181">
      <c r="I181" s="81"/>
    </row>
    <row r="182">
      <c r="I182" s="81"/>
    </row>
    <row r="183">
      <c r="I183" s="81"/>
    </row>
    <row r="184">
      <c r="I184" s="81"/>
    </row>
    <row r="185">
      <c r="I185" s="81"/>
    </row>
    <row r="186">
      <c r="I186" s="81"/>
    </row>
    <row r="187">
      <c r="I187" s="81"/>
    </row>
    <row r="188">
      <c r="I188" s="81"/>
    </row>
    <row r="189">
      <c r="I189" s="81"/>
    </row>
    <row r="190">
      <c r="I190" s="81"/>
    </row>
    <row r="191">
      <c r="I191" s="81"/>
    </row>
    <row r="192">
      <c r="I192" s="81"/>
    </row>
    <row r="193">
      <c r="I193" s="81"/>
    </row>
    <row r="194">
      <c r="I194" s="81"/>
    </row>
    <row r="195">
      <c r="I195" s="81"/>
    </row>
    <row r="196">
      <c r="I196" s="81"/>
    </row>
    <row r="197">
      <c r="I197" s="81"/>
    </row>
    <row r="198">
      <c r="I198" s="81"/>
    </row>
    <row r="199">
      <c r="I199" s="81"/>
    </row>
    <row r="200">
      <c r="I200" s="81"/>
    </row>
    <row r="201">
      <c r="I201" s="81"/>
    </row>
    <row r="202">
      <c r="I202" s="81"/>
    </row>
    <row r="203">
      <c r="I203" s="81"/>
    </row>
    <row r="204">
      <c r="I204" s="81"/>
    </row>
    <row r="205">
      <c r="I205" s="81"/>
    </row>
    <row r="206">
      <c r="I206" s="81"/>
    </row>
    <row r="207">
      <c r="I207" s="81"/>
    </row>
    <row r="208">
      <c r="I208" s="81"/>
    </row>
    <row r="209">
      <c r="I209" s="81"/>
    </row>
    <row r="210">
      <c r="I210" s="81"/>
    </row>
    <row r="211">
      <c r="I211" s="81"/>
    </row>
    <row r="212">
      <c r="I212" s="81"/>
    </row>
    <row r="213">
      <c r="I213" s="81"/>
    </row>
    <row r="214">
      <c r="I214" s="81"/>
    </row>
    <row r="215">
      <c r="I215" s="81"/>
    </row>
    <row r="216">
      <c r="I216" s="81"/>
    </row>
    <row r="217">
      <c r="I217" s="81"/>
    </row>
    <row r="218">
      <c r="I218" s="81"/>
    </row>
    <row r="219">
      <c r="I219" s="81"/>
    </row>
    <row r="220">
      <c r="I220" s="81"/>
    </row>
    <row r="221">
      <c r="I221" s="81"/>
    </row>
    <row r="222">
      <c r="I222" s="81"/>
    </row>
    <row r="223">
      <c r="I223" s="81"/>
    </row>
    <row r="224">
      <c r="I224" s="81"/>
    </row>
    <row r="225">
      <c r="I225" s="81"/>
    </row>
    <row r="226">
      <c r="I226" s="81"/>
    </row>
    <row r="227">
      <c r="I227" s="81"/>
    </row>
    <row r="228">
      <c r="I228" s="81"/>
    </row>
    <row r="229">
      <c r="I229" s="81"/>
    </row>
    <row r="230">
      <c r="I230" s="81"/>
    </row>
    <row r="231">
      <c r="I231" s="81"/>
    </row>
    <row r="232">
      <c r="I232" s="81"/>
    </row>
    <row r="233">
      <c r="I233" s="81"/>
    </row>
    <row r="234">
      <c r="I234" s="81"/>
    </row>
    <row r="235">
      <c r="I235" s="81"/>
    </row>
    <row r="236">
      <c r="I236" s="81"/>
    </row>
    <row r="237">
      <c r="I237" s="81"/>
    </row>
    <row r="238">
      <c r="I238" s="81"/>
    </row>
    <row r="239">
      <c r="I239" s="81"/>
    </row>
    <row r="240">
      <c r="I240" s="81"/>
    </row>
    <row r="241">
      <c r="I241" s="81"/>
    </row>
    <row r="242">
      <c r="I242" s="81"/>
    </row>
    <row r="243">
      <c r="I243" s="81"/>
    </row>
    <row r="244">
      <c r="I244" s="81"/>
    </row>
    <row r="245">
      <c r="I245" s="81"/>
    </row>
    <row r="246">
      <c r="I246" s="81"/>
    </row>
    <row r="247">
      <c r="I247" s="81"/>
    </row>
    <row r="248">
      <c r="I248" s="81"/>
    </row>
    <row r="249">
      <c r="I249" s="81"/>
    </row>
    <row r="250">
      <c r="I250" s="81"/>
    </row>
    <row r="251">
      <c r="I251" s="81"/>
    </row>
    <row r="252">
      <c r="I252" s="81"/>
    </row>
    <row r="253">
      <c r="I253" s="81"/>
    </row>
    <row r="254">
      <c r="I254" s="81"/>
    </row>
    <row r="255">
      <c r="I255" s="81"/>
    </row>
    <row r="256">
      <c r="I256" s="81"/>
    </row>
    <row r="257">
      <c r="I257" s="81"/>
    </row>
    <row r="258">
      <c r="I258" s="81"/>
    </row>
    <row r="259">
      <c r="I259" s="81"/>
    </row>
    <row r="260">
      <c r="I260" s="81"/>
    </row>
    <row r="261">
      <c r="I261" s="81"/>
    </row>
    <row r="262">
      <c r="I262" s="81"/>
    </row>
    <row r="263">
      <c r="I263" s="81"/>
    </row>
    <row r="264">
      <c r="I264" s="81"/>
    </row>
    <row r="265">
      <c r="I265" s="81"/>
    </row>
    <row r="266">
      <c r="I266" s="81"/>
    </row>
    <row r="267">
      <c r="I267" s="81"/>
    </row>
    <row r="268">
      <c r="I268" s="81"/>
    </row>
    <row r="269">
      <c r="I269" s="81"/>
    </row>
    <row r="270">
      <c r="I270" s="81"/>
    </row>
    <row r="271">
      <c r="I271" s="81"/>
    </row>
    <row r="272">
      <c r="I272" s="81"/>
    </row>
    <row r="273">
      <c r="I273" s="81"/>
    </row>
    <row r="274">
      <c r="I274" s="81"/>
    </row>
    <row r="275">
      <c r="I275" s="81"/>
    </row>
    <row r="276">
      <c r="I276" s="81"/>
    </row>
    <row r="277">
      <c r="I277" s="81"/>
    </row>
    <row r="278">
      <c r="I278" s="81"/>
    </row>
    <row r="279">
      <c r="I279" s="81"/>
    </row>
    <row r="280">
      <c r="I280" s="81"/>
    </row>
    <row r="281">
      <c r="I281" s="81"/>
    </row>
    <row r="282">
      <c r="I282" s="81"/>
    </row>
    <row r="283">
      <c r="I283" s="81"/>
    </row>
    <row r="284">
      <c r="I284" s="81"/>
    </row>
    <row r="285">
      <c r="I285" s="81"/>
    </row>
    <row r="286">
      <c r="I286" s="81"/>
    </row>
    <row r="287">
      <c r="I287" s="81"/>
    </row>
    <row r="288">
      <c r="I288" s="81"/>
    </row>
    <row r="289">
      <c r="I289" s="81"/>
    </row>
    <row r="290">
      <c r="I290" s="81"/>
    </row>
    <row r="291">
      <c r="I291" s="81"/>
    </row>
    <row r="292">
      <c r="I292" s="81"/>
    </row>
    <row r="293">
      <c r="I293" s="81"/>
    </row>
    <row r="294">
      <c r="I294" s="81"/>
    </row>
    <row r="295">
      <c r="I295" s="81"/>
    </row>
    <row r="296">
      <c r="I296" s="81"/>
    </row>
    <row r="297">
      <c r="I297" s="81"/>
    </row>
    <row r="298">
      <c r="I298" s="81"/>
    </row>
    <row r="299">
      <c r="I299" s="81"/>
    </row>
    <row r="300">
      <c r="I300" s="81"/>
    </row>
    <row r="301">
      <c r="I301" s="81"/>
    </row>
    <row r="302">
      <c r="I302" s="81"/>
    </row>
    <row r="303">
      <c r="I303" s="81"/>
    </row>
    <row r="304">
      <c r="I304" s="81"/>
    </row>
    <row r="305">
      <c r="I305" s="81"/>
    </row>
    <row r="306">
      <c r="I306" s="81"/>
    </row>
    <row r="307">
      <c r="I307" s="81"/>
    </row>
    <row r="308">
      <c r="I308" s="81"/>
    </row>
    <row r="309">
      <c r="I309" s="81"/>
    </row>
    <row r="310">
      <c r="I310" s="81"/>
    </row>
    <row r="311">
      <c r="I311" s="81"/>
    </row>
    <row r="312">
      <c r="I312" s="81"/>
    </row>
    <row r="313">
      <c r="I313" s="81"/>
    </row>
    <row r="314">
      <c r="I314" s="81"/>
    </row>
    <row r="315">
      <c r="I315" s="81"/>
    </row>
    <row r="316">
      <c r="I316" s="81"/>
    </row>
    <row r="317">
      <c r="I317" s="81"/>
    </row>
    <row r="318">
      <c r="I318" s="81"/>
    </row>
    <row r="319">
      <c r="I319" s="81"/>
    </row>
    <row r="320">
      <c r="I320" s="81"/>
    </row>
    <row r="321">
      <c r="I321" s="81"/>
    </row>
    <row r="322">
      <c r="I322" s="81"/>
    </row>
    <row r="323">
      <c r="I323" s="81"/>
    </row>
    <row r="324">
      <c r="I324" s="81"/>
    </row>
    <row r="325">
      <c r="I325" s="81"/>
    </row>
    <row r="326">
      <c r="I326" s="81"/>
    </row>
    <row r="327">
      <c r="I327" s="81"/>
    </row>
    <row r="328">
      <c r="I328" s="81"/>
    </row>
    <row r="329">
      <c r="I329" s="81"/>
    </row>
    <row r="330">
      <c r="I330" s="81"/>
    </row>
    <row r="331">
      <c r="I331" s="81"/>
    </row>
    <row r="332">
      <c r="I332" s="81"/>
    </row>
    <row r="333">
      <c r="I333" s="81"/>
    </row>
    <row r="334">
      <c r="I334" s="81"/>
    </row>
    <row r="335">
      <c r="I335" s="81"/>
    </row>
    <row r="336">
      <c r="I336" s="81"/>
    </row>
    <row r="337">
      <c r="I337" s="81"/>
    </row>
    <row r="338">
      <c r="I338" s="81"/>
    </row>
    <row r="339">
      <c r="I339" s="81"/>
    </row>
    <row r="340">
      <c r="I340" s="81"/>
    </row>
    <row r="341">
      <c r="I341" s="81"/>
    </row>
    <row r="342">
      <c r="I342" s="81"/>
    </row>
    <row r="343">
      <c r="I343" s="81"/>
    </row>
    <row r="344">
      <c r="I344" s="81"/>
    </row>
    <row r="345">
      <c r="I345" s="81"/>
    </row>
    <row r="346">
      <c r="I346" s="81"/>
    </row>
    <row r="347">
      <c r="I347" s="81"/>
    </row>
    <row r="348">
      <c r="I348" s="81"/>
    </row>
    <row r="349">
      <c r="I349" s="81"/>
    </row>
    <row r="350">
      <c r="I350" s="81"/>
    </row>
    <row r="351">
      <c r="I351" s="81"/>
    </row>
    <row r="352">
      <c r="I352" s="81"/>
    </row>
    <row r="353">
      <c r="I353" s="81"/>
    </row>
    <row r="354">
      <c r="I354" s="81"/>
    </row>
    <row r="355">
      <c r="I355" s="81"/>
    </row>
    <row r="356">
      <c r="I356" s="81"/>
    </row>
    <row r="357">
      <c r="I357" s="81"/>
    </row>
    <row r="358">
      <c r="I358" s="81"/>
    </row>
    <row r="359">
      <c r="I359" s="81"/>
    </row>
    <row r="360">
      <c r="I360" s="81"/>
    </row>
    <row r="361">
      <c r="I361" s="81"/>
    </row>
    <row r="362">
      <c r="I362" s="81"/>
    </row>
    <row r="363">
      <c r="I363" s="81"/>
    </row>
    <row r="364">
      <c r="I364" s="81"/>
    </row>
    <row r="365">
      <c r="I365" s="81"/>
    </row>
    <row r="366">
      <c r="I366" s="81"/>
    </row>
    <row r="367">
      <c r="I367" s="81"/>
    </row>
    <row r="368">
      <c r="I368" s="81"/>
    </row>
    <row r="369">
      <c r="I369" s="81"/>
    </row>
    <row r="370">
      <c r="I370" s="81"/>
    </row>
    <row r="371">
      <c r="I371" s="81"/>
    </row>
    <row r="372">
      <c r="I372" s="81"/>
    </row>
    <row r="373">
      <c r="I373" s="81"/>
    </row>
    <row r="374">
      <c r="I374" s="81"/>
    </row>
    <row r="375">
      <c r="I375" s="81"/>
    </row>
    <row r="376">
      <c r="I376" s="81"/>
    </row>
    <row r="377">
      <c r="I377" s="81"/>
    </row>
    <row r="378">
      <c r="I378" s="81"/>
    </row>
    <row r="379">
      <c r="I379" s="81"/>
    </row>
    <row r="380">
      <c r="I380" s="81"/>
    </row>
    <row r="381">
      <c r="I381" s="81"/>
    </row>
    <row r="382">
      <c r="I382" s="81"/>
    </row>
    <row r="383">
      <c r="I383" s="81"/>
    </row>
    <row r="384">
      <c r="I384" s="81"/>
    </row>
    <row r="385">
      <c r="I385" s="81"/>
    </row>
    <row r="386">
      <c r="I386" s="81"/>
    </row>
    <row r="387">
      <c r="I387" s="81"/>
    </row>
    <row r="388">
      <c r="I388" s="81"/>
    </row>
    <row r="389">
      <c r="I389" s="81"/>
    </row>
    <row r="390">
      <c r="I390" s="81"/>
    </row>
    <row r="391">
      <c r="I391" s="81"/>
    </row>
    <row r="392">
      <c r="I392" s="81"/>
    </row>
    <row r="393">
      <c r="I393" s="81"/>
    </row>
    <row r="394">
      <c r="I394" s="81"/>
    </row>
    <row r="395">
      <c r="I395" s="81"/>
    </row>
    <row r="396">
      <c r="I396" s="81"/>
    </row>
    <row r="397">
      <c r="I397" s="81"/>
    </row>
    <row r="398">
      <c r="I398" s="81"/>
    </row>
    <row r="399">
      <c r="I399" s="81"/>
    </row>
    <row r="400">
      <c r="I400" s="81"/>
    </row>
    <row r="401">
      <c r="I401" s="81"/>
    </row>
    <row r="402">
      <c r="I402" s="81"/>
    </row>
    <row r="403">
      <c r="I403" s="81"/>
    </row>
    <row r="404">
      <c r="I404" s="81"/>
    </row>
    <row r="405">
      <c r="I405" s="81"/>
    </row>
    <row r="406">
      <c r="I406" s="81"/>
    </row>
    <row r="407">
      <c r="I407" s="81"/>
    </row>
    <row r="408">
      <c r="I408" s="81"/>
    </row>
    <row r="409">
      <c r="I409" s="81"/>
    </row>
    <row r="410">
      <c r="I410" s="81"/>
    </row>
    <row r="411">
      <c r="I411" s="81"/>
    </row>
    <row r="412">
      <c r="I412" s="81"/>
    </row>
    <row r="413">
      <c r="I413" s="81"/>
    </row>
    <row r="414">
      <c r="I414" s="81"/>
    </row>
    <row r="415">
      <c r="I415" s="81"/>
    </row>
    <row r="416">
      <c r="I416" s="81"/>
    </row>
    <row r="417">
      <c r="I417" s="81"/>
    </row>
    <row r="418">
      <c r="I418" s="81"/>
    </row>
    <row r="419">
      <c r="I419" s="81"/>
    </row>
    <row r="420">
      <c r="I420" s="81"/>
    </row>
    <row r="421">
      <c r="I421" s="81"/>
    </row>
    <row r="422">
      <c r="I422" s="81"/>
    </row>
    <row r="423">
      <c r="I423" s="81"/>
    </row>
    <row r="424">
      <c r="I424" s="81"/>
    </row>
    <row r="425">
      <c r="I425" s="81"/>
    </row>
    <row r="426">
      <c r="I426" s="81"/>
    </row>
    <row r="427">
      <c r="I427" s="81"/>
    </row>
    <row r="428">
      <c r="I428" s="81"/>
    </row>
    <row r="429">
      <c r="I429" s="81"/>
    </row>
    <row r="430">
      <c r="I430" s="81"/>
    </row>
    <row r="431">
      <c r="I431" s="81"/>
    </row>
    <row r="432">
      <c r="I432" s="81"/>
    </row>
    <row r="433">
      <c r="I433" s="81"/>
    </row>
    <row r="434">
      <c r="I434" s="81"/>
    </row>
    <row r="435">
      <c r="I435" s="81"/>
    </row>
    <row r="436">
      <c r="I436" s="81"/>
    </row>
    <row r="437">
      <c r="I437" s="81"/>
    </row>
    <row r="438">
      <c r="I438" s="81"/>
    </row>
    <row r="439">
      <c r="I439" s="81"/>
    </row>
    <row r="440">
      <c r="I440" s="81"/>
    </row>
    <row r="441">
      <c r="I441" s="81"/>
    </row>
    <row r="442">
      <c r="I442" s="81"/>
    </row>
    <row r="443">
      <c r="I443" s="81"/>
    </row>
    <row r="444">
      <c r="I444" s="81"/>
    </row>
    <row r="445">
      <c r="I445" s="81"/>
    </row>
    <row r="446">
      <c r="I446" s="81"/>
    </row>
    <row r="447">
      <c r="I447" s="81"/>
    </row>
    <row r="448">
      <c r="I448" s="81"/>
    </row>
    <row r="449">
      <c r="I449" s="81"/>
    </row>
    <row r="450">
      <c r="I450" s="81"/>
    </row>
    <row r="451">
      <c r="I451" s="81"/>
    </row>
    <row r="452">
      <c r="I452" s="81"/>
    </row>
    <row r="453">
      <c r="I453" s="81"/>
    </row>
    <row r="454">
      <c r="I454" s="81"/>
    </row>
    <row r="455">
      <c r="I455" s="81"/>
    </row>
    <row r="456">
      <c r="I456" s="81"/>
    </row>
    <row r="457">
      <c r="I457" s="81"/>
    </row>
    <row r="458">
      <c r="I458" s="81"/>
    </row>
    <row r="459">
      <c r="I459" s="81"/>
    </row>
    <row r="460">
      <c r="I460" s="81"/>
    </row>
    <row r="461">
      <c r="I461" s="81"/>
    </row>
    <row r="462">
      <c r="I462" s="81"/>
    </row>
    <row r="463">
      <c r="I463" s="81"/>
    </row>
    <row r="464">
      <c r="I464" s="81"/>
    </row>
    <row r="465">
      <c r="I465" s="81"/>
    </row>
    <row r="466">
      <c r="I466" s="81"/>
    </row>
    <row r="467">
      <c r="I467" s="81"/>
    </row>
    <row r="468">
      <c r="I468" s="81"/>
    </row>
    <row r="469">
      <c r="I469" s="81"/>
    </row>
    <row r="470">
      <c r="I470" s="81"/>
    </row>
    <row r="471">
      <c r="I471" s="81"/>
    </row>
    <row r="472">
      <c r="I472" s="81"/>
    </row>
    <row r="473">
      <c r="I473" s="81"/>
    </row>
    <row r="474">
      <c r="I474" s="81"/>
    </row>
    <row r="475">
      <c r="I475" s="81"/>
    </row>
    <row r="476">
      <c r="I476" s="81"/>
    </row>
    <row r="477">
      <c r="I477" s="81"/>
    </row>
    <row r="478">
      <c r="I478" s="81"/>
    </row>
    <row r="479">
      <c r="I479" s="81"/>
    </row>
    <row r="480">
      <c r="I480" s="81"/>
    </row>
    <row r="481">
      <c r="I481" s="81"/>
    </row>
    <row r="482">
      <c r="I482" s="81"/>
    </row>
    <row r="483">
      <c r="I483" s="81"/>
    </row>
    <row r="484">
      <c r="I484" s="81"/>
    </row>
    <row r="485">
      <c r="I485" s="81"/>
    </row>
    <row r="486">
      <c r="I486" s="81"/>
    </row>
    <row r="487">
      <c r="I487" s="81"/>
    </row>
    <row r="488">
      <c r="I488" s="81"/>
    </row>
    <row r="489">
      <c r="I489" s="81"/>
    </row>
    <row r="490">
      <c r="I490" s="81"/>
    </row>
    <row r="491">
      <c r="I491" s="81"/>
    </row>
    <row r="492">
      <c r="I492" s="81"/>
    </row>
    <row r="493">
      <c r="I493" s="81"/>
    </row>
    <row r="494">
      <c r="I494" s="81"/>
    </row>
    <row r="495">
      <c r="I495" s="81"/>
    </row>
    <row r="496">
      <c r="I496" s="81"/>
    </row>
    <row r="497">
      <c r="I497" s="81"/>
    </row>
    <row r="498">
      <c r="I498" s="81"/>
    </row>
    <row r="499">
      <c r="I499" s="81"/>
    </row>
    <row r="500">
      <c r="I500" s="81"/>
    </row>
    <row r="501">
      <c r="I501" s="81"/>
    </row>
    <row r="502">
      <c r="I502" s="81"/>
    </row>
    <row r="503">
      <c r="I503" s="81"/>
    </row>
    <row r="504">
      <c r="I504" s="81"/>
    </row>
    <row r="505">
      <c r="I505" s="81"/>
    </row>
    <row r="506">
      <c r="I506" s="81"/>
    </row>
    <row r="507">
      <c r="I507" s="81"/>
    </row>
    <row r="508">
      <c r="I508" s="81"/>
    </row>
    <row r="509">
      <c r="I509" s="81"/>
    </row>
    <row r="510">
      <c r="I510" s="81"/>
    </row>
    <row r="511">
      <c r="I511" s="81"/>
    </row>
    <row r="512">
      <c r="I512" s="81"/>
    </row>
    <row r="513">
      <c r="I513" s="81"/>
    </row>
    <row r="514">
      <c r="I514" s="81"/>
    </row>
    <row r="515">
      <c r="I515" s="81"/>
    </row>
    <row r="516">
      <c r="I516" s="81"/>
    </row>
    <row r="517">
      <c r="I517" s="81"/>
    </row>
    <row r="518">
      <c r="I518" s="81"/>
    </row>
    <row r="519">
      <c r="I519" s="81"/>
    </row>
    <row r="520">
      <c r="I520" s="81"/>
    </row>
    <row r="521">
      <c r="I521" s="81"/>
    </row>
    <row r="522">
      <c r="I522" s="81"/>
    </row>
    <row r="523">
      <c r="I523" s="81"/>
    </row>
    <row r="524">
      <c r="I524" s="81"/>
    </row>
    <row r="525">
      <c r="I525" s="81"/>
    </row>
    <row r="526">
      <c r="I526" s="81"/>
    </row>
    <row r="527">
      <c r="I527" s="81"/>
    </row>
    <row r="528">
      <c r="I528" s="81"/>
    </row>
    <row r="529">
      <c r="I529" s="81"/>
    </row>
    <row r="530">
      <c r="I530" s="81"/>
    </row>
    <row r="531">
      <c r="I531" s="81"/>
    </row>
    <row r="532">
      <c r="I532" s="81"/>
    </row>
    <row r="533">
      <c r="I533" s="81"/>
    </row>
    <row r="534">
      <c r="I534" s="81"/>
    </row>
    <row r="535">
      <c r="I535" s="81"/>
    </row>
    <row r="536">
      <c r="I536" s="81"/>
    </row>
    <row r="537">
      <c r="I537" s="81"/>
    </row>
    <row r="538">
      <c r="I538" s="81"/>
    </row>
    <row r="539">
      <c r="I539" s="81"/>
    </row>
    <row r="540">
      <c r="I540" s="81"/>
    </row>
    <row r="541">
      <c r="I541" s="81"/>
    </row>
    <row r="542">
      <c r="I542" s="81"/>
    </row>
    <row r="543">
      <c r="I543" s="81"/>
    </row>
    <row r="544">
      <c r="I544" s="81"/>
    </row>
    <row r="545">
      <c r="I545" s="81"/>
    </row>
    <row r="546">
      <c r="I546" s="81"/>
    </row>
    <row r="547">
      <c r="I547" s="81"/>
    </row>
    <row r="548">
      <c r="I548" s="81"/>
    </row>
    <row r="549">
      <c r="I549" s="81"/>
    </row>
    <row r="550">
      <c r="I550" s="81"/>
    </row>
    <row r="551">
      <c r="I551" s="81"/>
    </row>
    <row r="552">
      <c r="I552" s="81"/>
    </row>
    <row r="553">
      <c r="I553" s="81"/>
    </row>
    <row r="554">
      <c r="I554" s="81"/>
    </row>
    <row r="555">
      <c r="I555" s="81"/>
    </row>
    <row r="556">
      <c r="I556" s="81"/>
    </row>
    <row r="557">
      <c r="I557" s="81"/>
    </row>
    <row r="558">
      <c r="I558" s="81"/>
    </row>
    <row r="559">
      <c r="I559" s="81"/>
    </row>
    <row r="560">
      <c r="I560" s="81"/>
    </row>
    <row r="561">
      <c r="I561" s="81"/>
    </row>
    <row r="562">
      <c r="I562" s="81"/>
    </row>
    <row r="563">
      <c r="I563" s="81"/>
    </row>
    <row r="564">
      <c r="I564" s="81"/>
    </row>
    <row r="565">
      <c r="I565" s="81"/>
    </row>
    <row r="566">
      <c r="I566" s="81"/>
    </row>
    <row r="567">
      <c r="I567" s="81"/>
    </row>
    <row r="568">
      <c r="I568" s="81"/>
    </row>
    <row r="569">
      <c r="I569" s="81"/>
    </row>
    <row r="570">
      <c r="I570" s="81"/>
    </row>
    <row r="571">
      <c r="I571" s="81"/>
    </row>
    <row r="572">
      <c r="I572" s="81"/>
    </row>
    <row r="573">
      <c r="I573" s="81"/>
    </row>
    <row r="574">
      <c r="I574" s="81"/>
    </row>
    <row r="575">
      <c r="I575" s="81"/>
    </row>
    <row r="576">
      <c r="I576" s="81"/>
    </row>
    <row r="577">
      <c r="I577" s="81"/>
    </row>
    <row r="578">
      <c r="I578" s="81"/>
    </row>
    <row r="579">
      <c r="I579" s="81"/>
    </row>
    <row r="580">
      <c r="I580" s="81"/>
    </row>
    <row r="581">
      <c r="I581" s="81"/>
    </row>
    <row r="582">
      <c r="I582" s="81"/>
    </row>
    <row r="583">
      <c r="I583" s="81"/>
    </row>
    <row r="584">
      <c r="I584" s="81"/>
    </row>
    <row r="585">
      <c r="I585" s="81"/>
    </row>
    <row r="586">
      <c r="I586" s="81"/>
    </row>
    <row r="587">
      <c r="I587" s="81"/>
    </row>
    <row r="588">
      <c r="I588" s="81"/>
    </row>
    <row r="589">
      <c r="I589" s="81"/>
    </row>
    <row r="590">
      <c r="I590" s="81"/>
    </row>
    <row r="591">
      <c r="I591" s="81"/>
    </row>
    <row r="592">
      <c r="I592" s="81"/>
    </row>
    <row r="593">
      <c r="I593" s="81"/>
    </row>
    <row r="594">
      <c r="I594" s="81"/>
    </row>
    <row r="595">
      <c r="I595" s="81"/>
    </row>
    <row r="596">
      <c r="I596" s="81"/>
    </row>
    <row r="597">
      <c r="I597" s="81"/>
    </row>
    <row r="598">
      <c r="I598" s="81"/>
    </row>
    <row r="599">
      <c r="I599" s="81"/>
    </row>
    <row r="600">
      <c r="I600" s="81"/>
    </row>
    <row r="601">
      <c r="I601" s="81"/>
    </row>
    <row r="602">
      <c r="I602" s="81"/>
    </row>
    <row r="603">
      <c r="I603" s="81"/>
    </row>
    <row r="604">
      <c r="I604" s="81"/>
    </row>
    <row r="605">
      <c r="I605" s="81"/>
    </row>
    <row r="606">
      <c r="I606" s="81"/>
    </row>
    <row r="607">
      <c r="I607" s="81"/>
    </row>
    <row r="608">
      <c r="I608" s="81"/>
    </row>
    <row r="609">
      <c r="I609" s="81"/>
    </row>
    <row r="610">
      <c r="I610" s="81"/>
    </row>
    <row r="611">
      <c r="I611" s="81"/>
    </row>
    <row r="612">
      <c r="I612" s="81"/>
    </row>
    <row r="613">
      <c r="I613" s="81"/>
    </row>
    <row r="614">
      <c r="I614" s="81"/>
    </row>
    <row r="615">
      <c r="I615" s="81"/>
    </row>
    <row r="616">
      <c r="I616" s="81"/>
    </row>
    <row r="617">
      <c r="I617" s="81"/>
    </row>
    <row r="618">
      <c r="I618" s="81"/>
    </row>
    <row r="619">
      <c r="I619" s="81"/>
    </row>
    <row r="620">
      <c r="I620" s="81"/>
    </row>
    <row r="621">
      <c r="I621" s="81"/>
    </row>
    <row r="622">
      <c r="I622" s="81"/>
    </row>
    <row r="623">
      <c r="I623" s="81"/>
    </row>
    <row r="624">
      <c r="I624" s="81"/>
    </row>
    <row r="625">
      <c r="I625" s="81"/>
    </row>
    <row r="626">
      <c r="I626" s="81"/>
    </row>
    <row r="627">
      <c r="I627" s="81"/>
    </row>
    <row r="628">
      <c r="I628" s="81"/>
    </row>
    <row r="629">
      <c r="I629" s="81"/>
    </row>
    <row r="630">
      <c r="I630" s="81"/>
    </row>
    <row r="631">
      <c r="I631" s="81"/>
    </row>
    <row r="632">
      <c r="I632" s="81"/>
    </row>
    <row r="633">
      <c r="I633" s="81"/>
    </row>
    <row r="634">
      <c r="I634" s="81"/>
    </row>
    <row r="635">
      <c r="I635" s="81"/>
    </row>
    <row r="636">
      <c r="I636" s="81"/>
    </row>
    <row r="637">
      <c r="I637" s="81"/>
    </row>
    <row r="638">
      <c r="I638" s="81"/>
    </row>
    <row r="639">
      <c r="I639" s="81"/>
    </row>
    <row r="640">
      <c r="I640" s="81"/>
    </row>
    <row r="641">
      <c r="I641" s="81"/>
    </row>
    <row r="642">
      <c r="I642" s="81"/>
    </row>
    <row r="643">
      <c r="I643" s="81"/>
    </row>
    <row r="644">
      <c r="I644" s="81"/>
    </row>
    <row r="645">
      <c r="I645" s="81"/>
    </row>
    <row r="646">
      <c r="I646" s="81"/>
    </row>
    <row r="647">
      <c r="I647" s="81"/>
    </row>
    <row r="648">
      <c r="I648" s="81"/>
    </row>
    <row r="649">
      <c r="I649" s="81"/>
    </row>
    <row r="650">
      <c r="I650" s="81"/>
    </row>
    <row r="651">
      <c r="I651" s="81"/>
    </row>
    <row r="652">
      <c r="I652" s="81"/>
    </row>
    <row r="653">
      <c r="I653" s="81"/>
    </row>
    <row r="654">
      <c r="I654" s="81"/>
    </row>
    <row r="655">
      <c r="I655" s="81"/>
    </row>
    <row r="656">
      <c r="I656" s="81"/>
    </row>
    <row r="657">
      <c r="I657" s="81"/>
    </row>
    <row r="658">
      <c r="I658" s="81"/>
    </row>
    <row r="659">
      <c r="I659" s="81"/>
    </row>
    <row r="660">
      <c r="I660" s="81"/>
    </row>
    <row r="661">
      <c r="I661" s="81"/>
    </row>
    <row r="662">
      <c r="I662" s="81"/>
    </row>
    <row r="663">
      <c r="I663" s="81"/>
    </row>
    <row r="664">
      <c r="I664" s="81"/>
    </row>
    <row r="665">
      <c r="I665" s="81"/>
    </row>
    <row r="666">
      <c r="I666" s="81"/>
    </row>
    <row r="667">
      <c r="I667" s="81"/>
    </row>
    <row r="668">
      <c r="I668" s="81"/>
    </row>
    <row r="669">
      <c r="I669" s="81"/>
    </row>
    <row r="670">
      <c r="I670" s="81"/>
    </row>
    <row r="671">
      <c r="I671" s="81"/>
    </row>
    <row r="672">
      <c r="I672" s="81"/>
    </row>
    <row r="673">
      <c r="I673" s="81"/>
    </row>
    <row r="674">
      <c r="I674" s="81"/>
    </row>
    <row r="675">
      <c r="I675" s="81"/>
    </row>
    <row r="676">
      <c r="I676" s="81"/>
    </row>
    <row r="677">
      <c r="I677" s="81"/>
    </row>
    <row r="678">
      <c r="I678" s="81"/>
    </row>
    <row r="679">
      <c r="I679" s="81"/>
    </row>
    <row r="680">
      <c r="I680" s="81"/>
    </row>
    <row r="681">
      <c r="I681" s="81"/>
    </row>
    <row r="682">
      <c r="I682" s="81"/>
    </row>
    <row r="683">
      <c r="I683" s="81"/>
    </row>
    <row r="684">
      <c r="I684" s="81"/>
    </row>
    <row r="685">
      <c r="I685" s="81"/>
    </row>
    <row r="686">
      <c r="I686" s="81"/>
    </row>
    <row r="687">
      <c r="I687" s="81"/>
    </row>
    <row r="688">
      <c r="I688" s="81"/>
    </row>
    <row r="689">
      <c r="I689" s="81"/>
    </row>
    <row r="690">
      <c r="I690" s="81"/>
    </row>
    <row r="691">
      <c r="I691" s="81"/>
    </row>
    <row r="692">
      <c r="I692" s="81"/>
    </row>
    <row r="693">
      <c r="I693" s="81"/>
    </row>
    <row r="694">
      <c r="I694" s="81"/>
    </row>
    <row r="695">
      <c r="I695" s="81"/>
    </row>
    <row r="696">
      <c r="I696" s="81"/>
    </row>
    <row r="697">
      <c r="I697" s="81"/>
    </row>
    <row r="698">
      <c r="I698" s="81"/>
    </row>
    <row r="699">
      <c r="I699" s="81"/>
    </row>
    <row r="700">
      <c r="I700" s="81"/>
    </row>
    <row r="701">
      <c r="I701" s="81"/>
    </row>
    <row r="702">
      <c r="I702" s="81"/>
    </row>
    <row r="703">
      <c r="I703" s="81"/>
    </row>
    <row r="704">
      <c r="I704" s="81"/>
    </row>
    <row r="705">
      <c r="I705" s="81"/>
    </row>
    <row r="706">
      <c r="I706" s="81"/>
    </row>
    <row r="707">
      <c r="I707" s="81"/>
    </row>
    <row r="708">
      <c r="I708" s="81"/>
    </row>
    <row r="709">
      <c r="I709" s="81"/>
    </row>
    <row r="710">
      <c r="I710" s="81"/>
    </row>
    <row r="711">
      <c r="I711" s="81"/>
    </row>
    <row r="712">
      <c r="I712" s="81"/>
    </row>
    <row r="713">
      <c r="I713" s="81"/>
    </row>
    <row r="714">
      <c r="I714" s="81"/>
    </row>
    <row r="715">
      <c r="I715" s="81"/>
    </row>
    <row r="716">
      <c r="I716" s="81"/>
    </row>
    <row r="717">
      <c r="I717" s="81"/>
    </row>
    <row r="718">
      <c r="I718" s="81"/>
    </row>
    <row r="719">
      <c r="I719" s="81"/>
    </row>
    <row r="720">
      <c r="I720" s="81"/>
    </row>
    <row r="721">
      <c r="I721" s="81"/>
    </row>
    <row r="722">
      <c r="I722" s="81"/>
    </row>
    <row r="723">
      <c r="I723" s="81"/>
    </row>
    <row r="724">
      <c r="I724" s="81"/>
    </row>
    <row r="725">
      <c r="I725" s="81"/>
    </row>
    <row r="726">
      <c r="I726" s="81"/>
    </row>
    <row r="727">
      <c r="I727" s="81"/>
    </row>
    <row r="728">
      <c r="I728" s="81"/>
    </row>
    <row r="729">
      <c r="I729" s="81"/>
    </row>
    <row r="730">
      <c r="I730" s="81"/>
    </row>
    <row r="731">
      <c r="I731" s="81"/>
    </row>
    <row r="732">
      <c r="I732" s="81"/>
    </row>
    <row r="733">
      <c r="I733" s="81"/>
    </row>
    <row r="734">
      <c r="I734" s="81"/>
    </row>
    <row r="735">
      <c r="I735" s="81"/>
    </row>
    <row r="736">
      <c r="I736" s="81"/>
    </row>
    <row r="737">
      <c r="I737" s="81"/>
    </row>
    <row r="738">
      <c r="I738" s="81"/>
    </row>
    <row r="739">
      <c r="I739" s="81"/>
    </row>
    <row r="740">
      <c r="I740" s="81"/>
    </row>
    <row r="741">
      <c r="I741" s="81"/>
    </row>
    <row r="742">
      <c r="I742" s="81"/>
    </row>
    <row r="743">
      <c r="I743" s="81"/>
    </row>
    <row r="744">
      <c r="I744" s="81"/>
    </row>
    <row r="745">
      <c r="I745" s="81"/>
    </row>
    <row r="746">
      <c r="I746" s="81"/>
    </row>
    <row r="747">
      <c r="I747" s="81"/>
    </row>
    <row r="748">
      <c r="I748" s="81"/>
    </row>
    <row r="749">
      <c r="I749" s="81"/>
    </row>
    <row r="750">
      <c r="I750" s="81"/>
    </row>
    <row r="751">
      <c r="I751" s="81"/>
    </row>
    <row r="752">
      <c r="I752" s="81"/>
    </row>
    <row r="753">
      <c r="I753" s="81"/>
    </row>
    <row r="754">
      <c r="I754" s="81"/>
    </row>
    <row r="755">
      <c r="I755" s="81"/>
    </row>
    <row r="756">
      <c r="I756" s="81"/>
    </row>
    <row r="757">
      <c r="I757" s="81"/>
    </row>
    <row r="758">
      <c r="I758" s="81"/>
    </row>
    <row r="759">
      <c r="I759" s="81"/>
    </row>
    <row r="760">
      <c r="I760" s="81"/>
    </row>
    <row r="761">
      <c r="I761" s="81"/>
    </row>
    <row r="762">
      <c r="I762" s="81"/>
    </row>
    <row r="763">
      <c r="I763" s="81"/>
    </row>
    <row r="764">
      <c r="I764" s="81"/>
    </row>
    <row r="765">
      <c r="I765" s="81"/>
    </row>
    <row r="766">
      <c r="I766" s="81"/>
    </row>
    <row r="767">
      <c r="I767" s="81"/>
    </row>
    <row r="768">
      <c r="I768" s="81"/>
    </row>
    <row r="769">
      <c r="I769" s="81"/>
    </row>
    <row r="770">
      <c r="I770" s="81"/>
    </row>
    <row r="771">
      <c r="I771" s="81"/>
    </row>
    <row r="772">
      <c r="I772" s="81"/>
    </row>
    <row r="773">
      <c r="I773" s="81"/>
    </row>
    <row r="774">
      <c r="I774" s="81"/>
    </row>
    <row r="775">
      <c r="I775" s="81"/>
    </row>
    <row r="776">
      <c r="I776" s="81"/>
    </row>
    <row r="777">
      <c r="I777" s="81"/>
    </row>
    <row r="778">
      <c r="I778" s="81"/>
    </row>
    <row r="779">
      <c r="I779" s="81"/>
    </row>
    <row r="780">
      <c r="I780" s="81"/>
    </row>
    <row r="781">
      <c r="I781" s="81"/>
    </row>
    <row r="782">
      <c r="I782" s="81"/>
    </row>
    <row r="783">
      <c r="I783" s="81"/>
    </row>
    <row r="784">
      <c r="I784" s="81"/>
    </row>
    <row r="785">
      <c r="I785" s="81"/>
    </row>
    <row r="786">
      <c r="I786" s="81"/>
    </row>
    <row r="787">
      <c r="I787" s="81"/>
    </row>
    <row r="788">
      <c r="I788" s="81"/>
    </row>
    <row r="789">
      <c r="I789" s="81"/>
    </row>
    <row r="790">
      <c r="I790" s="81"/>
    </row>
    <row r="791">
      <c r="I791" s="81"/>
    </row>
    <row r="792">
      <c r="I792" s="81"/>
    </row>
    <row r="793">
      <c r="I793" s="81"/>
    </row>
    <row r="794">
      <c r="I794" s="81"/>
    </row>
    <row r="795">
      <c r="I795" s="81"/>
    </row>
    <row r="796">
      <c r="I796" s="81"/>
    </row>
    <row r="797">
      <c r="I797" s="81"/>
    </row>
    <row r="798">
      <c r="I798" s="81"/>
    </row>
    <row r="799">
      <c r="I799" s="81"/>
    </row>
    <row r="800">
      <c r="I800" s="81"/>
    </row>
    <row r="801">
      <c r="I801" s="81"/>
    </row>
    <row r="802">
      <c r="I802" s="81"/>
    </row>
    <row r="803">
      <c r="I803" s="81"/>
    </row>
    <row r="804">
      <c r="I804" s="81"/>
    </row>
    <row r="805">
      <c r="I805" s="81"/>
    </row>
    <row r="806">
      <c r="I806" s="81"/>
    </row>
    <row r="807">
      <c r="I807" s="81"/>
    </row>
    <row r="808">
      <c r="I808" s="81"/>
    </row>
    <row r="809">
      <c r="I809" s="81"/>
    </row>
    <row r="810">
      <c r="I810" s="81"/>
    </row>
    <row r="811">
      <c r="I811" s="81"/>
    </row>
    <row r="812">
      <c r="I812" s="81"/>
    </row>
    <row r="813">
      <c r="I813" s="81"/>
    </row>
    <row r="814">
      <c r="I814" s="81"/>
    </row>
    <row r="815">
      <c r="I815" s="81"/>
    </row>
    <row r="816">
      <c r="I816" s="81"/>
    </row>
    <row r="817">
      <c r="I817" s="81"/>
    </row>
    <row r="818">
      <c r="I818" s="81"/>
    </row>
    <row r="819">
      <c r="I819" s="81"/>
    </row>
    <row r="820">
      <c r="I820" s="81"/>
    </row>
    <row r="821">
      <c r="I821" s="81"/>
    </row>
    <row r="822">
      <c r="I822" s="81"/>
    </row>
    <row r="823">
      <c r="I823" s="81"/>
    </row>
    <row r="824">
      <c r="I824" s="81"/>
    </row>
    <row r="825">
      <c r="I825" s="81"/>
    </row>
    <row r="826">
      <c r="I826" s="81"/>
    </row>
    <row r="827">
      <c r="I827" s="81"/>
    </row>
    <row r="828">
      <c r="I828" s="81"/>
    </row>
    <row r="829">
      <c r="I829" s="81"/>
    </row>
    <row r="830">
      <c r="I830" s="81"/>
    </row>
    <row r="831">
      <c r="I831" s="81"/>
    </row>
    <row r="832">
      <c r="I832" s="81"/>
    </row>
    <row r="833">
      <c r="I833" s="81"/>
    </row>
    <row r="834">
      <c r="I834" s="81"/>
    </row>
    <row r="835">
      <c r="I835" s="81"/>
    </row>
    <row r="836">
      <c r="I836" s="81"/>
    </row>
    <row r="837">
      <c r="I837" s="81"/>
    </row>
    <row r="838">
      <c r="I838" s="81"/>
    </row>
    <row r="839">
      <c r="I839" s="81"/>
    </row>
    <row r="840">
      <c r="I840" s="81"/>
    </row>
    <row r="841">
      <c r="I841" s="81"/>
    </row>
    <row r="842">
      <c r="I842" s="81"/>
    </row>
    <row r="843">
      <c r="I843" s="81"/>
    </row>
    <row r="844">
      <c r="I844" s="81"/>
    </row>
    <row r="845">
      <c r="I845" s="81"/>
    </row>
    <row r="846">
      <c r="I846" s="81"/>
    </row>
    <row r="847">
      <c r="I847" s="81"/>
    </row>
    <row r="848">
      <c r="I848" s="81"/>
    </row>
    <row r="849">
      <c r="I849" s="81"/>
    </row>
    <row r="850">
      <c r="I850" s="81"/>
    </row>
    <row r="851">
      <c r="I851" s="81"/>
    </row>
    <row r="852">
      <c r="I852" s="81"/>
    </row>
    <row r="853">
      <c r="I853" s="81"/>
    </row>
    <row r="854">
      <c r="I854" s="81"/>
    </row>
    <row r="855">
      <c r="I855" s="81"/>
    </row>
    <row r="856">
      <c r="I856" s="81"/>
    </row>
    <row r="857">
      <c r="I857" s="81"/>
    </row>
    <row r="858">
      <c r="I858" s="81"/>
    </row>
    <row r="859">
      <c r="I859" s="81"/>
    </row>
    <row r="860">
      <c r="I860" s="81"/>
    </row>
    <row r="861">
      <c r="I861" s="81"/>
    </row>
    <row r="862">
      <c r="I862" s="81"/>
    </row>
    <row r="863">
      <c r="I863" s="81"/>
    </row>
    <row r="864">
      <c r="I864" s="81"/>
    </row>
    <row r="865">
      <c r="I865" s="81"/>
    </row>
    <row r="866">
      <c r="I866" s="81"/>
    </row>
    <row r="867">
      <c r="I867" s="81"/>
    </row>
    <row r="868">
      <c r="I868" s="81"/>
    </row>
    <row r="869">
      <c r="I869" s="81"/>
    </row>
    <row r="870">
      <c r="I870" s="81"/>
    </row>
    <row r="871">
      <c r="I871" s="81"/>
    </row>
    <row r="872">
      <c r="I872" s="81"/>
    </row>
    <row r="873">
      <c r="I873" s="81"/>
    </row>
    <row r="874">
      <c r="I874" s="81"/>
    </row>
    <row r="875">
      <c r="I875" s="81"/>
    </row>
    <row r="876">
      <c r="I876" s="81"/>
    </row>
    <row r="877">
      <c r="I877" s="81"/>
    </row>
    <row r="878">
      <c r="I878" s="81"/>
    </row>
    <row r="879">
      <c r="I879" s="81"/>
    </row>
    <row r="880">
      <c r="I880" s="81"/>
    </row>
    <row r="881">
      <c r="I881" s="81"/>
    </row>
    <row r="882">
      <c r="I882" s="81"/>
    </row>
    <row r="883">
      <c r="I883" s="81"/>
    </row>
    <row r="884">
      <c r="I884" s="81"/>
    </row>
    <row r="885">
      <c r="I885" s="81"/>
    </row>
    <row r="886">
      <c r="I886" s="81"/>
    </row>
    <row r="887">
      <c r="I887" s="81"/>
    </row>
    <row r="888">
      <c r="I888" s="81"/>
    </row>
    <row r="889">
      <c r="I889" s="81"/>
    </row>
    <row r="890">
      <c r="I890" s="81"/>
    </row>
    <row r="891">
      <c r="I891" s="81"/>
    </row>
    <row r="892">
      <c r="I892" s="81"/>
    </row>
    <row r="893">
      <c r="I893" s="81"/>
    </row>
    <row r="894">
      <c r="I894" s="81"/>
    </row>
    <row r="895">
      <c r="I895" s="81"/>
    </row>
    <row r="896">
      <c r="I896" s="81"/>
    </row>
    <row r="897">
      <c r="I897" s="81"/>
    </row>
    <row r="898">
      <c r="I898" s="81"/>
    </row>
    <row r="899">
      <c r="I899" s="81"/>
    </row>
    <row r="900">
      <c r="I900" s="81"/>
    </row>
    <row r="901">
      <c r="I901" s="81"/>
    </row>
    <row r="902">
      <c r="I902" s="81"/>
    </row>
    <row r="903">
      <c r="I903" s="81"/>
    </row>
    <row r="904">
      <c r="I904" s="81"/>
    </row>
    <row r="905">
      <c r="I905" s="81"/>
    </row>
    <row r="906">
      <c r="I906" s="81"/>
    </row>
    <row r="907">
      <c r="I907" s="81"/>
    </row>
    <row r="908">
      <c r="I908" s="81"/>
    </row>
    <row r="909">
      <c r="I909" s="81"/>
    </row>
    <row r="910">
      <c r="I910" s="81"/>
    </row>
    <row r="911">
      <c r="I911" s="81"/>
    </row>
    <row r="912">
      <c r="I912" s="81"/>
    </row>
    <row r="913">
      <c r="I913" s="81"/>
    </row>
    <row r="914">
      <c r="I914" s="81"/>
    </row>
    <row r="915">
      <c r="I915" s="81"/>
    </row>
    <row r="916">
      <c r="I916" s="81"/>
    </row>
    <row r="917">
      <c r="I917" s="81"/>
    </row>
    <row r="918">
      <c r="I918" s="81"/>
    </row>
    <row r="919">
      <c r="I919" s="81"/>
    </row>
    <row r="920">
      <c r="I920" s="81"/>
    </row>
    <row r="921">
      <c r="I921" s="81"/>
    </row>
    <row r="922">
      <c r="I922" s="81"/>
    </row>
    <row r="923">
      <c r="I923" s="81"/>
    </row>
    <row r="924">
      <c r="I924" s="81"/>
    </row>
    <row r="925">
      <c r="I925" s="81"/>
    </row>
    <row r="926">
      <c r="I926" s="81"/>
    </row>
    <row r="927">
      <c r="I927" s="81"/>
    </row>
    <row r="928">
      <c r="I928" s="81"/>
    </row>
    <row r="929">
      <c r="I929" s="81"/>
    </row>
    <row r="930">
      <c r="I930" s="81"/>
    </row>
    <row r="931">
      <c r="I931" s="81"/>
    </row>
    <row r="932">
      <c r="I932" s="81"/>
    </row>
    <row r="933">
      <c r="I933" s="81"/>
    </row>
    <row r="934">
      <c r="I934" s="81"/>
    </row>
    <row r="935">
      <c r="I935" s="81"/>
    </row>
    <row r="936">
      <c r="I936" s="81"/>
    </row>
    <row r="937">
      <c r="I937" s="81"/>
    </row>
    <row r="938">
      <c r="I938" s="81"/>
    </row>
    <row r="939">
      <c r="I939" s="81"/>
    </row>
    <row r="940">
      <c r="I940" s="81"/>
    </row>
    <row r="941">
      <c r="I941" s="81"/>
    </row>
    <row r="942">
      <c r="I942" s="81"/>
    </row>
    <row r="943">
      <c r="I943" s="81"/>
    </row>
    <row r="944">
      <c r="I944" s="81"/>
    </row>
    <row r="945">
      <c r="I945" s="81"/>
    </row>
    <row r="946">
      <c r="I946" s="81"/>
    </row>
    <row r="947">
      <c r="I947" s="81"/>
    </row>
    <row r="948">
      <c r="I948" s="81"/>
    </row>
    <row r="949">
      <c r="I949" s="81"/>
    </row>
    <row r="950">
      <c r="I950" s="81"/>
    </row>
    <row r="951">
      <c r="I951" s="81"/>
    </row>
    <row r="952">
      <c r="I952" s="81"/>
    </row>
    <row r="953">
      <c r="I953" s="81"/>
    </row>
    <row r="954">
      <c r="I954" s="81"/>
    </row>
    <row r="955">
      <c r="I955" s="81"/>
    </row>
    <row r="956">
      <c r="I956" s="81"/>
    </row>
    <row r="957">
      <c r="I957" s="81"/>
    </row>
    <row r="958">
      <c r="I958" s="81"/>
    </row>
    <row r="959">
      <c r="I959" s="81"/>
    </row>
    <row r="960">
      <c r="I960" s="81"/>
    </row>
    <row r="961">
      <c r="I961" s="81"/>
    </row>
    <row r="962">
      <c r="I962" s="81"/>
    </row>
    <row r="963">
      <c r="I963" s="81"/>
    </row>
    <row r="964">
      <c r="I964" s="81"/>
    </row>
    <row r="965">
      <c r="I965" s="81"/>
    </row>
    <row r="966">
      <c r="I966" s="81"/>
    </row>
    <row r="967">
      <c r="I967" s="81"/>
    </row>
    <row r="968">
      <c r="I968" s="81"/>
    </row>
    <row r="969">
      <c r="I969" s="81"/>
    </row>
    <row r="970">
      <c r="I970" s="81"/>
    </row>
    <row r="971">
      <c r="I971" s="81"/>
    </row>
    <row r="972">
      <c r="I972" s="81"/>
    </row>
    <row r="973">
      <c r="I973" s="81"/>
    </row>
    <row r="974">
      <c r="I974" s="81"/>
    </row>
    <row r="975">
      <c r="I975" s="81"/>
    </row>
    <row r="976">
      <c r="I976" s="81"/>
    </row>
    <row r="977">
      <c r="I977" s="81"/>
    </row>
    <row r="978">
      <c r="I978" s="81"/>
    </row>
    <row r="979">
      <c r="I979" s="81"/>
    </row>
    <row r="980">
      <c r="I980" s="81"/>
    </row>
    <row r="981">
      <c r="I981" s="81"/>
    </row>
    <row r="982">
      <c r="I982" s="81"/>
    </row>
    <row r="983">
      <c r="I983" s="81"/>
    </row>
    <row r="984">
      <c r="I984" s="81"/>
    </row>
    <row r="985">
      <c r="I985" s="81"/>
    </row>
    <row r="986">
      <c r="I986" s="81"/>
    </row>
    <row r="987">
      <c r="I987" s="81"/>
    </row>
    <row r="988">
      <c r="I988" s="81"/>
    </row>
    <row r="989">
      <c r="I989" s="81"/>
    </row>
    <row r="990">
      <c r="I990" s="81"/>
    </row>
    <row r="991">
      <c r="I991" s="81"/>
    </row>
    <row r="992">
      <c r="I992" s="81"/>
    </row>
    <row r="993">
      <c r="I993" s="81"/>
    </row>
    <row r="994">
      <c r="I994" s="81"/>
    </row>
    <row r="995">
      <c r="I995" s="81"/>
    </row>
    <row r="996">
      <c r="I996" s="81"/>
    </row>
    <row r="997">
      <c r="I997" s="81"/>
    </row>
    <row r="998">
      <c r="I998" s="81"/>
    </row>
    <row r="999">
      <c r="I999" s="81"/>
    </row>
    <row r="1000">
      <c r="I1000" s="81"/>
    </row>
    <row r="1001">
      <c r="I1001" s="81"/>
    </row>
  </sheetData>
  <mergeCells count="1">
    <mergeCell ref="A7:E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33.5"/>
    <col customWidth="1" min="3" max="3" width="8.88"/>
    <col customWidth="1" min="4" max="4" width="33.5"/>
    <col customWidth="1" min="5" max="5" width="8.88"/>
    <col customWidth="1" min="6" max="6" width="33.5"/>
    <col customWidth="1" min="7" max="7" width="8.88"/>
    <col customWidth="1" min="8" max="8" width="33.5"/>
    <col customWidth="1" min="9" max="9" width="8.88"/>
    <col customWidth="1" min="10" max="10" width="33.5"/>
  </cols>
  <sheetData>
    <row r="1" ht="18.75" customHeight="1">
      <c r="A1" s="111" t="s">
        <v>98</v>
      </c>
      <c r="B1" s="112"/>
      <c r="C1" s="112"/>
      <c r="D1" s="112"/>
      <c r="E1" s="112"/>
      <c r="F1" s="112"/>
      <c r="G1" s="112"/>
      <c r="H1" s="112"/>
      <c r="I1" s="112"/>
      <c r="J1" s="113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ht="18.75" customHeight="1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ht="18.75" customHeight="1">
      <c r="A3" s="116" t="s">
        <v>53</v>
      </c>
      <c r="B3" s="117"/>
      <c r="C3" s="117"/>
      <c r="D3" s="117"/>
      <c r="E3" s="117"/>
      <c r="F3" s="117"/>
      <c r="G3" s="117"/>
      <c r="H3" s="117"/>
      <c r="I3" s="117"/>
      <c r="J3" s="118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ht="51.75" customHeight="1">
      <c r="A4" s="119" t="s">
        <v>99</v>
      </c>
      <c r="B4" s="119" t="s">
        <v>100</v>
      </c>
      <c r="C4" s="119">
        <v>2003.0</v>
      </c>
      <c r="D4" s="119" t="s">
        <v>101</v>
      </c>
      <c r="E4" s="119">
        <v>2004.0</v>
      </c>
      <c r="F4" s="119" t="s">
        <v>102</v>
      </c>
      <c r="G4" s="119">
        <v>2005.0</v>
      </c>
      <c r="H4" s="119" t="s">
        <v>103</v>
      </c>
      <c r="I4" s="119">
        <v>2006.0</v>
      </c>
      <c r="J4" s="119" t="s">
        <v>104</v>
      </c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ht="51.75" customHeight="1">
      <c r="A5" s="120" t="s">
        <v>105</v>
      </c>
      <c r="B5" s="121" t="s">
        <v>106</v>
      </c>
      <c r="C5" s="122">
        <v>2.16</v>
      </c>
      <c r="D5" s="121" t="s">
        <v>107</v>
      </c>
      <c r="E5" s="122">
        <v>1.61</v>
      </c>
      <c r="F5" s="121" t="s">
        <v>108</v>
      </c>
      <c r="G5" s="122">
        <v>1.38</v>
      </c>
      <c r="H5" s="121" t="s">
        <v>109</v>
      </c>
      <c r="I5" s="122">
        <v>1.28</v>
      </c>
      <c r="J5" s="121" t="s">
        <v>110</v>
      </c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 ht="51.75" customHeight="1">
      <c r="A6" s="120" t="s">
        <v>111</v>
      </c>
      <c r="B6" s="121" t="s">
        <v>112</v>
      </c>
      <c r="C6" s="122">
        <v>1.49</v>
      </c>
      <c r="D6" s="121" t="s">
        <v>113</v>
      </c>
      <c r="E6" s="122">
        <v>1.1</v>
      </c>
      <c r="F6" s="121" t="s">
        <v>114</v>
      </c>
      <c r="G6" s="122">
        <v>0.93</v>
      </c>
      <c r="H6" s="121" t="s">
        <v>115</v>
      </c>
      <c r="I6" s="122">
        <v>0.86</v>
      </c>
      <c r="J6" s="121" t="s">
        <v>116</v>
      </c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 ht="51.75" customHeight="1">
      <c r="A7" s="120" t="s">
        <v>117</v>
      </c>
      <c r="B7" s="121" t="s">
        <v>118</v>
      </c>
      <c r="C7" s="122">
        <v>342.0</v>
      </c>
      <c r="D7" s="121" t="s">
        <v>119</v>
      </c>
      <c r="E7" s="122">
        <v>365.0</v>
      </c>
      <c r="F7" s="121" t="s">
        <v>120</v>
      </c>
      <c r="G7" s="122">
        <v>379.0</v>
      </c>
      <c r="H7" s="121" t="s">
        <v>121</v>
      </c>
      <c r="I7" s="122">
        <v>398.0</v>
      </c>
      <c r="J7" s="121" t="s">
        <v>122</v>
      </c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ht="18.75" customHeight="1">
      <c r="A8" s="123"/>
      <c r="B8" s="124"/>
      <c r="C8" s="125"/>
      <c r="D8" s="124"/>
      <c r="E8" s="125"/>
      <c r="F8" s="124"/>
      <c r="G8" s="125"/>
      <c r="H8" s="124"/>
      <c r="I8" s="125"/>
      <c r="J8" s="12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 ht="18.75" customHeight="1">
      <c r="A9" s="126" t="s">
        <v>57</v>
      </c>
      <c r="B9" s="112"/>
      <c r="C9" s="112"/>
      <c r="D9" s="112"/>
      <c r="E9" s="112"/>
      <c r="F9" s="112"/>
      <c r="G9" s="112"/>
      <c r="H9" s="112"/>
      <c r="I9" s="112"/>
      <c r="J9" s="113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ht="51.75" customHeight="1">
      <c r="A10" s="127" t="s">
        <v>99</v>
      </c>
      <c r="B10" s="127" t="s">
        <v>100</v>
      </c>
      <c r="C10" s="127">
        <v>2003.0</v>
      </c>
      <c r="D10" s="127" t="s">
        <v>101</v>
      </c>
      <c r="E10" s="127">
        <v>2004.0</v>
      </c>
      <c r="F10" s="127" t="s">
        <v>102</v>
      </c>
      <c r="G10" s="127">
        <v>2005.0</v>
      </c>
      <c r="H10" s="127" t="s">
        <v>103</v>
      </c>
      <c r="I10" s="127">
        <v>2006.0</v>
      </c>
      <c r="J10" s="127" t="s">
        <v>104</v>
      </c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 ht="51.75" customHeight="1">
      <c r="A11" s="120" t="s">
        <v>123</v>
      </c>
      <c r="B11" s="121" t="s">
        <v>124</v>
      </c>
      <c r="C11" s="128">
        <v>0.4</v>
      </c>
      <c r="D11" s="121" t="s">
        <v>125</v>
      </c>
      <c r="E11" s="128">
        <v>0.55</v>
      </c>
      <c r="F11" s="121" t="s">
        <v>126</v>
      </c>
      <c r="G11" s="128">
        <v>0.66</v>
      </c>
      <c r="H11" s="121" t="s">
        <v>127</v>
      </c>
      <c r="I11" s="128">
        <v>0.71</v>
      </c>
      <c r="J11" s="121" t="s">
        <v>128</v>
      </c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 ht="51.75" customHeight="1">
      <c r="A12" s="120" t="s">
        <v>129</v>
      </c>
      <c r="B12" s="121" t="s">
        <v>130</v>
      </c>
      <c r="C12" s="122">
        <v>58.0</v>
      </c>
      <c r="D12" s="121" t="s">
        <v>131</v>
      </c>
      <c r="E12" s="122">
        <v>44.0</v>
      </c>
      <c r="F12" s="121" t="s">
        <v>132</v>
      </c>
      <c r="G12" s="122">
        <v>46.0</v>
      </c>
      <c r="H12" s="121" t="s">
        <v>133</v>
      </c>
      <c r="I12" s="122">
        <v>55.0</v>
      </c>
      <c r="J12" s="121" t="s">
        <v>134</v>
      </c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 ht="51.75" customHeight="1">
      <c r="A13" s="120" t="s">
        <v>60</v>
      </c>
      <c r="B13" s="121" t="s">
        <v>135</v>
      </c>
      <c r="C13" s="122">
        <v>116.0</v>
      </c>
      <c r="D13" s="121" t="s">
        <v>136</v>
      </c>
      <c r="E13" s="122">
        <v>132.0</v>
      </c>
      <c r="F13" s="121" t="s">
        <v>137</v>
      </c>
      <c r="G13" s="122">
        <v>138.0</v>
      </c>
      <c r="H13" s="121" t="s">
        <v>138</v>
      </c>
      <c r="I13" s="122">
        <v>165.0</v>
      </c>
      <c r="J13" s="121" t="s">
        <v>139</v>
      </c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 ht="51.75" customHeight="1">
      <c r="A14" s="120" t="s">
        <v>61</v>
      </c>
      <c r="B14" s="121" t="s">
        <v>140</v>
      </c>
      <c r="C14" s="122">
        <v>0.66</v>
      </c>
      <c r="D14" s="121" t="s">
        <v>141</v>
      </c>
      <c r="E14" s="122">
        <v>1.25</v>
      </c>
      <c r="F14" s="121" t="s">
        <v>142</v>
      </c>
      <c r="G14" s="122">
        <v>1.92</v>
      </c>
      <c r="H14" s="121" t="s">
        <v>143</v>
      </c>
      <c r="I14" s="122">
        <v>2.5</v>
      </c>
      <c r="J14" s="121" t="s">
        <v>144</v>
      </c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 ht="51.75" customHeight="1">
      <c r="A15" s="120" t="s">
        <v>62</v>
      </c>
      <c r="B15" s="121" t="s">
        <v>145</v>
      </c>
      <c r="C15" s="122">
        <v>2.51</v>
      </c>
      <c r="D15" s="121" t="s">
        <v>146</v>
      </c>
      <c r="E15" s="122">
        <v>1.8</v>
      </c>
      <c r="F15" s="121" t="s">
        <v>147</v>
      </c>
      <c r="G15" s="122">
        <v>1.52</v>
      </c>
      <c r="H15" s="121" t="s">
        <v>148</v>
      </c>
      <c r="I15" s="122">
        <v>1.4</v>
      </c>
      <c r="J15" s="121" t="s">
        <v>149</v>
      </c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 ht="51.75" customHeight="1">
      <c r="A16" s="120" t="s">
        <v>63</v>
      </c>
      <c r="B16" s="121" t="s">
        <v>150</v>
      </c>
      <c r="C16" s="128">
        <v>0.08</v>
      </c>
      <c r="D16" s="121" t="s">
        <v>151</v>
      </c>
      <c r="E16" s="128">
        <v>0.06</v>
      </c>
      <c r="F16" s="121" t="s">
        <v>152</v>
      </c>
      <c r="G16" s="128">
        <v>0.04</v>
      </c>
      <c r="H16" s="121" t="s">
        <v>153</v>
      </c>
      <c r="I16" s="128">
        <v>0.03</v>
      </c>
      <c r="J16" s="121" t="s">
        <v>154</v>
      </c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 ht="51.75" customHeight="1">
      <c r="A17" s="120" t="s">
        <v>64</v>
      </c>
      <c r="B17" s="121" t="s">
        <v>155</v>
      </c>
      <c r="C17" s="128">
        <v>0.84</v>
      </c>
      <c r="D17" s="121" t="s">
        <v>156</v>
      </c>
      <c r="E17" s="128">
        <v>0.84</v>
      </c>
      <c r="F17" s="121" t="s">
        <v>157</v>
      </c>
      <c r="G17" s="128">
        <v>0.88</v>
      </c>
      <c r="H17" s="121" t="s">
        <v>158</v>
      </c>
      <c r="I17" s="128">
        <v>0.91</v>
      </c>
      <c r="J17" s="121" t="s">
        <v>159</v>
      </c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 ht="51.75" customHeight="1">
      <c r="A18" s="129" t="s">
        <v>65</v>
      </c>
      <c r="B18" s="130" t="s">
        <v>160</v>
      </c>
      <c r="C18" s="131">
        <v>0.6</v>
      </c>
      <c r="D18" s="130" t="s">
        <v>161</v>
      </c>
      <c r="E18" s="131">
        <v>0.45</v>
      </c>
      <c r="F18" s="130" t="s">
        <v>162</v>
      </c>
      <c r="G18" s="131">
        <v>0.34</v>
      </c>
      <c r="H18" s="130" t="s">
        <v>163</v>
      </c>
      <c r="I18" s="131">
        <v>0.29</v>
      </c>
      <c r="J18" s="130" t="s">
        <v>164</v>
      </c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 ht="18.75" customHeight="1">
      <c r="A19" s="114"/>
      <c r="B19" s="114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 ht="18.75" customHeight="1">
      <c r="A20" s="132" t="s">
        <v>66</v>
      </c>
      <c r="B20" s="112"/>
      <c r="C20" s="112"/>
      <c r="D20" s="112"/>
      <c r="E20" s="112"/>
      <c r="F20" s="112"/>
      <c r="G20" s="112"/>
      <c r="H20" s="112"/>
      <c r="I20" s="112"/>
      <c r="J20" s="113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ht="51.75" customHeight="1">
      <c r="A21" s="133" t="s">
        <v>99</v>
      </c>
      <c r="B21" s="133" t="s">
        <v>100</v>
      </c>
      <c r="C21" s="133">
        <v>2003.0</v>
      </c>
      <c r="D21" s="133" t="s">
        <v>101</v>
      </c>
      <c r="E21" s="133">
        <v>2004.0</v>
      </c>
      <c r="F21" s="133" t="s">
        <v>102</v>
      </c>
      <c r="G21" s="133">
        <v>2005.0</v>
      </c>
      <c r="H21" s="133" t="s">
        <v>103</v>
      </c>
      <c r="I21" s="133">
        <v>2006.0</v>
      </c>
      <c r="J21" s="133" t="s">
        <v>104</v>
      </c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ht="51.75" customHeight="1">
      <c r="A22" s="120" t="s">
        <v>165</v>
      </c>
      <c r="B22" s="121" t="s">
        <v>166</v>
      </c>
      <c r="C22" s="122">
        <v>9.98</v>
      </c>
      <c r="D22" s="121" t="s">
        <v>167</v>
      </c>
      <c r="E22" s="122">
        <v>11.86</v>
      </c>
      <c r="F22" s="121" t="s">
        <v>168</v>
      </c>
      <c r="G22" s="122">
        <v>12.03</v>
      </c>
      <c r="H22" s="121" t="s">
        <v>169</v>
      </c>
      <c r="I22" s="122">
        <v>11.6</v>
      </c>
      <c r="J22" s="121" t="s">
        <v>170</v>
      </c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 ht="51.75" customHeight="1">
      <c r="A23" s="120" t="s">
        <v>171</v>
      </c>
      <c r="B23" s="121" t="s">
        <v>172</v>
      </c>
      <c r="C23" s="122">
        <v>36.05</v>
      </c>
      <c r="D23" s="121" t="s">
        <v>173</v>
      </c>
      <c r="E23" s="122">
        <v>30.36</v>
      </c>
      <c r="F23" s="121" t="s">
        <v>174</v>
      </c>
      <c r="G23" s="122">
        <v>29.92</v>
      </c>
      <c r="H23" s="121" t="s">
        <v>175</v>
      </c>
      <c r="I23" s="122">
        <v>31.03</v>
      </c>
      <c r="J23" s="121" t="s">
        <v>176</v>
      </c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ht="51.75" customHeight="1">
      <c r="A24" s="120" t="s">
        <v>177</v>
      </c>
      <c r="B24" s="121" t="s">
        <v>178</v>
      </c>
      <c r="C24" s="122">
        <v>6.0</v>
      </c>
      <c r="D24" s="121" t="s">
        <v>179</v>
      </c>
      <c r="E24" s="122">
        <v>7.01</v>
      </c>
      <c r="F24" s="121" t="s">
        <v>180</v>
      </c>
      <c r="G24" s="122">
        <v>7.1</v>
      </c>
      <c r="H24" s="121" t="s">
        <v>181</v>
      </c>
      <c r="I24" s="122">
        <v>6.87</v>
      </c>
      <c r="J24" s="121" t="s">
        <v>182</v>
      </c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 ht="51.75" customHeight="1">
      <c r="A25" s="120" t="s">
        <v>183</v>
      </c>
      <c r="B25" s="121" t="s">
        <v>184</v>
      </c>
      <c r="C25" s="122">
        <v>60.0</v>
      </c>
      <c r="D25" s="121" t="s">
        <v>185</v>
      </c>
      <c r="E25" s="122">
        <v>51.34</v>
      </c>
      <c r="F25" s="121" t="s">
        <v>186</v>
      </c>
      <c r="G25" s="122">
        <v>50.68</v>
      </c>
      <c r="H25" s="121" t="s">
        <v>187</v>
      </c>
      <c r="I25" s="122">
        <v>52.37</v>
      </c>
      <c r="J25" s="121" t="s">
        <v>188</v>
      </c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ht="51.75" customHeight="1">
      <c r="A26" s="120" t="s">
        <v>189</v>
      </c>
      <c r="B26" s="121" t="s">
        <v>190</v>
      </c>
      <c r="C26" s="122">
        <v>8.04</v>
      </c>
      <c r="D26" s="121" t="s">
        <v>191</v>
      </c>
      <c r="E26" s="122">
        <v>7.96</v>
      </c>
      <c r="F26" s="121" t="s">
        <v>192</v>
      </c>
      <c r="G26" s="122">
        <v>6.59</v>
      </c>
      <c r="H26" s="121" t="s">
        <v>193</v>
      </c>
      <c r="I26" s="122">
        <v>5.63</v>
      </c>
      <c r="J26" s="121" t="s">
        <v>194</v>
      </c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 ht="51.75" customHeight="1">
      <c r="A27" s="120" t="s">
        <v>195</v>
      </c>
      <c r="B27" s="121" t="s">
        <v>196</v>
      </c>
      <c r="C27" s="122">
        <v>44.8</v>
      </c>
      <c r="D27" s="121" t="s">
        <v>197</v>
      </c>
      <c r="E27" s="122">
        <v>45.24</v>
      </c>
      <c r="F27" s="121" t="s">
        <v>198</v>
      </c>
      <c r="G27" s="122">
        <v>54.64</v>
      </c>
      <c r="H27" s="121" t="s">
        <v>199</v>
      </c>
      <c r="I27" s="122">
        <v>63.99</v>
      </c>
      <c r="J27" s="121" t="s">
        <v>200</v>
      </c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ht="51.75" customHeight="1">
      <c r="A28" s="120" t="s">
        <v>201</v>
      </c>
      <c r="B28" s="121" t="s">
        <v>202</v>
      </c>
      <c r="C28" s="122">
        <v>51.26</v>
      </c>
      <c r="D28" s="121" t="s">
        <v>203</v>
      </c>
      <c r="E28" s="122">
        <v>36.46</v>
      </c>
      <c r="F28" s="121" t="s">
        <v>204</v>
      </c>
      <c r="G28" s="122">
        <v>25.95</v>
      </c>
      <c r="H28" s="121" t="s">
        <v>205</v>
      </c>
      <c r="I28" s="122">
        <v>19.41</v>
      </c>
      <c r="J28" s="121" t="s">
        <v>206</v>
      </c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 ht="51.75" customHeight="1">
      <c r="A29" s="120" t="s">
        <v>207</v>
      </c>
      <c r="B29" s="121" t="s">
        <v>208</v>
      </c>
      <c r="C29" s="122">
        <v>7.02</v>
      </c>
      <c r="D29" s="121" t="s">
        <v>209</v>
      </c>
      <c r="E29" s="122">
        <v>9.87</v>
      </c>
      <c r="F29" s="121" t="s">
        <v>210</v>
      </c>
      <c r="G29" s="122">
        <v>13.87</v>
      </c>
      <c r="H29" s="121" t="s">
        <v>211</v>
      </c>
      <c r="I29" s="122">
        <v>18.55</v>
      </c>
      <c r="J29" s="121" t="s">
        <v>212</v>
      </c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ht="51.75" customHeight="1">
      <c r="A30" s="120" t="s">
        <v>213</v>
      </c>
      <c r="B30" s="121" t="s">
        <v>214</v>
      </c>
      <c r="C30" s="122">
        <v>309.69</v>
      </c>
      <c r="D30" s="121" t="s">
        <v>215</v>
      </c>
      <c r="E30" s="122">
        <v>313.58</v>
      </c>
      <c r="F30" s="121" t="s">
        <v>216</v>
      </c>
      <c r="G30" s="122">
        <v>337.27</v>
      </c>
      <c r="H30" s="121" t="s">
        <v>217</v>
      </c>
      <c r="I30" s="122">
        <v>333.78</v>
      </c>
      <c r="J30" s="121" t="s">
        <v>218</v>
      </c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 ht="51.75" customHeight="1">
      <c r="A31" s="120" t="s">
        <v>219</v>
      </c>
      <c r="B31" s="121" t="s">
        <v>220</v>
      </c>
      <c r="C31" s="122">
        <v>42.32</v>
      </c>
      <c r="D31" s="121" t="s">
        <v>221</v>
      </c>
      <c r="E31" s="122">
        <v>57.1</v>
      </c>
      <c r="F31" s="121" t="s">
        <v>222</v>
      </c>
      <c r="G31" s="122">
        <v>81.91</v>
      </c>
      <c r="H31" s="121" t="s">
        <v>223</v>
      </c>
      <c r="I31" s="122">
        <v>95.96</v>
      </c>
      <c r="J31" s="121" t="s">
        <v>224</v>
      </c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 ht="51.75" customHeight="1">
      <c r="A32" s="120" t="s">
        <v>225</v>
      </c>
      <c r="B32" s="121" t="s">
        <v>226</v>
      </c>
      <c r="C32" s="122">
        <v>3.27</v>
      </c>
      <c r="D32" s="121" t="s">
        <v>227</v>
      </c>
      <c r="E32" s="122">
        <v>3.34</v>
      </c>
      <c r="F32" s="121" t="s">
        <v>228</v>
      </c>
      <c r="G32" s="122">
        <v>3.58</v>
      </c>
      <c r="H32" s="121" t="s">
        <v>229</v>
      </c>
      <c r="I32" s="122">
        <v>3.65</v>
      </c>
      <c r="J32" s="121" t="s">
        <v>230</v>
      </c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 ht="18.75" customHeight="1">
      <c r="A33" s="124"/>
      <c r="B33" s="124"/>
      <c r="C33" s="134"/>
      <c r="D33" s="124"/>
      <c r="E33" s="134"/>
      <c r="F33" s="124"/>
      <c r="G33" s="134"/>
      <c r="H33" s="124"/>
      <c r="I33" s="134"/>
      <c r="J33" s="12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 ht="18.75" customHeight="1">
      <c r="A34" s="135" t="s">
        <v>85</v>
      </c>
      <c r="B34" s="112"/>
      <c r="C34" s="112"/>
      <c r="D34" s="112"/>
      <c r="E34" s="112"/>
      <c r="F34" s="112"/>
      <c r="G34" s="112"/>
      <c r="H34" s="112"/>
      <c r="I34" s="112"/>
      <c r="J34" s="113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 ht="51.75" customHeight="1">
      <c r="A35" s="136" t="s">
        <v>99</v>
      </c>
      <c r="B35" s="136" t="s">
        <v>100</v>
      </c>
      <c r="C35" s="136">
        <v>2003.0</v>
      </c>
      <c r="D35" s="136" t="s">
        <v>101</v>
      </c>
      <c r="E35" s="136">
        <v>2004.0</v>
      </c>
      <c r="F35" s="136" t="s">
        <v>102</v>
      </c>
      <c r="G35" s="136">
        <v>2005.0</v>
      </c>
      <c r="H35" s="136" t="s">
        <v>103</v>
      </c>
      <c r="I35" s="136">
        <v>2006.0</v>
      </c>
      <c r="J35" s="136" t="s">
        <v>104</v>
      </c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ht="51.75" customHeight="1">
      <c r="A36" s="120" t="s">
        <v>231</v>
      </c>
      <c r="B36" s="121" t="s">
        <v>232</v>
      </c>
      <c r="C36" s="137">
        <v>0.0274</v>
      </c>
      <c r="D36" s="121" t="s">
        <v>233</v>
      </c>
      <c r="E36" s="137">
        <v>0.02</v>
      </c>
      <c r="F36" s="121" t="s">
        <v>234</v>
      </c>
      <c r="G36" s="137">
        <v>0.0139</v>
      </c>
      <c r="H36" s="121" t="s">
        <v>235</v>
      </c>
      <c r="I36" s="137">
        <v>0.0125</v>
      </c>
      <c r="J36" s="121" t="s">
        <v>236</v>
      </c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 ht="51.75" customHeight="1">
      <c r="A37" s="120" t="s">
        <v>237</v>
      </c>
      <c r="B37" s="121" t="s">
        <v>238</v>
      </c>
      <c r="C37" s="137">
        <v>0.0894</v>
      </c>
      <c r="D37" s="121" t="s">
        <v>239</v>
      </c>
      <c r="E37" s="137">
        <v>0.0668</v>
      </c>
      <c r="F37" s="121" t="s">
        <v>240</v>
      </c>
      <c r="G37" s="137">
        <v>0.0497</v>
      </c>
      <c r="H37" s="121" t="s">
        <v>241</v>
      </c>
      <c r="I37" s="137">
        <v>0.0457</v>
      </c>
      <c r="J37" s="121" t="s">
        <v>242</v>
      </c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ht="51.75" customHeight="1">
      <c r="A38" s="120" t="s">
        <v>243</v>
      </c>
      <c r="B38" s="121" t="s">
        <v>244</v>
      </c>
      <c r="C38" s="137">
        <v>0.1486</v>
      </c>
      <c r="D38" s="121" t="s">
        <v>245</v>
      </c>
      <c r="E38" s="137">
        <v>0.15</v>
      </c>
      <c r="F38" s="121" t="s">
        <v>246</v>
      </c>
      <c r="G38" s="137">
        <v>0.1448</v>
      </c>
      <c r="H38" s="121" t="s">
        <v>247</v>
      </c>
      <c r="I38" s="137">
        <v>0.1599</v>
      </c>
      <c r="J38" s="121" t="s">
        <v>248</v>
      </c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 ht="51.75" customHeight="1">
      <c r="A39" s="120" t="s">
        <v>92</v>
      </c>
      <c r="B39" s="121" t="s">
        <v>249</v>
      </c>
      <c r="C39" s="122">
        <v>1.66</v>
      </c>
      <c r="D39" s="121" t="s">
        <v>250</v>
      </c>
      <c r="E39" s="122">
        <v>2.25</v>
      </c>
      <c r="F39" s="121" t="s">
        <v>251</v>
      </c>
      <c r="G39" s="122">
        <v>2.92</v>
      </c>
      <c r="H39" s="121" t="s">
        <v>252</v>
      </c>
      <c r="I39" s="122">
        <v>3.5</v>
      </c>
      <c r="J39" s="121" t="s">
        <v>253</v>
      </c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 ht="51.75" customHeight="1">
      <c r="A40" s="120" t="s">
        <v>254</v>
      </c>
      <c r="B40" s="121" t="s">
        <v>255</v>
      </c>
      <c r="C40" s="137">
        <v>0.1486</v>
      </c>
      <c r="D40" s="121" t="s">
        <v>256</v>
      </c>
      <c r="E40" s="137">
        <v>0.15</v>
      </c>
      <c r="F40" s="121" t="s">
        <v>257</v>
      </c>
      <c r="G40" s="137">
        <v>0.1448</v>
      </c>
      <c r="H40" s="121" t="s">
        <v>258</v>
      </c>
      <c r="I40" s="137">
        <v>0.1599</v>
      </c>
      <c r="J40" s="121" t="s">
        <v>259</v>
      </c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 ht="51.75" customHeight="1">
      <c r="A41" s="120" t="s">
        <v>260</v>
      </c>
      <c r="B41" s="121" t="s">
        <v>261</v>
      </c>
      <c r="C41" s="137">
        <v>0.1803</v>
      </c>
      <c r="D41" s="121" t="s">
        <v>262</v>
      </c>
      <c r="E41" s="137">
        <v>0.1693</v>
      </c>
      <c r="F41" s="121" t="s">
        <v>263</v>
      </c>
      <c r="G41" s="137">
        <v>0.1609</v>
      </c>
      <c r="H41" s="121" t="s">
        <v>264</v>
      </c>
      <c r="I41" s="137">
        <v>0.1601</v>
      </c>
      <c r="J41" s="121" t="s">
        <v>265</v>
      </c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 ht="51.75" customHeight="1">
      <c r="A42" s="120" t="s">
        <v>266</v>
      </c>
      <c r="B42" s="121" t="s">
        <v>267</v>
      </c>
      <c r="C42" s="137">
        <v>0.0481</v>
      </c>
      <c r="D42" s="121" t="s">
        <v>268</v>
      </c>
      <c r="E42" s="137">
        <v>0.0367</v>
      </c>
      <c r="F42" s="121" t="s">
        <v>269</v>
      </c>
      <c r="G42" s="137">
        <v>0.0255</v>
      </c>
      <c r="H42" s="121" t="s">
        <v>270</v>
      </c>
      <c r="I42" s="137">
        <v>0.0229</v>
      </c>
      <c r="J42" s="121" t="s">
        <v>271</v>
      </c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>
      <c r="G43" s="138"/>
    </row>
  </sheetData>
  <mergeCells count="5">
    <mergeCell ref="A1:J1"/>
    <mergeCell ref="A3:J3"/>
    <mergeCell ref="A9:J9"/>
    <mergeCell ref="A20:J20"/>
    <mergeCell ref="A34:J34"/>
  </mergeCells>
  <drawing r:id="rId1"/>
</worksheet>
</file>