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mc:AlternateContent xmlns:mc="http://schemas.openxmlformats.org/markup-compatibility/2006">
    <mc:Choice Requires="x15">
      <x15ac:absPath xmlns:x15ac="http://schemas.microsoft.com/office/spreadsheetml/2010/11/ac" url="C:\Users\carva\Desktop\Cuarto Semestre__ PENDIENTE\Finanzas\"/>
    </mc:Choice>
  </mc:AlternateContent>
  <xr:revisionPtr revIDLastSave="0" documentId="13_ncr:1_{2E8AAF99-0FAB-4DDD-A0FB-0F5CDD768EDE}" xr6:coauthVersionLast="36" xr6:coauthVersionMax="36" xr10:uidLastSave="{00000000-0000-0000-0000-000000000000}"/>
  <bookViews>
    <workbookView xWindow="0" yWindow="0" windowWidth="20490" windowHeight="7545" activeTab="2" xr2:uid="{00000000-000D-0000-FFFF-FFFF00000000}"/>
  </bookViews>
  <sheets>
    <sheet name="Sheet1" sheetId="4" r:id="rId1"/>
    <sheet name="INFORMACION" sheetId="1" r:id="rId2"/>
    <sheet name="Balance General" sheetId="2" r:id="rId3"/>
    <sheet name="Estado de resultados" sheetId="3" r:id="rId4"/>
    <sheet name="Daots" sheetId="5" r:id="rId5"/>
    <sheet name="Interpretacion" sheetId="6" r:id="rId6"/>
  </sheets>
  <calcPr calcId="181029"/>
</workbook>
</file>

<file path=xl/calcChain.xml><?xml version="1.0" encoding="utf-8"?>
<calcChain xmlns="http://schemas.openxmlformats.org/spreadsheetml/2006/main">
  <c r="J11" i="2" l="1"/>
  <c r="D31" i="5" l="1"/>
  <c r="E31" i="5"/>
  <c r="F31" i="5"/>
  <c r="C31" i="5"/>
  <c r="D30" i="5"/>
  <c r="E30" i="5"/>
  <c r="F30" i="5"/>
  <c r="C30" i="5"/>
  <c r="D29" i="5"/>
  <c r="E29" i="5"/>
  <c r="F29" i="5"/>
  <c r="F14" i="5"/>
  <c r="D14" i="5"/>
  <c r="E14" i="5"/>
  <c r="C14" i="5"/>
  <c r="C29" i="5" s="1"/>
  <c r="D28" i="5"/>
  <c r="E28" i="5"/>
  <c r="F28" i="5"/>
  <c r="F27" i="5"/>
  <c r="E26" i="5"/>
  <c r="F26" i="5"/>
  <c r="D18" i="5"/>
  <c r="E18" i="5"/>
  <c r="F18" i="5"/>
  <c r="C18" i="5"/>
  <c r="F17" i="5"/>
  <c r="D17" i="5"/>
  <c r="E17" i="5"/>
  <c r="C17" i="5"/>
  <c r="C28" i="5"/>
  <c r="E27" i="5"/>
  <c r="D27" i="5"/>
  <c r="C27" i="5"/>
  <c r="D26" i="5"/>
  <c r="C26" i="5"/>
  <c r="F25" i="5"/>
  <c r="E25" i="5"/>
  <c r="D25" i="5"/>
  <c r="C25" i="5"/>
  <c r="F21" i="5"/>
  <c r="E21" i="5"/>
  <c r="D21" i="5"/>
  <c r="C21" i="5"/>
  <c r="F20" i="5"/>
  <c r="E20" i="5"/>
  <c r="D20" i="5"/>
  <c r="C20" i="5"/>
  <c r="F19" i="5"/>
  <c r="E19" i="5"/>
  <c r="D19" i="5"/>
  <c r="C19" i="5"/>
  <c r="F16" i="5"/>
  <c r="F23" i="5" s="1"/>
  <c r="E16" i="5"/>
  <c r="E23" i="5" s="1"/>
  <c r="D16" i="5"/>
  <c r="D23" i="5" s="1"/>
  <c r="C16" i="5"/>
  <c r="C23" i="5" s="1"/>
  <c r="F13" i="5"/>
  <c r="E13" i="5"/>
  <c r="D13" i="5"/>
  <c r="C13" i="5"/>
  <c r="F8" i="5"/>
  <c r="F9" i="5" s="1"/>
  <c r="E8" i="5"/>
  <c r="E9" i="5" s="1"/>
  <c r="D8" i="5"/>
  <c r="D9" i="5" s="1"/>
  <c r="C8" i="5"/>
  <c r="C9" i="5" s="1"/>
  <c r="F6" i="5"/>
  <c r="F7" i="5" s="1"/>
  <c r="E6" i="5"/>
  <c r="E7" i="5" s="1"/>
  <c r="D6" i="5"/>
  <c r="D7" i="5" s="1"/>
  <c r="C6" i="5"/>
  <c r="C7" i="5" s="1"/>
  <c r="F4" i="5"/>
  <c r="F5" i="5" s="1"/>
  <c r="E4" i="5"/>
  <c r="E5" i="5" s="1"/>
  <c r="D4" i="5"/>
  <c r="D5" i="5" s="1"/>
  <c r="D10" i="5" s="1"/>
  <c r="D11" i="5" s="1"/>
  <c r="D12" i="5" s="1"/>
  <c r="C4" i="5"/>
  <c r="C5" i="5" s="1"/>
  <c r="C10" i="5" l="1"/>
  <c r="C11" i="5" s="1"/>
  <c r="C12" i="5" s="1"/>
  <c r="E10" i="5"/>
  <c r="E11" i="5" s="1"/>
  <c r="E12" i="5" s="1"/>
  <c r="F10" i="5"/>
  <c r="F11" i="5" s="1"/>
  <c r="F12" i="5" s="1"/>
  <c r="K14" i="3"/>
  <c r="J14" i="3"/>
  <c r="I14" i="3"/>
  <c r="H14" i="3"/>
  <c r="G14" i="3"/>
  <c r="F14" i="3"/>
  <c r="K13" i="3"/>
  <c r="J13" i="3"/>
  <c r="I13" i="3"/>
  <c r="H13" i="3"/>
  <c r="G13" i="3"/>
  <c r="F13" i="3"/>
  <c r="K12" i="3"/>
  <c r="J12" i="3"/>
  <c r="I12" i="3"/>
  <c r="H12" i="3"/>
  <c r="G12" i="3"/>
  <c r="F12" i="3"/>
  <c r="K11" i="3"/>
  <c r="J11" i="3"/>
  <c r="I11" i="3"/>
  <c r="H11" i="3"/>
  <c r="G11" i="3"/>
  <c r="F11" i="3"/>
  <c r="K10" i="3"/>
  <c r="J10" i="3"/>
  <c r="I10" i="3"/>
  <c r="H10" i="3"/>
  <c r="G10" i="3"/>
  <c r="F10" i="3"/>
  <c r="K9" i="3"/>
  <c r="J9" i="3"/>
  <c r="I9" i="3"/>
  <c r="H9" i="3"/>
  <c r="G9" i="3"/>
  <c r="F9" i="3"/>
  <c r="K8" i="3"/>
  <c r="J8" i="3"/>
  <c r="I8" i="3"/>
  <c r="H8" i="3"/>
  <c r="G8" i="3"/>
  <c r="F8" i="3"/>
  <c r="K7" i="3"/>
  <c r="J7" i="3"/>
  <c r="I7" i="3"/>
  <c r="H7" i="3"/>
  <c r="G7" i="3"/>
  <c r="F7" i="3"/>
  <c r="K6" i="3"/>
  <c r="J6" i="3"/>
  <c r="I6" i="3"/>
  <c r="H6" i="3"/>
  <c r="G6" i="3"/>
  <c r="F6" i="3"/>
  <c r="K5" i="3"/>
  <c r="J5" i="3"/>
  <c r="I5" i="3"/>
  <c r="H5" i="3"/>
  <c r="G5" i="3"/>
  <c r="F5" i="3"/>
  <c r="K4" i="3"/>
  <c r="J4" i="3"/>
  <c r="I4" i="3"/>
  <c r="H4" i="3"/>
  <c r="G4" i="3"/>
  <c r="F4" i="3"/>
  <c r="K18" i="2"/>
  <c r="J18" i="2"/>
  <c r="I18" i="2"/>
  <c r="H18" i="2"/>
  <c r="G18" i="2"/>
  <c r="F18" i="2"/>
  <c r="K17" i="2"/>
  <c r="J17" i="2"/>
  <c r="I17" i="2"/>
  <c r="H17" i="2"/>
  <c r="G17" i="2"/>
  <c r="F17" i="2"/>
  <c r="K16" i="2"/>
  <c r="J16" i="2"/>
  <c r="I16" i="2"/>
  <c r="H16" i="2"/>
  <c r="G16" i="2"/>
  <c r="F16" i="2"/>
  <c r="K15" i="2"/>
  <c r="J15" i="2"/>
  <c r="I15" i="2"/>
  <c r="H15" i="2"/>
  <c r="G15" i="2"/>
  <c r="F15" i="2"/>
  <c r="K14" i="2"/>
  <c r="J14" i="2"/>
  <c r="I14" i="2"/>
  <c r="H14" i="2"/>
  <c r="G14" i="2"/>
  <c r="F14" i="2"/>
  <c r="K13" i="2"/>
  <c r="J13" i="2"/>
  <c r="I13" i="2"/>
  <c r="H13" i="2"/>
  <c r="G13" i="2"/>
  <c r="F13" i="2"/>
  <c r="K12" i="2"/>
  <c r="J12" i="2"/>
  <c r="I12" i="2"/>
  <c r="H12" i="2"/>
  <c r="G12" i="2"/>
  <c r="F12" i="2"/>
  <c r="K11" i="2"/>
  <c r="I11" i="2"/>
  <c r="H11" i="2"/>
  <c r="G11" i="2"/>
  <c r="F11" i="2"/>
  <c r="K10" i="2"/>
  <c r="J10" i="2"/>
  <c r="I10" i="2"/>
  <c r="H10" i="2"/>
  <c r="G10" i="2"/>
  <c r="F10" i="2"/>
  <c r="K9" i="2"/>
  <c r="J9" i="2"/>
  <c r="I9" i="2"/>
  <c r="H9" i="2"/>
  <c r="G9" i="2"/>
  <c r="F9" i="2"/>
  <c r="K8" i="2"/>
  <c r="J8" i="2"/>
  <c r="I8" i="2"/>
  <c r="H8" i="2"/>
  <c r="G8" i="2"/>
  <c r="F8" i="2"/>
  <c r="K7" i="2"/>
  <c r="J7" i="2"/>
  <c r="I7" i="2"/>
  <c r="H7" i="2"/>
  <c r="G7" i="2"/>
  <c r="F7" i="2"/>
  <c r="K6" i="2"/>
  <c r="J6" i="2"/>
  <c r="I6" i="2"/>
  <c r="H6" i="2"/>
  <c r="G6" i="2"/>
  <c r="F6" i="2"/>
  <c r="K5" i="2"/>
  <c r="J5" i="2"/>
  <c r="I5" i="2"/>
  <c r="H5" i="2"/>
  <c r="G5" i="2"/>
  <c r="F5" i="2"/>
  <c r="K4" i="2"/>
  <c r="J4" i="2"/>
  <c r="I4" i="2"/>
  <c r="H4" i="2"/>
  <c r="G4" i="2"/>
  <c r="F4" i="2"/>
</calcChain>
</file>

<file path=xl/sharedStrings.xml><?xml version="1.0" encoding="utf-8"?>
<sst xmlns="http://schemas.openxmlformats.org/spreadsheetml/2006/main" count="278" uniqueCount="239">
  <si>
    <r>
      <rPr>
        <b/>
        <sz val="22"/>
        <color theme="1"/>
        <rFont val="Arial"/>
        <family val="2"/>
      </rPr>
      <t>WALKER COMPANY</t>
    </r>
    <r>
      <rPr>
        <b/>
        <vertAlign val="superscript"/>
        <sz val="22"/>
        <color theme="1"/>
        <rFont val="Arial"/>
        <family val="2"/>
      </rPr>
      <t>1</t>
    </r>
  </si>
  <si>
    <r>
      <rPr>
        <sz val="13"/>
        <color rgb="FF000000"/>
        <rFont val="Arial"/>
        <family val="2"/>
      </rPr>
      <t xml:space="preserve">En enero de 2007, el Sr. William Walker, presidente de Walker Company, se afligió al descubrir que el saldo de caja de la compañía había bajado a $11,700, o sea su nivel más bajo alcanzado en varios años. El Sr. Walker creía que esta cantidad evidentemente era  demasiado  baja  para  sostener  la  escala  actual  de  operaciones  de  la  empresa. Además  se  sentía  preocupado  porque  el  saldo  de  caja  había  estado  bajando  desde
</t>
    </r>
    <r>
      <rPr>
        <sz val="13"/>
        <color rgb="FF000000"/>
        <rFont val="Arial"/>
        <family val="2"/>
      </rPr>
      <t>hacía ya bastante tiempo, pese al impresionante récord de crecimiento de compañía.</t>
    </r>
  </si>
  <si>
    <r>
      <rPr>
        <sz val="13"/>
        <color rgb="FF000000"/>
        <rFont val="Arial"/>
        <family val="2"/>
      </rPr>
      <t xml:space="preserve">El descenso del saldo de caja constituía una preocupación muy particular para el señor Walker   debido   a   las   dificultades   que   había   tenido   últimamente   con   varios abastecedores comerciales de la compañía. Estos abastecedores presionaban para que se cancelaran sus facturas con mayor rapidez. El Sr. Walker temía que esto redujera el crédito  comercial  futuro  de  su  empresa.  Se  percataba  de  que  esto  podría  dañar  las
</t>
    </r>
    <r>
      <rPr>
        <sz val="13"/>
        <color rgb="FF000000"/>
        <rFont val="Arial"/>
        <family val="2"/>
      </rPr>
      <t>perspectivas de continuo crecimiento de la compañía.</t>
    </r>
  </si>
  <si>
    <r>
      <rPr>
        <sz val="13"/>
        <color rgb="FF000000"/>
        <rFont val="Arial"/>
        <family val="2"/>
      </rPr>
      <t xml:space="preserve">Otro temor más profundo era que algunos abastecedores le cancelaran los derechos de distribución regional exclusivos de sus productos. Además su bajo saldo de caja haría extremadamente difícil para la Walker Company acelerar sus pagos a los abastecedores del ramo. Los términos de compra típicamente (descuento por pronto pago) era de 2%
</t>
    </r>
    <r>
      <rPr>
        <sz val="13"/>
        <color rgb="FF000000"/>
        <rFont val="Arial"/>
        <family val="2"/>
      </rPr>
      <t xml:space="preserve">/  10  días  neto  /  30  días.  La  compañía  no  había  podido  aprovecharse  de  muchos  de
</t>
    </r>
    <r>
      <rPr>
        <sz val="13"/>
        <color rgb="FF000000"/>
        <rFont val="Arial"/>
        <family val="2"/>
      </rPr>
      <t>estos descuentos debido a sus demoras en hacer sus pagos.</t>
    </r>
  </si>
  <si>
    <r>
      <rPr>
        <sz val="13"/>
        <color rgb="FF000000"/>
        <rFont val="Arial"/>
        <family val="2"/>
      </rPr>
      <t xml:space="preserve">Una semana después de que su esposa le sugiriera realizar un análisis de la situación financiera de la empresa y con esto aún pendiente, el Sr. Walker decidió visitar el banco en  el  cual  mantenía  sus  cuentas  y  donde  tenía  contratada  una  línea  de  crédito  por
</t>
    </r>
    <r>
      <rPr>
        <sz val="13"/>
        <color rgb="FF000000"/>
        <rFont val="Arial"/>
        <family val="2"/>
      </rPr>
      <t>$40,000, la cual esperaba aumentar para reforzar sus disponibilidades.</t>
    </r>
  </si>
  <si>
    <r>
      <rPr>
        <vertAlign val="superscript"/>
        <sz val="10"/>
        <color theme="1"/>
        <rFont val="Carlito"/>
      </rPr>
      <t>1</t>
    </r>
    <r>
      <rPr>
        <sz val="10"/>
        <color theme="1"/>
        <rFont val="Carlito"/>
      </rPr>
      <t xml:space="preserve"> Adaptado y editado del caso original del mismo nombre de la Board of Trustees of the Leland Stanford Junior University.</t>
    </r>
  </si>
  <si>
    <r>
      <rPr>
        <b/>
        <u/>
        <sz val="13"/>
        <color rgb="FF000000"/>
        <rFont val="Arial"/>
        <family val="2"/>
      </rPr>
      <t xml:space="preserve">Antecedentes
</t>
    </r>
    <r>
      <rPr>
        <sz val="13"/>
        <color rgb="FF000000"/>
        <rFont val="Arial"/>
        <family val="2"/>
      </rPr>
      <t xml:space="preserve">La  Walker  Company  era  distribuidora  de  una  amplia  gama  de  ropa  y  artículos deportivos,  equipos  para  acampar  y  productos  para  el  esparcimiento,  situada  en Phoenix, Arizona. Fundada en el 2003 había sido una empresa rentable casi desde el comienzo.  La  personalidad  optimista  y  dinámica  de  su  propietario  y  su  prestigio futbolístico, y una amplia gama de contactos en el mundo del deporte le permitieron conseguir numerosos clientes así como los derechos de distribución de los fabricantes
</t>
    </r>
    <r>
      <rPr>
        <sz val="13"/>
        <color rgb="FF000000"/>
        <rFont val="Arial"/>
        <family val="2"/>
      </rPr>
      <t>prominentes de bienes deportivos y artículos conexos.</t>
    </r>
  </si>
  <si>
    <r>
      <rPr>
        <b/>
        <u/>
        <sz val="13"/>
        <color rgb="FF000000"/>
        <rFont val="Arial"/>
        <family val="2"/>
      </rPr>
      <t xml:space="preserve">La entrevista en el Fidelity Bank &amp; Trust Company
</t>
    </r>
    <r>
      <rPr>
        <sz val="13"/>
        <color rgb="FF000000"/>
        <rFont val="Arial"/>
        <family val="2"/>
      </rPr>
      <t>El  Sr.  Walker  decidió  visitar  a  Colin  Wilcox,  vicepresidente  del  Fidelity  Bank  &amp;  Trust Company. Este banco había aportado financiamiento a la empresa durante varios años en base a letras renovables de corto plazo. La tasa de interés sobre estos documentos actualmente era de uno y medio por ciento encima de la tasa preferencial del banco (un  7.5%).  Los  documentos  habían  sido  renovados  rutinariamente  en  el  pasado, dándole el Sr. Wilcox sólo una revisión superficial a la situación financiera de la Walker Company.</t>
    </r>
  </si>
  <si>
    <r>
      <rPr>
        <sz val="13"/>
        <color theme="1"/>
        <rFont val="Arial"/>
        <family val="2"/>
      </rPr>
      <t>El Sr. Walker explicó al Sr. Wilcox que su empresa necesitaba efectivo y solicitó que el préstamo del banco a la compañía aumentase de su nivel actual de $40,000 a $140,000. Razonó  que  esta  cantidad  proporcionaría  una  reserva  de  caja,  además  de  permitirle aplacar a algunos de sus fastidiosos abastecedores.</t>
    </r>
  </si>
  <si>
    <r>
      <rPr>
        <sz val="13"/>
        <color theme="1"/>
        <rFont val="Arial"/>
        <family val="2"/>
      </rPr>
      <t>El  Sr.  Wilcox  preguntó  cuándo  podría  esperar  el  banco  el  reintegro  del  préstamo incrementado y el Sr. Walker explicó que esperaba que la recuperación de las cuentas por  cobrar  proporcionara  fondos  suficientes  para  reducir  el  préstamo  a  su  nivel acostumbrado para finales del año.</t>
    </r>
  </si>
  <si>
    <r>
      <rPr>
        <sz val="13"/>
        <color theme="1"/>
        <rFont val="Arial"/>
        <family val="2"/>
      </rPr>
      <t>El  Sr.  Wilcox  respondió  que  evidentemente  él  no  estaba  al  tanto  del  progreso  y situación de la Walker Company. Prometió estudiar el asunto y tener una respuesta a lo solicitado  en  unos  pocos  días.  Dijo  que  las  condiciones  crediticias  seguían  siendo estrictas  como  parte  de  la  lucha  del  gobierno  contra  la  inflación.  En  consecuencia, tendría  que  enviar  la  solicitud  al  comité  de  préstamos  del  banco  para  fines  de aprobación.</t>
    </r>
  </si>
  <si>
    <r>
      <rPr>
        <sz val="13"/>
        <color theme="1"/>
        <rFont val="Arial"/>
        <family val="2"/>
      </rPr>
      <t>El Sr. Walker expresó su confianza en obtener la aprobación de la ampliación, dado que el Fidelity Bank conocía a la Walker  Company desde su fundación. La empresa  había</t>
    </r>
  </si>
  <si>
    <r>
      <rPr>
        <sz val="13"/>
        <color theme="1"/>
        <rFont val="Arial"/>
        <family val="2"/>
      </rPr>
      <t>prosperado casi de inmediato. El crecimiento de las ventas fue particularmente rápido. En 2006 se lograron ventas de casi $7.2 millones. El Sr. Walker estimaba que para 2007 se alcanzarían ventas de $9.6 millones. Se sentía muy seguro de alcanzar ese volumen, especialmente  porque  acababa  de  conseguir  los  derechos  de  distribución  exclusiva para el país de una línea popular de ropa deportiva fabricada en Francia.</t>
    </r>
  </si>
  <si>
    <r>
      <rPr>
        <sz val="13"/>
        <color rgb="FF000000"/>
        <rFont val="Arial"/>
        <family val="2"/>
      </rPr>
      <t xml:space="preserve">Reflejando las líneas diversificadas que tenía en existencia así como el clima uniforme del área, las ventas de la Walker Company no eran marcadamente estacionales. Walker explicó a Wilcox que él pensaba que esta era una ventaja para la empresa en términos financieros,  por  cuanto  obviaba  la  necesidad  de  financiar  niveles  máximos  de  ventas estacionales.  “¡Con  esos  $100,000,  resolvemos!”  manifestó  mientras  entregaba  los
</t>
    </r>
    <r>
      <rPr>
        <sz val="13"/>
        <color rgb="FF000000"/>
        <rFont val="Arial"/>
        <family val="2"/>
      </rPr>
      <t>Estados Financieros al Sr. Wilcox.</t>
    </r>
  </si>
  <si>
    <r>
      <rPr>
        <sz val="13"/>
        <color theme="1"/>
        <rFont val="Arial"/>
        <family val="2"/>
      </rPr>
      <t>El Sr. Wilcox, al observar el Estado de Resultados comentó informalmente que aunque la Walker Company había sido rentable desde su primer trimestre de operación, en los últimos  años,  los  aumentos  de  las  utilidades  no  habían  logrado  alcanzar  el  nivel  del crecimiento de las ventas.</t>
    </r>
  </si>
  <si>
    <r>
      <rPr>
        <sz val="13"/>
        <color theme="1"/>
        <rFont val="Arial"/>
        <family val="2"/>
      </rPr>
      <t>Como una forma de estimular las relaciones con su cliente, el Sr. Wilcox recordó que desde el principio el Sr. Walker demostró gran energía y mucha capacidad natural para las   ventas,   por   lo   cual   había   ganado   varios   premios   en   concursos   de   ventas patrocinados  por  los  fabricantes.  El  Sr.  Walker  le  comentó  que  precisamente  estos premios,  que  generalmente  consistían  de  viajes  para  el  Sr.  Walker  y  su  esposa  a famosos lugares de vacaciones y de diversión con todos los gastos pagados, le habían permitido  intercambiar  ideas  promocionales  con  otros  distribuidores  de  diferentes partes del país.</t>
    </r>
  </si>
  <si>
    <r>
      <rPr>
        <sz val="13"/>
        <color rgb="FF000000"/>
        <rFont val="Arial"/>
        <family val="2"/>
      </rPr>
      <t xml:space="preserve">Al  hojear  el  Balance  General,  Wilcox  preguntó  por  el  crecimiento  de  las  Cuentas  por Cobrar a Clientes. Walker explicó que en su mayoría eran establecimientos comerciales, muchos de los cuales eran pequeñas y mal financiados. Por lo tanto, eran propensas a ser   lentas   en   pagar   sus   facturas.   La   gran   competencia   proveniente   de   otros
</t>
    </r>
    <r>
      <rPr>
        <sz val="13"/>
        <color rgb="FF000000"/>
        <rFont val="Arial"/>
        <family val="2"/>
      </rPr>
      <t>distribuidores impedía al Sr. Walker presionar demasiado a los clientes morosos.</t>
    </r>
  </si>
  <si>
    <r>
      <rPr>
        <sz val="13"/>
        <color theme="1"/>
        <rFont val="Arial"/>
        <family val="2"/>
      </rPr>
      <t>Al interrogar sobre la reinversión de utilidades, el Sr. Walker explicó que las acciones de capital de la empresa estaban totalmente en su poder y de su esposa. El control total de la  empresa  era  importante    para  el  Sr.  Walker  y  esto  se  adaptaba  muy  bien  a  su temperamento   sumamente competitivo.  Manifestó  que  como  política,  el  50% de las</t>
    </r>
  </si>
  <si>
    <r>
      <rPr>
        <sz val="13"/>
        <color theme="1"/>
        <rFont val="Arial"/>
        <family val="2"/>
      </rPr>
      <t>ganancias de la compañía había sido pagado como dividendos a los dueños y habían sido invertidos regularmente en unas acciones de otras empresas a fin de darle cierta diversificación  a  las  tenencias  de  los  Walker.  En  los  últimos  dos  o  tres  años,  el rendimiento de estas empresas no había estado a la altura de las expectativas del Sr y la Sra. Walker.</t>
    </r>
  </si>
  <si>
    <r>
      <rPr>
        <sz val="13"/>
        <color rgb="FF000000"/>
        <rFont val="Arial"/>
        <family val="2"/>
      </rPr>
      <t xml:space="preserve">El Sr. Wilcox se despidió del Sr. Walker y prometió una respuesta en los próximos días. Él sabía que Walker también participaba activamente en los asuntos de la comunidad, en clubes de servicio y campañas de beneficencia. Sus amigos del ramo le describían como un “empresario muy moderno en el mejor sentido de la palabra”, “casi un genio para vender, dispuesto a tomar un negocio de $50 millones”; y “una combinación ideal
</t>
    </r>
    <r>
      <rPr>
        <sz val="13"/>
        <color rgb="FF000000"/>
        <rFont val="Arial"/>
        <family val="2"/>
      </rPr>
      <t>de hombre de negocios y bon vivant”.</t>
    </r>
  </si>
  <si>
    <r>
      <rPr>
        <sz val="13"/>
        <color theme="1"/>
        <rFont val="Arial"/>
        <family val="2"/>
      </rPr>
      <t>El  Sr.  Walker  por  su  parte  decidió  preparar  por  su  parte  un  análisis  completo  de  la situación financiera de su compañía para tener mejores explicaciones a las inquietudes del Banco y garantizar la aprobación del préstamo.</t>
    </r>
  </si>
  <si>
    <r>
      <rPr>
        <b/>
        <sz val="12"/>
        <color rgb="FF000000"/>
        <rFont val="Arial"/>
        <family val="2"/>
      </rPr>
      <t xml:space="preserve">ANEXO No 1
</t>
    </r>
    <r>
      <rPr>
        <b/>
        <sz val="14"/>
        <color rgb="FF000000"/>
        <rFont val="Arial"/>
        <family val="2"/>
      </rPr>
      <t xml:space="preserve">Walker Company
</t>
    </r>
    <r>
      <rPr>
        <b/>
        <sz val="14"/>
        <color rgb="FF000000"/>
        <rFont val="Arial"/>
        <family val="2"/>
      </rPr>
      <t xml:space="preserve">Balances Generales cortados al 31 de Diciembre de cada año
</t>
    </r>
    <r>
      <rPr>
        <b/>
        <sz val="14"/>
        <color rgb="FF000000"/>
        <rFont val="Arial"/>
        <family val="2"/>
      </rPr>
      <t>(en miles de $)</t>
    </r>
  </si>
  <si>
    <t>ANALISIS HORIZONTAL</t>
  </si>
  <si>
    <r>
      <rPr>
        <b/>
        <sz val="12"/>
        <color theme="1"/>
        <rFont val="Arial"/>
        <family val="2"/>
      </rPr>
      <t>Cuentas</t>
    </r>
  </si>
  <si>
    <t>2004-2003</t>
  </si>
  <si>
    <t>2005-2004</t>
  </si>
  <si>
    <t>2006-2005</t>
  </si>
  <si>
    <t>$</t>
  </si>
  <si>
    <t>%</t>
  </si>
  <si>
    <t>Caja</t>
  </si>
  <si>
    <r>
      <rPr>
        <sz val="12"/>
        <color theme="1"/>
        <rFont val="Arial"/>
        <family val="2"/>
      </rPr>
      <t>Cuentas por Cobrar, neto.</t>
    </r>
  </si>
  <si>
    <r>
      <rPr>
        <sz val="12"/>
        <color theme="1"/>
        <rFont val="Arial"/>
        <family val="2"/>
      </rPr>
      <t>Inventarios</t>
    </r>
  </si>
  <si>
    <r>
      <rPr>
        <b/>
        <sz val="12"/>
        <color theme="1"/>
        <rFont val="Arial"/>
        <family val="2"/>
      </rPr>
      <t>Total Activo Circulante</t>
    </r>
  </si>
  <si>
    <r>
      <rPr>
        <sz val="12"/>
        <color theme="1"/>
        <rFont val="Arial"/>
        <family val="2"/>
      </rPr>
      <t>Activos Fijos, neto.</t>
    </r>
  </si>
  <si>
    <r>
      <rPr>
        <sz val="12"/>
        <color theme="1"/>
        <rFont val="Arial"/>
        <family val="2"/>
      </rPr>
      <t>Cargos Diferidos</t>
    </r>
  </si>
  <si>
    <r>
      <rPr>
        <sz val="12"/>
        <color theme="1"/>
        <rFont val="Arial"/>
        <family val="2"/>
      </rPr>
      <t>Otros Activos</t>
    </r>
  </si>
  <si>
    <r>
      <rPr>
        <b/>
        <sz val="12"/>
        <color theme="1"/>
        <rFont val="Arial"/>
        <family val="2"/>
      </rPr>
      <t>Total Activo</t>
    </r>
  </si>
  <si>
    <r>
      <rPr>
        <sz val="12"/>
        <color rgb="FF000000"/>
        <rFont val="Arial"/>
        <family val="2"/>
      </rPr>
      <t xml:space="preserve">Letras por pagar, banco. Cuentas por pagar Acumulaciones misceláneas
</t>
    </r>
    <r>
      <rPr>
        <b/>
        <sz val="12"/>
        <color rgb="FF000000"/>
        <rFont val="Arial"/>
        <family val="2"/>
      </rPr>
      <t>Total pasivo circulante</t>
    </r>
  </si>
  <si>
    <t>Acciones de Capital.</t>
  </si>
  <si>
    <t xml:space="preserve"> Ganancias retenidas**</t>
  </si>
  <si>
    <r>
      <rPr>
        <b/>
        <sz val="12"/>
        <color theme="1"/>
        <rFont val="Arial"/>
        <family val="2"/>
      </rPr>
      <t>Total Pasivo más Capital</t>
    </r>
  </si>
  <si>
    <r>
      <rPr>
        <sz val="12"/>
        <color rgb="FF000000"/>
        <rFont val="Carlito"/>
      </rPr>
      <t xml:space="preserve">** Ganancias Retenidas= Ganancias Retenidas año anterior + Utilidades después de impuestos -
</t>
    </r>
    <r>
      <rPr>
        <sz val="12"/>
        <color rgb="FF000000"/>
        <rFont val="Carlito"/>
      </rPr>
      <t>Dividendos</t>
    </r>
  </si>
  <si>
    <t>ANALISIS DE RAZON FINANZIERA</t>
  </si>
  <si>
    <t>ANALISIS DE RATIOS</t>
  </si>
  <si>
    <t>LIQUIDEZ</t>
  </si>
  <si>
    <t>RAZON CIRCULANTE: AC / PC</t>
  </si>
  <si>
    <t>PRUEBA AZIDA: (AC - INV) / PC</t>
  </si>
  <si>
    <t>CAPITAL DE TRABAJO: AC - PC</t>
  </si>
  <si>
    <t>INTERPRETACION DE RAZON FINANZIERA</t>
  </si>
  <si>
    <r>
      <rPr>
        <b/>
        <sz val="13"/>
        <color rgb="FF000000"/>
        <rFont val="Arial"/>
        <family val="2"/>
      </rPr>
      <t xml:space="preserve">ANEXO No 2
</t>
    </r>
    <r>
      <rPr>
        <b/>
        <sz val="14"/>
        <color rgb="FF000000"/>
        <rFont val="Arial"/>
        <family val="2"/>
      </rPr>
      <t xml:space="preserve">Walker Company Estado de Pérdidas y Ganancias
</t>
    </r>
    <r>
      <rPr>
        <b/>
        <sz val="14"/>
        <color rgb="FF000000"/>
        <rFont val="Arial"/>
        <family val="2"/>
      </rPr>
      <t>(en miles de $)</t>
    </r>
  </si>
  <si>
    <r>
      <rPr>
        <b/>
        <sz val="13"/>
        <color theme="1"/>
        <rFont val="Arial"/>
        <family val="2"/>
      </rPr>
      <t>Conceptos</t>
    </r>
  </si>
  <si>
    <r>
      <rPr>
        <b/>
        <sz val="13"/>
        <color theme="1"/>
        <rFont val="Arial"/>
        <family val="2"/>
      </rPr>
      <t>Ventas Netas</t>
    </r>
  </si>
  <si>
    <r>
      <rPr>
        <sz val="13"/>
        <color theme="1"/>
        <rFont val="Arial"/>
        <family val="2"/>
      </rPr>
      <t>Costo de bienes vendidos**</t>
    </r>
  </si>
  <si>
    <r>
      <rPr>
        <b/>
        <sz val="13"/>
        <color theme="1"/>
        <rFont val="Arial"/>
        <family val="2"/>
      </rPr>
      <t>Utilidad Bruta</t>
    </r>
  </si>
  <si>
    <r>
      <rPr>
        <sz val="13"/>
        <color theme="1"/>
        <rFont val="Arial"/>
        <family val="2"/>
      </rPr>
      <t>Gastos operativos, de ventas y admon</t>
    </r>
  </si>
  <si>
    <r>
      <rPr>
        <sz val="13"/>
        <color theme="1"/>
        <rFont val="Arial"/>
        <family val="2"/>
      </rPr>
      <t>Gastos por intereses</t>
    </r>
  </si>
  <si>
    <r>
      <rPr>
        <sz val="13"/>
        <color theme="1"/>
        <rFont val="Arial"/>
        <family val="2"/>
      </rPr>
      <t>Descuentos por compras tomados</t>
    </r>
  </si>
  <si>
    <r>
      <rPr>
        <b/>
        <sz val="13"/>
        <color theme="1"/>
        <rFont val="Arial"/>
        <family val="2"/>
      </rPr>
      <t>Utilidades antes de Impuestos</t>
    </r>
  </si>
  <si>
    <r>
      <rPr>
        <sz val="13"/>
        <color theme="1"/>
        <rFont val="Arial"/>
        <family val="2"/>
      </rPr>
      <t>Impuesto sobre la renta</t>
    </r>
  </si>
  <si>
    <r>
      <rPr>
        <b/>
        <sz val="13"/>
        <color theme="1"/>
        <rFont val="Arial"/>
        <family val="2"/>
      </rPr>
      <t>Utilidades después de Impuestos</t>
    </r>
  </si>
  <si>
    <r>
      <rPr>
        <sz val="13"/>
        <color theme="1"/>
        <rFont val="Arial"/>
        <family val="2"/>
      </rPr>
      <t>Dividendos pagados</t>
    </r>
  </si>
  <si>
    <r>
      <rPr>
        <sz val="13"/>
        <color theme="1"/>
        <rFont val="Arial"/>
        <family val="2"/>
      </rPr>
      <t>Compras</t>
    </r>
  </si>
  <si>
    <r>
      <rPr>
        <sz val="13"/>
        <color theme="1"/>
        <rFont val="Carlito"/>
      </rPr>
      <t>** Costo de bienes vendidos= Inventario Inicial + Compras - Inventario Final</t>
    </r>
  </si>
  <si>
    <t>CADA RESULTADO SE DIVIDE ENTRE LAS VENTAS NETAS</t>
  </si>
  <si>
    <t>Analisis de ratios</t>
  </si>
  <si>
    <t>Edad primedio de inventario</t>
  </si>
  <si>
    <t>Rotacion CxC</t>
  </si>
  <si>
    <t>PPC</t>
  </si>
  <si>
    <t>Razones de actividad</t>
  </si>
  <si>
    <t>Cada X dias la empresa renueva su inventario</t>
  </si>
  <si>
    <t>Rotacion CxP</t>
  </si>
  <si>
    <t>PPP Periodo Promedio de pago</t>
  </si>
  <si>
    <t>Ciclo de caja(EPI + PPC -PPP)</t>
  </si>
  <si>
    <t>RE</t>
  </si>
  <si>
    <t>EMO (Efectivo minimo de operaciones)</t>
  </si>
  <si>
    <t>Rotacion de activos fijo</t>
  </si>
  <si>
    <t>Indice de endeudamiento</t>
  </si>
  <si>
    <t>Formula</t>
  </si>
  <si>
    <t>Ventas netas/Activos Fijos</t>
  </si>
  <si>
    <t>Indice de cobertura de intereses</t>
  </si>
  <si>
    <t>Uo/ int</t>
  </si>
  <si>
    <t>Activo total / pasivo total</t>
  </si>
  <si>
    <t>Deuda Bancaria / Pasivos</t>
  </si>
  <si>
    <t>Deuda Proovedores / Pasivos</t>
  </si>
  <si>
    <t>Capital Propio</t>
  </si>
  <si>
    <t>Rentabilidad</t>
  </si>
  <si>
    <t>Margen Neto</t>
  </si>
  <si>
    <t>ROA</t>
  </si>
  <si>
    <t>ROE</t>
  </si>
  <si>
    <t>Una empresa es rentable cuando el ROA es mayor al 5%</t>
  </si>
  <si>
    <t>Tenrabilidad sobre el aporte de los socios</t>
  </si>
  <si>
    <t xml:space="preserve">Mide la capacidad que tiene la empresa para remunerar a sus inversionistas, por cada dolar invertido obtendran 15 centimos de dolar </t>
  </si>
  <si>
    <t>Multiplicador de capital</t>
  </si>
  <si>
    <t>ROE (DUPONT)</t>
  </si>
  <si>
    <t>Rotacion de AT (ventas/At)</t>
  </si>
  <si>
    <t>Margen Bruto ( util bruta / ventas)</t>
  </si>
  <si>
    <t>Margen Operativo (Util operativa/Ventas)</t>
  </si>
  <si>
    <t>Proveedores / Pasivos</t>
  </si>
  <si>
    <t>Endeudamiento</t>
  </si>
  <si>
    <t>Utilidad antes de intereses e impuestos</t>
  </si>
  <si>
    <t>Inventario(Cto. Vta / Inv Promedio)</t>
  </si>
  <si>
    <t xml:space="preserve">INTERPRETACIÓN DEL ANALISIS DE RATIOS </t>
  </si>
  <si>
    <t>Razón Financiera</t>
  </si>
  <si>
    <t>Interpretación 2003</t>
  </si>
  <si>
    <t>Interpretación 2004</t>
  </si>
  <si>
    <t>Interpretación 2005</t>
  </si>
  <si>
    <t>Interpretación 2006</t>
  </si>
  <si>
    <t xml:space="preserve">                          ENDEUDAMIENTO:</t>
  </si>
  <si>
    <t>El 40% de los activos está financiado con deuda, lo que indica un riesgo bajo.</t>
  </si>
  <si>
    <t>La cobertura de intereses mejora ligeramente, pero aún es baja en comparación con 2003.</t>
  </si>
  <si>
    <t>La empresa tiene una buena utilidad operativa antes de impuestos e intereses.</t>
  </si>
  <si>
    <t>La rentabilidad operativa mejora.</t>
  </si>
  <si>
    <t>La utilidad sigue creciendo, lo que indica un buen desempeño operativo.</t>
  </si>
  <si>
    <t>La empresa muestra un crecimiento sólido en sus utilidades antes de impuestos e intereses.</t>
  </si>
  <si>
    <t>Pasivo Total / Capital</t>
  </si>
  <si>
    <t>La empresa tiene un bajo nivel de apalancamiento, lo que refleja un menor riesgo financiero.</t>
  </si>
  <si>
    <t>El apalancamiento financiero aumenta, lo que incrementa el riesgo para los accionistas.</t>
  </si>
  <si>
    <t>La deuda es casi el doble que el capital propio, lo que puede indicar un nivel elevado de riesgo.</t>
  </si>
  <si>
    <t>La empresa tiene un alto nivel de endeudamiento, lo que podría comprometer su estabilidad financiera.</t>
  </si>
  <si>
    <t>Activo Total / Pasivo Total</t>
  </si>
  <si>
    <t>Los activos son más del doble de los pasivos, lo que muestra una buena solvencia.</t>
  </si>
  <si>
    <t>La solvencia disminuye, pero los activos aún son suficientes para cubrir los pasivos.</t>
  </si>
  <si>
    <t>Los activos siguen siendo suficientes para cubrir las deudas, aunque el margen se estrecha.</t>
  </si>
  <si>
    <t>La solvencia está al límite, lo que podría poner en riesgo la capacidad de pago.</t>
  </si>
  <si>
    <t>La empresa depende fuertemente de sus proveedores para financiar sus operaciones.</t>
  </si>
  <si>
    <t>La dependencia de los proveedores se mantiene estable.</t>
  </si>
  <si>
    <t>La dependencia de proveedores aumenta, lo que podría representar un riesgo si las condiciones de pago cambian.</t>
  </si>
  <si>
    <t>La empresa está bien capitalizada, con una proporción considerable de financiamiento propio.</t>
  </si>
  <si>
    <t>La participación del capital propio disminuye, lo que indica mayor dependencia de financiamiento externo.</t>
  </si>
  <si>
    <t>ACTIVIDAD:</t>
  </si>
  <si>
    <t>Rotación de Inventarios</t>
  </si>
  <si>
    <t>Rotación CxP (Proveedores)</t>
  </si>
  <si>
    <t>Ciclo de Caja</t>
  </si>
  <si>
    <t>RENTABILIDAD</t>
  </si>
  <si>
    <t>Rentabilidad neta moderada.</t>
  </si>
  <si>
    <t>La rentabilidad neta disminuye.</t>
  </si>
  <si>
    <t>La rentabilidad neta sigue cayendo.</t>
  </si>
  <si>
    <t>Margen neto bajo, lo que indica dificultades para convertir las ventas en ganancias netas.</t>
  </si>
  <si>
    <t>ROA (Retorno sobre los Activos)</t>
  </si>
  <si>
    <t>Buen rendimiento de los activos.</t>
  </si>
  <si>
    <t>La rentabilidad sobre los activos disminuye.</t>
  </si>
  <si>
    <t>Los activos generan menos ganancias.</t>
  </si>
  <si>
    <t>Se mantiene una rentabilidad baja en relación a los activos.</t>
  </si>
  <si>
    <t>ROE (Retorno sobre el Capital)</t>
  </si>
  <si>
    <t>Buen rendimiento del capital propio.</t>
  </si>
  <si>
    <t>Rentabilidad del capital propia estable.</t>
  </si>
  <si>
    <t>Ligera disminución en el rendimiento del capital.</t>
  </si>
  <si>
    <t>Mejora en la rentabilidad del capital propio.</t>
  </si>
  <si>
    <t>Multiplicador de Capital</t>
  </si>
  <si>
    <t>Apalancamiento financiero moderado.</t>
  </si>
  <si>
    <t>El apalancamiento financiero aumenta, lo que podría incrementar el riesgo financiero.</t>
  </si>
  <si>
    <t>Mayor uso de deuda, lo que implica un mayor riesgo financiero.</t>
  </si>
  <si>
    <t>Alto apalancamiento financiero, lo que podría poner en riesgo la estabilidad financiera.</t>
  </si>
  <si>
    <t>ROE (DU PONT)</t>
  </si>
  <si>
    <t>Buen rendimiento del capital utilizando el enfoque DuPont.</t>
  </si>
  <si>
    <t>El rendimiento se mantiene estable.</t>
  </si>
  <si>
    <t>Ligeramente menor, pero aún saludable.</t>
  </si>
  <si>
    <t>Mejora en el rendimiento del capital desde la perspectiva de DuPont.</t>
  </si>
  <si>
    <t>Margen Bruto</t>
  </si>
  <si>
    <t>Margen bruto relativamente alto, lo que sugiere una buena gestión de costos.</t>
  </si>
  <si>
    <t>Ligera disminución en el margen bruto, pero aún eficiente.</t>
  </si>
  <si>
    <t>Caída en el margen bruto, lo que podría reflejar mayores costos de operación.</t>
  </si>
  <si>
    <t>Margen bruto casi estable, con ligeras mejoras en la gestión de costos.</t>
  </si>
  <si>
    <t>Margen Operativo</t>
  </si>
  <si>
    <t>Margen operativo moderado.</t>
  </si>
  <si>
    <t>Disminución en la eficiencia operativa.</t>
  </si>
  <si>
    <t>Margen operativo bajo, lo que sugiere problemas de eficiencia operativa.</t>
  </si>
  <si>
    <t>La eficiencia operativa sigue disminuyendo, lo que indica que la empresa tiene problemas para controlar sus costos.</t>
  </si>
  <si>
    <t xml:space="preserve">Analisis de caso de estudio The Walker Company </t>
  </si>
  <si>
    <t>Finanzas</t>
  </si>
  <si>
    <t>Alexander Vado Barkalov</t>
  </si>
  <si>
    <t>Incremento en la deuda, pero es manejable</t>
  </si>
  <si>
    <t>El riesgo financiero aumenta</t>
  </si>
  <si>
    <t>El riesgo es alto, la empresa depende mucho de la deuda</t>
  </si>
  <si>
    <t xml:space="preserve">La situación actual de la empresa es favorable, permitiendo cumplir con los pagos sin inconvenientes.  </t>
  </si>
  <si>
    <t>La empresa ha mejorado su capacidad para cubrir los intereses, aunque aún no alcanza los niveles de 2003.</t>
  </si>
  <si>
    <t>La capacidad para cubrir intereses se reduce, lo que podría aumentar el riesgo de incumplimiento</t>
  </si>
  <si>
    <t xml:space="preserve">Índice de Endeudamiento </t>
  </si>
  <si>
    <t xml:space="preserve">Cobertura de Intereses </t>
  </si>
  <si>
    <t xml:space="preserve">Utilidad antes de intereses e impuestos </t>
  </si>
  <si>
    <t>Este porcentaje indica que solo el 9% de los pasivos totales de la empresa son deuda bancaria. Esto sugiere una dependencia moderada de financiamiento bancario, lo que puede ser positivo, ya que la empresa no está excesivamente apalancada.</t>
  </si>
  <si>
    <t>La disminucion presentada indica que la empresa ha reducido su dependencia con deuda bancaria</t>
  </si>
  <si>
    <t>La deuda sigue reduciendose, por lo que cada vez depende menos del bancop</t>
  </si>
  <si>
    <t>El porcentaje es minimo, la empresa casi no tedepnde del banco.</t>
  </si>
  <si>
    <t>La empresa es completamente dependiente de sus proveedores, un nivel tan alto es preocupante.</t>
  </si>
  <si>
    <t xml:space="preserve">La dependencia de capital propio sigue disminuyendo, lo que incrementa el riesgo.  </t>
  </si>
  <si>
    <t>La empresa se apoya principalmente en deuda externa, lo que podría ser arriesgado a largo plazo.</t>
  </si>
  <si>
    <t xml:space="preserve">El ciclo de caja es de 51 días, lo que refleja una gestión eficiente.  </t>
  </si>
  <si>
    <t xml:space="preserve">Mejoras importantes en la administración del ciclo de caja.  </t>
  </si>
  <si>
    <t xml:space="preserve">El ciclo de caja se reduce, lo que favorece el flujo de efectivo.  </t>
  </si>
  <si>
    <t>La empresa gestiona su ciclo de caja de manera muy eficiente.</t>
  </si>
  <si>
    <t xml:space="preserve">La empresa rota su efectivo alrededor de 7 veces al año.  </t>
  </si>
  <si>
    <t xml:space="preserve">Mejoras en la eficiencia de la rotación de efectivo.  </t>
  </si>
  <si>
    <t xml:space="preserve">Alta efectividad en la administración de efectivo.  </t>
  </si>
  <si>
    <t>Excelente manejo del efectivo, con una rotación que alcanza las 18 veces al año.</t>
  </si>
  <si>
    <t xml:space="preserve">La empresa necesita al menos 309 unidades de efectivo para continuar operando.  </t>
  </si>
  <si>
    <t xml:space="preserve">Leve aumento en las necesidades de efectivo, aunque se mantienen estables.  </t>
  </si>
  <si>
    <t xml:space="preserve">Incremento en el mínimo de efectivo requerido, lo que podría indicar mayores demandas operativas.  </t>
  </si>
  <si>
    <t>Requerimiento de efectivo similar al del año pasado.</t>
  </si>
  <si>
    <t xml:space="preserve">Los activos fijos generan 42 veces su valor en ventas.  </t>
  </si>
  <si>
    <t xml:space="preserve">Mejoras notables en la productividad de los activos fijos.  </t>
  </si>
  <si>
    <t xml:space="preserve">Gran efectividad en el uso de los activos fijos para generar ingresos.  </t>
  </si>
  <si>
    <t>La eficiencia en el uso de los activos fijos sigue mejorando significativamente.</t>
  </si>
  <si>
    <t xml:space="preserve">Los activos totales generan tres veces su valor en ventas.  </t>
  </si>
  <si>
    <t xml:space="preserve">Eficiencia constante en la utilización de los activos totales.  </t>
  </si>
  <si>
    <t xml:space="preserve">Ligera mejora en el rendimiento de los activos totales.  </t>
  </si>
  <si>
    <t>Progresiva mejora en la eficiencia del uso de los activos totales.</t>
  </si>
  <si>
    <t xml:space="preserve">La empresa renueva su inventario cerca de 10 veces al año, lo que refleja una buena rotación.  </t>
  </si>
  <si>
    <t xml:space="preserve">Mayor eficiencia en la gestión de inventarios.  </t>
  </si>
  <si>
    <t xml:space="preserve">Alta rotación, indicando una excelente administración de inventarios.  </t>
  </si>
  <si>
    <t>Se conserva una rotación adecuada, aunque con una leve disminución.</t>
  </si>
  <si>
    <t xml:space="preserve">El inventario tarda alrededor de 36 días en ser vendido.  </t>
  </si>
  <si>
    <t xml:space="preserve">Incremento en la rapidez de las ventas del inventario.  </t>
  </si>
  <si>
    <t xml:space="preserve">El tiempo necesario para vender el inventario ha disminuido.  </t>
  </si>
  <si>
    <t>Se observa un leve aumento en el tiempo requerido para vender el inventario.</t>
  </si>
  <si>
    <t xml:space="preserve">La empresa tiene una cobranza bastante eficiente.  </t>
  </si>
  <si>
    <t xml:space="preserve">Incremento en la velocidad de cobro de las cuentas por cobrar.  </t>
  </si>
  <si>
    <t xml:space="preserve">La eficiencia en la cobranza se mantiene estable.  </t>
  </si>
  <si>
    <t>Leve desaceleración en la velocidad de cobranza.</t>
  </si>
  <si>
    <t xml:space="preserve">PPC </t>
  </si>
  <si>
    <t xml:space="preserve">Rotación CxC </t>
  </si>
  <si>
    <t>Edad Promedio de Inventario</t>
  </si>
  <si>
    <t>PPP</t>
  </si>
  <si>
    <t xml:space="preserve">RE </t>
  </si>
  <si>
    <t xml:space="preserve">Rotación de AF </t>
  </si>
  <si>
    <t xml:space="preserve">Rotación de AT </t>
  </si>
  <si>
    <t xml:space="preserve">EMO </t>
  </si>
  <si>
    <t xml:space="preserve">La empresa cobra a sus clientes en un plazo aproximado de 60 días.  </t>
  </si>
  <si>
    <t xml:space="preserve">Mayor rapidez en la cobranza, reduciendo el plazo a 51 días.  </t>
  </si>
  <si>
    <t xml:space="preserve">El plazo de cobro sigue reduciéndose.  </t>
  </si>
  <si>
    <t>Leve incremento en el tiempo promedio de cobro.</t>
  </si>
  <si>
    <t xml:space="preserve">La empresa realiza el pago de sus cuentas unas 8 veces al año.  </t>
  </si>
  <si>
    <t xml:space="preserve">Leve desaceleración en la velocidad de pago.  </t>
  </si>
  <si>
    <t xml:space="preserve">La empresa está tomando más tiempo en liquidar sus cuentas.  </t>
  </si>
  <si>
    <t>El período de pago sigue extendiéndose, lo que podría reflejar problemas de liquidez.</t>
  </si>
  <si>
    <t xml:space="preserve">El plazo de pago a los proveedores es de 44 días.  </t>
  </si>
  <si>
    <t xml:space="preserve">El tiempo para pagar a los proveedores prácticamente no cambia.  </t>
  </si>
  <si>
    <t xml:space="preserve">Aumento considerable en el tiempo que tarda la empresa en liquidar sus deudas.  </t>
  </si>
  <si>
    <t>Aumento significativo en los días de pago, lo que podría afectar la relación con los proveedores.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</si>
</sst>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
    <numFmt numFmtId="165" formatCode="\$#,##0"/>
    <numFmt numFmtId="166" formatCode="0_);[Red]\(0\)"/>
    <numFmt numFmtId="167" formatCode="0.0%"/>
  </numFmts>
  <fonts count="35">
    <font>
      <sz val="10"/>
      <color rgb="FF000000"/>
      <name val="Times New Roman"/>
      <scheme val="minor"/>
    </font>
    <font>
      <b/>
      <sz val="22"/>
      <color theme="1"/>
      <name val="Arial"/>
      <family val="2"/>
    </font>
    <font>
      <sz val="10"/>
      <color rgb="FF000000"/>
      <name val="Times New Roman"/>
      <family val="1"/>
    </font>
    <font>
      <sz val="10"/>
      <color theme="1"/>
      <name val="Carlito"/>
    </font>
    <font>
      <sz val="13"/>
      <color theme="1"/>
      <name val="Arial"/>
      <family val="2"/>
    </font>
    <font>
      <sz val="10"/>
      <name val="Times New Roman"/>
      <family val="1"/>
    </font>
    <font>
      <b/>
      <sz val="12"/>
      <color theme="1"/>
      <name val="Arial"/>
      <family val="2"/>
    </font>
    <font>
      <b/>
      <sz val="12"/>
      <color rgb="FF000000"/>
      <name val="Arial"/>
      <family val="2"/>
    </font>
    <font>
      <sz val="12"/>
      <color theme="1"/>
      <name val="Arial"/>
      <family val="2"/>
    </font>
    <font>
      <sz val="12"/>
      <color rgb="FF000000"/>
      <name val="Arial"/>
      <family val="2"/>
    </font>
    <font>
      <b/>
      <sz val="13"/>
      <color theme="1"/>
      <name val="Arial"/>
      <family val="2"/>
    </font>
    <font>
      <b/>
      <sz val="13"/>
      <color rgb="FF000000"/>
      <name val="Arial"/>
      <family val="2"/>
    </font>
    <font>
      <sz val="13"/>
      <color rgb="FF000000"/>
      <name val="Arial"/>
      <family val="2"/>
    </font>
    <font>
      <sz val="13"/>
      <color rgb="FFFF0000"/>
      <name val="Arial"/>
      <family val="2"/>
    </font>
    <font>
      <sz val="13"/>
      <color theme="1"/>
      <name val="Carlito"/>
    </font>
    <font>
      <sz val="10"/>
      <color theme="1"/>
      <name val="Times New Roman"/>
      <family val="1"/>
      <scheme val="minor"/>
    </font>
    <font>
      <b/>
      <vertAlign val="superscript"/>
      <sz val="22"/>
      <color theme="1"/>
      <name val="Arial"/>
      <family val="2"/>
    </font>
    <font>
      <vertAlign val="superscript"/>
      <sz val="10"/>
      <color theme="1"/>
      <name val="Carlito"/>
    </font>
    <font>
      <b/>
      <u/>
      <sz val="13"/>
      <color rgb="FF000000"/>
      <name val="Arial"/>
      <family val="2"/>
    </font>
    <font>
      <b/>
      <sz val="14"/>
      <color rgb="FF000000"/>
      <name val="Arial"/>
      <family val="2"/>
    </font>
    <font>
      <sz val="12"/>
      <color rgb="FF000000"/>
      <name val="Carlito"/>
    </font>
    <font>
      <sz val="10"/>
      <color rgb="FF000000"/>
      <name val="Times New Roman"/>
      <family val="1"/>
      <scheme val="minor"/>
    </font>
    <font>
      <b/>
      <sz val="10"/>
      <color rgb="FF000000"/>
      <name val="Times New Roman"/>
      <family val="1"/>
      <scheme val="minor"/>
    </font>
    <font>
      <b/>
      <sz val="13"/>
      <color rgb="FFFFFFFF"/>
      <name val="Times New Roman"/>
      <family val="2"/>
      <scheme val="minor"/>
    </font>
    <font>
      <sz val="10"/>
      <name val="Arial"/>
      <family val="2"/>
    </font>
    <font>
      <sz val="10"/>
      <color theme="1"/>
      <name val="Times New Roman"/>
      <family val="2"/>
      <scheme val="minor"/>
    </font>
    <font>
      <b/>
      <sz val="10"/>
      <color theme="1"/>
      <name val="Times New Roman"/>
      <family val="2"/>
      <scheme val="minor"/>
    </font>
    <font>
      <b/>
      <sz val="10"/>
      <color theme="1"/>
      <name val="Arial"/>
      <family val="2"/>
    </font>
    <font>
      <sz val="10"/>
      <color theme="1"/>
      <name val="Arial"/>
      <family val="2"/>
    </font>
    <font>
      <b/>
      <sz val="13"/>
      <color rgb="FFFF0000"/>
      <name val="Times New Roman"/>
      <family val="2"/>
      <scheme val="minor"/>
    </font>
    <font>
      <sz val="10"/>
      <color rgb="FFFF0000"/>
      <name val="Arial"/>
      <family val="2"/>
    </font>
    <font>
      <sz val="14"/>
      <color rgb="FF000000"/>
      <name val="Times New Roman"/>
      <family val="1"/>
      <scheme val="minor"/>
    </font>
    <font>
      <sz val="16"/>
      <color rgb="FF000000"/>
      <name val="Times New Roman"/>
      <family val="1"/>
      <scheme val="minor"/>
    </font>
    <font>
      <sz val="11"/>
      <color rgb="FF000000"/>
      <name val="Calibri"/>
      <family val="2"/>
    </font>
    <font>
      <sz val="10"/>
      <color rgb="FF000000"/>
      <name val="Arial"/>
      <family val="2"/>
    </font>
  </fonts>
  <fills count="13">
    <fill>
      <patternFill patternType="none"/>
    </fill>
    <fill>
      <patternFill patternType="gray125"/>
    </fill>
    <fill>
      <patternFill patternType="solid">
        <fgColor rgb="FFC9DAF8"/>
        <bgColor rgb="FFC9DAF8"/>
      </patternFill>
    </fill>
    <fill>
      <patternFill patternType="solid">
        <fgColor rgb="FFF4CCCC"/>
        <bgColor rgb="FFF4CCCC"/>
      </patternFill>
    </fill>
    <fill>
      <patternFill patternType="solid">
        <fgColor rgb="FFFFFF00"/>
        <bgColor indexed="64"/>
      </patternFill>
    </fill>
    <fill>
      <patternFill patternType="solid">
        <fgColor theme="0" tint="-0.34998626667073579"/>
        <bgColor indexed="64"/>
      </patternFill>
    </fill>
    <fill>
      <patternFill patternType="solid">
        <fgColor rgb="FFFFFF00"/>
        <bgColor rgb="FF999999"/>
      </patternFill>
    </fill>
    <fill>
      <patternFill patternType="solid">
        <fgColor theme="0" tint="-0.499984740745262"/>
        <bgColor rgb="FFEAD1DC"/>
      </patternFill>
    </fill>
    <fill>
      <patternFill patternType="solid">
        <fgColor theme="0" tint="-0.499984740745262"/>
        <bgColor rgb="FFFF9900"/>
      </patternFill>
    </fill>
    <fill>
      <patternFill patternType="solid">
        <fgColor theme="4" tint="-0.249977111117893"/>
        <bgColor rgb="FFF9CB9C"/>
      </patternFill>
    </fill>
    <fill>
      <patternFill patternType="solid">
        <fgColor theme="4" tint="-0.249977111117893"/>
        <bgColor theme="7"/>
      </patternFill>
    </fill>
    <fill>
      <patternFill patternType="solid">
        <fgColor theme="1" tint="0.249977111117893"/>
        <bgColor rgb="FFB6D7A8"/>
      </patternFill>
    </fill>
    <fill>
      <patternFill patternType="solid">
        <fgColor theme="5" tint="0.59999389629810485"/>
        <bgColor indexed="64"/>
      </patternFill>
    </fill>
  </fills>
  <borders count="42">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ck">
        <color indexed="64"/>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thick">
        <color indexed="64"/>
      </right>
      <top/>
      <bottom style="thick">
        <color indexed="64"/>
      </bottom>
      <diagonal/>
    </border>
    <border>
      <left style="medium">
        <color rgb="FF000000"/>
      </left>
      <right/>
      <top/>
      <bottom style="medium">
        <color rgb="FF000000"/>
      </bottom>
      <diagonal/>
    </border>
    <border>
      <left style="thick">
        <color indexed="64"/>
      </left>
      <right/>
      <top style="thick">
        <color indexed="64"/>
      </top>
      <bottom style="thick">
        <color indexed="64"/>
      </bottom>
      <diagonal/>
    </border>
    <border>
      <left style="medium">
        <color indexed="64"/>
      </left>
      <right style="thin">
        <color indexed="64"/>
      </right>
      <top style="thick">
        <color indexed="64"/>
      </top>
      <bottom style="thick">
        <color indexed="64"/>
      </bottom>
      <diagonal/>
    </border>
    <border>
      <left style="thick">
        <color indexed="64"/>
      </left>
      <right/>
      <top style="thick">
        <color indexed="64"/>
      </top>
      <bottom style="medium">
        <color rgb="FF000000"/>
      </bottom>
      <diagonal/>
    </border>
    <border>
      <left style="medium">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style="thick">
        <color indexed="64"/>
      </right>
      <top style="thick">
        <color indexed="64"/>
      </top>
      <bottom/>
      <diagonal/>
    </border>
    <border>
      <left style="thick">
        <color indexed="64"/>
      </left>
      <right/>
      <top style="thick">
        <color indexed="64"/>
      </top>
      <bottom/>
      <diagonal/>
    </border>
    <border>
      <left style="medium">
        <color indexed="64"/>
      </left>
      <right style="thin">
        <color indexed="64"/>
      </right>
      <top style="thick">
        <color indexed="64"/>
      </top>
      <bottom/>
      <diagonal/>
    </border>
  </borders>
  <cellStyleXfs count="3">
    <xf numFmtId="0" fontId="0" fillId="0" borderId="0"/>
    <xf numFmtId="9" fontId="21" fillId="0" borderId="0" applyFont="0" applyFill="0" applyBorder="0" applyAlignment="0" applyProtection="0"/>
    <xf numFmtId="0" fontId="21" fillId="0" borderId="0"/>
  </cellStyleXfs>
  <cellXfs count="183">
    <xf numFmtId="0" fontId="0" fillId="0" borderId="0" xfId="0" applyFont="1" applyAlignment="1">
      <alignment horizontal="left" vertical="top"/>
    </xf>
    <xf numFmtId="0" fontId="2" fillId="0" borderId="0" xfId="0" applyFont="1" applyAlignment="1">
      <alignment horizontal="center" vertical="top" wrapText="1"/>
    </xf>
    <xf numFmtId="0" fontId="6" fillId="2" borderId="4" xfId="0" applyFont="1" applyFill="1" applyBorder="1" applyAlignment="1">
      <alignment horizontal="left" vertical="top" wrapText="1"/>
    </xf>
    <xf numFmtId="1" fontId="7" fillId="2" borderId="4" xfId="0" applyNumberFormat="1" applyFont="1" applyFill="1" applyBorder="1" applyAlignment="1">
      <alignment horizontal="left" vertical="top" shrinkToFit="1"/>
    </xf>
    <xf numFmtId="0" fontId="8" fillId="2" borderId="5" xfId="0" applyFont="1" applyFill="1" applyBorder="1" applyAlignment="1">
      <alignment horizontal="left" vertical="top" wrapText="1"/>
    </xf>
    <xf numFmtId="164" fontId="9" fillId="2" borderId="5" xfId="0" applyNumberFormat="1" applyFont="1" applyFill="1" applyBorder="1" applyAlignment="1">
      <alignment horizontal="right" vertical="top" shrinkToFit="1"/>
    </xf>
    <xf numFmtId="164" fontId="9" fillId="2" borderId="5" xfId="0" applyNumberFormat="1" applyFont="1" applyFill="1" applyBorder="1" applyAlignment="1">
      <alignment horizontal="right" vertical="top" shrinkToFit="1"/>
    </xf>
    <xf numFmtId="165" fontId="6" fillId="2" borderId="5" xfId="0" applyNumberFormat="1" applyFont="1" applyFill="1" applyBorder="1" applyAlignment="1">
      <alignment horizontal="right" vertical="top"/>
    </xf>
    <xf numFmtId="1" fontId="6" fillId="2" borderId="5" xfId="0" applyNumberFormat="1" applyFont="1" applyFill="1" applyBorder="1" applyAlignment="1">
      <alignment horizontal="right" vertical="top"/>
    </xf>
    <xf numFmtId="165" fontId="6" fillId="2" borderId="5" xfId="0" applyNumberFormat="1" applyFont="1" applyFill="1" applyBorder="1" applyAlignment="1">
      <alignment horizontal="left" vertical="top"/>
    </xf>
    <xf numFmtId="1" fontId="6" fillId="2" borderId="6" xfId="0" applyNumberFormat="1" applyFont="1" applyFill="1" applyBorder="1" applyAlignment="1">
      <alignment horizontal="right" vertical="top"/>
    </xf>
    <xf numFmtId="0" fontId="8" fillId="0" borderId="5" xfId="0" applyFont="1" applyBorder="1" applyAlignment="1">
      <alignment horizontal="left" vertical="top" wrapText="1"/>
    </xf>
    <xf numFmtId="164" fontId="9" fillId="0" borderId="5" xfId="0" applyNumberFormat="1" applyFont="1" applyBorder="1" applyAlignment="1">
      <alignment horizontal="right" vertical="top" shrinkToFit="1"/>
    </xf>
    <xf numFmtId="165" fontId="7" fillId="0" borderId="7" xfId="0" applyNumberFormat="1" applyFont="1" applyBorder="1" applyAlignment="1">
      <alignment horizontal="right" vertical="top" shrinkToFit="1"/>
    </xf>
    <xf numFmtId="10" fontId="7" fillId="0" borderId="7" xfId="0" applyNumberFormat="1" applyFont="1" applyBorder="1" applyAlignment="1">
      <alignment horizontal="right" vertical="top" shrinkToFit="1"/>
    </xf>
    <xf numFmtId="0" fontId="8" fillId="0" borderId="7" xfId="0" applyFont="1" applyBorder="1" applyAlignment="1">
      <alignment horizontal="left" vertical="top" wrapText="1"/>
    </xf>
    <xf numFmtId="1" fontId="9" fillId="0" borderId="7" xfId="0" applyNumberFormat="1" applyFont="1" applyBorder="1" applyAlignment="1">
      <alignment horizontal="right" vertical="top" shrinkToFit="1"/>
    </xf>
    <xf numFmtId="3" fontId="9" fillId="0" borderId="7" xfId="0" applyNumberFormat="1" applyFont="1" applyBorder="1" applyAlignment="1">
      <alignment horizontal="right" vertical="top" shrinkToFit="1"/>
    </xf>
    <xf numFmtId="1" fontId="9" fillId="0" borderId="9" xfId="0" applyNumberFormat="1" applyFont="1" applyBorder="1" applyAlignment="1">
      <alignment horizontal="right" vertical="top" shrinkToFit="1"/>
    </xf>
    <xf numFmtId="0" fontId="6" fillId="0" borderId="7" xfId="0" applyFont="1" applyBorder="1" applyAlignment="1">
      <alignment horizontal="left" vertical="top" wrapText="1"/>
    </xf>
    <xf numFmtId="1" fontId="7" fillId="0" borderId="5" xfId="0" applyNumberFormat="1" applyFont="1" applyBorder="1" applyAlignment="1">
      <alignment horizontal="right" vertical="top" shrinkToFit="1"/>
    </xf>
    <xf numFmtId="3" fontId="7" fillId="0" borderId="5" xfId="0" applyNumberFormat="1" applyFont="1" applyBorder="1" applyAlignment="1">
      <alignment horizontal="right" vertical="top" shrinkToFit="1"/>
    </xf>
    <xf numFmtId="165" fontId="7" fillId="0" borderId="5" xfId="0" applyNumberFormat="1" applyFont="1" applyBorder="1" applyAlignment="1">
      <alignment horizontal="right" vertical="top" shrinkToFit="1"/>
    </xf>
    <xf numFmtId="10" fontId="7" fillId="0" borderId="5" xfId="0" applyNumberFormat="1" applyFont="1" applyBorder="1" applyAlignment="1">
      <alignment horizontal="right" vertical="top" shrinkToFit="1"/>
    </xf>
    <xf numFmtId="0" fontId="8" fillId="0" borderId="9" xfId="0" applyFont="1" applyBorder="1" applyAlignment="1">
      <alignment horizontal="left" vertical="top" wrapText="1"/>
    </xf>
    <xf numFmtId="0" fontId="6" fillId="0" borderId="4" xfId="0" applyFont="1" applyBorder="1" applyAlignment="1">
      <alignment horizontal="left" vertical="top" wrapText="1"/>
    </xf>
    <xf numFmtId="165" fontId="7" fillId="0" borderId="4" xfId="0" applyNumberFormat="1" applyFont="1" applyBorder="1" applyAlignment="1">
      <alignment horizontal="right" vertical="top" shrinkToFit="1"/>
    </xf>
    <xf numFmtId="10" fontId="7" fillId="0" borderId="4" xfId="0" applyNumberFormat="1" applyFont="1" applyBorder="1" applyAlignment="1">
      <alignment horizontal="right" vertical="top" shrinkToFit="1"/>
    </xf>
    <xf numFmtId="0" fontId="9" fillId="0" borderId="5" xfId="0" applyFont="1" applyBorder="1" applyAlignment="1">
      <alignment horizontal="right" vertical="top" wrapText="1"/>
    </xf>
    <xf numFmtId="0" fontId="9" fillId="0" borderId="7" xfId="0" applyFont="1" applyBorder="1" applyAlignment="1">
      <alignment horizontal="right" vertical="top" wrapText="1"/>
    </xf>
    <xf numFmtId="0" fontId="9" fillId="0" borderId="9" xfId="0" applyFont="1" applyBorder="1" applyAlignment="1">
      <alignment horizontal="right" vertical="top" wrapText="1"/>
    </xf>
    <xf numFmtId="165" fontId="7" fillId="0" borderId="10" xfId="0" applyNumberFormat="1" applyFont="1" applyBorder="1" applyAlignment="1">
      <alignment horizontal="right" vertical="top" shrinkToFit="1"/>
    </xf>
    <xf numFmtId="10" fontId="7" fillId="0" borderId="9" xfId="0" applyNumberFormat="1" applyFont="1" applyBorder="1" applyAlignment="1">
      <alignment horizontal="right" vertical="top" shrinkToFit="1"/>
    </xf>
    <xf numFmtId="1" fontId="7" fillId="0" borderId="7" xfId="0" applyNumberFormat="1" applyFont="1" applyBorder="1" applyAlignment="1">
      <alignment horizontal="right" vertical="top" shrinkToFit="1"/>
    </xf>
    <xf numFmtId="3" fontId="7" fillId="0" borderId="7" xfId="0" applyNumberFormat="1" applyFont="1" applyBorder="1" applyAlignment="1">
      <alignment horizontal="right" vertical="top" shrinkToFit="1"/>
    </xf>
    <xf numFmtId="165" fontId="7" fillId="0" borderId="11" xfId="0" applyNumberFormat="1" applyFont="1" applyBorder="1" applyAlignment="1">
      <alignment horizontal="right" vertical="top" shrinkToFit="1"/>
    </xf>
    <xf numFmtId="0" fontId="8" fillId="0" borderId="7" xfId="0" applyFont="1" applyBorder="1" applyAlignment="1">
      <alignment horizontal="left" vertical="top" wrapText="1"/>
    </xf>
    <xf numFmtId="0" fontId="8" fillId="0" borderId="9" xfId="0" applyFont="1" applyBorder="1" applyAlignment="1">
      <alignment horizontal="left" vertical="top" wrapText="1"/>
    </xf>
    <xf numFmtId="1" fontId="7" fillId="0" borderId="4" xfId="0" applyNumberFormat="1" applyFont="1" applyBorder="1" applyAlignment="1">
      <alignment horizontal="right" vertical="top" shrinkToFit="1"/>
    </xf>
    <xf numFmtId="3" fontId="7" fillId="0" borderId="4" xfId="0" applyNumberFormat="1" applyFont="1" applyBorder="1" applyAlignment="1">
      <alignment horizontal="right" vertical="top" shrinkToFit="1"/>
    </xf>
    <xf numFmtId="0" fontId="6" fillId="0" borderId="0" xfId="0" applyFont="1" applyAlignment="1">
      <alignment horizontal="left" vertical="top"/>
    </xf>
    <xf numFmtId="0" fontId="6" fillId="0" borderId="0" xfId="0" applyFont="1" applyAlignment="1">
      <alignment horizontal="left" vertical="top"/>
    </xf>
    <xf numFmtId="4" fontId="4" fillId="0" borderId="4" xfId="0" applyNumberFormat="1" applyFont="1" applyBorder="1" applyAlignment="1">
      <alignment horizontal="left" vertical="top"/>
    </xf>
    <xf numFmtId="0" fontId="10" fillId="3" borderId="4" xfId="0" applyFont="1" applyFill="1" applyBorder="1" applyAlignment="1">
      <alignment horizontal="left" vertical="top" wrapText="1"/>
    </xf>
    <xf numFmtId="1" fontId="11" fillId="3" borderId="4" xfId="0" applyNumberFormat="1" applyFont="1" applyFill="1" applyBorder="1" applyAlignment="1">
      <alignment horizontal="left" vertical="top" shrinkToFit="1"/>
    </xf>
    <xf numFmtId="0" fontId="10" fillId="3" borderId="5" xfId="0" applyFont="1" applyFill="1" applyBorder="1" applyAlignment="1">
      <alignment horizontal="left" vertical="top" wrapText="1"/>
    </xf>
    <xf numFmtId="165" fontId="11" fillId="3" borderId="5" xfId="0" applyNumberFormat="1" applyFont="1" applyFill="1" applyBorder="1" applyAlignment="1">
      <alignment horizontal="right" vertical="top" shrinkToFit="1"/>
    </xf>
    <xf numFmtId="165" fontId="11" fillId="3" borderId="5" xfId="0" applyNumberFormat="1" applyFont="1" applyFill="1" applyBorder="1" applyAlignment="1">
      <alignment horizontal="left" vertical="top" shrinkToFit="1"/>
    </xf>
    <xf numFmtId="0" fontId="11" fillId="3" borderId="4" xfId="0" applyFont="1" applyFill="1" applyBorder="1" applyAlignment="1">
      <alignment horizontal="right" vertical="top" shrinkToFit="1"/>
    </xf>
    <xf numFmtId="165" fontId="6" fillId="3" borderId="4" xfId="0" applyNumberFormat="1" applyFont="1" applyFill="1" applyBorder="1" applyAlignment="1">
      <alignment horizontal="right" vertical="top"/>
    </xf>
    <xf numFmtId="1" fontId="6" fillId="3" borderId="4" xfId="0" applyNumberFormat="1" applyFont="1" applyFill="1" applyBorder="1" applyAlignment="1">
      <alignment horizontal="right" vertical="top"/>
    </xf>
    <xf numFmtId="165" fontId="6" fillId="3" borderId="4" xfId="0" applyNumberFormat="1" applyFont="1" applyFill="1" applyBorder="1" applyAlignment="1">
      <alignment horizontal="left" vertical="top"/>
    </xf>
    <xf numFmtId="0" fontId="10" fillId="0" borderId="5" xfId="0" applyFont="1" applyBorder="1" applyAlignment="1">
      <alignment horizontal="left" vertical="top" wrapText="1"/>
    </xf>
    <xf numFmtId="165" fontId="11" fillId="0" borderId="5" xfId="0" applyNumberFormat="1" applyFont="1" applyBorder="1" applyAlignment="1">
      <alignment horizontal="right" vertical="top" shrinkToFit="1"/>
    </xf>
    <xf numFmtId="165" fontId="4" fillId="0" borderId="7" xfId="0" applyNumberFormat="1" applyFont="1" applyBorder="1" applyAlignment="1">
      <alignment horizontal="left" vertical="top"/>
    </xf>
    <xf numFmtId="10" fontId="4" fillId="0" borderId="7" xfId="0" applyNumberFormat="1" applyFont="1" applyBorder="1" applyAlignment="1">
      <alignment horizontal="left" vertical="top"/>
    </xf>
    <xf numFmtId="0" fontId="4" fillId="0" borderId="9" xfId="0" applyFont="1" applyBorder="1" applyAlignment="1">
      <alignment horizontal="left" vertical="top" wrapText="1"/>
    </xf>
    <xf numFmtId="3" fontId="12" fillId="0" borderId="9" xfId="0" applyNumberFormat="1" applyFont="1" applyBorder="1" applyAlignment="1">
      <alignment horizontal="right" vertical="top" shrinkToFit="1"/>
    </xf>
    <xf numFmtId="3" fontId="4" fillId="0" borderId="9" xfId="0" applyNumberFormat="1" applyFont="1" applyBorder="1" applyAlignment="1">
      <alignment horizontal="left" vertical="top"/>
    </xf>
    <xf numFmtId="10" fontId="4" fillId="0" borderId="9" xfId="0" applyNumberFormat="1" applyFont="1" applyBorder="1" applyAlignment="1">
      <alignment horizontal="left" vertical="top"/>
    </xf>
    <xf numFmtId="1" fontId="11" fillId="0" borderId="5" xfId="0" applyNumberFormat="1" applyFont="1" applyBorder="1" applyAlignment="1">
      <alignment horizontal="right" vertical="top" shrinkToFit="1"/>
    </xf>
    <xf numFmtId="3" fontId="11" fillId="0" borderId="5" xfId="0" applyNumberFormat="1" applyFont="1" applyBorder="1" applyAlignment="1">
      <alignment horizontal="right" vertical="top" shrinkToFit="1"/>
    </xf>
    <xf numFmtId="1" fontId="4" fillId="0" borderId="5" xfId="0" applyNumberFormat="1" applyFont="1" applyBorder="1" applyAlignment="1">
      <alignment horizontal="left" vertical="top"/>
    </xf>
    <xf numFmtId="10" fontId="4" fillId="0" borderId="5" xfId="0" applyNumberFormat="1" applyFont="1" applyBorder="1" applyAlignment="1">
      <alignment horizontal="left" vertical="top"/>
    </xf>
    <xf numFmtId="3" fontId="4" fillId="0" borderId="5" xfId="0" applyNumberFormat="1" applyFont="1" applyBorder="1" applyAlignment="1">
      <alignment horizontal="left" vertical="top"/>
    </xf>
    <xf numFmtId="0" fontId="4" fillId="0" borderId="7" xfId="0" applyFont="1" applyBorder="1" applyAlignment="1">
      <alignment horizontal="left" vertical="top" wrapText="1"/>
    </xf>
    <xf numFmtId="1" fontId="12" fillId="0" borderId="7" xfId="0" applyNumberFormat="1" applyFont="1" applyBorder="1" applyAlignment="1">
      <alignment horizontal="right" vertical="top" shrinkToFit="1"/>
    </xf>
    <xf numFmtId="3" fontId="12" fillId="0" borderId="7" xfId="0" applyNumberFormat="1" applyFont="1" applyBorder="1" applyAlignment="1">
      <alignment horizontal="right" vertical="top" shrinkToFit="1"/>
    </xf>
    <xf numFmtId="1" fontId="4" fillId="0" borderId="7" xfId="0" applyNumberFormat="1" applyFont="1" applyBorder="1" applyAlignment="1">
      <alignment horizontal="left" vertical="top"/>
    </xf>
    <xf numFmtId="3" fontId="4" fillId="0" borderId="7" xfId="0" applyNumberFormat="1" applyFont="1" applyBorder="1" applyAlignment="1">
      <alignment horizontal="left" vertical="top"/>
    </xf>
    <xf numFmtId="166" fontId="13" fillId="0" borderId="9" xfId="0" applyNumberFormat="1" applyFont="1" applyBorder="1" applyAlignment="1">
      <alignment horizontal="right" vertical="top" shrinkToFit="1"/>
    </xf>
    <xf numFmtId="166" fontId="13" fillId="0" borderId="9" xfId="0" applyNumberFormat="1" applyFont="1" applyBorder="1" applyAlignment="1">
      <alignment horizontal="left" vertical="top"/>
    </xf>
    <xf numFmtId="10" fontId="13" fillId="0" borderId="9" xfId="0" applyNumberFormat="1" applyFont="1" applyBorder="1" applyAlignment="1">
      <alignment horizontal="left" vertical="top"/>
    </xf>
    <xf numFmtId="1" fontId="12" fillId="0" borderId="9" xfId="0" applyNumberFormat="1" applyFont="1" applyBorder="1" applyAlignment="1">
      <alignment horizontal="right" vertical="top" shrinkToFit="1"/>
    </xf>
    <xf numFmtId="1" fontId="4" fillId="0" borderId="9" xfId="0" applyNumberFormat="1" applyFont="1" applyBorder="1" applyAlignment="1">
      <alignment horizontal="left" vertical="top"/>
    </xf>
    <xf numFmtId="0" fontId="15" fillId="0" borderId="0" xfId="0" applyFont="1" applyAlignment="1">
      <alignment horizontal="left" vertical="top"/>
    </xf>
    <xf numFmtId="1" fontId="11" fillId="3" borderId="4" xfId="0" applyNumberFormat="1" applyFont="1" applyFill="1" applyBorder="1" applyAlignment="1">
      <alignment horizontal="left" vertical="top" shrinkToFit="1"/>
    </xf>
    <xf numFmtId="165" fontId="11" fillId="3" borderId="4" xfId="0" applyNumberFormat="1" applyFont="1" applyFill="1" applyBorder="1" applyAlignment="1">
      <alignment horizontal="right" vertical="top" shrinkToFit="1"/>
    </xf>
    <xf numFmtId="165" fontId="11" fillId="3" borderId="4" xfId="0" applyNumberFormat="1" applyFont="1" applyFill="1" applyBorder="1" applyAlignment="1">
      <alignment horizontal="left" vertical="top" shrinkToFit="1"/>
    </xf>
    <xf numFmtId="0" fontId="0" fillId="0" borderId="0" xfId="0" applyFont="1" applyAlignment="1">
      <alignment horizontal="left" vertical="top"/>
    </xf>
    <xf numFmtId="2" fontId="0" fillId="0" borderId="12" xfId="0" applyNumberFormat="1" applyFont="1" applyBorder="1" applyAlignment="1">
      <alignment horizontal="left" vertical="top"/>
    </xf>
    <xf numFmtId="0" fontId="0" fillId="0" borderId="12" xfId="0" applyFont="1" applyBorder="1" applyAlignment="1">
      <alignment horizontal="center" vertical="top"/>
    </xf>
    <xf numFmtId="0" fontId="21" fillId="0" borderId="0" xfId="0" applyFont="1" applyAlignment="1">
      <alignment horizontal="left" vertical="top"/>
    </xf>
    <xf numFmtId="2" fontId="21" fillId="0" borderId="12" xfId="0" applyNumberFormat="1" applyFont="1" applyBorder="1" applyAlignment="1">
      <alignment horizontal="left" vertical="top"/>
    </xf>
    <xf numFmtId="9" fontId="0" fillId="0" borderId="12" xfId="1" applyFont="1" applyBorder="1" applyAlignment="1">
      <alignment horizontal="left" vertical="top"/>
    </xf>
    <xf numFmtId="9" fontId="0" fillId="0" borderId="12" xfId="1" applyFont="1" applyBorder="1" applyAlignment="1">
      <alignment horizontal="center" vertical="top"/>
    </xf>
    <xf numFmtId="167" fontId="0" fillId="0" borderId="12" xfId="1" applyNumberFormat="1" applyFont="1" applyBorder="1" applyAlignment="1">
      <alignment horizontal="left" vertical="top"/>
    </xf>
    <xf numFmtId="9" fontId="0" fillId="0" borderId="12" xfId="0" applyNumberFormat="1" applyFont="1" applyBorder="1" applyAlignment="1">
      <alignment horizontal="left" vertical="top"/>
    </xf>
    <xf numFmtId="2" fontId="0" fillId="0" borderId="12" xfId="1" applyNumberFormat="1" applyFont="1" applyBorder="1" applyAlignment="1">
      <alignment horizontal="left" vertical="top"/>
    </xf>
    <xf numFmtId="1" fontId="11" fillId="3" borderId="1" xfId="0" applyNumberFormat="1" applyFont="1" applyFill="1" applyBorder="1" applyAlignment="1">
      <alignment vertical="top" shrinkToFit="1"/>
    </xf>
    <xf numFmtId="0" fontId="0" fillId="5" borderId="12" xfId="0" applyFont="1" applyFill="1" applyBorder="1" applyAlignment="1">
      <alignment horizontal="left" vertical="top"/>
    </xf>
    <xf numFmtId="1" fontId="0" fillId="0" borderId="12" xfId="0" applyNumberFormat="1" applyFont="1" applyBorder="1" applyAlignment="1">
      <alignment horizontal="left" vertical="top"/>
    </xf>
    <xf numFmtId="9" fontId="0" fillId="0" borderId="12" xfId="1" applyNumberFormat="1" applyFont="1" applyBorder="1" applyAlignment="1">
      <alignment horizontal="left" vertical="top"/>
    </xf>
    <xf numFmtId="0" fontId="25" fillId="0" borderId="0" xfId="0" applyFont="1" applyAlignment="1">
      <alignment vertical="center" wrapText="1"/>
    </xf>
    <xf numFmtId="0" fontId="0" fillId="0" borderId="0" xfId="0" applyFont="1" applyAlignment="1"/>
    <xf numFmtId="0" fontId="26" fillId="0" borderId="0" xfId="0" applyFont="1" applyAlignment="1">
      <alignment horizontal="center" vertical="center" wrapText="1"/>
    </xf>
    <xf numFmtId="0" fontId="26" fillId="0" borderId="19" xfId="0" applyFont="1" applyBorder="1" applyAlignment="1">
      <alignment horizontal="center" vertical="center" wrapText="1"/>
    </xf>
    <xf numFmtId="0" fontId="25" fillId="0" borderId="19" xfId="0" applyFont="1" applyBorder="1" applyAlignment="1">
      <alignment vertical="center" wrapText="1"/>
    </xf>
    <xf numFmtId="0" fontId="25" fillId="0" borderId="0" xfId="0" applyFont="1" applyAlignment="1">
      <alignment horizontal="center" vertical="center" wrapText="1"/>
    </xf>
    <xf numFmtId="9" fontId="25" fillId="0" borderId="0" xfId="0" applyNumberFormat="1" applyFont="1" applyAlignment="1">
      <alignment horizontal="center" vertical="center" wrapText="1"/>
    </xf>
    <xf numFmtId="0" fontId="27" fillId="0" borderId="19" xfId="0" applyFont="1" applyBorder="1" applyAlignment="1">
      <alignment horizontal="center" vertical="center" wrapText="1"/>
    </xf>
    <xf numFmtId="0" fontId="28" fillId="0" borderId="19" xfId="0" applyFont="1" applyBorder="1" applyAlignment="1">
      <alignment vertical="center" wrapText="1"/>
    </xf>
    <xf numFmtId="10" fontId="25" fillId="0" borderId="0" xfId="0" applyNumberFormat="1" applyFont="1" applyAlignment="1">
      <alignment vertical="center" wrapText="1"/>
    </xf>
    <xf numFmtId="0" fontId="25" fillId="0" borderId="0" xfId="0" applyFont="1" applyAlignment="1">
      <alignment horizontal="center"/>
    </xf>
    <xf numFmtId="0" fontId="23" fillId="0" borderId="0" xfId="0" applyFont="1" applyFill="1" applyBorder="1" applyAlignment="1">
      <alignment vertical="center" wrapText="1"/>
    </xf>
    <xf numFmtId="0" fontId="30" fillId="0" borderId="0" xfId="0" applyFont="1" applyFill="1" applyBorder="1" applyAlignment="1"/>
    <xf numFmtId="0" fontId="24" fillId="0" borderId="0" xfId="0" applyFont="1" applyBorder="1" applyAlignment="1"/>
    <xf numFmtId="0" fontId="26" fillId="7" borderId="19" xfId="0" applyFont="1" applyFill="1" applyBorder="1" applyAlignment="1">
      <alignment horizontal="center" vertical="center" wrapText="1"/>
    </xf>
    <xf numFmtId="0" fontId="26" fillId="11" borderId="19" xfId="0" applyFont="1" applyFill="1" applyBorder="1" applyAlignment="1">
      <alignment horizontal="center" vertical="center" wrapText="1"/>
    </xf>
    <xf numFmtId="0" fontId="34" fillId="0" borderId="0" xfId="0" applyFont="1" applyAlignment="1">
      <alignment horizontal="left" vertical="center" wrapText="1"/>
    </xf>
    <xf numFmtId="0" fontId="34" fillId="0" borderId="0" xfId="0" applyFont="1" applyAlignment="1">
      <alignment horizontal="left" vertical="top" wrapText="1"/>
    </xf>
    <xf numFmtId="0" fontId="28" fillId="0" borderId="16" xfId="0" applyFont="1" applyBorder="1" applyAlignment="1">
      <alignment vertical="center" wrapText="1"/>
    </xf>
    <xf numFmtId="0" fontId="28" fillId="0" borderId="20" xfId="0" applyFont="1" applyBorder="1" applyAlignment="1">
      <alignment vertical="center" wrapText="1"/>
    </xf>
    <xf numFmtId="0" fontId="34" fillId="0" borderId="12" xfId="0" applyFont="1" applyBorder="1" applyAlignment="1">
      <alignment horizontal="left" vertical="center" wrapText="1"/>
    </xf>
    <xf numFmtId="0" fontId="26" fillId="9" borderId="20" xfId="0" applyFont="1" applyFill="1" applyBorder="1" applyAlignment="1">
      <alignment horizontal="center" vertical="center" wrapText="1"/>
    </xf>
    <xf numFmtId="0" fontId="33" fillId="0" borderId="21" xfId="0" applyFont="1" applyBorder="1" applyAlignment="1">
      <alignment horizontal="left" vertical="center" wrapText="1"/>
    </xf>
    <xf numFmtId="0" fontId="33" fillId="0" borderId="22" xfId="0" applyFont="1" applyBorder="1" applyAlignment="1">
      <alignment horizontal="left" vertical="center" wrapText="1"/>
    </xf>
    <xf numFmtId="0" fontId="33" fillId="0" borderId="23" xfId="0" applyFont="1" applyBorder="1" applyAlignment="1">
      <alignment horizontal="left" vertical="center" wrapText="1"/>
    </xf>
    <xf numFmtId="0" fontId="33" fillId="0" borderId="24" xfId="0" applyFont="1" applyBorder="1" applyAlignment="1">
      <alignment horizontal="left" vertical="center" wrapText="1"/>
    </xf>
    <xf numFmtId="0" fontId="33" fillId="0" borderId="25" xfId="0" applyFont="1" applyBorder="1" applyAlignment="1">
      <alignment horizontal="left" vertical="center" wrapText="1"/>
    </xf>
    <xf numFmtId="0" fontId="33" fillId="0" borderId="26" xfId="0" applyFont="1" applyBorder="1" applyAlignment="1">
      <alignment horizontal="left" vertical="center" wrapText="1"/>
    </xf>
    <xf numFmtId="0" fontId="26" fillId="0" borderId="18" xfId="0" applyFont="1" applyBorder="1" applyAlignment="1">
      <alignment horizontal="center" vertical="center" wrapText="1"/>
    </xf>
    <xf numFmtId="0" fontId="26" fillId="0" borderId="27" xfId="0" applyFont="1" applyBorder="1" applyAlignment="1">
      <alignment horizontal="center" vertical="center" wrapText="1"/>
    </xf>
    <xf numFmtId="0" fontId="26" fillId="0" borderId="28" xfId="0" applyFont="1" applyBorder="1" applyAlignment="1">
      <alignment horizontal="center" vertical="center" wrapText="1"/>
    </xf>
    <xf numFmtId="0" fontId="33" fillId="0" borderId="29" xfId="0" applyFont="1" applyBorder="1" applyAlignment="1">
      <alignment horizontal="left" vertical="center" wrapText="1"/>
    </xf>
    <xf numFmtId="0" fontId="26" fillId="0" borderId="30" xfId="0" applyFont="1" applyBorder="1" applyAlignment="1">
      <alignment horizontal="center" vertical="center" wrapText="1"/>
    </xf>
    <xf numFmtId="0" fontId="33" fillId="0" borderId="31" xfId="0" applyFont="1" applyBorder="1" applyAlignment="1">
      <alignment horizontal="left" vertical="center" wrapText="1"/>
    </xf>
    <xf numFmtId="0" fontId="33" fillId="0" borderId="32" xfId="0" applyFont="1" applyBorder="1" applyAlignment="1">
      <alignment horizontal="left" vertical="center" wrapText="1"/>
    </xf>
    <xf numFmtId="0" fontId="33" fillId="0" borderId="33" xfId="0" applyFont="1" applyBorder="1" applyAlignment="1">
      <alignment horizontal="left" vertical="center" wrapText="1"/>
    </xf>
    <xf numFmtId="0" fontId="0" fillId="0" borderId="34" xfId="0" applyFont="1" applyBorder="1" applyAlignment="1"/>
    <xf numFmtId="0" fontId="0" fillId="0" borderId="35" xfId="0" applyFont="1" applyBorder="1" applyAlignment="1"/>
    <xf numFmtId="0" fontId="0" fillId="0" borderId="36" xfId="0" applyFont="1" applyBorder="1" applyAlignment="1"/>
    <xf numFmtId="0" fontId="33" fillId="0" borderId="37" xfId="0" applyFont="1" applyBorder="1" applyAlignment="1">
      <alignment horizontal="left" vertical="center" wrapText="1"/>
    </xf>
    <xf numFmtId="0" fontId="33" fillId="0" borderId="38" xfId="0" applyFont="1" applyBorder="1" applyAlignment="1">
      <alignment horizontal="left" vertical="center" wrapText="1"/>
    </xf>
    <xf numFmtId="0" fontId="33" fillId="0" borderId="39" xfId="0" applyFont="1" applyBorder="1" applyAlignment="1">
      <alignment horizontal="left" vertical="center" wrapText="1"/>
    </xf>
    <xf numFmtId="0" fontId="26" fillId="0" borderId="40" xfId="0" applyFont="1" applyBorder="1" applyAlignment="1">
      <alignment horizontal="center" vertical="center" wrapText="1"/>
    </xf>
    <xf numFmtId="0" fontId="33" fillId="0" borderId="41" xfId="0" applyFont="1" applyBorder="1" applyAlignment="1">
      <alignment horizontal="left" vertical="center" wrapText="1"/>
    </xf>
    <xf numFmtId="0" fontId="31" fillId="0" borderId="0" xfId="0" applyFont="1" applyAlignment="1">
      <alignment horizontal="center" vertical="top"/>
    </xf>
    <xf numFmtId="0" fontId="32" fillId="0" borderId="0" xfId="0" applyFont="1" applyAlignment="1">
      <alignment horizontal="center" vertical="top"/>
    </xf>
    <xf numFmtId="0" fontId="0" fillId="0" borderId="0" xfId="0" applyFont="1" applyAlignment="1">
      <alignment horizontal="center" vertical="top"/>
    </xf>
    <xf numFmtId="0" fontId="4" fillId="0" borderId="0" xfId="0" applyFont="1" applyAlignment="1">
      <alignment horizontal="left" vertical="top" wrapText="1"/>
    </xf>
    <xf numFmtId="0" fontId="0" fillId="0" borderId="0" xfId="0" applyFont="1" applyAlignment="1">
      <alignment horizontal="left" vertical="top"/>
    </xf>
    <xf numFmtId="0" fontId="2" fillId="0" borderId="0" xfId="0" applyFont="1" applyAlignment="1">
      <alignment horizontal="left" vertical="top" wrapText="1"/>
    </xf>
    <xf numFmtId="0" fontId="3" fillId="0" borderId="0" xfId="0" applyFont="1" applyAlignment="1">
      <alignment horizontal="left" vertical="top" wrapText="1"/>
    </xf>
    <xf numFmtId="0" fontId="1" fillId="0" borderId="0" xfId="0" applyFont="1" applyAlignment="1">
      <alignment horizontal="center" vertical="top" wrapText="1"/>
    </xf>
    <xf numFmtId="0" fontId="2" fillId="0" borderId="6" xfId="0" applyFont="1" applyBorder="1" applyAlignment="1">
      <alignment horizontal="left" vertical="top" wrapText="1"/>
    </xf>
    <xf numFmtId="0" fontId="5" fillId="0" borderId="8" xfId="0" applyFont="1" applyBorder="1" applyAlignment="1">
      <alignment horizontal="left" vertical="top"/>
    </xf>
    <xf numFmtId="0" fontId="2" fillId="0" borderId="1" xfId="0" applyFont="1" applyBorder="1" applyAlignment="1">
      <alignment horizontal="center" vertical="top" wrapText="1"/>
    </xf>
    <xf numFmtId="0" fontId="5" fillId="0" borderId="2" xfId="0" applyFont="1" applyBorder="1" applyAlignment="1">
      <alignment horizontal="left" vertical="top"/>
    </xf>
    <xf numFmtId="0" fontId="5" fillId="0" borderId="3" xfId="0" applyFont="1" applyBorder="1" applyAlignment="1">
      <alignment horizontal="left" vertical="top"/>
    </xf>
    <xf numFmtId="0" fontId="6" fillId="2" borderId="1" xfId="0" applyFont="1" applyFill="1" applyBorder="1" applyAlignment="1">
      <alignment horizontal="center" vertical="top"/>
    </xf>
    <xf numFmtId="1" fontId="6" fillId="2" borderId="1" xfId="0" applyNumberFormat="1" applyFont="1" applyFill="1" applyBorder="1" applyAlignment="1">
      <alignment horizontal="center" vertical="top"/>
    </xf>
    <xf numFmtId="0" fontId="4" fillId="0" borderId="1" xfId="0" applyFont="1" applyBorder="1" applyAlignment="1">
      <alignment horizontal="left" vertical="top"/>
    </xf>
    <xf numFmtId="0" fontId="14" fillId="0" borderId="0" xfId="0" applyFont="1" applyAlignment="1">
      <alignment horizontal="left" vertical="top" wrapText="1"/>
    </xf>
    <xf numFmtId="0" fontId="10" fillId="3" borderId="1" xfId="0" applyFont="1" applyFill="1" applyBorder="1" applyAlignment="1">
      <alignment horizontal="center" vertical="top"/>
    </xf>
    <xf numFmtId="0" fontId="10" fillId="3" borderId="1" xfId="0" applyFont="1" applyFill="1" applyBorder="1" applyAlignment="1">
      <alignment horizontal="left" vertical="top" wrapText="1"/>
    </xf>
    <xf numFmtId="0" fontId="2" fillId="0" borderId="1" xfId="0" applyFont="1" applyBorder="1" applyAlignment="1">
      <alignment horizontal="left" vertical="top" wrapText="1"/>
    </xf>
    <xf numFmtId="0" fontId="6" fillId="3" borderId="1" xfId="0" applyFont="1" applyFill="1" applyBorder="1" applyAlignment="1">
      <alignment horizontal="center" vertical="top"/>
    </xf>
    <xf numFmtId="1" fontId="6" fillId="3" borderId="1" xfId="0" applyNumberFormat="1" applyFont="1" applyFill="1" applyBorder="1" applyAlignment="1">
      <alignment horizontal="center" vertical="top"/>
    </xf>
    <xf numFmtId="0" fontId="22" fillId="0" borderId="13" xfId="0" applyFont="1" applyBorder="1" applyAlignment="1">
      <alignment horizontal="center" vertical="top"/>
    </xf>
    <xf numFmtId="0" fontId="22" fillId="0" borderId="14" xfId="0" applyFont="1" applyBorder="1" applyAlignment="1">
      <alignment horizontal="center" vertical="top"/>
    </xf>
    <xf numFmtId="0" fontId="22" fillId="0" borderId="13" xfId="0" applyFont="1" applyBorder="1" applyAlignment="1">
      <alignment horizontal="center" vertical="top" wrapText="1"/>
    </xf>
    <xf numFmtId="0" fontId="22" fillId="0" borderId="14" xfId="0" applyFont="1" applyBorder="1" applyAlignment="1">
      <alignment horizontal="center" vertical="top" wrapText="1"/>
    </xf>
    <xf numFmtId="0" fontId="21" fillId="0" borderId="13" xfId="0" applyFont="1" applyBorder="1" applyAlignment="1">
      <alignment horizontal="center" vertical="top"/>
    </xf>
    <xf numFmtId="0" fontId="0" fillId="0" borderId="14" xfId="0" applyFont="1" applyBorder="1" applyAlignment="1">
      <alignment horizontal="center" vertical="top"/>
    </xf>
    <xf numFmtId="0" fontId="21" fillId="4" borderId="13" xfId="0" applyFont="1" applyFill="1" applyBorder="1" applyAlignment="1">
      <alignment horizontal="center" vertical="top"/>
    </xf>
    <xf numFmtId="0" fontId="21" fillId="4" borderId="15" xfId="0" applyFont="1" applyFill="1" applyBorder="1" applyAlignment="1">
      <alignment horizontal="center" vertical="top"/>
    </xf>
    <xf numFmtId="0" fontId="22" fillId="5" borderId="13" xfId="0" applyFont="1" applyFill="1" applyBorder="1" applyAlignment="1">
      <alignment horizontal="center" vertical="top"/>
    </xf>
    <xf numFmtId="0" fontId="22" fillId="5" borderId="14" xfId="0" applyFont="1" applyFill="1" applyBorder="1" applyAlignment="1">
      <alignment horizontal="center" vertical="top"/>
    </xf>
    <xf numFmtId="0" fontId="0" fillId="0" borderId="13" xfId="0" applyFont="1" applyBorder="1" applyAlignment="1">
      <alignment horizontal="center" vertical="top"/>
    </xf>
    <xf numFmtId="0" fontId="21" fillId="0" borderId="12" xfId="0" applyFont="1" applyBorder="1" applyAlignment="1">
      <alignment horizontal="center" vertical="top"/>
    </xf>
    <xf numFmtId="0" fontId="0" fillId="0" borderId="12" xfId="0" applyFont="1" applyBorder="1" applyAlignment="1">
      <alignment horizontal="center" vertical="top"/>
    </xf>
    <xf numFmtId="0" fontId="21" fillId="0" borderId="14" xfId="0" applyFont="1" applyBorder="1" applyAlignment="1">
      <alignment horizontal="center" vertical="top"/>
    </xf>
    <xf numFmtId="0" fontId="21" fillId="4" borderId="14" xfId="0" applyFont="1" applyFill="1" applyBorder="1" applyAlignment="1">
      <alignment horizontal="center" vertical="top"/>
    </xf>
    <xf numFmtId="0" fontId="0" fillId="4" borderId="15" xfId="0" applyFont="1" applyFill="1" applyBorder="1" applyAlignment="1">
      <alignment horizontal="center" vertical="top"/>
    </xf>
    <xf numFmtId="0" fontId="23" fillId="8" borderId="16" xfId="0" applyFont="1" applyFill="1" applyBorder="1" applyAlignment="1">
      <alignment horizontal="center" vertical="center" wrapText="1"/>
    </xf>
    <xf numFmtId="0" fontId="23" fillId="8" borderId="17" xfId="0" applyFont="1" applyFill="1" applyBorder="1" applyAlignment="1">
      <alignment horizontal="center" vertical="center" wrapText="1"/>
    </xf>
    <xf numFmtId="0" fontId="23" fillId="10" borderId="16" xfId="0" applyFont="1" applyFill="1" applyBorder="1" applyAlignment="1">
      <alignment horizontal="center" vertical="center" wrapText="1"/>
    </xf>
    <xf numFmtId="0" fontId="23" fillId="10" borderId="17" xfId="0" applyFont="1" applyFill="1" applyBorder="1" applyAlignment="1">
      <alignment horizontal="center" vertical="center" wrapText="1"/>
    </xf>
    <xf numFmtId="0" fontId="29" fillId="12" borderId="16" xfId="0" applyFont="1" applyFill="1" applyBorder="1" applyAlignment="1">
      <alignment horizontal="center" vertical="center" wrapText="1"/>
    </xf>
    <xf numFmtId="0" fontId="29" fillId="12" borderId="17" xfId="0" applyFont="1" applyFill="1" applyBorder="1" applyAlignment="1">
      <alignment horizontal="center" vertical="center" wrapText="1"/>
    </xf>
    <xf numFmtId="0" fontId="29" fillId="6" borderId="16" xfId="0" applyFont="1" applyFill="1" applyBorder="1" applyAlignment="1">
      <alignment horizontal="center" vertical="center" wrapText="1"/>
    </xf>
    <xf numFmtId="0" fontId="29" fillId="6" borderId="17" xfId="0" applyFont="1" applyFill="1" applyBorder="1" applyAlignment="1">
      <alignment horizontal="center" vertical="center" wrapText="1"/>
    </xf>
  </cellXfs>
  <cellStyles count="3">
    <cellStyle name="Normal" xfId="0" builtinId="0"/>
    <cellStyle name="Normal 2" xfId="2" xr:uid="{00000000-0005-0000-0000-00003100000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oneCellAnchor>
    <xdr:from>
      <xdr:col>7</xdr:col>
      <xdr:colOff>295275</xdr:colOff>
      <xdr:row>3</xdr:row>
      <xdr:rowOff>190500</xdr:rowOff>
    </xdr:from>
    <xdr:ext cx="3190875" cy="2905125"/>
    <xdr:pic>
      <xdr:nvPicPr>
        <xdr:cNvPr id="2" name="image1.png" title="Imagen">
          <a:extLst>
            <a:ext uri="{FF2B5EF4-FFF2-40B4-BE49-F238E27FC236}">
              <a16:creationId xmlns:a16="http://schemas.microsoft.com/office/drawing/2014/main" id="{37E0B33E-BCEB-4D8A-9DEE-025179BA881E}"/>
            </a:ext>
          </a:extLst>
        </xdr:cNvPr>
        <xdr:cNvPicPr preferRelativeResize="0"/>
      </xdr:nvPicPr>
      <xdr:blipFill>
        <a:blip xmlns:r="http://schemas.openxmlformats.org/officeDocument/2006/relationships" r:embed="rId1" cstate="print"/>
        <a:stretch>
          <a:fillRect/>
        </a:stretch>
      </xdr:blipFill>
      <xdr:spPr>
        <a:xfrm>
          <a:off x="6696075" y="1133475"/>
          <a:ext cx="3190875" cy="29051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685800</xdr:colOff>
      <xdr:row>7</xdr:row>
      <xdr:rowOff>-9525</xdr:rowOff>
    </xdr:from>
    <xdr:ext cx="1828800" cy="38100"/>
    <xdr:sp macro="" textlink="">
      <xdr:nvSpPr>
        <xdr:cNvPr id="3" name="Shape 3">
          <a:extLst>
            <a:ext uri="{FF2B5EF4-FFF2-40B4-BE49-F238E27FC236}">
              <a16:creationId xmlns:a16="http://schemas.microsoft.com/office/drawing/2014/main" id="{00000000-0008-0000-0000-000003000000}"/>
            </a:ext>
          </a:extLst>
        </xdr:cNvPr>
        <xdr:cNvSpPr/>
      </xdr:nvSpPr>
      <xdr:spPr>
        <a:xfrm>
          <a:off x="4431283" y="3775238"/>
          <a:ext cx="1829435" cy="9525"/>
        </a:xfrm>
        <a:custGeom>
          <a:avLst/>
          <a:gdLst/>
          <a:ahLst/>
          <a:cxnLst/>
          <a:rect l="l" t="t" r="r" b="b"/>
          <a:pathLst>
            <a:path w="1829435" h="9525" extrusionOk="0">
              <a:moveTo>
                <a:pt x="1829054" y="0"/>
              </a:moveTo>
              <a:lnTo>
                <a:pt x="0" y="0"/>
              </a:lnTo>
              <a:lnTo>
                <a:pt x="0" y="9143"/>
              </a:lnTo>
              <a:lnTo>
                <a:pt x="1829054" y="9143"/>
              </a:lnTo>
              <a:lnTo>
                <a:pt x="1829054" y="0"/>
              </a:lnTo>
              <a:close/>
            </a:path>
          </a:pathLst>
        </a:custGeom>
        <a:solidFill>
          <a:srgbClr val="000000"/>
        </a:solidFill>
        <a:ln>
          <a:noFill/>
        </a:ln>
      </xdr:spPr>
    </xdr:sp>
    <xdr:clientData fLocksWithSheet="0"/>
  </xdr:oneCellAnchor>
  <xdr:oneCellAnchor>
    <xdr:from>
      <xdr:col>0</xdr:col>
      <xdr:colOff>704850</xdr:colOff>
      <xdr:row>8</xdr:row>
      <xdr:rowOff>0</xdr:rowOff>
    </xdr:from>
    <xdr:ext cx="6429375" cy="38100"/>
    <xdr:sp macro="" textlink="">
      <xdr:nvSpPr>
        <xdr:cNvPr id="4" name="Shape 4">
          <a:extLst>
            <a:ext uri="{FF2B5EF4-FFF2-40B4-BE49-F238E27FC236}">
              <a16:creationId xmlns:a16="http://schemas.microsoft.com/office/drawing/2014/main" id="{00000000-0008-0000-0000-000004000000}"/>
            </a:ext>
          </a:extLst>
        </xdr:cNvPr>
        <xdr:cNvSpPr/>
      </xdr:nvSpPr>
      <xdr:spPr>
        <a:xfrm>
          <a:off x="2128455" y="3780000"/>
          <a:ext cx="6435090" cy="0"/>
        </a:xfrm>
        <a:custGeom>
          <a:avLst/>
          <a:gdLst/>
          <a:ahLst/>
          <a:cxnLst/>
          <a:rect l="l" t="t" r="r" b="b"/>
          <a:pathLst>
            <a:path w="6435090" h="120000" extrusionOk="0">
              <a:moveTo>
                <a:pt x="0" y="0"/>
              </a:moveTo>
              <a:lnTo>
                <a:pt x="6435090" y="0"/>
              </a:lnTo>
            </a:path>
          </a:pathLst>
        </a:custGeom>
        <a:noFill/>
        <a:ln w="28575" cap="flat" cmpd="sng">
          <a:solidFill>
            <a:srgbClr val="000000"/>
          </a:solidFill>
          <a:prstDash val="solid"/>
          <a:round/>
          <a:headEnd type="none" w="sm" len="sm"/>
          <a:tailEnd type="none" w="sm" len="sm"/>
        </a:ln>
      </xdr:spPr>
    </xdr:sp>
    <xdr:clientData fLocksWithSheet="0"/>
  </xdr:oneCellAnchor>
  <xdr:oneCellAnchor>
    <xdr:from>
      <xdr:col>0</xdr:col>
      <xdr:colOff>85725</xdr:colOff>
      <xdr:row>1</xdr:row>
      <xdr:rowOff>-9525</xdr:rowOff>
    </xdr:from>
    <xdr:ext cx="6429375" cy="38100"/>
    <xdr:sp macro="" textlink="">
      <xdr:nvSpPr>
        <xdr:cNvPr id="2" name="Shape 4">
          <a:extLst>
            <a:ext uri="{FF2B5EF4-FFF2-40B4-BE49-F238E27FC236}">
              <a16:creationId xmlns:a16="http://schemas.microsoft.com/office/drawing/2014/main" id="{00000000-0008-0000-0000-000002000000}"/>
            </a:ext>
          </a:extLst>
        </xdr:cNvPr>
        <xdr:cNvSpPr/>
      </xdr:nvSpPr>
      <xdr:spPr>
        <a:xfrm>
          <a:off x="2128455" y="3780000"/>
          <a:ext cx="6435090" cy="0"/>
        </a:xfrm>
        <a:custGeom>
          <a:avLst/>
          <a:gdLst/>
          <a:ahLst/>
          <a:cxnLst/>
          <a:rect l="l" t="t" r="r" b="b"/>
          <a:pathLst>
            <a:path w="6435090" h="120000" extrusionOk="0">
              <a:moveTo>
                <a:pt x="0" y="0"/>
              </a:moveTo>
              <a:lnTo>
                <a:pt x="6435090" y="0"/>
              </a:lnTo>
            </a:path>
          </a:pathLst>
        </a:custGeom>
        <a:noFill/>
        <a:ln w="28575" cap="flat" cmpd="sng">
          <a:solidFill>
            <a:srgbClr val="000000"/>
          </a:solidFill>
          <a:prstDash val="solid"/>
          <a:round/>
          <a:headEnd type="none" w="sm" len="sm"/>
          <a:tailEnd type="none" w="sm" len="sm"/>
        </a:ln>
      </xdr:spPr>
    </xdr:sp>
    <xdr:clientData fLocksWithSheet="0"/>
  </xdr:oneCellAnchor>
  <xdr:oneCellAnchor>
    <xdr:from>
      <xdr:col>0</xdr:col>
      <xdr:colOff>2695575</xdr:colOff>
      <xdr:row>5</xdr:row>
      <xdr:rowOff>152400</xdr:rowOff>
    </xdr:from>
    <xdr:ext cx="2352675" cy="1181100"/>
    <xdr:pic>
      <xdr:nvPicPr>
        <xdr:cNvPr id="5" name="image1.jpg">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16</xdr:col>
      <xdr:colOff>790607</xdr:colOff>
      <xdr:row>27</xdr:row>
      <xdr:rowOff>273325</xdr:rowOff>
    </xdr:from>
    <xdr:ext cx="1288327" cy="504112"/>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6A67CA24-9320-481C-B67B-EA7BEB2A89F1}"/>
                </a:ext>
              </a:extLst>
            </xdr:cNvPr>
            <xdr:cNvSpPr txBox="1"/>
          </xdr:nvSpPr>
          <xdr:spPr>
            <a:xfrm>
              <a:off x="16022324" y="5458238"/>
              <a:ext cx="1288327" cy="5041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rPr>
                        </m:ctrlPr>
                      </m:fPr>
                      <m:num>
                        <m:r>
                          <a:rPr lang="en-US" sz="1100" b="0" i="1">
                            <a:latin typeface="Cambria Math" panose="02040503050406030204" pitchFamily="18" charset="0"/>
                          </a:rPr>
                          <m:t>360</m:t>
                        </m:r>
                      </m:num>
                      <m:den>
                        <m:r>
                          <a:rPr lang="en-US" sz="1100" b="0" i="1">
                            <a:latin typeface="Cambria Math" panose="02040503050406030204" pitchFamily="18" charset="0"/>
                          </a:rPr>
                          <m:t>𝐼𝑛𝑣𝑒𝑛𝑡𝑎𝑟𝑖𝑜</m:t>
                        </m:r>
                        <m:d>
                          <m:dPr>
                            <m:ctrlPr>
                              <a:rPr lang="en-US" sz="1100" b="0" i="1">
                                <a:latin typeface="Cambria Math" panose="02040503050406030204" pitchFamily="18" charset="0"/>
                              </a:rPr>
                            </m:ctrlPr>
                          </m:dPr>
                          <m:e>
                            <m:r>
                              <a:rPr lang="en-US" sz="1100" b="0" i="1">
                                <a:latin typeface="Cambria Math" panose="02040503050406030204" pitchFamily="18" charset="0"/>
                              </a:rPr>
                              <m:t>𝐶𝑡𝑜</m:t>
                            </m:r>
                            <m:r>
                              <a:rPr lang="en-US" sz="1100" b="0" i="1">
                                <a:latin typeface="Cambria Math" panose="02040503050406030204" pitchFamily="18" charset="0"/>
                              </a:rPr>
                              <m:t>. </m:t>
                            </m:r>
                            <m:r>
                              <a:rPr lang="en-US" sz="1100" b="0" i="1">
                                <a:latin typeface="Cambria Math" panose="02040503050406030204" pitchFamily="18" charset="0"/>
                              </a:rPr>
                              <m:t>𝑉𝑡𝑎</m:t>
                            </m:r>
                          </m:e>
                        </m:d>
                      </m:den>
                    </m:f>
                  </m:oMath>
                </m:oMathPara>
              </a14:m>
              <a:endParaRPr lang="en-US" sz="1100" b="0"/>
            </a:p>
            <a:p>
              <a:endParaRPr lang="es-NI" sz="1100"/>
            </a:p>
          </xdr:txBody>
        </xdr:sp>
      </mc:Choice>
      <mc:Fallback xmlns="">
        <xdr:sp macro="" textlink="">
          <xdr:nvSpPr>
            <xdr:cNvPr id="2" name="TextBox 1">
              <a:extLst>
                <a:ext uri="{FF2B5EF4-FFF2-40B4-BE49-F238E27FC236}">
                  <a16:creationId xmlns:a16="http://schemas.microsoft.com/office/drawing/2014/main" id="{6A67CA24-9320-481C-B67B-EA7BEB2A89F1}"/>
                </a:ext>
              </a:extLst>
            </xdr:cNvPr>
            <xdr:cNvSpPr txBox="1"/>
          </xdr:nvSpPr>
          <xdr:spPr>
            <a:xfrm>
              <a:off x="16022324" y="5458238"/>
              <a:ext cx="1288327" cy="5041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latin typeface="Cambria Math" panose="02040503050406030204" pitchFamily="18" charset="0"/>
                </a:rPr>
                <a:t>360/𝐼𝑛𝑣𝑒𝑛𝑡𝑎𝑟𝑖𝑜(𝐶𝑡𝑜. 𝑉𝑡𝑎) </a:t>
              </a:r>
              <a:endParaRPr lang="en-US" sz="1100" b="0"/>
            </a:p>
            <a:p>
              <a:endParaRPr lang="es-NI" sz="1100"/>
            </a:p>
          </xdr:txBody>
        </xdr:sp>
      </mc:Fallback>
    </mc:AlternateContent>
    <xdr:clientData/>
  </xdr:oneCellAnchor>
  <xdr:oneCellAnchor>
    <xdr:from>
      <xdr:col>14</xdr:col>
      <xdr:colOff>221974</xdr:colOff>
      <xdr:row>28</xdr:row>
      <xdr:rowOff>151571</xdr:rowOff>
    </xdr:from>
    <xdr:ext cx="1504386" cy="349904"/>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E6597E7B-2250-4065-B429-437435A9F71D}"/>
                </a:ext>
              </a:extLst>
            </xdr:cNvPr>
            <xdr:cNvSpPr txBox="1"/>
          </xdr:nvSpPr>
          <xdr:spPr>
            <a:xfrm>
              <a:off x="13797170" y="5700919"/>
              <a:ext cx="1504386" cy="3499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rPr>
                        </m:ctrlPr>
                      </m:fPr>
                      <m:num>
                        <m:r>
                          <a:rPr lang="en-US" sz="1100" b="0" i="1">
                            <a:latin typeface="Cambria Math" panose="02040503050406030204" pitchFamily="18" charset="0"/>
                          </a:rPr>
                          <m:t>𝑉𝑒𝑛𝑡𝑎𝑠</m:t>
                        </m:r>
                        <m:r>
                          <a:rPr lang="en-US" sz="1100" b="0" i="1">
                            <a:latin typeface="Cambria Math" panose="02040503050406030204" pitchFamily="18" charset="0"/>
                          </a:rPr>
                          <m:t> </m:t>
                        </m:r>
                        <m:r>
                          <a:rPr lang="en-US" sz="1100" b="0" i="1">
                            <a:latin typeface="Cambria Math" panose="02040503050406030204" pitchFamily="18" charset="0"/>
                          </a:rPr>
                          <m:t>𝑎𝑙</m:t>
                        </m:r>
                        <m:r>
                          <a:rPr lang="en-US" sz="1100" b="0" i="1">
                            <a:latin typeface="Cambria Math" panose="02040503050406030204" pitchFamily="18" charset="0"/>
                          </a:rPr>
                          <m:t> </m:t>
                        </m:r>
                        <m:r>
                          <a:rPr lang="en-US" sz="1100" b="0" i="1">
                            <a:latin typeface="Cambria Math" panose="02040503050406030204" pitchFamily="18" charset="0"/>
                          </a:rPr>
                          <m:t>𝑐𝑟𝑒𝑑𝑖𝑡𝑜</m:t>
                        </m:r>
                      </m:num>
                      <m:den>
                        <m:r>
                          <a:rPr lang="en-US" sz="1100" b="0" i="1">
                            <a:latin typeface="Cambria Math" panose="02040503050406030204" pitchFamily="18" charset="0"/>
                          </a:rPr>
                          <m:t>𝑆𝑎𝑙𝑑𝑜</m:t>
                        </m:r>
                        <m:r>
                          <a:rPr lang="en-US" sz="1100" b="0" i="1">
                            <a:latin typeface="Cambria Math" panose="02040503050406030204" pitchFamily="18" charset="0"/>
                          </a:rPr>
                          <m:t> </m:t>
                        </m:r>
                        <m:r>
                          <a:rPr lang="en-US" sz="1100" b="0" i="1">
                            <a:latin typeface="Cambria Math" panose="02040503050406030204" pitchFamily="18" charset="0"/>
                          </a:rPr>
                          <m:t>𝑝𝑟𝑜𝑚𝑒𝑑𝑖𝑜</m:t>
                        </m:r>
                        <m:r>
                          <a:rPr lang="en-US" sz="1100" b="0" i="1">
                            <a:latin typeface="Cambria Math" panose="02040503050406030204" pitchFamily="18" charset="0"/>
                          </a:rPr>
                          <m:t> </m:t>
                        </m:r>
                        <m:r>
                          <a:rPr lang="en-US" sz="1100" b="0" i="1">
                            <a:latin typeface="Cambria Math" panose="02040503050406030204" pitchFamily="18" charset="0"/>
                          </a:rPr>
                          <m:t>𝑑𝑒</m:t>
                        </m:r>
                        <m:r>
                          <a:rPr lang="en-US" sz="1100" b="0" i="1">
                            <a:latin typeface="Cambria Math" panose="02040503050406030204" pitchFamily="18" charset="0"/>
                          </a:rPr>
                          <m:t> </m:t>
                        </m:r>
                        <m:r>
                          <a:rPr lang="en-US" sz="1100" b="0" i="1">
                            <a:latin typeface="Cambria Math" panose="02040503050406030204" pitchFamily="18" charset="0"/>
                          </a:rPr>
                          <m:t>𝐶𝑥𝐶</m:t>
                        </m:r>
                      </m:den>
                    </m:f>
                  </m:oMath>
                </m:oMathPara>
              </a14:m>
              <a:endParaRPr lang="es-NI" sz="1100"/>
            </a:p>
          </xdr:txBody>
        </xdr:sp>
      </mc:Choice>
      <mc:Fallback xmlns="">
        <xdr:sp macro="" textlink="">
          <xdr:nvSpPr>
            <xdr:cNvPr id="3" name="TextBox 2">
              <a:extLst>
                <a:ext uri="{FF2B5EF4-FFF2-40B4-BE49-F238E27FC236}">
                  <a16:creationId xmlns:a16="http://schemas.microsoft.com/office/drawing/2014/main" id="{E6597E7B-2250-4065-B429-437435A9F71D}"/>
                </a:ext>
              </a:extLst>
            </xdr:cNvPr>
            <xdr:cNvSpPr txBox="1"/>
          </xdr:nvSpPr>
          <xdr:spPr>
            <a:xfrm>
              <a:off x="13797170" y="5700919"/>
              <a:ext cx="1504386" cy="3499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(𝑉𝑒𝑛𝑡𝑎𝑠 𝑎𝑙 𝑐𝑟𝑒𝑑𝑖𝑡𝑜)/(𝑆𝑎𝑙𝑑𝑜 𝑝𝑟𝑜𝑚𝑒𝑑𝑖𝑜 𝑑𝑒 𝐶𝑥𝐶)</a:t>
              </a:r>
              <a:endParaRPr lang="es-NI" sz="1100"/>
            </a:p>
          </xdr:txBody>
        </xdr:sp>
      </mc:Fallback>
    </mc:AlternateContent>
    <xdr:clientData/>
  </xdr:oneCellAnchor>
  <xdr:oneCellAnchor>
    <xdr:from>
      <xdr:col>14</xdr:col>
      <xdr:colOff>213691</xdr:colOff>
      <xdr:row>30</xdr:row>
      <xdr:rowOff>184702</xdr:rowOff>
    </xdr:from>
    <xdr:ext cx="1421608" cy="331501"/>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94A79B22-959B-479D-A684-44E8203064DB}"/>
                </a:ext>
              </a:extLst>
            </xdr:cNvPr>
            <xdr:cNvSpPr txBox="1"/>
          </xdr:nvSpPr>
          <xdr:spPr>
            <a:xfrm>
              <a:off x="13788887" y="6148180"/>
              <a:ext cx="1421608" cy="331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𝑆𝑎𝑙𝑑𝑜</m:t>
                    </m:r>
                    <m:r>
                      <a:rPr lang="en-US" sz="1100" b="0" i="1">
                        <a:latin typeface="Cambria Math" panose="02040503050406030204" pitchFamily="18" charset="0"/>
                      </a:rPr>
                      <m:t> </m:t>
                    </m:r>
                    <m:r>
                      <a:rPr lang="en-US" sz="1100" b="0" i="1">
                        <a:latin typeface="Cambria Math" panose="02040503050406030204" pitchFamily="18" charset="0"/>
                      </a:rPr>
                      <m:t>𝑝𝑜𝑟</m:t>
                    </m:r>
                    <m:r>
                      <a:rPr lang="en-US" sz="1100" b="0" i="1">
                        <a:latin typeface="Cambria Math" panose="02040503050406030204" pitchFamily="18" charset="0"/>
                      </a:rPr>
                      <m:t> </m:t>
                    </m:r>
                    <m:r>
                      <a:rPr lang="en-US" sz="1100" b="0" i="1">
                        <a:latin typeface="Cambria Math" panose="02040503050406030204" pitchFamily="18" charset="0"/>
                      </a:rPr>
                      <m:t>𝑛𝑜</m:t>
                    </m:r>
                    <m:r>
                      <a:rPr lang="en-US" sz="1100" b="0" i="1">
                        <a:latin typeface="Cambria Math" panose="02040503050406030204" pitchFamily="18" charset="0"/>
                      </a:rPr>
                      <m:t> </m:t>
                    </m:r>
                    <m:r>
                      <a:rPr lang="en-US" sz="1100" b="0" i="1">
                        <a:latin typeface="Cambria Math" panose="02040503050406030204" pitchFamily="18" charset="0"/>
                      </a:rPr>
                      <m:t>𝑠𝑒</m:t>
                    </m:r>
                    <m:r>
                      <a:rPr lang="en-US" sz="1100" b="0" i="1">
                        <a:latin typeface="Cambria Math" panose="02040503050406030204" pitchFamily="18" charset="0"/>
                      </a:rPr>
                      <m:t> </m:t>
                    </m:r>
                    <m:r>
                      <a:rPr lang="en-US" sz="1100" b="0" i="1">
                        <a:latin typeface="Cambria Math" panose="02040503050406030204" pitchFamily="18" charset="0"/>
                      </a:rPr>
                      <m:t>𝑞𝑢𝑒</m:t>
                    </m:r>
                    <m:f>
                      <m:fPr>
                        <m:ctrlPr>
                          <a:rPr lang="en-US" sz="1100" b="0" i="1">
                            <a:latin typeface="Cambria Math" panose="02040503050406030204" pitchFamily="18" charset="0"/>
                          </a:rPr>
                        </m:ctrlPr>
                      </m:fPr>
                      <m:num/>
                      <m:den/>
                    </m:f>
                  </m:oMath>
                </m:oMathPara>
              </a14:m>
              <a:endParaRPr lang="es-NI" sz="1100"/>
            </a:p>
          </xdr:txBody>
        </xdr:sp>
      </mc:Choice>
      <mc:Fallback xmlns="">
        <xdr:sp macro="" textlink="">
          <xdr:nvSpPr>
            <xdr:cNvPr id="4" name="TextBox 3">
              <a:extLst>
                <a:ext uri="{FF2B5EF4-FFF2-40B4-BE49-F238E27FC236}">
                  <a16:creationId xmlns:a16="http://schemas.microsoft.com/office/drawing/2014/main" id="{94A79B22-959B-479D-A684-44E8203064DB}"/>
                </a:ext>
              </a:extLst>
            </xdr:cNvPr>
            <xdr:cNvSpPr txBox="1"/>
          </xdr:nvSpPr>
          <xdr:spPr>
            <a:xfrm>
              <a:off x="13788887" y="6148180"/>
              <a:ext cx="1421608" cy="331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𝑆𝑎𝑙𝑑𝑜 𝑝𝑜𝑟 𝑛𝑜 𝑠𝑒 𝑞𝑢𝑒 /</a:t>
              </a:r>
              <a:endParaRPr lang="es-NI" sz="1100"/>
            </a:p>
          </xdr:txBody>
        </xdr:sp>
      </mc:Fallback>
    </mc:AlternateContent>
    <xdr:clientData/>
  </xdr:oneCellAnchor>
  <xdr:oneCellAnchor>
    <xdr:from>
      <xdr:col>14</xdr:col>
      <xdr:colOff>14908</xdr:colOff>
      <xdr:row>34</xdr:row>
      <xdr:rowOff>27332</xdr:rowOff>
    </xdr:from>
    <xdr:ext cx="1808444" cy="165366"/>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1BA02DB5-03EE-4B38-AABD-59C08DB9F55B}"/>
                </a:ext>
              </a:extLst>
            </xdr:cNvPr>
            <xdr:cNvSpPr txBox="1"/>
          </xdr:nvSpPr>
          <xdr:spPr>
            <a:xfrm>
              <a:off x="13590104" y="6802506"/>
              <a:ext cx="1808444"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m:t>
                    </m:r>
                    <m:r>
                      <a:rPr lang="en-US" sz="1100" b="0" i="1">
                        <a:latin typeface="Cambria Math" panose="02040503050406030204" pitchFamily="18" charset="0"/>
                      </a:rPr>
                      <m:t>𝐶𝑡𝑜</m:t>
                    </m:r>
                    <m:r>
                      <a:rPr lang="en-US" sz="1100" b="0" i="1">
                        <a:latin typeface="Cambria Math" panose="02040503050406030204" pitchFamily="18" charset="0"/>
                      </a:rPr>
                      <m:t> </m:t>
                    </m:r>
                    <m:r>
                      <a:rPr lang="en-US" sz="1100" b="0" i="1">
                        <a:latin typeface="Cambria Math" panose="02040503050406030204" pitchFamily="18" charset="0"/>
                      </a:rPr>
                      <m:t>𝑉𝑡𝑎</m:t>
                    </m:r>
                    <m:r>
                      <a:rPr lang="en-US" sz="1100" b="0" i="1">
                        <a:latin typeface="Cambria Math" panose="02040503050406030204" pitchFamily="18" charset="0"/>
                      </a:rPr>
                      <m:t>+</m:t>
                    </m:r>
                    <m:r>
                      <a:rPr lang="en-US" sz="1100" b="0" i="1">
                        <a:latin typeface="Cambria Math" panose="02040503050406030204" pitchFamily="18" charset="0"/>
                      </a:rPr>
                      <m:t>𝐼𝑛𝑣𝐹</m:t>
                    </m:r>
                    <m:r>
                      <a:rPr lang="en-US" sz="1100" b="0" i="1">
                        <a:latin typeface="Cambria Math" panose="02040503050406030204" pitchFamily="18" charset="0"/>
                      </a:rPr>
                      <m:t>−</m:t>
                    </m:r>
                    <m:r>
                      <a:rPr lang="en-US" sz="1100" b="0" i="1">
                        <a:latin typeface="Cambria Math" panose="02040503050406030204" pitchFamily="18" charset="0"/>
                      </a:rPr>
                      <m:t>𝐼𝑛𝑣</m:t>
                    </m:r>
                    <m:r>
                      <a:rPr lang="en-US" sz="1100" b="0" i="1">
                        <a:latin typeface="Cambria Math" panose="02040503050406030204" pitchFamily="18" charset="0"/>
                      </a:rPr>
                      <m:t>0)/</m:t>
                    </m:r>
                    <m:r>
                      <a:rPr lang="en-US" sz="1100" b="0" i="1">
                        <a:latin typeface="Cambria Math" panose="02040503050406030204" pitchFamily="18" charset="0"/>
                      </a:rPr>
                      <m:t>𝑅𝐸</m:t>
                    </m:r>
                  </m:oMath>
                </m:oMathPara>
              </a14:m>
              <a:endParaRPr lang="es-NI" sz="1100"/>
            </a:p>
          </xdr:txBody>
        </xdr:sp>
      </mc:Choice>
      <mc:Fallback xmlns="">
        <xdr:sp macro="" textlink="">
          <xdr:nvSpPr>
            <xdr:cNvPr id="5" name="TextBox 4">
              <a:extLst>
                <a:ext uri="{FF2B5EF4-FFF2-40B4-BE49-F238E27FC236}">
                  <a16:creationId xmlns:a16="http://schemas.microsoft.com/office/drawing/2014/main" id="{1BA02DB5-03EE-4B38-AABD-59C08DB9F55B}"/>
                </a:ext>
              </a:extLst>
            </xdr:cNvPr>
            <xdr:cNvSpPr txBox="1"/>
          </xdr:nvSpPr>
          <xdr:spPr>
            <a:xfrm>
              <a:off x="13590104" y="6802506"/>
              <a:ext cx="1808444"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(𝐶𝑡𝑜 𝑉𝑡𝑎+𝐼𝑛𝑣𝐹−𝐼𝑛𝑣0)/𝑅𝐸</a:t>
              </a:r>
              <a:endParaRPr lang="es-NI" sz="1100"/>
            </a:p>
          </xdr:txBody>
        </xdr:sp>
      </mc:Fallback>
    </mc:AlternateContent>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Times New Roman"/>
        <a:ea typeface="Times New Roman"/>
        <a:cs typeface="Times New Roman"/>
      </a:majorFont>
      <a:minorFont>
        <a:latin typeface="Times New Roman"/>
        <a:ea typeface="Times New Roman"/>
        <a:cs typeface="Times New Roma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1076E-4C5B-40C9-8897-244046E452F7}">
  <dimension ref="H15:K19"/>
  <sheetViews>
    <sheetView topLeftCell="C7" workbookViewId="0">
      <selection activeCell="H21" sqref="H21"/>
    </sheetView>
  </sheetViews>
  <sheetFormatPr defaultColWidth="16" defaultRowHeight="24.75" customHeight="1"/>
  <sheetData>
    <row r="15" spans="8:11" ht="24.75" customHeight="1">
      <c r="H15" s="137" t="s">
        <v>168</v>
      </c>
      <c r="I15" s="137"/>
      <c r="J15" s="137"/>
      <c r="K15" s="137"/>
    </row>
    <row r="17" spans="8:11" ht="24.75" customHeight="1">
      <c r="I17" s="138" t="s">
        <v>169</v>
      </c>
      <c r="J17" s="139"/>
    </row>
    <row r="19" spans="8:11" ht="24.75" customHeight="1">
      <c r="H19" s="137" t="s">
        <v>170</v>
      </c>
      <c r="I19" s="139"/>
      <c r="J19" s="139"/>
      <c r="K19" s="139"/>
    </row>
  </sheetData>
  <mergeCells count="3">
    <mergeCell ref="H15:K15"/>
    <mergeCell ref="I17:J17"/>
    <mergeCell ref="H19:K1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00"/>
  <sheetViews>
    <sheetView topLeftCell="A13" workbookViewId="0">
      <selection activeCell="I3" sqref="I3"/>
    </sheetView>
  </sheetViews>
  <sheetFormatPr defaultColWidth="14.5" defaultRowHeight="15" customHeight="1"/>
  <cols>
    <col min="1" max="1" width="56.33203125" customWidth="1"/>
    <col min="2" max="5" width="16" customWidth="1"/>
    <col min="6" max="6" width="3.33203125" customWidth="1"/>
    <col min="7" max="26" width="8.6640625" customWidth="1"/>
  </cols>
  <sheetData>
    <row r="1" spans="1:6" ht="36.75" customHeight="1">
      <c r="A1" s="144" t="s">
        <v>0</v>
      </c>
      <c r="B1" s="141"/>
      <c r="C1" s="141"/>
      <c r="D1" s="141"/>
      <c r="E1" s="141"/>
      <c r="F1" s="141"/>
    </row>
    <row r="2" spans="1:6" ht="114" customHeight="1">
      <c r="A2" s="142" t="s">
        <v>1</v>
      </c>
      <c r="B2" s="141"/>
      <c r="C2" s="141"/>
      <c r="D2" s="141"/>
      <c r="E2" s="141"/>
      <c r="F2" s="141"/>
    </row>
    <row r="3" spans="1:6" ht="114" customHeight="1">
      <c r="A3" s="142" t="s">
        <v>2</v>
      </c>
      <c r="B3" s="141"/>
      <c r="C3" s="141"/>
      <c r="D3" s="141"/>
      <c r="E3" s="141"/>
      <c r="F3" s="141"/>
    </row>
    <row r="4" spans="1:6" ht="114" customHeight="1">
      <c r="A4" s="142" t="s">
        <v>3</v>
      </c>
      <c r="B4" s="141"/>
      <c r="C4" s="141"/>
      <c r="D4" s="141"/>
      <c r="E4" s="141"/>
      <c r="F4" s="141"/>
    </row>
    <row r="5" spans="1:6" ht="75.75" customHeight="1">
      <c r="A5" s="142" t="s">
        <v>4</v>
      </c>
      <c r="B5" s="141"/>
      <c r="C5" s="141"/>
      <c r="D5" s="141"/>
      <c r="E5" s="141"/>
      <c r="F5" s="141"/>
    </row>
    <row r="6" spans="1:6" ht="15" customHeight="1">
      <c r="A6" s="143" t="s">
        <v>5</v>
      </c>
      <c r="B6" s="141"/>
      <c r="C6" s="141"/>
      <c r="D6" s="141"/>
      <c r="E6" s="141"/>
      <c r="F6" s="141"/>
    </row>
    <row r="7" spans="1:6" ht="93.75" customHeight="1"/>
    <row r="8" spans="1:6" ht="0.75" customHeight="1"/>
    <row r="9" spans="1:6" ht="3" customHeight="1"/>
    <row r="10" spans="1:6" ht="151.5" customHeight="1">
      <c r="A10" s="142" t="s">
        <v>6</v>
      </c>
      <c r="B10" s="141"/>
      <c r="C10" s="141"/>
      <c r="D10" s="141"/>
      <c r="E10" s="141"/>
      <c r="F10" s="141"/>
    </row>
    <row r="11" spans="1:6" ht="151.5" customHeight="1">
      <c r="A11" s="142" t="s">
        <v>7</v>
      </c>
      <c r="B11" s="141"/>
      <c r="C11" s="141"/>
      <c r="D11" s="141"/>
      <c r="E11" s="141"/>
      <c r="F11" s="141"/>
    </row>
    <row r="12" spans="1:6" ht="75.75" customHeight="1">
      <c r="A12" s="140" t="s">
        <v>8</v>
      </c>
      <c r="B12" s="141"/>
      <c r="C12" s="141"/>
      <c r="D12" s="141"/>
      <c r="E12" s="141"/>
      <c r="F12" s="141"/>
    </row>
    <row r="13" spans="1:6" ht="75.75" customHeight="1">
      <c r="A13" s="140" t="s">
        <v>9</v>
      </c>
      <c r="B13" s="141"/>
      <c r="C13" s="141"/>
      <c r="D13" s="141"/>
      <c r="E13" s="141"/>
      <c r="F13" s="141"/>
    </row>
    <row r="14" spans="1:6" ht="114" customHeight="1">
      <c r="A14" s="140" t="s">
        <v>10</v>
      </c>
      <c r="B14" s="141"/>
      <c r="C14" s="141"/>
      <c r="D14" s="141"/>
      <c r="E14" s="141"/>
      <c r="F14" s="141"/>
    </row>
    <row r="15" spans="1:6" ht="37.5" customHeight="1">
      <c r="A15" s="140" t="s">
        <v>11</v>
      </c>
      <c r="B15" s="141"/>
      <c r="C15" s="141"/>
      <c r="D15" s="141"/>
      <c r="E15" s="141"/>
      <c r="F15" s="141"/>
    </row>
    <row r="16" spans="1:6" ht="94.5" customHeight="1">
      <c r="A16" s="140" t="s">
        <v>12</v>
      </c>
      <c r="B16" s="141"/>
      <c r="C16" s="141"/>
      <c r="D16" s="141"/>
      <c r="E16" s="141"/>
      <c r="F16" s="141"/>
    </row>
    <row r="17" spans="1:6" ht="114" customHeight="1">
      <c r="A17" s="142" t="s">
        <v>13</v>
      </c>
      <c r="B17" s="141"/>
      <c r="C17" s="141"/>
      <c r="D17" s="141"/>
      <c r="E17" s="141"/>
      <c r="F17" s="141"/>
    </row>
    <row r="18" spans="1:6" ht="75.75" customHeight="1">
      <c r="A18" s="140" t="s">
        <v>14</v>
      </c>
      <c r="B18" s="141"/>
      <c r="C18" s="141"/>
      <c r="D18" s="141"/>
      <c r="E18" s="141"/>
      <c r="F18" s="141"/>
    </row>
    <row r="19" spans="1:6" ht="151.5" customHeight="1">
      <c r="A19" s="140" t="s">
        <v>15</v>
      </c>
      <c r="B19" s="141"/>
      <c r="C19" s="141"/>
      <c r="D19" s="141"/>
      <c r="E19" s="141"/>
      <c r="F19" s="141"/>
    </row>
    <row r="20" spans="1:6" ht="94.5" customHeight="1">
      <c r="A20" s="142" t="s">
        <v>16</v>
      </c>
      <c r="B20" s="141"/>
      <c r="C20" s="141"/>
      <c r="D20" s="141"/>
      <c r="E20" s="141"/>
      <c r="F20" s="141"/>
    </row>
    <row r="21" spans="1:6" ht="75.75" customHeight="1">
      <c r="A21" s="140" t="s">
        <v>17</v>
      </c>
      <c r="B21" s="141"/>
      <c r="C21" s="141"/>
      <c r="D21" s="141"/>
      <c r="E21" s="141"/>
      <c r="F21" s="141"/>
    </row>
    <row r="22" spans="1:6" ht="94.5" customHeight="1">
      <c r="A22" s="140" t="s">
        <v>18</v>
      </c>
      <c r="B22" s="141"/>
      <c r="C22" s="141"/>
      <c r="D22" s="141"/>
      <c r="E22" s="141"/>
      <c r="F22" s="141"/>
    </row>
    <row r="23" spans="1:6" ht="114" customHeight="1">
      <c r="A23" s="142" t="s">
        <v>19</v>
      </c>
      <c r="B23" s="141"/>
      <c r="C23" s="141"/>
      <c r="D23" s="141"/>
      <c r="E23" s="141"/>
      <c r="F23" s="141"/>
    </row>
    <row r="24" spans="1:6" ht="57" customHeight="1">
      <c r="A24" s="140" t="s">
        <v>20</v>
      </c>
      <c r="B24" s="141"/>
      <c r="C24" s="141"/>
      <c r="D24" s="141"/>
      <c r="E24" s="141"/>
      <c r="F24" s="141"/>
    </row>
    <row r="25" spans="1:6" ht="75.75" customHeight="1">
      <c r="A25" s="1"/>
      <c r="B25" s="1"/>
      <c r="C25" s="1"/>
      <c r="D25" s="1"/>
      <c r="E25" s="1"/>
      <c r="F25" s="1"/>
    </row>
    <row r="26" spans="1:6" ht="17.25" customHeight="1">
      <c r="A26" s="1"/>
      <c r="B26" s="1"/>
      <c r="C26" s="1"/>
      <c r="D26" s="1"/>
      <c r="E26" s="1"/>
      <c r="F26" s="1"/>
    </row>
    <row r="27" spans="1:6" ht="17.25" customHeight="1">
      <c r="A27" s="1"/>
      <c r="B27" s="1"/>
      <c r="C27" s="1"/>
      <c r="D27" s="1"/>
      <c r="E27" s="1"/>
      <c r="F27" s="1"/>
    </row>
    <row r="28" spans="1:6" ht="17.25" customHeight="1">
      <c r="A28" s="1"/>
      <c r="B28" s="1"/>
      <c r="C28" s="1"/>
      <c r="D28" s="1"/>
      <c r="E28" s="1"/>
      <c r="F28" s="1"/>
    </row>
    <row r="29" spans="1:6" ht="17.25" customHeight="1">
      <c r="A29" s="1"/>
      <c r="B29" s="1"/>
      <c r="C29" s="1"/>
      <c r="D29" s="1"/>
      <c r="E29" s="1"/>
      <c r="F29" s="1"/>
    </row>
    <row r="30" spans="1:6" ht="17.25" customHeight="1">
      <c r="A30" s="1"/>
      <c r="B30" s="1"/>
      <c r="C30" s="1"/>
      <c r="D30" s="1"/>
      <c r="E30" s="1"/>
      <c r="F30" s="1"/>
    </row>
    <row r="31" spans="1:6" ht="17.25" customHeight="1">
      <c r="A31" s="1"/>
      <c r="B31" s="1"/>
      <c r="C31" s="1"/>
      <c r="D31" s="1"/>
      <c r="E31" s="1"/>
      <c r="F31" s="1"/>
    </row>
    <row r="32" spans="1:6" ht="17.25" customHeight="1">
      <c r="A32" s="1"/>
      <c r="B32" s="1"/>
      <c r="C32" s="1"/>
      <c r="D32" s="1"/>
      <c r="E32" s="1"/>
      <c r="F32" s="1"/>
    </row>
    <row r="33" spans="1:6" ht="17.25" customHeight="1">
      <c r="A33" s="1"/>
      <c r="B33" s="1"/>
      <c r="C33" s="1"/>
      <c r="D33" s="1"/>
      <c r="E33" s="1"/>
      <c r="F33" s="1"/>
    </row>
    <row r="34" spans="1:6" ht="17.25" customHeight="1">
      <c r="A34" s="1"/>
      <c r="B34" s="1"/>
      <c r="C34" s="1"/>
      <c r="D34" s="1"/>
      <c r="E34" s="1"/>
      <c r="F34" s="1"/>
    </row>
    <row r="35" spans="1:6" ht="64.5" customHeight="1">
      <c r="A35" s="1"/>
      <c r="B35" s="1"/>
      <c r="C35" s="1"/>
      <c r="D35" s="1"/>
      <c r="E35" s="1"/>
      <c r="F35" s="1"/>
    </row>
    <row r="36" spans="1:6" ht="24.75" customHeight="1">
      <c r="A36" s="1"/>
      <c r="B36" s="1"/>
      <c r="C36" s="1"/>
      <c r="D36" s="1"/>
      <c r="E36" s="1"/>
      <c r="F36" s="1"/>
    </row>
    <row r="37" spans="1:6" ht="39.75" customHeight="1">
      <c r="A37" s="1"/>
      <c r="B37" s="1"/>
      <c r="C37" s="1"/>
      <c r="D37" s="1"/>
      <c r="E37" s="1"/>
      <c r="F37" s="1"/>
    </row>
    <row r="38" spans="1:6" ht="17.25" customHeight="1">
      <c r="A38" s="1"/>
      <c r="B38" s="1"/>
      <c r="C38" s="1"/>
      <c r="D38" s="1"/>
      <c r="E38" s="1"/>
      <c r="F38" s="1"/>
    </row>
    <row r="39" spans="1:6" ht="37.5" customHeight="1">
      <c r="A39" s="1"/>
      <c r="B39" s="1"/>
      <c r="C39" s="1"/>
      <c r="D39" s="1"/>
      <c r="E39" s="1"/>
      <c r="F39" s="1"/>
    </row>
    <row r="40" spans="1:6" ht="15.75" customHeight="1"/>
    <row r="41" spans="1:6" ht="15.75" customHeight="1"/>
    <row r="42" spans="1:6" ht="15.75" customHeight="1"/>
    <row r="43" spans="1:6" ht="15.75" customHeight="1"/>
    <row r="44" spans="1:6" ht="15.75" customHeight="1"/>
    <row r="45" spans="1:6" ht="15.75" customHeight="1"/>
    <row r="46" spans="1:6" ht="15.75" customHeight="1"/>
    <row r="47" spans="1:6" ht="15.75" customHeight="1"/>
    <row r="48" spans="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1">
    <mergeCell ref="A1:F1"/>
    <mergeCell ref="A2:F2"/>
    <mergeCell ref="A3:F3"/>
    <mergeCell ref="A4:F4"/>
    <mergeCell ref="A5:F5"/>
    <mergeCell ref="A6:F6"/>
    <mergeCell ref="A10:F10"/>
    <mergeCell ref="A18:F18"/>
    <mergeCell ref="A19:F19"/>
    <mergeCell ref="A20:F20"/>
    <mergeCell ref="A21:F21"/>
    <mergeCell ref="A22:F22"/>
    <mergeCell ref="A23:F23"/>
    <mergeCell ref="A24:F24"/>
    <mergeCell ref="A11:F11"/>
    <mergeCell ref="A12:F12"/>
    <mergeCell ref="A13:F13"/>
    <mergeCell ref="A14:F14"/>
    <mergeCell ref="A15:F15"/>
    <mergeCell ref="A16:F16"/>
    <mergeCell ref="A17:F17"/>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R50"/>
  <sheetViews>
    <sheetView tabSelected="1" zoomScale="115" zoomScaleNormal="115" workbookViewId="0">
      <selection activeCell="E11" sqref="E11"/>
    </sheetView>
  </sheetViews>
  <sheetFormatPr defaultColWidth="14.5" defaultRowHeight="15" customHeight="1"/>
  <cols>
    <col min="1" max="1" width="38.33203125" customWidth="1"/>
    <col min="2" max="2" width="19.83203125" customWidth="1"/>
    <col min="3" max="3" width="16.1640625" customWidth="1"/>
    <col min="4" max="4" width="17.33203125" customWidth="1"/>
    <col min="5" max="5" width="15.1640625" customWidth="1"/>
  </cols>
  <sheetData>
    <row r="1" spans="1:15" ht="15" customHeight="1">
      <c r="A1" s="147" t="s">
        <v>21</v>
      </c>
      <c r="B1" s="148"/>
      <c r="C1" s="148"/>
      <c r="D1" s="148"/>
      <c r="E1" s="148"/>
      <c r="F1" s="148"/>
      <c r="G1" s="148"/>
      <c r="H1" s="148"/>
      <c r="I1" s="149"/>
      <c r="J1" s="150" t="s">
        <v>22</v>
      </c>
      <c r="K1" s="148"/>
      <c r="L1" s="148"/>
      <c r="M1" s="148"/>
      <c r="N1" s="148"/>
      <c r="O1" s="149"/>
    </row>
    <row r="2" spans="1:15" ht="15" customHeight="1">
      <c r="A2" s="2" t="s">
        <v>23</v>
      </c>
      <c r="B2" s="3">
        <v>2003</v>
      </c>
      <c r="C2" s="3">
        <v>2004</v>
      </c>
      <c r="D2" s="3">
        <v>2005</v>
      </c>
      <c r="E2" s="3">
        <v>2006</v>
      </c>
      <c r="F2" s="151" t="s">
        <v>24</v>
      </c>
      <c r="G2" s="149"/>
      <c r="H2" s="151" t="s">
        <v>25</v>
      </c>
      <c r="I2" s="149"/>
      <c r="J2" s="151" t="s">
        <v>26</v>
      </c>
      <c r="K2" s="149"/>
    </row>
    <row r="3" spans="1:15" ht="15" customHeight="1">
      <c r="A3" s="4"/>
      <c r="B3" s="5" t="s">
        <v>27</v>
      </c>
      <c r="C3" s="5" t="s">
        <v>27</v>
      </c>
      <c r="D3" s="5" t="s">
        <v>27</v>
      </c>
      <c r="E3" s="6"/>
      <c r="F3" s="7" t="s">
        <v>27</v>
      </c>
      <c r="G3" s="8" t="s">
        <v>28</v>
      </c>
      <c r="H3" s="7" t="s">
        <v>27</v>
      </c>
      <c r="I3" s="8" t="s">
        <v>28</v>
      </c>
      <c r="J3" s="9" t="s">
        <v>27</v>
      </c>
      <c r="K3" s="10" t="s">
        <v>28</v>
      </c>
    </row>
    <row r="4" spans="1:15" ht="15" customHeight="1">
      <c r="A4" s="11" t="s">
        <v>29</v>
      </c>
      <c r="B4" s="12">
        <v>36</v>
      </c>
      <c r="C4" s="12">
        <v>33</v>
      </c>
      <c r="D4" s="12">
        <v>25</v>
      </c>
      <c r="E4" s="12">
        <v>15</v>
      </c>
      <c r="F4" s="13">
        <f t="shared" ref="F4:F18" si="0">C4-B4</f>
        <v>-3</v>
      </c>
      <c r="G4" s="14">
        <f t="shared" ref="G4:G18" si="1">C4/B4-1</f>
        <v>-8.333333333333337E-2</v>
      </c>
      <c r="H4" s="13">
        <f t="shared" ref="H4:H18" si="2">D4-C4</f>
        <v>-8</v>
      </c>
      <c r="I4" s="14">
        <f t="shared" ref="I4:I18" si="3">D4/C4-1</f>
        <v>-0.24242424242424243</v>
      </c>
      <c r="J4" s="13">
        <f t="shared" ref="J4:J18" si="4">E4-D4</f>
        <v>-10</v>
      </c>
      <c r="K4" s="14">
        <f t="shared" ref="K4:K18" si="5">E4/D4-1</f>
        <v>-0.4</v>
      </c>
    </row>
    <row r="5" spans="1:15" ht="15" customHeight="1">
      <c r="A5" s="15" t="s">
        <v>30</v>
      </c>
      <c r="B5" s="16">
        <v>402</v>
      </c>
      <c r="C5" s="16">
        <v>624</v>
      </c>
      <c r="D5" s="16">
        <v>898</v>
      </c>
      <c r="E5" s="17">
        <v>1196</v>
      </c>
      <c r="F5" s="13">
        <f t="shared" si="0"/>
        <v>222</v>
      </c>
      <c r="G5" s="14">
        <f t="shared" si="1"/>
        <v>0.55223880597014929</v>
      </c>
      <c r="H5" s="13">
        <f t="shared" si="2"/>
        <v>274</v>
      </c>
      <c r="I5" s="14">
        <f t="shared" si="3"/>
        <v>0.4391025641025641</v>
      </c>
      <c r="J5" s="13">
        <f t="shared" si="4"/>
        <v>298</v>
      </c>
      <c r="K5" s="14">
        <f t="shared" si="5"/>
        <v>0.33184855233853017</v>
      </c>
    </row>
    <row r="6" spans="1:15" ht="15" customHeight="1">
      <c r="A6" s="15" t="s">
        <v>31</v>
      </c>
      <c r="B6" s="18">
        <v>198</v>
      </c>
      <c r="C6" s="18">
        <v>306</v>
      </c>
      <c r="D6" s="18">
        <v>448</v>
      </c>
      <c r="E6" s="18">
        <v>594</v>
      </c>
      <c r="F6" s="13">
        <f t="shared" si="0"/>
        <v>108</v>
      </c>
      <c r="G6" s="14">
        <f t="shared" si="1"/>
        <v>0.54545454545454541</v>
      </c>
      <c r="H6" s="13">
        <f t="shared" si="2"/>
        <v>142</v>
      </c>
      <c r="I6" s="14">
        <f t="shared" si="3"/>
        <v>0.46405228758169925</v>
      </c>
      <c r="J6" s="13">
        <f t="shared" si="4"/>
        <v>146</v>
      </c>
      <c r="K6" s="14">
        <f t="shared" si="5"/>
        <v>0.32589285714285721</v>
      </c>
    </row>
    <row r="7" spans="1:15" ht="15" customHeight="1">
      <c r="A7" s="19" t="s">
        <v>32</v>
      </c>
      <c r="B7" s="20">
        <v>636</v>
      </c>
      <c r="C7" s="20">
        <v>963</v>
      </c>
      <c r="D7" s="21">
        <v>1371</v>
      </c>
      <c r="E7" s="21">
        <v>1805</v>
      </c>
      <c r="F7" s="22">
        <f t="shared" si="0"/>
        <v>327</v>
      </c>
      <c r="G7" s="23">
        <f t="shared" si="1"/>
        <v>0.51415094339622636</v>
      </c>
      <c r="H7" s="22">
        <f t="shared" si="2"/>
        <v>408</v>
      </c>
      <c r="I7" s="23">
        <f t="shared" si="3"/>
        <v>0.42367601246105924</v>
      </c>
      <c r="J7" s="22">
        <f t="shared" si="4"/>
        <v>434</v>
      </c>
      <c r="K7" s="23">
        <f t="shared" si="5"/>
        <v>0.31655725747629471</v>
      </c>
    </row>
    <row r="8" spans="1:15" ht="15" customHeight="1">
      <c r="A8" s="15" t="s">
        <v>33</v>
      </c>
      <c r="B8" s="16">
        <v>57</v>
      </c>
      <c r="C8" s="16">
        <v>63</v>
      </c>
      <c r="D8" s="16">
        <v>66</v>
      </c>
      <c r="E8" s="16">
        <v>75</v>
      </c>
      <c r="F8" s="13">
        <f t="shared" si="0"/>
        <v>6</v>
      </c>
      <c r="G8" s="14">
        <f t="shared" si="1"/>
        <v>0.10526315789473695</v>
      </c>
      <c r="H8" s="13">
        <f t="shared" si="2"/>
        <v>3</v>
      </c>
      <c r="I8" s="14">
        <f t="shared" si="3"/>
        <v>4.7619047619047672E-2</v>
      </c>
      <c r="J8" s="13">
        <f t="shared" si="4"/>
        <v>9</v>
      </c>
      <c r="K8" s="14">
        <f t="shared" si="5"/>
        <v>0.13636363636363646</v>
      </c>
    </row>
    <row r="9" spans="1:15" ht="15" customHeight="1">
      <c r="A9" s="15" t="s">
        <v>34</v>
      </c>
      <c r="B9" s="16">
        <v>12</v>
      </c>
      <c r="C9" s="16">
        <v>15</v>
      </c>
      <c r="D9" s="16">
        <v>22</v>
      </c>
      <c r="E9" s="16">
        <v>31</v>
      </c>
      <c r="F9" s="13">
        <f t="shared" si="0"/>
        <v>3</v>
      </c>
      <c r="G9" s="14">
        <f t="shared" si="1"/>
        <v>0.25</v>
      </c>
      <c r="H9" s="13">
        <f t="shared" si="2"/>
        <v>7</v>
      </c>
      <c r="I9" s="14">
        <f t="shared" si="3"/>
        <v>0.46666666666666656</v>
      </c>
      <c r="J9" s="13">
        <f t="shared" si="4"/>
        <v>9</v>
      </c>
      <c r="K9" s="14">
        <f t="shared" si="5"/>
        <v>0.40909090909090917</v>
      </c>
    </row>
    <row r="10" spans="1:15" ht="15" customHeight="1">
      <c r="A10" s="24" t="s">
        <v>35</v>
      </c>
      <c r="B10" s="18">
        <v>33</v>
      </c>
      <c r="C10" s="18">
        <v>37</v>
      </c>
      <c r="D10" s="18">
        <v>51</v>
      </c>
      <c r="E10" s="18">
        <v>59</v>
      </c>
      <c r="F10" s="13">
        <f t="shared" si="0"/>
        <v>4</v>
      </c>
      <c r="G10" s="14">
        <f t="shared" si="1"/>
        <v>0.1212121212121211</v>
      </c>
      <c r="H10" s="13">
        <f t="shared" si="2"/>
        <v>14</v>
      </c>
      <c r="I10" s="14">
        <f t="shared" si="3"/>
        <v>0.37837837837837829</v>
      </c>
      <c r="J10" s="13">
        <f t="shared" si="4"/>
        <v>8</v>
      </c>
      <c r="K10" s="14">
        <f t="shared" si="5"/>
        <v>0.15686274509803932</v>
      </c>
    </row>
    <row r="11" spans="1:15" ht="15" customHeight="1">
      <c r="A11" s="25" t="s">
        <v>36</v>
      </c>
      <c r="B11" s="20">
        <v>738</v>
      </c>
      <c r="C11" s="21">
        <v>1078</v>
      </c>
      <c r="D11" s="21">
        <v>1510</v>
      </c>
      <c r="E11" s="21">
        <v>1970</v>
      </c>
      <c r="F11" s="26">
        <f t="shared" si="0"/>
        <v>340</v>
      </c>
      <c r="G11" s="27">
        <f t="shared" si="1"/>
        <v>0.46070460704607052</v>
      </c>
      <c r="H11" s="26">
        <f t="shared" si="2"/>
        <v>432</v>
      </c>
      <c r="I11" s="27">
        <f t="shared" si="3"/>
        <v>0.40074211502782942</v>
      </c>
      <c r="J11" s="26">
        <f>E11-D11</f>
        <v>460</v>
      </c>
      <c r="K11" s="27">
        <f t="shared" si="5"/>
        <v>0.30463576158940397</v>
      </c>
    </row>
    <row r="12" spans="1:15" ht="15" customHeight="1">
      <c r="A12" s="145" t="s">
        <v>37</v>
      </c>
      <c r="B12" s="28">
        <v>24</v>
      </c>
      <c r="C12" s="28">
        <v>38</v>
      </c>
      <c r="D12" s="28">
        <v>40</v>
      </c>
      <c r="E12" s="28">
        <v>40</v>
      </c>
      <c r="F12" s="13">
        <f t="shared" si="0"/>
        <v>14</v>
      </c>
      <c r="G12" s="14">
        <f t="shared" si="1"/>
        <v>0.58333333333333326</v>
      </c>
      <c r="H12" s="13">
        <f t="shared" si="2"/>
        <v>2</v>
      </c>
      <c r="I12" s="14">
        <f t="shared" si="3"/>
        <v>5.2631578947368363E-2</v>
      </c>
      <c r="J12" s="13">
        <f t="shared" si="4"/>
        <v>0</v>
      </c>
      <c r="K12" s="14">
        <f t="shared" si="5"/>
        <v>0</v>
      </c>
    </row>
    <row r="13" spans="1:15" ht="15" customHeight="1">
      <c r="A13" s="146"/>
      <c r="B13" s="29">
        <v>246</v>
      </c>
      <c r="C13" s="29">
        <v>505</v>
      </c>
      <c r="D13" s="29">
        <v>872</v>
      </c>
      <c r="E13" s="29">
        <v>1277</v>
      </c>
      <c r="F13" s="13">
        <f t="shared" si="0"/>
        <v>259</v>
      </c>
      <c r="G13" s="14">
        <f t="shared" si="1"/>
        <v>1.0528455284552845</v>
      </c>
      <c r="H13" s="13">
        <f t="shared" si="2"/>
        <v>367</v>
      </c>
      <c r="I13" s="14">
        <f t="shared" si="3"/>
        <v>0.72673267326732671</v>
      </c>
      <c r="J13" s="13">
        <f t="shared" si="4"/>
        <v>405</v>
      </c>
      <c r="K13" s="14">
        <f t="shared" si="5"/>
        <v>0.46444954128440363</v>
      </c>
    </row>
    <row r="14" spans="1:15" ht="15" customHeight="1">
      <c r="A14" s="146"/>
      <c r="B14" s="30">
        <v>24</v>
      </c>
      <c r="C14" s="30">
        <v>55</v>
      </c>
      <c r="D14" s="30">
        <v>80</v>
      </c>
      <c r="E14" s="30">
        <v>90</v>
      </c>
      <c r="F14" s="31">
        <f t="shared" si="0"/>
        <v>31</v>
      </c>
      <c r="G14" s="32">
        <f t="shared" si="1"/>
        <v>1.2916666666666665</v>
      </c>
      <c r="H14" s="31">
        <f t="shared" si="2"/>
        <v>25</v>
      </c>
      <c r="I14" s="32">
        <f t="shared" si="3"/>
        <v>0.45454545454545459</v>
      </c>
      <c r="J14" s="31">
        <f t="shared" si="4"/>
        <v>10</v>
      </c>
      <c r="K14" s="32">
        <f t="shared" si="5"/>
        <v>0.125</v>
      </c>
    </row>
    <row r="15" spans="1:15" ht="15" customHeight="1">
      <c r="A15" s="146"/>
      <c r="B15" s="33">
        <v>294</v>
      </c>
      <c r="C15" s="33">
        <v>598</v>
      </c>
      <c r="D15" s="33">
        <v>992</v>
      </c>
      <c r="E15" s="34">
        <v>1407</v>
      </c>
      <c r="F15" s="35">
        <f t="shared" si="0"/>
        <v>304</v>
      </c>
      <c r="G15" s="23">
        <f t="shared" si="1"/>
        <v>1.0340136054421767</v>
      </c>
      <c r="H15" s="35">
        <f t="shared" si="2"/>
        <v>394</v>
      </c>
      <c r="I15" s="23">
        <f t="shared" si="3"/>
        <v>0.65886287625418061</v>
      </c>
      <c r="J15" s="35">
        <f t="shared" si="4"/>
        <v>415</v>
      </c>
      <c r="K15" s="23">
        <f t="shared" si="5"/>
        <v>0.41834677419354849</v>
      </c>
    </row>
    <row r="16" spans="1:15" ht="15" customHeight="1">
      <c r="A16" s="36" t="s">
        <v>38</v>
      </c>
      <c r="B16" s="29">
        <v>375</v>
      </c>
      <c r="C16" s="29">
        <v>375</v>
      </c>
      <c r="D16" s="29">
        <v>375</v>
      </c>
      <c r="E16" s="29">
        <v>375</v>
      </c>
      <c r="F16" s="13">
        <f t="shared" si="0"/>
        <v>0</v>
      </c>
      <c r="G16" s="14">
        <f t="shared" si="1"/>
        <v>0</v>
      </c>
      <c r="H16" s="13">
        <f t="shared" si="2"/>
        <v>0</v>
      </c>
      <c r="I16" s="14">
        <f t="shared" si="3"/>
        <v>0</v>
      </c>
      <c r="J16" s="13">
        <f t="shared" si="4"/>
        <v>0</v>
      </c>
      <c r="K16" s="14">
        <f t="shared" si="5"/>
        <v>0</v>
      </c>
    </row>
    <row r="17" spans="1:15" ht="15" customHeight="1">
      <c r="A17" s="37" t="s">
        <v>39</v>
      </c>
      <c r="B17" s="30">
        <v>69</v>
      </c>
      <c r="C17" s="30">
        <v>105</v>
      </c>
      <c r="D17" s="30">
        <v>143</v>
      </c>
      <c r="E17" s="30">
        <v>188</v>
      </c>
      <c r="F17" s="13">
        <f t="shared" si="0"/>
        <v>36</v>
      </c>
      <c r="G17" s="14">
        <f t="shared" si="1"/>
        <v>0.52173913043478271</v>
      </c>
      <c r="H17" s="13">
        <f t="shared" si="2"/>
        <v>38</v>
      </c>
      <c r="I17" s="14">
        <f t="shared" si="3"/>
        <v>0.36190476190476195</v>
      </c>
      <c r="J17" s="13">
        <f t="shared" si="4"/>
        <v>45</v>
      </c>
      <c r="K17" s="14">
        <f t="shared" si="5"/>
        <v>0.31468531468531458</v>
      </c>
    </row>
    <row r="18" spans="1:15" ht="15" customHeight="1">
      <c r="A18" s="25" t="s">
        <v>40</v>
      </c>
      <c r="B18" s="38">
        <v>738</v>
      </c>
      <c r="C18" s="39">
        <v>1078</v>
      </c>
      <c r="D18" s="39">
        <v>1510</v>
      </c>
      <c r="E18" s="39">
        <v>1970</v>
      </c>
      <c r="F18" s="26">
        <f t="shared" si="0"/>
        <v>340</v>
      </c>
      <c r="G18" s="27">
        <f t="shared" si="1"/>
        <v>0.46070460704607052</v>
      </c>
      <c r="H18" s="26">
        <f t="shared" si="2"/>
        <v>432</v>
      </c>
      <c r="I18" s="27">
        <f t="shared" si="3"/>
        <v>0.40074211502782942</v>
      </c>
      <c r="J18" s="26">
        <f t="shared" si="4"/>
        <v>460</v>
      </c>
      <c r="K18" s="27">
        <f t="shared" si="5"/>
        <v>0.30463576158940397</v>
      </c>
    </row>
    <row r="19" spans="1:15" ht="15" customHeight="1">
      <c r="A19" s="142" t="s">
        <v>41</v>
      </c>
      <c r="B19" s="141"/>
      <c r="C19" s="141"/>
      <c r="D19" s="141"/>
      <c r="E19" s="141"/>
      <c r="F19" s="141"/>
    </row>
    <row r="21" spans="1:15" ht="15" customHeight="1">
      <c r="B21" s="40"/>
      <c r="C21" s="40"/>
      <c r="D21" s="40"/>
    </row>
    <row r="22" spans="1:15" ht="15" customHeight="1">
      <c r="B22" s="41"/>
      <c r="C22" s="40"/>
      <c r="D22" s="40"/>
    </row>
    <row r="23" spans="1:15" ht="15" customHeight="1">
      <c r="B23" s="40"/>
      <c r="C23" s="40"/>
      <c r="D23" s="40"/>
    </row>
    <row r="24" spans="1:15" ht="15.75">
      <c r="B24" s="41"/>
      <c r="C24" s="40"/>
      <c r="D24" s="40"/>
    </row>
    <row r="25" spans="1:15" ht="15.75">
      <c r="B25" s="40"/>
      <c r="C25" s="40"/>
      <c r="D25" s="40"/>
    </row>
    <row r="26" spans="1:15" ht="12.75"/>
    <row r="27" spans="1:15" ht="12.75">
      <c r="O27" s="82" t="s">
        <v>77</v>
      </c>
    </row>
    <row r="28" spans="1:15" ht="28.5" customHeight="1"/>
    <row r="29" spans="1:15" ht="12.75">
      <c r="O29" s="82" t="s">
        <v>69</v>
      </c>
    </row>
    <row r="30" spans="1:15" ht="12.75"/>
    <row r="31" spans="1:15" ht="12.75"/>
    <row r="32" spans="1:15" ht="12.75"/>
    <row r="33" spans="17:18" ht="12.75"/>
    <row r="34" spans="17:18" ht="12.75"/>
    <row r="35" spans="17:18" ht="12.75"/>
    <row r="36" spans="17:18" ht="12.75"/>
    <row r="37" spans="17:18" ht="12.75">
      <c r="R37" t="s">
        <v>78</v>
      </c>
    </row>
    <row r="38" spans="17:18" ht="12.75"/>
    <row r="39" spans="17:18" ht="12.75"/>
    <row r="40" spans="17:18" ht="15" customHeight="1">
      <c r="Q40" t="s">
        <v>80</v>
      </c>
    </row>
    <row r="49" spans="15:18" ht="15" customHeight="1">
      <c r="O49" t="s">
        <v>89</v>
      </c>
    </row>
    <row r="50" spans="15:18" ht="15" customHeight="1">
      <c r="O50" t="s">
        <v>90</v>
      </c>
      <c r="R50" t="s">
        <v>91</v>
      </c>
    </row>
  </sheetData>
  <mergeCells count="7">
    <mergeCell ref="A12:A15"/>
    <mergeCell ref="A19:F19"/>
    <mergeCell ref="A1:I1"/>
    <mergeCell ref="J1:O1"/>
    <mergeCell ref="F2:G2"/>
    <mergeCell ref="H2:I2"/>
    <mergeCell ref="J2:K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001"/>
  <sheetViews>
    <sheetView topLeftCell="A4" workbookViewId="0">
      <selection activeCell="H5" sqref="H5"/>
    </sheetView>
  </sheetViews>
  <sheetFormatPr defaultColWidth="14.5" defaultRowHeight="15" customHeight="1"/>
  <cols>
    <col min="1" max="1" width="56.5" customWidth="1"/>
    <col min="2" max="2" width="16" customWidth="1"/>
    <col min="3" max="4" width="16.33203125" customWidth="1"/>
    <col min="5" max="7" width="16" customWidth="1"/>
    <col min="8" max="8" width="20.33203125" customWidth="1"/>
    <col min="9" max="9" width="24" customWidth="1"/>
    <col min="10" max="10" width="12.5" customWidth="1"/>
    <col min="11" max="11" width="13.83203125" customWidth="1"/>
    <col min="12" max="12" width="11.83203125" customWidth="1"/>
    <col min="13" max="13" width="14.1640625" customWidth="1"/>
    <col min="14" max="14" width="13.1640625" customWidth="1"/>
    <col min="15" max="15" width="15.1640625" customWidth="1"/>
    <col min="16" max="28" width="8.6640625" customWidth="1"/>
  </cols>
  <sheetData>
    <row r="1" spans="1:15" ht="74.25" customHeight="1">
      <c r="A1" s="156" t="s">
        <v>49</v>
      </c>
      <c r="B1" s="148"/>
      <c r="C1" s="148"/>
      <c r="D1" s="148"/>
      <c r="E1" s="148"/>
      <c r="F1" s="148"/>
      <c r="G1" s="148"/>
      <c r="H1" s="148"/>
      <c r="I1" s="149"/>
      <c r="J1" s="157" t="s">
        <v>22</v>
      </c>
      <c r="K1" s="148"/>
      <c r="L1" s="148"/>
      <c r="M1" s="148"/>
      <c r="N1" s="148"/>
      <c r="O1" s="149"/>
    </row>
    <row r="2" spans="1:15" ht="18" customHeight="1">
      <c r="A2" s="43" t="s">
        <v>50</v>
      </c>
      <c r="B2" s="89">
        <v>2003</v>
      </c>
      <c r="C2" s="89">
        <v>2004</v>
      </c>
      <c r="D2" s="44">
        <v>2005</v>
      </c>
      <c r="E2" s="44">
        <v>2006</v>
      </c>
      <c r="F2" s="158" t="s">
        <v>24</v>
      </c>
      <c r="G2" s="149"/>
      <c r="H2" s="158" t="s">
        <v>25</v>
      </c>
      <c r="I2" s="149"/>
      <c r="J2" s="158" t="s">
        <v>26</v>
      </c>
      <c r="K2" s="149"/>
    </row>
    <row r="3" spans="1:15" ht="18" customHeight="1">
      <c r="A3" s="45"/>
      <c r="B3" s="46" t="s">
        <v>27</v>
      </c>
      <c r="C3" s="46" t="s">
        <v>27</v>
      </c>
      <c r="D3" s="47" t="s">
        <v>27</v>
      </c>
      <c r="E3" s="46" t="s">
        <v>27</v>
      </c>
      <c r="F3" s="49" t="s">
        <v>27</v>
      </c>
      <c r="G3" s="50" t="s">
        <v>28</v>
      </c>
      <c r="H3" s="49" t="s">
        <v>27</v>
      </c>
      <c r="I3" s="50" t="s">
        <v>28</v>
      </c>
      <c r="J3" s="51" t="s">
        <v>27</v>
      </c>
      <c r="K3" s="50" t="s">
        <v>28</v>
      </c>
    </row>
    <row r="4" spans="1:15" ht="18" customHeight="1">
      <c r="A4" s="52" t="s">
        <v>51</v>
      </c>
      <c r="B4" s="53">
        <v>2412</v>
      </c>
      <c r="C4" s="53">
        <v>3597</v>
      </c>
      <c r="D4" s="53">
        <v>5406</v>
      </c>
      <c r="E4" s="53">
        <v>7197</v>
      </c>
      <c r="F4" s="54">
        <f t="shared" ref="F4:F14" si="0">C4-B4</f>
        <v>1185</v>
      </c>
      <c r="G4" s="55">
        <f t="shared" ref="G4:G14" si="1">C4/B4-1</f>
        <v>0.49129353233830853</v>
      </c>
      <c r="H4" s="54">
        <f t="shared" ref="H4:H14" si="2">D4-C4</f>
        <v>1809</v>
      </c>
      <c r="I4" s="55">
        <f t="shared" ref="I4:I14" si="3">D4/C4-1</f>
        <v>0.50291909924937439</v>
      </c>
      <c r="J4" s="54">
        <f t="shared" ref="J4:J14" si="4">E4-D4</f>
        <v>1791</v>
      </c>
      <c r="K4" s="55">
        <f t="shared" ref="K4:K14" si="5">E4/D4-1</f>
        <v>0.33129855715871259</v>
      </c>
    </row>
    <row r="5" spans="1:15" ht="18" customHeight="1">
      <c r="A5" s="56" t="s">
        <v>52</v>
      </c>
      <c r="B5" s="57">
        <v>1977</v>
      </c>
      <c r="C5" s="57">
        <v>2988</v>
      </c>
      <c r="D5" s="57">
        <v>4536</v>
      </c>
      <c r="E5" s="57">
        <v>6045</v>
      </c>
      <c r="F5" s="58">
        <f t="shared" si="0"/>
        <v>1011</v>
      </c>
      <c r="G5" s="59">
        <f t="shared" si="1"/>
        <v>0.51138088012139615</v>
      </c>
      <c r="H5" s="58">
        <f t="shared" si="2"/>
        <v>1548</v>
      </c>
      <c r="I5" s="59">
        <f t="shared" si="3"/>
        <v>0.51807228915662651</v>
      </c>
      <c r="J5" s="58">
        <f t="shared" si="4"/>
        <v>1509</v>
      </c>
      <c r="K5" s="59">
        <f t="shared" si="5"/>
        <v>0.33267195767195767</v>
      </c>
    </row>
    <row r="6" spans="1:15" ht="18" customHeight="1">
      <c r="A6" s="52" t="s">
        <v>53</v>
      </c>
      <c r="B6" s="60">
        <v>435</v>
      </c>
      <c r="C6" s="60">
        <v>609</v>
      </c>
      <c r="D6" s="60">
        <v>870</v>
      </c>
      <c r="E6" s="61">
        <v>1152</v>
      </c>
      <c r="F6" s="62">
        <f t="shared" si="0"/>
        <v>174</v>
      </c>
      <c r="G6" s="63">
        <f t="shared" si="1"/>
        <v>0.39999999999999991</v>
      </c>
      <c r="H6" s="62">
        <f t="shared" si="2"/>
        <v>261</v>
      </c>
      <c r="I6" s="63">
        <f t="shared" si="3"/>
        <v>0.4285714285714286</v>
      </c>
      <c r="J6" s="64">
        <f t="shared" si="4"/>
        <v>282</v>
      </c>
      <c r="K6" s="63">
        <f t="shared" si="5"/>
        <v>0.32413793103448274</v>
      </c>
    </row>
    <row r="7" spans="1:15" ht="18" customHeight="1">
      <c r="A7" s="65" t="s">
        <v>54</v>
      </c>
      <c r="B7" s="66">
        <v>334</v>
      </c>
      <c r="C7" s="66">
        <v>501</v>
      </c>
      <c r="D7" s="66">
        <v>753</v>
      </c>
      <c r="E7" s="67">
        <v>1005</v>
      </c>
      <c r="F7" s="68">
        <f t="shared" si="0"/>
        <v>167</v>
      </c>
      <c r="G7" s="55">
        <f t="shared" si="1"/>
        <v>0.5</v>
      </c>
      <c r="H7" s="68">
        <f t="shared" si="2"/>
        <v>252</v>
      </c>
      <c r="I7" s="55">
        <f t="shared" si="3"/>
        <v>0.50299401197604787</v>
      </c>
      <c r="J7" s="69">
        <f t="shared" si="4"/>
        <v>252</v>
      </c>
      <c r="K7" s="55">
        <f t="shared" si="5"/>
        <v>0.33466135458167323</v>
      </c>
    </row>
    <row r="8" spans="1:15" ht="18" customHeight="1">
      <c r="A8" s="65" t="s">
        <v>55</v>
      </c>
      <c r="B8" s="66">
        <v>2</v>
      </c>
      <c r="C8" s="66">
        <v>3</v>
      </c>
      <c r="D8" s="66">
        <v>3</v>
      </c>
      <c r="E8" s="66">
        <v>3</v>
      </c>
      <c r="F8" s="68">
        <f t="shared" si="0"/>
        <v>1</v>
      </c>
      <c r="G8" s="55">
        <f t="shared" si="1"/>
        <v>0.5</v>
      </c>
      <c r="H8" s="68">
        <f t="shared" si="2"/>
        <v>0</v>
      </c>
      <c r="I8" s="55">
        <f t="shared" si="3"/>
        <v>0</v>
      </c>
      <c r="J8" s="68">
        <f t="shared" si="4"/>
        <v>0</v>
      </c>
      <c r="K8" s="55">
        <f t="shared" si="5"/>
        <v>0</v>
      </c>
    </row>
    <row r="9" spans="1:15" ht="18" customHeight="1">
      <c r="A9" s="56" t="s">
        <v>56</v>
      </c>
      <c r="B9" s="70">
        <v>-15</v>
      </c>
      <c r="C9" s="70">
        <v>-24</v>
      </c>
      <c r="D9" s="70">
        <v>-21</v>
      </c>
      <c r="E9" s="70">
        <v>-18</v>
      </c>
      <c r="F9" s="71">
        <f t="shared" si="0"/>
        <v>-9</v>
      </c>
      <c r="G9" s="72">
        <f t="shared" si="1"/>
        <v>0.60000000000000009</v>
      </c>
      <c r="H9" s="71">
        <f t="shared" si="2"/>
        <v>3</v>
      </c>
      <c r="I9" s="72">
        <f t="shared" si="3"/>
        <v>-0.125</v>
      </c>
      <c r="J9" s="71">
        <f t="shared" si="4"/>
        <v>3</v>
      </c>
      <c r="K9" s="72">
        <f t="shared" si="5"/>
        <v>-0.1428571428571429</v>
      </c>
    </row>
    <row r="10" spans="1:15" ht="18" customHeight="1">
      <c r="A10" s="52" t="s">
        <v>57</v>
      </c>
      <c r="B10" s="60">
        <v>114</v>
      </c>
      <c r="C10" s="60">
        <v>129</v>
      </c>
      <c r="D10" s="60">
        <v>135</v>
      </c>
      <c r="E10" s="60">
        <v>162</v>
      </c>
      <c r="F10" s="62">
        <f t="shared" si="0"/>
        <v>15</v>
      </c>
      <c r="G10" s="63">
        <f t="shared" si="1"/>
        <v>0.13157894736842102</v>
      </c>
      <c r="H10" s="62">
        <f t="shared" si="2"/>
        <v>6</v>
      </c>
      <c r="I10" s="63">
        <f t="shared" si="3"/>
        <v>4.6511627906976827E-2</v>
      </c>
      <c r="J10" s="62">
        <f t="shared" si="4"/>
        <v>27</v>
      </c>
      <c r="K10" s="63">
        <f t="shared" si="5"/>
        <v>0.19999999999999996</v>
      </c>
    </row>
    <row r="11" spans="1:15" ht="18" customHeight="1">
      <c r="A11" s="56" t="s">
        <v>58</v>
      </c>
      <c r="B11" s="73">
        <v>48</v>
      </c>
      <c r="C11" s="73">
        <v>57</v>
      </c>
      <c r="D11" s="73">
        <v>60</v>
      </c>
      <c r="E11" s="73">
        <v>72</v>
      </c>
      <c r="F11" s="74">
        <f t="shared" si="0"/>
        <v>9</v>
      </c>
      <c r="G11" s="59">
        <f t="shared" si="1"/>
        <v>0.1875</v>
      </c>
      <c r="H11" s="74">
        <f t="shared" si="2"/>
        <v>3</v>
      </c>
      <c r="I11" s="59">
        <f t="shared" si="3"/>
        <v>5.2631578947368363E-2</v>
      </c>
      <c r="J11" s="74">
        <f t="shared" si="4"/>
        <v>12</v>
      </c>
      <c r="K11" s="59">
        <f t="shared" si="5"/>
        <v>0.19999999999999996</v>
      </c>
    </row>
    <row r="12" spans="1:15" ht="25.5" customHeight="1">
      <c r="A12" s="52" t="s">
        <v>59</v>
      </c>
      <c r="B12" s="60">
        <v>66</v>
      </c>
      <c r="C12" s="60">
        <v>72</v>
      </c>
      <c r="D12" s="60">
        <v>75</v>
      </c>
      <c r="E12" s="60">
        <v>90</v>
      </c>
      <c r="F12" s="62">
        <f t="shared" si="0"/>
        <v>6</v>
      </c>
      <c r="G12" s="63">
        <f t="shared" si="1"/>
        <v>9.0909090909090828E-2</v>
      </c>
      <c r="H12" s="62">
        <f t="shared" si="2"/>
        <v>3</v>
      </c>
      <c r="I12" s="63">
        <f t="shared" si="3"/>
        <v>4.1666666666666741E-2</v>
      </c>
      <c r="J12" s="62">
        <f t="shared" si="4"/>
        <v>15</v>
      </c>
      <c r="K12" s="63">
        <f t="shared" si="5"/>
        <v>0.19999999999999996</v>
      </c>
    </row>
    <row r="13" spans="1:15" ht="25.5" customHeight="1">
      <c r="A13" s="65" t="s">
        <v>60</v>
      </c>
      <c r="B13" s="66">
        <v>33</v>
      </c>
      <c r="C13" s="66">
        <v>36</v>
      </c>
      <c r="D13" s="66">
        <v>37</v>
      </c>
      <c r="E13" s="66">
        <v>45</v>
      </c>
      <c r="F13" s="68">
        <f t="shared" si="0"/>
        <v>3</v>
      </c>
      <c r="G13" s="55">
        <f t="shared" si="1"/>
        <v>9.0909090909090828E-2</v>
      </c>
      <c r="H13" s="68">
        <f t="shared" si="2"/>
        <v>1</v>
      </c>
      <c r="I13" s="55">
        <f t="shared" si="3"/>
        <v>2.7777777777777679E-2</v>
      </c>
      <c r="J13" s="68">
        <f t="shared" si="4"/>
        <v>8</v>
      </c>
      <c r="K13" s="55">
        <f t="shared" si="5"/>
        <v>0.21621621621621623</v>
      </c>
    </row>
    <row r="14" spans="1:15" ht="18" customHeight="1">
      <c r="A14" s="56" t="s">
        <v>61</v>
      </c>
      <c r="B14" s="57">
        <v>2190</v>
      </c>
      <c r="C14" s="57">
        <v>3096</v>
      </c>
      <c r="D14" s="57">
        <v>4678</v>
      </c>
      <c r="E14" s="57">
        <v>6191</v>
      </c>
      <c r="F14" s="58">
        <f t="shared" si="0"/>
        <v>906</v>
      </c>
      <c r="G14" s="59">
        <f t="shared" si="1"/>
        <v>0.41369863013698627</v>
      </c>
      <c r="H14" s="58">
        <f t="shared" si="2"/>
        <v>1582</v>
      </c>
      <c r="I14" s="59">
        <f t="shared" si="3"/>
        <v>0.51098191214470279</v>
      </c>
      <c r="J14" s="58">
        <f t="shared" si="4"/>
        <v>1513</v>
      </c>
      <c r="K14" s="59">
        <f t="shared" si="5"/>
        <v>0.32342881573321924</v>
      </c>
    </row>
    <row r="15" spans="1:15" ht="19.5" customHeight="1">
      <c r="A15" s="153" t="s">
        <v>62</v>
      </c>
      <c r="B15" s="141"/>
      <c r="C15" s="141"/>
      <c r="D15" s="141"/>
      <c r="E15" s="141"/>
      <c r="F15" s="141"/>
      <c r="G15" s="141"/>
      <c r="H15" s="141"/>
    </row>
    <row r="18" spans="1:6" ht="12.75">
      <c r="B18" s="75" t="s">
        <v>63</v>
      </c>
    </row>
    <row r="20" spans="1:6" ht="16.5">
      <c r="A20" s="154" t="s">
        <v>42</v>
      </c>
      <c r="B20" s="148"/>
      <c r="C20" s="148"/>
      <c r="D20" s="148"/>
      <c r="E20" s="148"/>
      <c r="F20" s="149"/>
    </row>
    <row r="21" spans="1:6" ht="16.5">
      <c r="A21" s="155" t="s">
        <v>43</v>
      </c>
      <c r="B21" s="149"/>
      <c r="C21" s="76">
        <v>2003</v>
      </c>
      <c r="D21" s="44">
        <v>2004</v>
      </c>
      <c r="E21" s="76">
        <v>2005</v>
      </c>
      <c r="F21" s="76">
        <v>2006</v>
      </c>
    </row>
    <row r="22" spans="1:6" ht="15.75" customHeight="1">
      <c r="A22" s="155" t="s">
        <v>44</v>
      </c>
      <c r="B22" s="149"/>
      <c r="C22" s="48"/>
      <c r="D22" s="77"/>
      <c r="E22" s="48"/>
      <c r="F22" s="78"/>
    </row>
    <row r="23" spans="1:6" ht="15.75" customHeight="1">
      <c r="A23" s="152" t="s">
        <v>45</v>
      </c>
      <c r="B23" s="149"/>
      <c r="C23" s="42"/>
      <c r="D23" s="42"/>
      <c r="E23" s="42"/>
      <c r="F23" s="42"/>
    </row>
    <row r="24" spans="1:6" ht="15.75" customHeight="1">
      <c r="A24" s="152" t="s">
        <v>46</v>
      </c>
      <c r="B24" s="149"/>
      <c r="C24" s="42"/>
      <c r="D24" s="42"/>
      <c r="E24" s="42"/>
      <c r="F24" s="42"/>
    </row>
    <row r="25" spans="1:6" ht="15.75" customHeight="1">
      <c r="A25" s="152" t="s">
        <v>47</v>
      </c>
      <c r="B25" s="149"/>
      <c r="C25" s="42"/>
      <c r="D25" s="42"/>
      <c r="E25" s="42"/>
      <c r="F25" s="42"/>
    </row>
    <row r="26" spans="1:6" ht="15.75" customHeight="1"/>
    <row r="27" spans="1:6" ht="15.75" customHeight="1"/>
    <row r="28" spans="1:6" ht="15.75" customHeight="1">
      <c r="A28" s="154" t="s">
        <v>48</v>
      </c>
      <c r="B28" s="148"/>
      <c r="C28" s="148"/>
      <c r="D28" s="148"/>
      <c r="E28" s="148"/>
      <c r="F28" s="149"/>
    </row>
    <row r="29" spans="1:6" ht="15.75" customHeight="1">
      <c r="A29" s="155" t="s">
        <v>43</v>
      </c>
      <c r="B29" s="149"/>
      <c r="C29" s="76">
        <v>2003</v>
      </c>
      <c r="D29" s="44">
        <v>2004</v>
      </c>
      <c r="E29" s="76">
        <v>2005</v>
      </c>
      <c r="F29" s="76">
        <v>2006</v>
      </c>
    </row>
    <row r="30" spans="1:6" ht="15.75" customHeight="1">
      <c r="A30" s="155" t="s">
        <v>44</v>
      </c>
      <c r="B30" s="149"/>
      <c r="C30" s="48"/>
      <c r="D30" s="77"/>
      <c r="E30" s="48"/>
      <c r="F30" s="78"/>
    </row>
    <row r="31" spans="1:6" ht="15.75" customHeight="1">
      <c r="A31" s="152" t="s">
        <v>45</v>
      </c>
      <c r="B31" s="149"/>
      <c r="C31" s="42"/>
      <c r="D31" s="42"/>
      <c r="E31" s="42"/>
      <c r="F31" s="42"/>
    </row>
    <row r="32" spans="1:6" ht="15.75" customHeight="1">
      <c r="A32" s="152" t="s">
        <v>46</v>
      </c>
      <c r="B32" s="149"/>
      <c r="C32" s="42"/>
      <c r="D32" s="42"/>
      <c r="E32" s="42"/>
      <c r="F32" s="42"/>
    </row>
    <row r="33" spans="1:6" ht="15.75" customHeight="1">
      <c r="A33" s="152" t="s">
        <v>47</v>
      </c>
      <c r="B33" s="149"/>
      <c r="C33" s="42"/>
      <c r="D33" s="42"/>
      <c r="E33" s="42"/>
      <c r="F33" s="42"/>
    </row>
    <row r="34" spans="1:6" ht="15.75" customHeight="1"/>
    <row r="35" spans="1:6" ht="15.75" customHeight="1"/>
    <row r="36" spans="1:6" ht="15.75" customHeight="1"/>
    <row r="37" spans="1:6" ht="15.75" customHeight="1"/>
    <row r="38" spans="1:6" ht="15.75" customHeight="1"/>
    <row r="39" spans="1:6" ht="15.75" customHeight="1"/>
    <row r="40" spans="1:6" ht="15.75" customHeight="1"/>
    <row r="41" spans="1:6" ht="15.75" customHeight="1"/>
    <row r="42" spans="1:6" ht="15.75" customHeight="1"/>
    <row r="43" spans="1:6" ht="15.75" customHeight="1"/>
    <row r="44" spans="1:6" ht="15.75" customHeight="1"/>
    <row r="45" spans="1:6" ht="15.75" customHeight="1"/>
    <row r="46" spans="1:6" ht="15.75" customHeight="1"/>
    <row r="47" spans="1:6" ht="15.75" customHeight="1"/>
    <row r="48" spans="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8">
    <mergeCell ref="A1:I1"/>
    <mergeCell ref="J1:O1"/>
    <mergeCell ref="F2:G2"/>
    <mergeCell ref="H2:I2"/>
    <mergeCell ref="J2:K2"/>
    <mergeCell ref="A33:B33"/>
    <mergeCell ref="A15:H15"/>
    <mergeCell ref="A20:F20"/>
    <mergeCell ref="A21:B21"/>
    <mergeCell ref="A22:B22"/>
    <mergeCell ref="A23:B23"/>
    <mergeCell ref="A24:B24"/>
    <mergeCell ref="A25:B25"/>
    <mergeCell ref="A28:F28"/>
    <mergeCell ref="A29:B29"/>
    <mergeCell ref="A30:B30"/>
    <mergeCell ref="A31:B31"/>
    <mergeCell ref="A32:B32"/>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82820-F708-492C-9A1B-EC6EC4CBCDBF}">
  <dimension ref="A1:F31"/>
  <sheetViews>
    <sheetView topLeftCell="A11" zoomScale="130" zoomScaleNormal="130" workbookViewId="0">
      <selection activeCell="H5" sqref="H5"/>
    </sheetView>
  </sheetViews>
  <sheetFormatPr defaultRowHeight="12.75"/>
  <cols>
    <col min="1" max="2" width="24.5" customWidth="1"/>
    <col min="3" max="3" width="9.6640625" bestFit="1" customWidth="1"/>
  </cols>
  <sheetData>
    <row r="1" spans="1:6" ht="15.75">
      <c r="B1" s="40"/>
      <c r="C1" s="40"/>
      <c r="D1" s="40"/>
    </row>
    <row r="2" spans="1:6">
      <c r="A2" s="165" t="s">
        <v>68</v>
      </c>
      <c r="B2" s="166"/>
      <c r="C2" s="166"/>
      <c r="D2" s="166"/>
      <c r="E2" s="166"/>
      <c r="F2" s="166"/>
    </row>
    <row r="3" spans="1:6">
      <c r="A3" s="167" t="s">
        <v>64</v>
      </c>
      <c r="B3" s="168"/>
      <c r="C3" s="90">
        <v>2003</v>
      </c>
      <c r="D3" s="90">
        <v>2004</v>
      </c>
      <c r="E3" s="90">
        <v>2005</v>
      </c>
      <c r="F3" s="90">
        <v>2006</v>
      </c>
    </row>
    <row r="4" spans="1:6" ht="25.5" customHeight="1">
      <c r="A4" s="161" t="s">
        <v>100</v>
      </c>
      <c r="B4" s="162"/>
      <c r="C4" s="80">
        <f>'Estado de resultados'!B5/(('Balance General'!B6))</f>
        <v>9.9848484848484844</v>
      </c>
      <c r="D4" s="80">
        <f>'Estado de resultados'!C5/(('Balance General'!B6+'Balance General'!C6)/2)</f>
        <v>11.857142857142858</v>
      </c>
      <c r="E4" s="80">
        <f>'Estado de resultados'!D5/(('Balance General'!D6+'Balance General'!C6)/2)</f>
        <v>12.031830238726791</v>
      </c>
      <c r="F4" s="80">
        <f>'Estado de resultados'!E5/(('Balance General'!E6+'Balance General'!D6)/2)</f>
        <v>11.602687140115163</v>
      </c>
    </row>
    <row r="5" spans="1:6">
      <c r="A5" s="159" t="s">
        <v>65</v>
      </c>
      <c r="B5" s="160"/>
      <c r="C5" s="80">
        <f>360/C4</f>
        <v>36.0546282245827</v>
      </c>
      <c r="D5" s="80">
        <f>360/D4</f>
        <v>30.361445783132528</v>
      </c>
      <c r="E5" s="80">
        <f>360/E4</f>
        <v>29.920634920634921</v>
      </c>
      <c r="F5" s="80">
        <f>360/F4</f>
        <v>31.027295285359802</v>
      </c>
    </row>
    <row r="6" spans="1:6">
      <c r="A6" s="159" t="s">
        <v>66</v>
      </c>
      <c r="B6" s="160"/>
      <c r="C6" s="80">
        <f>'Estado de resultados'!B4/'Balance General'!B5</f>
        <v>6</v>
      </c>
      <c r="D6" s="80">
        <f>'Estado de resultados'!C4/(('Balance General'!C5+'Balance General'!B5)/2)</f>
        <v>7.0116959064327489</v>
      </c>
      <c r="E6" s="80">
        <f>'Estado de resultados'!D4/(('Balance General'!C5+'Balance General'!D5)/2)</f>
        <v>7.1038107752956634</v>
      </c>
      <c r="F6" s="80">
        <f>'Estado de resultados'!E4/(('Balance General'!E5+'Balance General'!D5)/2)</f>
        <v>6.873925501432665</v>
      </c>
    </row>
    <row r="7" spans="1:6">
      <c r="A7" s="159" t="s">
        <v>67</v>
      </c>
      <c r="B7" s="160"/>
      <c r="C7" s="80">
        <f>360/C6</f>
        <v>60</v>
      </c>
      <c r="D7" s="80">
        <f>360/D6</f>
        <v>51.342785654712259</v>
      </c>
      <c r="E7" s="80">
        <f>360/E6</f>
        <v>50.677025527192008</v>
      </c>
      <c r="F7" s="80">
        <f>360/F6</f>
        <v>52.371821592330136</v>
      </c>
    </row>
    <row r="8" spans="1:6">
      <c r="A8" s="159" t="s">
        <v>70</v>
      </c>
      <c r="B8" s="160"/>
      <c r="C8" s="80">
        <f>'Estado de resultados'!B5/'Balance General'!B13</f>
        <v>8.036585365853659</v>
      </c>
      <c r="D8" s="80">
        <f>'Estado de resultados'!C5/(('Balance General'!B13+'Balance General'!C13)/2)</f>
        <v>7.9573901464713712</v>
      </c>
      <c r="E8" s="80">
        <f>'Estado de resultados'!D5/(('Balance General'!D13+'Balance General'!C13)/2)</f>
        <v>6.5882352941176467</v>
      </c>
      <c r="F8" s="80">
        <f>'Estado de resultados'!E5/(('Balance General'!E13+'Balance General'!D13)/2)</f>
        <v>5.6258724988366682</v>
      </c>
    </row>
    <row r="9" spans="1:6">
      <c r="A9" s="159" t="s">
        <v>71</v>
      </c>
      <c r="B9" s="160"/>
      <c r="C9" s="83">
        <f>360/C8</f>
        <v>44.795144157814867</v>
      </c>
      <c r="D9" s="83">
        <f>360/D8</f>
        <v>45.24096385542169</v>
      </c>
      <c r="E9" s="83">
        <f>360/E8</f>
        <v>54.642857142857146</v>
      </c>
      <c r="F9" s="83">
        <f>360/F8</f>
        <v>63.990074441687348</v>
      </c>
    </row>
    <row r="10" spans="1:6">
      <c r="A10" s="161" t="s">
        <v>72</v>
      </c>
      <c r="B10" s="162"/>
      <c r="C10" s="80">
        <f>C5+C7-C9</f>
        <v>51.259484066767833</v>
      </c>
      <c r="D10" s="80">
        <f>D5+D7-D9</f>
        <v>36.463267582423093</v>
      </c>
      <c r="E10" s="80">
        <f>E5+E7-E9</f>
        <v>25.954803304969779</v>
      </c>
      <c r="F10" s="80">
        <f>F5+F7-F9</f>
        <v>19.409042436002586</v>
      </c>
    </row>
    <row r="11" spans="1:6">
      <c r="A11" s="163" t="s">
        <v>73</v>
      </c>
      <c r="B11" s="164"/>
      <c r="C11" s="83">
        <f>360/C10</f>
        <v>7.0230905861456483</v>
      </c>
      <c r="D11" s="83">
        <f>360/D10</f>
        <v>9.8729495151865088</v>
      </c>
      <c r="E11" s="83">
        <f>360/E10</f>
        <v>13.870265005285855</v>
      </c>
      <c r="F11" s="83">
        <f>360/F10</f>
        <v>18.54805569038388</v>
      </c>
    </row>
    <row r="12" spans="1:6">
      <c r="A12" s="161" t="s">
        <v>74</v>
      </c>
      <c r="B12" s="162"/>
      <c r="C12" s="80">
        <f>('Estado de resultados'!B5+'Balance General'!B6)/Daots!C11</f>
        <v>309.69271623672233</v>
      </c>
      <c r="D12" s="80">
        <f>('Estado de resultados'!C5+'Balance General'!C6-'Balance General'!B6)/Daots!D11</f>
        <v>313.5841012088386</v>
      </c>
      <c r="E12" s="80">
        <f>('Estado de resultados'!D5+'Balance General'!D6-'Balance General'!C6)/Daots!E11</f>
        <v>337.26824961291288</v>
      </c>
      <c r="F12" s="80">
        <f>('Estado de resultados'!E5+'Balance General'!E6 - 'Balance General'!D6)/Daots!F11</f>
        <v>333.78161589247782</v>
      </c>
    </row>
    <row r="13" spans="1:6">
      <c r="A13" s="163" t="s">
        <v>75</v>
      </c>
      <c r="B13" s="164"/>
      <c r="C13" s="80">
        <f>'Estado de resultados'!B4/'Balance General'!B8</f>
        <v>42.315789473684212</v>
      </c>
      <c r="D13" s="80">
        <f>'Estado de resultados'!C4/'Balance General'!C8</f>
        <v>57.095238095238095</v>
      </c>
      <c r="E13" s="80">
        <f>'Estado de resultados'!D4/'Balance General'!D8</f>
        <v>81.909090909090907</v>
      </c>
      <c r="F13" s="80">
        <f>'Estado de resultados'!E4/'Balance General'!E8</f>
        <v>95.96</v>
      </c>
    </row>
    <row r="14" spans="1:6" s="79" customFormat="1">
      <c r="A14" s="163" t="s">
        <v>94</v>
      </c>
      <c r="B14" s="172"/>
      <c r="C14" s="80">
        <f>'Estado de resultados'!B4/'Balance General'!B11</f>
        <v>3.2682926829268291</v>
      </c>
      <c r="D14" s="80">
        <f>'Estado de resultados'!C4/'Balance General'!C11</f>
        <v>3.3367346938775508</v>
      </c>
      <c r="E14" s="80">
        <f>'Estado de resultados'!D4/'Balance General'!D11</f>
        <v>3.580132450331126</v>
      </c>
      <c r="F14" s="80">
        <f>'Estado de resultados'!E4/'Balance General'!E11</f>
        <v>3.6532994923857869</v>
      </c>
    </row>
    <row r="15" spans="1:6">
      <c r="A15" s="165" t="s">
        <v>98</v>
      </c>
      <c r="B15" s="166"/>
      <c r="C15" s="166"/>
      <c r="D15" s="166"/>
      <c r="E15" s="166"/>
      <c r="F15" s="173"/>
    </row>
    <row r="16" spans="1:6">
      <c r="A16" s="169" t="s">
        <v>76</v>
      </c>
      <c r="B16" s="164"/>
      <c r="C16" s="84">
        <f>('Balance General'!B15/'Balance General'!B11)</f>
        <v>0.3983739837398374</v>
      </c>
      <c r="D16" s="84">
        <f>'Balance General'!C15/'Balance General'!C11</f>
        <v>0.55473098330241188</v>
      </c>
      <c r="E16" s="84">
        <f>'Balance General'!D15/'Balance General'!D11</f>
        <v>0.65695364238410592</v>
      </c>
      <c r="F16" s="84">
        <f>'Balance General'!E15/'Balance General'!E11</f>
        <v>0.71421319796954319</v>
      </c>
    </row>
    <row r="17" spans="1:6">
      <c r="A17" s="169" t="s">
        <v>79</v>
      </c>
      <c r="B17" s="164"/>
      <c r="C17" s="80">
        <f>('Estado de resultados'!B10+'Estado de resultados'!B8)/'Estado de resultados'!B8</f>
        <v>58</v>
      </c>
      <c r="D17" s="80">
        <f>('Estado de resultados'!C10+'Estado de resultados'!C8)/'Estado de resultados'!C8</f>
        <v>44</v>
      </c>
      <c r="E17" s="80">
        <f>('Estado de resultados'!D10+'Estado de resultados'!D8)/'Estado de resultados'!D8</f>
        <v>46</v>
      </c>
      <c r="F17" s="80">
        <f>('Estado de resultados'!E10+'Estado de resultados'!E8)/'Estado de resultados'!E8</f>
        <v>55</v>
      </c>
    </row>
    <row r="18" spans="1:6">
      <c r="A18" s="170" t="s">
        <v>99</v>
      </c>
      <c r="B18" s="171"/>
      <c r="C18" s="91">
        <f>'Estado de resultados'!B10+'Estado de resultados'!B8</f>
        <v>116</v>
      </c>
      <c r="D18" s="91">
        <f>'Estado de resultados'!C10+'Estado de resultados'!C8</f>
        <v>132</v>
      </c>
      <c r="E18" s="91">
        <f>'Estado de resultados'!D10+'Estado de resultados'!D8</f>
        <v>138</v>
      </c>
      <c r="F18" s="91">
        <f>'Estado de resultados'!E10+'Estado de resultados'!E8</f>
        <v>165</v>
      </c>
    </row>
    <row r="19" spans="1:6">
      <c r="A19" s="169" t="s">
        <v>81</v>
      </c>
      <c r="B19" s="164"/>
      <c r="C19" s="80">
        <f>'Balance General'!B11/'Balance General'!B15</f>
        <v>2.510204081632653</v>
      </c>
      <c r="D19" s="80">
        <f>'Balance General'!C11/'Balance General'!C15</f>
        <v>1.8026755852842808</v>
      </c>
      <c r="E19" s="80">
        <f>'Balance General'!D11/'Balance General'!D15</f>
        <v>1.5221774193548387</v>
      </c>
      <c r="F19" s="80">
        <f>'Balance General'!E11/'Balance General'!E15</f>
        <v>1.400142146410803</v>
      </c>
    </row>
    <row r="20" spans="1:6">
      <c r="A20" s="169" t="s">
        <v>82</v>
      </c>
      <c r="B20" s="164"/>
      <c r="C20" s="84">
        <f>'Balance General'!B12/'Balance General'!B15</f>
        <v>8.1632653061224483E-2</v>
      </c>
      <c r="D20" s="84">
        <f>'Balance General'!C12/'Balance General'!C15</f>
        <v>6.354515050167224E-2</v>
      </c>
      <c r="E20" s="84">
        <f>'Balance General'!D12/'Balance General'!D15</f>
        <v>4.0322580645161289E-2</v>
      </c>
      <c r="F20" s="85">
        <f>'Balance General'!E12/'Balance General'!E15</f>
        <v>2.8429282160625444E-2</v>
      </c>
    </row>
    <row r="21" spans="1:6">
      <c r="A21" s="169" t="s">
        <v>83</v>
      </c>
      <c r="B21" s="164"/>
      <c r="C21" s="86">
        <f>'Balance General'!B13/'Balance General'!B15</f>
        <v>0.83673469387755106</v>
      </c>
      <c r="D21" s="86">
        <f>'Balance General'!C13/'Balance General'!C15</f>
        <v>0.84448160535117056</v>
      </c>
      <c r="E21" s="86">
        <f>'Balance General'!D13/'Balance General'!D15</f>
        <v>0.87903225806451613</v>
      </c>
      <c r="F21" s="86">
        <f>'Balance General'!E13/'Balance General'!E15</f>
        <v>0.90760483297796735</v>
      </c>
    </row>
    <row r="22" spans="1:6">
      <c r="A22" s="81"/>
      <c r="B22" s="81"/>
      <c r="C22" s="81"/>
      <c r="D22" s="81"/>
      <c r="E22" s="81"/>
      <c r="F22" s="81"/>
    </row>
    <row r="23" spans="1:6">
      <c r="A23" s="169" t="s">
        <v>84</v>
      </c>
      <c r="B23" s="164"/>
      <c r="C23" s="87">
        <f>1-C16</f>
        <v>0.60162601626016254</v>
      </c>
      <c r="D23" s="87">
        <f>1-D16</f>
        <v>0.44526901669758812</v>
      </c>
      <c r="E23" s="87">
        <f>1-E16</f>
        <v>0.34304635761589408</v>
      </c>
      <c r="F23" s="87">
        <f>1-F16</f>
        <v>0.28578680203045681</v>
      </c>
    </row>
    <row r="24" spans="1:6">
      <c r="A24" s="174" t="s">
        <v>85</v>
      </c>
      <c r="B24" s="174"/>
      <c r="C24" s="174"/>
      <c r="D24" s="174"/>
      <c r="E24" s="174"/>
      <c r="F24" s="174"/>
    </row>
    <row r="25" spans="1:6">
      <c r="A25" s="171" t="s">
        <v>86</v>
      </c>
      <c r="B25" s="171"/>
      <c r="C25" s="84">
        <f>'Estado de resultados'!B12/'Estado de resultados'!B4</f>
        <v>2.736318407960199E-2</v>
      </c>
      <c r="D25" s="84">
        <f>'Estado de resultados'!C12/'Estado de resultados'!C4</f>
        <v>2.0016680567139282E-2</v>
      </c>
      <c r="E25" s="84">
        <f>'Estado de resultados'!D12/'Estado de resultados'!D4</f>
        <v>1.3873473917869035E-2</v>
      </c>
      <c r="F25" s="84">
        <f>'Estado de resultados'!E12/'Estado de resultados'!E4</f>
        <v>1.2505210504376824E-2</v>
      </c>
    </row>
    <row r="26" spans="1:6">
      <c r="A26" s="171" t="s">
        <v>87</v>
      </c>
      <c r="B26" s="171"/>
      <c r="C26" s="84">
        <f>'Estado de resultados'!B12/'Balance General'!B11</f>
        <v>8.943089430894309E-2</v>
      </c>
      <c r="D26" s="84">
        <f>'Estado de resultados'!C12/'Balance General'!C11</f>
        <v>6.6790352504638217E-2</v>
      </c>
      <c r="E26" s="92">
        <f>'Estado de resultados'!D12/'Balance General'!D11</f>
        <v>4.9668874172185427E-2</v>
      </c>
      <c r="F26" s="92">
        <f>'Estado de resultados'!E12/'Balance General'!E11</f>
        <v>4.5685279187817257E-2</v>
      </c>
    </row>
    <row r="27" spans="1:6" ht="12.75" customHeight="1">
      <c r="A27" s="171" t="s">
        <v>88</v>
      </c>
      <c r="B27" s="171"/>
      <c r="C27" s="84">
        <f>'Estado de resultados'!B12/(SUM('Balance General'!B16:B17))</f>
        <v>0.14864864864864866</v>
      </c>
      <c r="D27" s="84">
        <f>'Estado de resultados'!C12/SUM('Balance General'!C16:C17)</f>
        <v>0.15</v>
      </c>
      <c r="E27" s="84">
        <f>'Estado de resultados'!D12/SUM('Balance General'!D16:D17)</f>
        <v>0.14478764478764478</v>
      </c>
      <c r="F27" s="84">
        <f>'Estado de resultados'!E12/SUM('Balance General'!E16:E17)</f>
        <v>0.15985790408525755</v>
      </c>
    </row>
    <row r="28" spans="1:6">
      <c r="A28" s="169" t="s">
        <v>92</v>
      </c>
      <c r="B28" s="164"/>
      <c r="C28" s="88">
        <f>'Balance General'!B11/SUM('Balance General'!B16:B17)</f>
        <v>1.6621621621621621</v>
      </c>
      <c r="D28" s="88">
        <f>'Balance General'!C11/SUM('Balance General'!C16:C17)</f>
        <v>2.2458333333333331</v>
      </c>
      <c r="E28" s="88">
        <f>'Balance General'!D11/SUM('Balance General'!D16:D17)</f>
        <v>2.9150579150579152</v>
      </c>
      <c r="F28" s="88">
        <f>'Balance General'!E11/SUM('Balance General'!E16:E17)</f>
        <v>3.4991119005328595</v>
      </c>
    </row>
    <row r="29" spans="1:6">
      <c r="A29" s="169" t="s">
        <v>93</v>
      </c>
      <c r="B29" s="164"/>
      <c r="C29" s="84">
        <f>C28*C25*C14</f>
        <v>0.14864864864864863</v>
      </c>
      <c r="D29" s="84">
        <f>D28*D25*D14</f>
        <v>0.14999999999999997</v>
      </c>
      <c r="E29" s="84">
        <f>E28*E25*E14</f>
        <v>0.1447876447876448</v>
      </c>
      <c r="F29" s="84">
        <f>F28*F25*F14</f>
        <v>0.15985790408525755</v>
      </c>
    </row>
    <row r="30" spans="1:6">
      <c r="A30" s="169" t="s">
        <v>95</v>
      </c>
      <c r="B30" s="164"/>
      <c r="C30" s="84">
        <f>'Estado de resultados'!B6/'Estado de resultados'!B4</f>
        <v>0.18034825870646767</v>
      </c>
      <c r="D30" s="84">
        <f>'Estado de resultados'!C6/'Estado de resultados'!C4</f>
        <v>0.16930775646371976</v>
      </c>
      <c r="E30" s="84">
        <f>'Estado de resultados'!D6/'Estado de resultados'!D4</f>
        <v>0.1609322974472808</v>
      </c>
      <c r="F30" s="84">
        <f>'Estado de resultados'!E6/'Estado de resultados'!E4</f>
        <v>0.16006669445602334</v>
      </c>
    </row>
    <row r="31" spans="1:6">
      <c r="A31" s="169" t="s">
        <v>96</v>
      </c>
      <c r="B31" s="164"/>
      <c r="C31" s="92">
        <f>('Estado de resultados'!B10+'Estado de resultados'!B8)/'Estado de resultados'!B4</f>
        <v>4.809286898839138E-2</v>
      </c>
      <c r="D31" s="92">
        <f>('Estado de resultados'!C10+'Estado de resultados'!C8)/'Estado de resultados'!C4</f>
        <v>3.669724770642202E-2</v>
      </c>
      <c r="E31" s="92">
        <f>('Estado de resultados'!D10+'Estado de resultados'!D8)/'Estado de resultados'!D4</f>
        <v>2.5527192008879023E-2</v>
      </c>
      <c r="F31" s="92">
        <f>('Estado de resultados'!E10+'Estado de resultados'!E8)/'Estado de resultados'!E4</f>
        <v>2.2926219258024176E-2</v>
      </c>
    </row>
  </sheetData>
  <mergeCells count="29">
    <mergeCell ref="A21:B21"/>
    <mergeCell ref="A24:F24"/>
    <mergeCell ref="A20:B20"/>
    <mergeCell ref="A23:B23"/>
    <mergeCell ref="A29:B29"/>
    <mergeCell ref="A30:B30"/>
    <mergeCell ref="A31:B31"/>
    <mergeCell ref="A25:B25"/>
    <mergeCell ref="A26:B26"/>
    <mergeCell ref="A27:B27"/>
    <mergeCell ref="A28:B28"/>
    <mergeCell ref="A12:B12"/>
    <mergeCell ref="A13:B13"/>
    <mergeCell ref="A16:B16"/>
    <mergeCell ref="A17:B17"/>
    <mergeCell ref="A19:B19"/>
    <mergeCell ref="A18:B18"/>
    <mergeCell ref="A14:B14"/>
    <mergeCell ref="A15:F15"/>
    <mergeCell ref="A9:B9"/>
    <mergeCell ref="A10:B10"/>
    <mergeCell ref="A11:B11"/>
    <mergeCell ref="A2:F2"/>
    <mergeCell ref="A3:B3"/>
    <mergeCell ref="A4:B4"/>
    <mergeCell ref="A5:B5"/>
    <mergeCell ref="A6:B6"/>
    <mergeCell ref="A7:B7"/>
    <mergeCell ref="A8:B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DCE25-2CA7-42E9-85F4-CD4E2D340BF2}">
  <dimension ref="A1:Z42"/>
  <sheetViews>
    <sheetView zoomScale="70" zoomScaleNormal="70" workbookViewId="0">
      <selection activeCell="F9" sqref="F9"/>
    </sheetView>
  </sheetViews>
  <sheetFormatPr defaultColWidth="14.6640625" defaultRowHeight="12.75"/>
  <cols>
    <col min="1" max="1" width="27.6640625" style="94" customWidth="1"/>
    <col min="2" max="2" width="39" style="94" customWidth="1"/>
    <col min="3" max="3" width="41.33203125" style="94" customWidth="1"/>
    <col min="4" max="4" width="39" style="94" customWidth="1"/>
    <col min="5" max="5" width="40.5" style="94" customWidth="1"/>
    <col min="6" max="6" width="39" style="94" customWidth="1"/>
    <col min="7" max="7" width="10.33203125" style="94" customWidth="1"/>
    <col min="8" max="8" width="39" style="94" customWidth="1"/>
    <col min="9" max="9" width="36.83203125" style="94" customWidth="1"/>
    <col min="10" max="10" width="39" style="94" customWidth="1"/>
    <col min="11" max="11" width="37.83203125" style="94" customWidth="1"/>
    <col min="12" max="12" width="36.5" style="94" customWidth="1"/>
    <col min="13" max="16384" width="14.6640625" style="94"/>
  </cols>
  <sheetData>
    <row r="1" spans="1:26" ht="18.75" customHeight="1" thickBot="1">
      <c r="A1" s="181" t="s">
        <v>101</v>
      </c>
      <c r="B1" s="182"/>
      <c r="C1" s="182"/>
      <c r="D1" s="182"/>
      <c r="E1" s="182"/>
      <c r="F1" s="105"/>
      <c r="G1" s="105"/>
      <c r="H1" s="105"/>
      <c r="I1" s="105"/>
      <c r="J1" s="105"/>
      <c r="K1" s="93"/>
      <c r="L1" s="93"/>
      <c r="M1" s="93"/>
      <c r="N1" s="93"/>
      <c r="O1" s="93"/>
      <c r="P1" s="93"/>
      <c r="Q1" s="93"/>
      <c r="R1" s="93"/>
      <c r="S1" s="93"/>
      <c r="T1" s="93"/>
      <c r="U1" s="93"/>
      <c r="V1" s="93"/>
      <c r="W1" s="93"/>
      <c r="X1" s="93"/>
      <c r="Y1" s="93"/>
      <c r="Z1" s="93"/>
    </row>
    <row r="2" spans="1:26" ht="18.75" customHeight="1">
      <c r="A2" s="95"/>
      <c r="B2" s="95"/>
      <c r="C2" s="95"/>
      <c r="D2" s="95"/>
      <c r="E2" s="95"/>
      <c r="F2" s="95"/>
      <c r="G2" s="95"/>
      <c r="H2" s="95"/>
      <c r="I2" s="95"/>
      <c r="J2" s="95"/>
      <c r="K2" s="93"/>
      <c r="L2" s="93"/>
      <c r="M2" s="93"/>
      <c r="N2" s="93"/>
      <c r="O2" s="93"/>
      <c r="P2" s="93"/>
      <c r="Q2" s="93"/>
      <c r="R2" s="93"/>
      <c r="S2" s="93"/>
      <c r="T2" s="93"/>
      <c r="U2" s="93"/>
      <c r="V2" s="93"/>
      <c r="W2" s="93"/>
      <c r="X2" s="93"/>
      <c r="Y2" s="93"/>
      <c r="Z2" s="93"/>
    </row>
    <row r="3" spans="1:26" ht="18.75" customHeight="1" thickBot="1">
      <c r="A3" s="98"/>
      <c r="B3" s="93"/>
      <c r="C3" s="99"/>
      <c r="D3" s="93"/>
      <c r="E3" s="99"/>
      <c r="F3" s="93"/>
      <c r="G3" s="99"/>
      <c r="H3" s="93"/>
      <c r="I3" s="99"/>
      <c r="J3" s="93"/>
      <c r="K3" s="93"/>
      <c r="L3" s="93"/>
      <c r="M3" s="93"/>
      <c r="N3" s="93"/>
      <c r="O3" s="93"/>
      <c r="P3" s="93"/>
      <c r="Q3" s="93"/>
      <c r="R3" s="93"/>
      <c r="S3" s="93"/>
      <c r="T3" s="93"/>
      <c r="U3" s="93"/>
      <c r="V3" s="93"/>
      <c r="W3" s="93"/>
      <c r="X3" s="93"/>
      <c r="Y3" s="93"/>
      <c r="Z3" s="93"/>
    </row>
    <row r="4" spans="1:26" ht="51.75" customHeight="1" thickBot="1">
      <c r="A4" s="175" t="s">
        <v>129</v>
      </c>
      <c r="B4" s="176"/>
      <c r="C4" s="176"/>
      <c r="D4" s="176"/>
      <c r="E4" s="176"/>
      <c r="F4" s="105"/>
      <c r="G4" s="105"/>
      <c r="H4" s="179" t="s">
        <v>107</v>
      </c>
      <c r="I4" s="180"/>
      <c r="J4" s="180"/>
      <c r="K4" s="180"/>
      <c r="L4" s="180"/>
      <c r="M4" s="93"/>
      <c r="N4" s="93"/>
      <c r="O4" s="93"/>
      <c r="P4" s="93"/>
      <c r="V4" s="93"/>
      <c r="W4" s="93"/>
      <c r="X4" s="93"/>
      <c r="Y4" s="93"/>
      <c r="Z4" s="93"/>
    </row>
    <row r="5" spans="1:26" ht="51.75" customHeight="1" thickBot="1">
      <c r="A5" s="114" t="s">
        <v>102</v>
      </c>
      <c r="B5" s="114" t="s">
        <v>103</v>
      </c>
      <c r="C5" s="114" t="s">
        <v>104</v>
      </c>
      <c r="D5" s="114" t="s">
        <v>105</v>
      </c>
      <c r="E5" s="114" t="s">
        <v>106</v>
      </c>
      <c r="F5" s="93"/>
      <c r="G5" s="93"/>
      <c r="H5" s="107" t="s">
        <v>102</v>
      </c>
      <c r="I5" s="107" t="s">
        <v>103</v>
      </c>
      <c r="J5" s="107" t="s">
        <v>104</v>
      </c>
      <c r="K5" s="107" t="s">
        <v>105</v>
      </c>
      <c r="L5" s="107" t="s">
        <v>106</v>
      </c>
      <c r="M5" s="93"/>
      <c r="N5" s="93"/>
      <c r="O5" s="93"/>
      <c r="P5" s="93"/>
    </row>
    <row r="6" spans="1:26" ht="51.75" customHeight="1" thickTop="1" thickBot="1">
      <c r="A6" s="135" t="s">
        <v>130</v>
      </c>
      <c r="B6" s="136" t="s">
        <v>207</v>
      </c>
      <c r="C6" s="133" t="s">
        <v>208</v>
      </c>
      <c r="D6" s="133" t="s">
        <v>209</v>
      </c>
      <c r="E6" s="134" t="s">
        <v>210</v>
      </c>
      <c r="F6" s="93"/>
      <c r="G6" s="93"/>
      <c r="H6" s="96" t="s">
        <v>177</v>
      </c>
      <c r="I6" s="97" t="s">
        <v>108</v>
      </c>
      <c r="J6" s="97" t="s">
        <v>171</v>
      </c>
      <c r="K6" s="97" t="s">
        <v>172</v>
      </c>
      <c r="L6" s="97" t="s">
        <v>173</v>
      </c>
      <c r="M6" s="93"/>
      <c r="N6" s="93"/>
      <c r="O6" s="93"/>
      <c r="P6" s="93"/>
    </row>
    <row r="7" spans="1:26" ht="51.75" customHeight="1" thickTop="1" thickBot="1">
      <c r="A7" s="123" t="s">
        <v>221</v>
      </c>
      <c r="B7" s="124" t="s">
        <v>211</v>
      </c>
      <c r="C7" s="116" t="s">
        <v>212</v>
      </c>
      <c r="D7" s="116" t="s">
        <v>213</v>
      </c>
      <c r="E7" s="117" t="s">
        <v>214</v>
      </c>
      <c r="F7" s="93"/>
      <c r="G7" s="93"/>
      <c r="H7" s="100" t="s">
        <v>178</v>
      </c>
      <c r="I7" s="109" t="s">
        <v>174</v>
      </c>
      <c r="J7" s="110" t="s">
        <v>176</v>
      </c>
      <c r="K7" s="101" t="s">
        <v>109</v>
      </c>
      <c r="L7" s="109" t="s">
        <v>175</v>
      </c>
      <c r="M7" s="93"/>
      <c r="N7" s="93"/>
      <c r="O7" s="93"/>
      <c r="P7" s="93"/>
    </row>
    <row r="8" spans="1:26" ht="57.75" customHeight="1" thickTop="1" thickBot="1">
      <c r="A8" s="123" t="s">
        <v>220</v>
      </c>
      <c r="B8" s="124" t="s">
        <v>215</v>
      </c>
      <c r="C8" s="116" t="s">
        <v>216</v>
      </c>
      <c r="D8" s="116" t="s">
        <v>217</v>
      </c>
      <c r="E8" s="117" t="s">
        <v>218</v>
      </c>
      <c r="F8" s="93"/>
      <c r="G8" s="93"/>
      <c r="H8" s="100" t="s">
        <v>179</v>
      </c>
      <c r="I8" s="101" t="s">
        <v>110</v>
      </c>
      <c r="J8" s="101" t="s">
        <v>111</v>
      </c>
      <c r="K8" s="101" t="s">
        <v>112</v>
      </c>
      <c r="L8" s="101" t="s">
        <v>113</v>
      </c>
      <c r="M8" s="93"/>
      <c r="N8" s="93"/>
      <c r="O8" s="93"/>
      <c r="P8" s="93"/>
    </row>
    <row r="9" spans="1:26" ht="38.25" customHeight="1" thickTop="1" thickBot="1">
      <c r="A9" s="123" t="s">
        <v>219</v>
      </c>
      <c r="B9" s="124" t="s">
        <v>227</v>
      </c>
      <c r="C9" s="116" t="s">
        <v>228</v>
      </c>
      <c r="D9" s="116" t="s">
        <v>229</v>
      </c>
      <c r="E9" s="117" t="s">
        <v>230</v>
      </c>
      <c r="F9" s="93"/>
      <c r="G9" s="93"/>
      <c r="H9" s="100" t="s">
        <v>114</v>
      </c>
      <c r="I9" s="101" t="s">
        <v>115</v>
      </c>
      <c r="J9" s="101" t="s">
        <v>116</v>
      </c>
      <c r="K9" s="101" t="s">
        <v>117</v>
      </c>
      <c r="L9" s="101" t="s">
        <v>118</v>
      </c>
      <c r="M9" s="93"/>
      <c r="N9" s="93"/>
      <c r="O9" s="93"/>
      <c r="P9" s="93"/>
    </row>
    <row r="10" spans="1:26" ht="51.75" customHeight="1" thickTop="1" thickBot="1">
      <c r="A10" s="122" t="s">
        <v>131</v>
      </c>
      <c r="B10" s="118" t="s">
        <v>231</v>
      </c>
      <c r="C10" s="119" t="s">
        <v>232</v>
      </c>
      <c r="D10" s="119" t="s">
        <v>233</v>
      </c>
      <c r="E10" s="120" t="s">
        <v>234</v>
      </c>
      <c r="F10" s="93"/>
      <c r="G10" s="93"/>
      <c r="H10" s="100" t="s">
        <v>119</v>
      </c>
      <c r="I10" s="101" t="s">
        <v>120</v>
      </c>
      <c r="J10" s="101" t="s">
        <v>121</v>
      </c>
      <c r="K10" s="101" t="s">
        <v>122</v>
      </c>
      <c r="L10" s="101" t="s">
        <v>123</v>
      </c>
      <c r="M10" s="93"/>
      <c r="N10" s="93"/>
      <c r="O10" s="93"/>
      <c r="P10" s="93"/>
    </row>
    <row r="11" spans="1:26" ht="88.5" customHeight="1" thickTop="1" thickBot="1">
      <c r="A11" s="121" t="s">
        <v>222</v>
      </c>
      <c r="B11" s="132" t="s">
        <v>235</v>
      </c>
      <c r="C11" s="133" t="s">
        <v>236</v>
      </c>
      <c r="D11" s="133" t="s">
        <v>237</v>
      </c>
      <c r="E11" s="134" t="s">
        <v>238</v>
      </c>
      <c r="F11" s="93"/>
      <c r="G11" s="93"/>
      <c r="H11" s="100" t="s">
        <v>82</v>
      </c>
      <c r="I11" s="101" t="s">
        <v>180</v>
      </c>
      <c r="J11" s="101" t="s">
        <v>181</v>
      </c>
      <c r="K11" s="101" t="s">
        <v>182</v>
      </c>
      <c r="L11" s="101" t="s">
        <v>183</v>
      </c>
      <c r="M11" s="93"/>
      <c r="N11" s="93"/>
      <c r="O11" s="93"/>
      <c r="P11" s="93"/>
    </row>
    <row r="12" spans="1:26" ht="51.75" customHeight="1" thickTop="1" thickBot="1">
      <c r="A12" s="123" t="s">
        <v>132</v>
      </c>
      <c r="B12" s="115" t="s">
        <v>187</v>
      </c>
      <c r="C12" s="116" t="s">
        <v>188</v>
      </c>
      <c r="D12" s="116" t="s">
        <v>189</v>
      </c>
      <c r="E12" s="117" t="s">
        <v>190</v>
      </c>
      <c r="F12" s="93"/>
      <c r="G12" s="93"/>
      <c r="H12" s="100" t="s">
        <v>97</v>
      </c>
      <c r="I12" s="101" t="s">
        <v>124</v>
      </c>
      <c r="J12" s="101" t="s">
        <v>125</v>
      </c>
      <c r="K12" s="112" t="s">
        <v>126</v>
      </c>
      <c r="L12" s="112" t="s">
        <v>184</v>
      </c>
      <c r="M12" s="93"/>
      <c r="N12" s="93"/>
      <c r="O12" s="93"/>
      <c r="P12" s="93"/>
    </row>
    <row r="13" spans="1:26" ht="51.75" customHeight="1" thickTop="1" thickBot="1">
      <c r="A13" s="123" t="s">
        <v>223</v>
      </c>
      <c r="B13" s="115" t="s">
        <v>191</v>
      </c>
      <c r="C13" s="116" t="s">
        <v>192</v>
      </c>
      <c r="D13" s="116" t="s">
        <v>193</v>
      </c>
      <c r="E13" s="117" t="s">
        <v>194</v>
      </c>
      <c r="F13" s="93"/>
      <c r="G13" s="93"/>
      <c r="H13" s="100" t="s">
        <v>84</v>
      </c>
      <c r="I13" s="101" t="s">
        <v>127</v>
      </c>
      <c r="J13" s="111" t="s">
        <v>128</v>
      </c>
      <c r="K13" s="113" t="s">
        <v>185</v>
      </c>
      <c r="L13" s="113" t="s">
        <v>186</v>
      </c>
      <c r="M13" s="93"/>
      <c r="N13" s="93"/>
      <c r="O13" s="93"/>
      <c r="P13" s="93"/>
    </row>
    <row r="14" spans="1:26" ht="51.75" customHeight="1" thickTop="1" thickBot="1">
      <c r="A14" s="123" t="s">
        <v>226</v>
      </c>
      <c r="B14" s="124" t="s">
        <v>195</v>
      </c>
      <c r="C14" s="116" t="s">
        <v>196</v>
      </c>
      <c r="D14" s="116" t="s">
        <v>197</v>
      </c>
      <c r="E14" s="117" t="s">
        <v>198</v>
      </c>
      <c r="F14" s="93"/>
      <c r="G14" s="93"/>
      <c r="M14" s="93"/>
      <c r="N14" s="93"/>
      <c r="O14" s="93"/>
      <c r="P14" s="93"/>
      <c r="Q14" s="93"/>
      <c r="R14" s="93"/>
      <c r="S14" s="93"/>
      <c r="T14" s="93"/>
      <c r="U14" s="93"/>
      <c r="V14" s="93"/>
      <c r="W14" s="93"/>
      <c r="X14" s="93"/>
      <c r="Y14" s="93"/>
      <c r="Z14" s="93"/>
    </row>
    <row r="15" spans="1:26" ht="51.75" customHeight="1" thickTop="1" thickBot="1">
      <c r="A15" s="123" t="s">
        <v>224</v>
      </c>
      <c r="B15" s="124" t="s">
        <v>199</v>
      </c>
      <c r="C15" s="116" t="s">
        <v>200</v>
      </c>
      <c r="D15" s="116" t="s">
        <v>201</v>
      </c>
      <c r="E15" s="117" t="s">
        <v>202</v>
      </c>
      <c r="M15" s="93"/>
      <c r="N15" s="93"/>
      <c r="O15" s="93"/>
      <c r="P15" s="93"/>
      <c r="Q15" s="93"/>
      <c r="R15" s="93"/>
      <c r="S15" s="93"/>
      <c r="T15" s="93"/>
      <c r="U15" s="93"/>
      <c r="V15" s="93"/>
      <c r="W15" s="93"/>
      <c r="X15" s="93"/>
      <c r="Y15" s="93"/>
      <c r="Z15" s="93"/>
    </row>
    <row r="16" spans="1:26" ht="51.75" customHeight="1" thickTop="1" thickBot="1">
      <c r="A16" s="125" t="s">
        <v>225</v>
      </c>
      <c r="B16" s="126" t="s">
        <v>203</v>
      </c>
      <c r="C16" s="127" t="s">
        <v>204</v>
      </c>
      <c r="D16" s="127" t="s">
        <v>205</v>
      </c>
      <c r="E16" s="128" t="s">
        <v>206</v>
      </c>
      <c r="F16" s="106"/>
      <c r="G16" s="106"/>
      <c r="M16" s="93"/>
      <c r="N16" s="93"/>
      <c r="O16" s="93"/>
      <c r="P16" s="93"/>
      <c r="Q16" s="93"/>
      <c r="R16" s="93"/>
      <c r="S16" s="93"/>
      <c r="T16" s="93"/>
      <c r="U16" s="93"/>
    </row>
    <row r="17" spans="1:26" ht="51.75" customHeight="1" thickBot="1">
      <c r="A17" s="129"/>
      <c r="B17" s="130"/>
      <c r="C17" s="130"/>
      <c r="D17" s="130"/>
      <c r="E17" s="131"/>
      <c r="F17" s="93"/>
      <c r="G17" s="93"/>
      <c r="H17" s="93"/>
      <c r="I17" s="93"/>
      <c r="J17" s="93"/>
      <c r="K17" s="93"/>
      <c r="L17" s="93"/>
      <c r="M17" s="93"/>
      <c r="N17" s="93"/>
      <c r="O17" s="93"/>
      <c r="P17" s="93"/>
      <c r="Q17" s="93"/>
      <c r="R17" s="93"/>
      <c r="S17" s="93"/>
      <c r="T17" s="93"/>
      <c r="U17" s="93"/>
    </row>
    <row r="18" spans="1:26" ht="51.75" customHeight="1" thickTop="1">
      <c r="F18" s="93"/>
      <c r="G18" s="93"/>
      <c r="H18" s="93"/>
      <c r="I18" s="93"/>
      <c r="J18" s="93"/>
      <c r="K18" s="93"/>
      <c r="L18" s="93"/>
      <c r="M18" s="93"/>
      <c r="N18" s="93"/>
      <c r="O18" s="93"/>
      <c r="P18" s="93"/>
      <c r="Q18" s="93"/>
      <c r="R18" s="93"/>
      <c r="S18" s="93"/>
      <c r="T18" s="93"/>
      <c r="U18" s="93"/>
    </row>
    <row r="19" spans="1:26" ht="59.25" customHeight="1" thickBot="1">
      <c r="F19" s="93"/>
      <c r="G19" s="93"/>
      <c r="M19" s="93"/>
      <c r="N19" s="93"/>
      <c r="O19" s="93"/>
      <c r="P19" s="93"/>
      <c r="Q19" s="93"/>
      <c r="R19" s="93"/>
      <c r="S19" s="93"/>
      <c r="T19" s="93"/>
      <c r="U19" s="93"/>
    </row>
    <row r="20" spans="1:26" ht="60" customHeight="1" thickBot="1">
      <c r="A20" s="177" t="s">
        <v>133</v>
      </c>
      <c r="B20" s="178"/>
      <c r="C20" s="178"/>
      <c r="D20" s="178"/>
      <c r="E20" s="178"/>
      <c r="F20" s="93"/>
      <c r="G20" s="93"/>
      <c r="M20" s="93"/>
      <c r="N20" s="93"/>
      <c r="O20" s="93"/>
      <c r="P20" s="93"/>
      <c r="Q20" s="93"/>
      <c r="R20" s="93"/>
      <c r="S20" s="93"/>
      <c r="T20" s="93"/>
      <c r="U20" s="93"/>
    </row>
    <row r="21" spans="1:26" ht="51.75" customHeight="1" thickBot="1">
      <c r="A21" s="108" t="s">
        <v>102</v>
      </c>
      <c r="B21" s="108" t="s">
        <v>103</v>
      </c>
      <c r="C21" s="108" t="s">
        <v>104</v>
      </c>
      <c r="D21" s="108" t="s">
        <v>105</v>
      </c>
      <c r="E21" s="108" t="s">
        <v>106</v>
      </c>
      <c r="F21" s="93"/>
      <c r="G21" s="93"/>
      <c r="M21" s="93"/>
      <c r="N21" s="93"/>
      <c r="O21" s="93"/>
      <c r="P21" s="93"/>
      <c r="Q21" s="93"/>
      <c r="R21" s="93"/>
      <c r="S21" s="93"/>
      <c r="T21" s="93"/>
      <c r="U21" s="93"/>
    </row>
    <row r="22" spans="1:26" ht="51.75" customHeight="1" thickBot="1">
      <c r="A22" s="96" t="s">
        <v>86</v>
      </c>
      <c r="B22" s="97" t="s">
        <v>134</v>
      </c>
      <c r="C22" s="97" t="s">
        <v>135</v>
      </c>
      <c r="D22" s="97" t="s">
        <v>136</v>
      </c>
      <c r="E22" s="97" t="s">
        <v>137</v>
      </c>
      <c r="F22" s="93"/>
      <c r="G22" s="93"/>
      <c r="M22" s="93"/>
      <c r="N22" s="93"/>
      <c r="O22" s="93"/>
      <c r="P22" s="93"/>
      <c r="Q22" s="93"/>
      <c r="R22" s="93"/>
      <c r="S22" s="93"/>
      <c r="T22" s="93"/>
      <c r="U22" s="93"/>
    </row>
    <row r="23" spans="1:26" ht="51.75" customHeight="1" thickBot="1">
      <c r="A23" s="96" t="s">
        <v>138</v>
      </c>
      <c r="B23" s="97" t="s">
        <v>139</v>
      </c>
      <c r="C23" s="97" t="s">
        <v>140</v>
      </c>
      <c r="D23" s="97" t="s">
        <v>141</v>
      </c>
      <c r="E23" s="97" t="s">
        <v>142</v>
      </c>
      <c r="F23" s="93"/>
      <c r="G23" s="93"/>
      <c r="M23" s="93"/>
      <c r="N23" s="93"/>
      <c r="O23" s="93"/>
      <c r="P23" s="93"/>
      <c r="Q23" s="93"/>
      <c r="R23" s="93"/>
      <c r="S23" s="93"/>
      <c r="T23" s="93"/>
      <c r="U23" s="93"/>
    </row>
    <row r="24" spans="1:26" ht="51.75" customHeight="1" thickBot="1">
      <c r="A24" s="96" t="s">
        <v>143</v>
      </c>
      <c r="B24" s="97" t="s">
        <v>144</v>
      </c>
      <c r="C24" s="97" t="s">
        <v>145</v>
      </c>
      <c r="D24" s="97" t="s">
        <v>146</v>
      </c>
      <c r="E24" s="97" t="s">
        <v>147</v>
      </c>
      <c r="F24" s="93"/>
      <c r="G24" s="93"/>
      <c r="M24" s="93"/>
      <c r="N24" s="93"/>
      <c r="O24" s="93"/>
      <c r="P24" s="93"/>
      <c r="Q24" s="93"/>
      <c r="R24" s="93"/>
      <c r="S24" s="93"/>
      <c r="T24" s="93"/>
      <c r="U24" s="93"/>
    </row>
    <row r="25" spans="1:26" ht="51.75" customHeight="1" thickBot="1">
      <c r="A25" s="96" t="s">
        <v>148</v>
      </c>
      <c r="B25" s="97" t="s">
        <v>149</v>
      </c>
      <c r="C25" s="97" t="s">
        <v>150</v>
      </c>
      <c r="D25" s="97" t="s">
        <v>151</v>
      </c>
      <c r="E25" s="97" t="s">
        <v>152</v>
      </c>
      <c r="F25" s="93"/>
      <c r="G25" s="93"/>
      <c r="M25" s="93"/>
      <c r="N25" s="93"/>
      <c r="O25" s="93"/>
      <c r="P25" s="93"/>
      <c r="Q25" s="93"/>
      <c r="R25" s="93"/>
      <c r="S25" s="93"/>
      <c r="T25" s="93"/>
      <c r="U25" s="93"/>
    </row>
    <row r="26" spans="1:26" ht="51.75" customHeight="1" thickBot="1">
      <c r="A26" s="96" t="s">
        <v>153</v>
      </c>
      <c r="B26" s="97" t="s">
        <v>154</v>
      </c>
      <c r="C26" s="97" t="s">
        <v>155</v>
      </c>
      <c r="D26" s="97" t="s">
        <v>156</v>
      </c>
      <c r="E26" s="97" t="s">
        <v>157</v>
      </c>
      <c r="F26" s="93"/>
      <c r="G26" s="93"/>
      <c r="M26" s="93"/>
      <c r="N26" s="93"/>
      <c r="O26" s="93"/>
      <c r="P26" s="93"/>
      <c r="Q26" s="93"/>
      <c r="R26" s="93"/>
      <c r="S26" s="93"/>
      <c r="T26" s="93"/>
      <c r="U26" s="93"/>
    </row>
    <row r="27" spans="1:26" ht="51.75" customHeight="1" thickBot="1">
      <c r="A27" s="96" t="s">
        <v>158</v>
      </c>
      <c r="B27" s="97" t="s">
        <v>159</v>
      </c>
      <c r="C27" s="97" t="s">
        <v>160</v>
      </c>
      <c r="D27" s="97" t="s">
        <v>161</v>
      </c>
      <c r="E27" s="97" t="s">
        <v>162</v>
      </c>
      <c r="F27" s="93"/>
      <c r="G27" s="93"/>
      <c r="M27" s="93"/>
      <c r="N27" s="93"/>
      <c r="O27" s="93"/>
      <c r="P27" s="93"/>
      <c r="Q27" s="93"/>
      <c r="R27" s="93"/>
      <c r="S27" s="93"/>
      <c r="T27" s="93"/>
      <c r="U27" s="93"/>
    </row>
    <row r="28" spans="1:26" ht="51.75" customHeight="1" thickBot="1">
      <c r="A28" s="96" t="s">
        <v>163</v>
      </c>
      <c r="B28" s="97" t="s">
        <v>164</v>
      </c>
      <c r="C28" s="97" t="s">
        <v>165</v>
      </c>
      <c r="D28" s="97" t="s">
        <v>166</v>
      </c>
      <c r="E28" s="97" t="s">
        <v>167</v>
      </c>
      <c r="F28" s="93"/>
      <c r="G28" s="102"/>
      <c r="H28" s="93"/>
      <c r="I28" s="102"/>
      <c r="J28" s="93"/>
      <c r="K28" s="93"/>
      <c r="L28" s="93"/>
      <c r="M28" s="93"/>
      <c r="N28" s="93"/>
      <c r="O28" s="93"/>
      <c r="P28" s="93"/>
      <c r="Q28" s="93"/>
      <c r="R28" s="93"/>
      <c r="S28" s="93"/>
      <c r="T28" s="93"/>
      <c r="U28" s="93"/>
      <c r="V28" s="93"/>
      <c r="W28" s="93"/>
      <c r="X28" s="93"/>
      <c r="Y28" s="93"/>
      <c r="Z28" s="93"/>
    </row>
    <row r="29" spans="1:26" ht="51.75" customHeight="1">
      <c r="F29" s="104"/>
      <c r="G29" s="104"/>
      <c r="H29" s="104"/>
      <c r="I29" s="104"/>
      <c r="J29" s="104"/>
      <c r="K29" s="93"/>
      <c r="L29" s="93"/>
      <c r="M29" s="93"/>
      <c r="N29" s="93"/>
      <c r="O29" s="93"/>
      <c r="P29" s="93"/>
      <c r="Q29" s="93"/>
      <c r="R29" s="93"/>
      <c r="S29" s="93"/>
      <c r="T29" s="93"/>
      <c r="U29" s="93"/>
      <c r="V29" s="93"/>
      <c r="W29" s="93"/>
      <c r="X29" s="93"/>
      <c r="Y29" s="93"/>
      <c r="Z29" s="93"/>
    </row>
    <row r="30" spans="1:26" ht="51.75" customHeight="1">
      <c r="F30" s="93"/>
      <c r="G30" s="93"/>
      <c r="H30" s="93"/>
      <c r="I30" s="93"/>
      <c r="J30" s="93"/>
      <c r="K30" s="93"/>
      <c r="L30" s="93"/>
      <c r="M30" s="93"/>
      <c r="N30" s="93"/>
      <c r="O30" s="93"/>
      <c r="P30" s="93"/>
      <c r="Q30" s="93"/>
      <c r="R30" s="93"/>
      <c r="S30" s="93"/>
      <c r="T30" s="93"/>
      <c r="U30" s="93"/>
    </row>
    <row r="31" spans="1:26" ht="51.75" customHeight="1">
      <c r="F31" s="93"/>
      <c r="G31" s="93"/>
      <c r="H31" s="93"/>
      <c r="I31" s="93"/>
      <c r="J31" s="93"/>
      <c r="K31" s="93"/>
      <c r="L31" s="93"/>
      <c r="M31" s="93"/>
      <c r="N31" s="93"/>
      <c r="O31" s="93"/>
      <c r="P31" s="93"/>
      <c r="Q31" s="93"/>
      <c r="R31" s="93"/>
      <c r="S31" s="93"/>
      <c r="T31" s="93"/>
      <c r="U31" s="93"/>
    </row>
    <row r="32" spans="1:26" ht="79.5" customHeight="1">
      <c r="F32" s="93"/>
      <c r="G32" s="93"/>
      <c r="H32" s="93"/>
      <c r="I32" s="93"/>
      <c r="J32" s="93"/>
      <c r="K32" s="93"/>
      <c r="L32" s="93"/>
      <c r="M32" s="93"/>
      <c r="N32" s="93"/>
      <c r="O32" s="93"/>
      <c r="P32" s="93"/>
      <c r="Q32" s="93"/>
      <c r="R32" s="93"/>
      <c r="S32" s="93"/>
      <c r="T32" s="93"/>
      <c r="U32" s="93"/>
    </row>
    <row r="33" spans="6:26" ht="43.5" customHeight="1">
      <c r="F33" s="93"/>
      <c r="G33" s="93"/>
      <c r="H33" s="93"/>
      <c r="I33" s="93"/>
      <c r="J33" s="93"/>
      <c r="K33" s="93"/>
      <c r="L33" s="93"/>
      <c r="M33" s="93"/>
      <c r="N33" s="93"/>
      <c r="O33" s="93"/>
      <c r="P33" s="93"/>
      <c r="Q33" s="93"/>
      <c r="R33" s="93"/>
      <c r="S33" s="93"/>
      <c r="T33" s="93"/>
      <c r="U33" s="93"/>
    </row>
    <row r="34" spans="6:26" ht="49.5" customHeight="1">
      <c r="F34" s="93"/>
      <c r="G34" s="93"/>
      <c r="H34" s="93"/>
      <c r="I34" s="93"/>
      <c r="J34" s="93"/>
      <c r="K34" s="93"/>
      <c r="L34" s="93"/>
      <c r="M34" s="93"/>
      <c r="N34" s="93"/>
      <c r="O34" s="93"/>
      <c r="P34" s="93"/>
      <c r="Q34" s="93"/>
      <c r="R34" s="93"/>
      <c r="S34" s="93"/>
      <c r="T34" s="93"/>
      <c r="U34" s="93"/>
    </row>
    <row r="35" spans="6:26" ht="51.75" customHeight="1">
      <c r="F35" s="93"/>
      <c r="G35" s="93"/>
      <c r="H35" s="93"/>
      <c r="I35" s="93"/>
      <c r="J35" s="93"/>
      <c r="K35" s="93"/>
      <c r="L35" s="93"/>
      <c r="M35" s="93"/>
      <c r="N35" s="93"/>
      <c r="O35" s="93"/>
      <c r="P35" s="93"/>
      <c r="Q35" s="93"/>
      <c r="R35" s="93"/>
      <c r="S35" s="93"/>
      <c r="T35" s="93"/>
      <c r="U35" s="93"/>
    </row>
    <row r="36" spans="6:26" ht="51.75" customHeight="1">
      <c r="F36" s="93"/>
      <c r="G36" s="93"/>
      <c r="H36" s="93"/>
      <c r="I36" s="93"/>
      <c r="J36" s="93"/>
      <c r="K36" s="93"/>
      <c r="L36" s="93"/>
      <c r="M36" s="93"/>
      <c r="N36" s="93"/>
      <c r="O36" s="93"/>
      <c r="P36" s="93"/>
      <c r="Q36" s="93"/>
      <c r="R36" s="93"/>
      <c r="S36" s="93"/>
      <c r="T36" s="93"/>
      <c r="U36" s="93"/>
    </row>
    <row r="37" spans="6:26" ht="51.75" customHeight="1">
      <c r="F37" s="93"/>
      <c r="G37" s="93"/>
      <c r="H37" s="93"/>
      <c r="I37" s="93"/>
      <c r="J37" s="93"/>
      <c r="K37" s="93"/>
      <c r="L37" s="93"/>
      <c r="M37" s="93"/>
      <c r="N37" s="93"/>
      <c r="O37" s="93"/>
      <c r="P37" s="93"/>
      <c r="Q37" s="93"/>
      <c r="R37" s="93"/>
      <c r="S37" s="93"/>
      <c r="T37" s="93"/>
      <c r="U37" s="93"/>
    </row>
    <row r="38" spans="6:26" ht="51.75" customHeight="1">
      <c r="G38" s="103"/>
      <c r="K38" s="93"/>
      <c r="L38" s="93"/>
      <c r="M38" s="93"/>
      <c r="N38" s="93"/>
      <c r="O38" s="93"/>
      <c r="P38" s="93"/>
      <c r="Q38" s="93"/>
      <c r="R38" s="93"/>
      <c r="S38" s="93"/>
      <c r="T38" s="93"/>
      <c r="U38" s="93"/>
      <c r="V38" s="93"/>
      <c r="W38" s="93"/>
      <c r="X38" s="93"/>
      <c r="Y38" s="93"/>
      <c r="Z38" s="93"/>
    </row>
    <row r="39" spans="6:26" ht="51.75" customHeight="1">
      <c r="K39" s="93"/>
      <c r="L39" s="93"/>
      <c r="M39" s="93"/>
      <c r="N39" s="93"/>
      <c r="O39" s="93"/>
      <c r="P39" s="93"/>
      <c r="Q39" s="93"/>
      <c r="R39" s="93"/>
      <c r="S39" s="93"/>
      <c r="T39" s="93"/>
      <c r="U39" s="93"/>
      <c r="V39" s="93"/>
      <c r="W39" s="93"/>
      <c r="X39" s="93"/>
      <c r="Y39" s="93"/>
      <c r="Z39" s="93"/>
    </row>
    <row r="40" spans="6:26" ht="51.75" customHeight="1">
      <c r="K40" s="93"/>
      <c r="L40" s="93"/>
      <c r="M40" s="93"/>
      <c r="N40" s="93"/>
      <c r="O40" s="93"/>
      <c r="P40" s="93"/>
      <c r="Q40" s="93"/>
      <c r="R40" s="93"/>
      <c r="S40" s="93"/>
      <c r="T40" s="93"/>
      <c r="U40" s="93"/>
      <c r="V40" s="93"/>
      <c r="W40" s="93"/>
      <c r="X40" s="93"/>
      <c r="Y40" s="93"/>
      <c r="Z40" s="93"/>
    </row>
    <row r="41" spans="6:26" ht="51.75" customHeight="1">
      <c r="K41" s="93"/>
      <c r="L41" s="93"/>
      <c r="M41" s="93"/>
      <c r="N41" s="93"/>
      <c r="O41" s="93"/>
      <c r="P41" s="93"/>
      <c r="Q41" s="93"/>
      <c r="R41" s="93"/>
      <c r="S41" s="93"/>
      <c r="T41" s="93"/>
      <c r="U41" s="93"/>
      <c r="V41" s="93"/>
      <c r="W41" s="93"/>
      <c r="X41" s="93"/>
      <c r="Y41" s="93"/>
      <c r="Z41" s="93"/>
    </row>
    <row r="42" spans="6:26" ht="51.75" customHeight="1">
      <c r="K42" s="93"/>
      <c r="L42" s="93"/>
      <c r="M42" s="93"/>
      <c r="N42" s="93"/>
      <c r="O42" s="93"/>
      <c r="P42" s="93"/>
      <c r="Q42" s="93"/>
      <c r="R42" s="93"/>
      <c r="S42" s="93"/>
      <c r="T42" s="93"/>
      <c r="U42" s="93"/>
      <c r="V42" s="93"/>
      <c r="W42" s="93"/>
      <c r="X42" s="93"/>
      <c r="Y42" s="93"/>
      <c r="Z42" s="93"/>
    </row>
  </sheetData>
  <mergeCells count="4">
    <mergeCell ref="A4:E4"/>
    <mergeCell ref="A20:E20"/>
    <mergeCell ref="H4:L4"/>
    <mergeCell ref="A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INFORMACION</vt:lpstr>
      <vt:lpstr>Balance General</vt:lpstr>
      <vt:lpstr>Estado de resultados</vt:lpstr>
      <vt:lpstr>Daots</vt:lpstr>
      <vt:lpstr>Interpretacion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 andres</dc:creator>
  <cp:lastModifiedBy>carva</cp:lastModifiedBy>
  <dcterms:created xsi:type="dcterms:W3CDTF">2024-10-11T04:30:21Z</dcterms:created>
  <dcterms:modified xsi:type="dcterms:W3CDTF">2024-10-11T14:54:30Z</dcterms:modified>
</cp:coreProperties>
</file>