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carva\Desktop\Cuarto Semestre__ PENDIENTE\Inv. OP\"/>
    </mc:Choice>
  </mc:AlternateContent>
  <xr:revisionPtr revIDLastSave="0" documentId="13_ncr:1_{969002BA-84FA-4FE5-A289-E7B29C7C612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ensitivity Report 1" sheetId="3" r:id="rId1"/>
    <sheet name="Ejericico 1" sheetId="2" r:id="rId2"/>
  </sheets>
  <definedNames>
    <definedName name="changecolor">[0]!changecolor</definedName>
    <definedName name="color_CANCEL">[0]!color_CANCEL</definedName>
    <definedName name="color_DEFAULT">[0]!color_DEFAULT</definedName>
    <definedName name="color_OK">[0]!color_OK</definedName>
    <definedName name="colorlist_change">[0]!colorlist_change</definedName>
    <definedName name="HTML_CodePage" hidden="1">1252</definedName>
    <definedName name="HTML_Control" hidden="1">{"'Builds'!$B$72:$D$199"}</definedName>
    <definedName name="HTML_Description" hidden="1">""</definedName>
    <definedName name="HTML_Email" hidden="1">"hweiss@sbm.temple.edu"</definedName>
    <definedName name="HTML_Header" hidden="1">"Builds"</definedName>
    <definedName name="HTML_LastUpdate" hidden="1">"3/14/2000"</definedName>
    <definedName name="HTML_LineAfter" hidden="1">FALSE</definedName>
    <definedName name="HTML_LineBefore" hidden="1">FALSE</definedName>
    <definedName name="HTML_Name" hidden="1">"Howard Weiss"</definedName>
    <definedName name="HTML_OBDlg2" hidden="1">TRUE</definedName>
    <definedName name="HTML_OBDlg4" hidden="1">TRUE</definedName>
    <definedName name="HTML_OS" hidden="1">0</definedName>
    <definedName name="HTML_PathFile" hidden="1">"n:\upgrades.ph.html"</definedName>
    <definedName name="HTML_Title" hidden="1">"Version2"</definedName>
    <definedName name="solver_adj" localSheetId="1" hidden="1">'Ejericico 1'!$L$25:$N$27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'Ejericico 1'!$M$36:$M$44</definedName>
    <definedName name="solver_lhs2" localSheetId="1" hidden="1">'Ejericico 1'!$M$45:$M$46</definedName>
    <definedName name="solver_lhs3" localSheetId="1" hidden="1">'Ejericico 1'!#REF!</definedName>
    <definedName name="solver_lhs4" localSheetId="1" hidden="1">'Ejericico 1'!#REF!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'Ejericico 1'!$L$31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2</definedName>
    <definedName name="solver_rel3" localSheetId="1" hidden="1">3</definedName>
    <definedName name="solver_rel4" localSheetId="1" hidden="1">1</definedName>
    <definedName name="solver_rhs1" localSheetId="1" hidden="1">'Ejericico 1'!$O$36:$O$44</definedName>
    <definedName name="solver_rhs2" localSheetId="1" hidden="1">'Ejericico 1'!$O$45:$O$46</definedName>
    <definedName name="solver_rhs3" localSheetId="1" hidden="1">'Ejericico 1'!#REF!</definedName>
    <definedName name="solver_rhs4" localSheetId="1" hidden="1">'Ejericico 1'!#REF!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7" i="2" l="1"/>
  <c r="O26" i="2"/>
  <c r="O25" i="2"/>
  <c r="L28" i="2"/>
  <c r="M28" i="2"/>
  <c r="M45" i="2"/>
  <c r="O46" i="2"/>
  <c r="M46" i="2"/>
  <c r="O45" i="2"/>
  <c r="M44" i="2"/>
  <c r="Q44" i="2" s="1"/>
  <c r="M43" i="2"/>
  <c r="Q43" i="2" s="1"/>
  <c r="M42" i="2"/>
  <c r="Q42" i="2" s="1"/>
  <c r="M40" i="2"/>
  <c r="Q40" i="2" s="1"/>
  <c r="M41" i="2"/>
  <c r="Q41" i="2" s="1"/>
  <c r="M39" i="2"/>
  <c r="Q39" i="2" s="1"/>
  <c r="N28" i="2"/>
  <c r="L31" i="2" l="1"/>
  <c r="M36" i="2"/>
  <c r="Q36" i="2" s="1"/>
  <c r="M37" i="2"/>
  <c r="Q37" i="2" s="1"/>
  <c r="M38" i="2"/>
  <c r="Q38" i="2" s="1"/>
</calcChain>
</file>

<file path=xl/sharedStrings.xml><?xml version="1.0" encoding="utf-8"?>
<sst xmlns="http://schemas.openxmlformats.org/spreadsheetml/2006/main" count="137" uniqueCount="91">
  <si>
    <t xml:space="preserve">Analisis del problema </t>
  </si>
  <si>
    <t>Objetivo</t>
  </si>
  <si>
    <t>Maximizar las ganancias</t>
  </si>
  <si>
    <t>Variables de decision</t>
  </si>
  <si>
    <t>Xij</t>
  </si>
  <si>
    <t>donde</t>
  </si>
  <si>
    <t>I = fincas por sembrar</t>
  </si>
  <si>
    <t>(I = 1, 2 ,3 )</t>
  </si>
  <si>
    <t>j = fincas en donde sembrar</t>
  </si>
  <si>
    <t>(j = A, B, C)</t>
  </si>
  <si>
    <t xml:space="preserve">Funcion objetivo </t>
  </si>
  <si>
    <t>Zmax =100* X1J + 750*X2j + 250*X3j</t>
  </si>
  <si>
    <t>Restricciones</t>
  </si>
  <si>
    <t>Terreno disponible en A</t>
  </si>
  <si>
    <t>Terreno disponible en B</t>
  </si>
  <si>
    <t>X2A + X2B + X3B &lt;=600</t>
  </si>
  <si>
    <t>X1A + x2A + x3A &lt;= 400</t>
  </si>
  <si>
    <t>Terreno disponible en C</t>
  </si>
  <si>
    <t>X1C + X2C + X3C &lt;=300</t>
  </si>
  <si>
    <t>Consumo de agua de A</t>
  </si>
  <si>
    <t>3X1A + 2X2A + X3A &lt;=600</t>
  </si>
  <si>
    <t>Consumo de agua en B</t>
  </si>
  <si>
    <t>3X1B + 2X2B + X3B &lt;=800</t>
  </si>
  <si>
    <t>Consumo de agua en C</t>
  </si>
  <si>
    <t>3X1C + 2X2C + X3C &lt;= 375</t>
  </si>
  <si>
    <t>X1a + X1b + x1c &lt;= 600</t>
  </si>
  <si>
    <t>Cantidad maxima de semillas 2</t>
  </si>
  <si>
    <t>Cantidad maxima de semillas 1</t>
  </si>
  <si>
    <t>X2a + X2b + x2c &lt;= 500</t>
  </si>
  <si>
    <t>X3 + X3b + x3c &lt;= 325</t>
  </si>
  <si>
    <t xml:space="preserve">Cantidad maxima de semillas 3 </t>
  </si>
  <si>
    <t>Proporcionalidad</t>
  </si>
  <si>
    <t>(X1A + x2A + x3A)/400 = (X2B + X2B + X3B)/300</t>
  </si>
  <si>
    <t>(X1A + x2A + x3A)/400 = (X2C + X2C + X3C)/600</t>
  </si>
  <si>
    <t>Formulacion del problema</t>
  </si>
  <si>
    <t>Hojas</t>
  </si>
  <si>
    <t>Fincas</t>
  </si>
  <si>
    <t>A</t>
  </si>
  <si>
    <t>B</t>
  </si>
  <si>
    <t>C</t>
  </si>
  <si>
    <t>Ganacias</t>
  </si>
  <si>
    <t>F.O</t>
  </si>
  <si>
    <t>Total</t>
  </si>
  <si>
    <t>&lt;=</t>
  </si>
  <si>
    <t xml:space="preserve">&lt;= </t>
  </si>
  <si>
    <t>proporcion A-C</t>
  </si>
  <si>
    <t>=</t>
  </si>
  <si>
    <t>proporcion A-B</t>
  </si>
  <si>
    <t>Microsoft Excel 16.0 Sensitivity Report</t>
  </si>
  <si>
    <t>Worksheet: [PlantillaProfesor.xlsx]Ejericico 1</t>
  </si>
  <si>
    <t>Report Created: 9/27/2024 2:50:29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</si>
  <si>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</si>
  <si>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</si>
  <si>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</si>
  <si>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</si>
  <si>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</si>
  <si>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</si>
  <si>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</si>
  <si>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</si>
  <si>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</si>
  <si>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</si>
  <si>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</si>
  <si>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</si>
  <si>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</si>
  <si>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</si>
  <si>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</si>
  <si>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</si>
  <si>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</si>
  <si>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$L$25</t>
  </si>
  <si>
    <t>A Hojas</t>
  </si>
  <si>
    <t>$M$25</t>
  </si>
  <si>
    <t>$N$25</t>
  </si>
  <si>
    <t>$L$26</t>
  </si>
  <si>
    <t>B Hojas</t>
  </si>
  <si>
    <t>$M$26</t>
  </si>
  <si>
    <t>$N$26</t>
  </si>
  <si>
    <t>$L$27</t>
  </si>
  <si>
    <t>C Hojas</t>
  </si>
  <si>
    <t>$M$27</t>
  </si>
  <si>
    <t>$N$27</t>
  </si>
  <si>
    <t>$M$36</t>
  </si>
  <si>
    <t>$M$37</t>
  </si>
  <si>
    <t>$M$38</t>
  </si>
  <si>
    <t>$M$39</t>
  </si>
  <si>
    <t>$M$40</t>
  </si>
  <si>
    <t>$M$41</t>
  </si>
  <si>
    <t>$M$42</t>
  </si>
  <si>
    <t>$M$43</t>
  </si>
  <si>
    <t>$M$44</t>
  </si>
  <si>
    <t>$M$45</t>
  </si>
  <si>
    <t>$M$46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</si>
</sst>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C$&quot;* #,##0.00_-;\-&quot;C$&quot;* #,##0.00_-;_-&quot;C$&quot;* &quot;-&quot;??_-;_-@_-"/>
    <numFmt numFmtId="165" formatCode="_-* #,##0.00_-;\-* #,##0.00_-;_-* &quot;-&quot;??_-;_-@_-"/>
    <numFmt numFmtId="166" formatCode="_-&quot;C$&quot;* #,##0_-;\-&quot;C$&quot;* #,##0_-;_-&quot;C$&quot;* &quot;-&quot;??_-;_-@_-"/>
    <numFmt numFmtId="167" formatCode="_-&quot;C$&quot;* #,##0.0_-;\-&quot;C$&quot;* #,##0.0_-;_-&quot;C$&quot;* &quot;-&quot;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165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1" fontId="13" fillId="5" borderId="1" xfId="0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0" fillId="0" borderId="1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3" fillId="0" borderId="0" xfId="0" applyFont="1"/>
    <xf numFmtId="16" fontId="0" fillId="0" borderId="0" xfId="0" applyNumberFormat="1" applyAlignment="1">
      <alignment horizontal="center" vertic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165" fontId="0" fillId="0" borderId="14" xfId="3" applyFont="1" applyFill="1" applyBorder="1" applyAlignment="1"/>
    <xf numFmtId="0" fontId="16" fillId="0" borderId="0" xfId="0" applyFont="1"/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2" fontId="16" fillId="0" borderId="0" xfId="0" applyNumberFormat="1" applyFont="1" applyAlignment="1">
      <alignment horizontal="left"/>
    </xf>
    <xf numFmtId="167" fontId="0" fillId="0" borderId="0" xfId="0" applyNumberFormat="1"/>
    <xf numFmtId="164" fontId="0" fillId="0" borderId="0" xfId="0" applyNumberFormat="1"/>
    <xf numFmtId="0" fontId="15" fillId="5" borderId="12" xfId="0" applyFont="1" applyFill="1" applyBorder="1" applyAlignment="1">
      <alignment horizontal="center"/>
    </xf>
    <xf numFmtId="0" fontId="15" fillId="5" borderId="13" xfId="0" applyFont="1" applyFill="1" applyBorder="1" applyAlignment="1">
      <alignment horizontal="center"/>
    </xf>
    <xf numFmtId="0" fontId="0" fillId="5" borderId="14" xfId="0" applyFill="1" applyBorder="1"/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164" fontId="0" fillId="0" borderId="0" xfId="1" applyFont="1"/>
    <xf numFmtId="0" fontId="16" fillId="0" borderId="0" xfId="0" applyFont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0" xfId="1" applyFont="1" applyBorder="1" applyAlignment="1">
      <alignment horizontal="center" vertical="center"/>
    </xf>
    <xf numFmtId="164" fontId="0" fillId="0" borderId="11" xfId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5" fillId="5" borderId="12" xfId="0" applyFont="1" applyFill="1" applyBorder="1" applyAlignment="1">
      <alignment horizontal="center" wrapText="1"/>
    </xf>
    <xf numFmtId="0" fontId="15" fillId="5" borderId="13" xfId="0" applyFont="1" applyFill="1" applyBorder="1" applyAlignment="1">
      <alignment horizontal="center" wrapText="1"/>
    </xf>
    <xf numFmtId="0" fontId="2" fillId="0" borderId="0" xfId="0" applyFont="1"/>
    <xf numFmtId="0" fontId="0" fillId="0" borderId="14" xfId="0" applyFill="1" applyBorder="1" applyAlignment="1"/>
    <xf numFmtId="0" fontId="0" fillId="0" borderId="15" xfId="0" applyFill="1" applyBorder="1" applyAlignment="1"/>
    <xf numFmtId="0" fontId="17" fillId="0" borderId="12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Normal 2" xfId="2" xr:uid="{E6AFD3A6-CB7A-47F5-A70F-27D816F1F6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A203-F028-4E37-9020-01A7D427B58B}">
  <dimension ref="A1:H32"/>
  <sheetViews>
    <sheetView showGridLines="0" tabSelected="1" workbookViewId="0"/>
  </sheetViews>
  <sheetFormatPr defaultRowHeight="15" x14ac:dyDescent="0.25"/>
  <cols>
    <col min="1" max="1" width="2.28515625" customWidth="1"/>
    <col min="2" max="2" width="6.7109375" bestFit="1" customWidth="1"/>
    <col min="3" max="3" width="29.14062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74" t="s">
        <v>48</v>
      </c>
    </row>
    <row r="2" spans="1:8" x14ac:dyDescent="0.25">
      <c r="A2" s="74" t="s">
        <v>49</v>
      </c>
    </row>
    <row r="3" spans="1:8" x14ac:dyDescent="0.25">
      <c r="A3" s="74" t="s">
        <v>50</v>
      </c>
    </row>
    <row r="6" spans="1:8" ht="15.75" thickBot="1" x14ac:dyDescent="0.3">
      <c r="A6" t="s">
        <v>51</v>
      </c>
    </row>
    <row r="7" spans="1:8" x14ac:dyDescent="0.25">
      <c r="B7" s="77"/>
      <c r="C7" s="77"/>
      <c r="D7" s="77" t="s">
        <v>54</v>
      </c>
      <c r="E7" s="77" t="s">
        <v>56</v>
      </c>
      <c r="F7" s="77" t="s">
        <v>58</v>
      </c>
      <c r="G7" s="77" t="s">
        <v>60</v>
      </c>
      <c r="H7" s="77" t="s">
        <v>60</v>
      </c>
    </row>
    <row r="8" spans="1:8" ht="15.75" thickBot="1" x14ac:dyDescent="0.3">
      <c r="B8" s="78" t="s">
        <v>52</v>
      </c>
      <c r="C8" s="78" t="s">
        <v>53</v>
      </c>
      <c r="D8" s="78" t="s">
        <v>55</v>
      </c>
      <c r="E8" s="78" t="s">
        <v>57</v>
      </c>
      <c r="F8" s="78" t="s">
        <v>59</v>
      </c>
      <c r="G8" s="78" t="s">
        <v>61</v>
      </c>
      <c r="H8" s="78" t="s">
        <v>62</v>
      </c>
    </row>
    <row r="9" spans="1:8" x14ac:dyDescent="0.25">
      <c r="B9" s="75" t="s">
        <v>68</v>
      </c>
      <c r="C9" s="75" t="s">
        <v>69</v>
      </c>
      <c r="D9" s="75">
        <v>150.00000000000003</v>
      </c>
      <c r="E9" s="75">
        <v>0</v>
      </c>
      <c r="F9" s="75">
        <v>100</v>
      </c>
      <c r="G9" s="75">
        <v>649.99999999999966</v>
      </c>
      <c r="H9" s="75">
        <v>5.6843418860808055E-13</v>
      </c>
    </row>
    <row r="10" spans="1:8" x14ac:dyDescent="0.25">
      <c r="B10" s="75" t="s">
        <v>70</v>
      </c>
      <c r="C10" s="75" t="s">
        <v>37</v>
      </c>
      <c r="D10" s="75">
        <v>3.2794280112004615E-14</v>
      </c>
      <c r="E10" s="75">
        <v>0</v>
      </c>
      <c r="F10" s="75">
        <v>750</v>
      </c>
      <c r="G10" s="75">
        <v>2.8421709430404028E-13</v>
      </c>
      <c r="H10" s="75">
        <v>144.44444444444412</v>
      </c>
    </row>
    <row r="11" spans="1:8" x14ac:dyDescent="0.25">
      <c r="B11" s="75" t="s">
        <v>71</v>
      </c>
      <c r="C11" s="75" t="s">
        <v>37</v>
      </c>
      <c r="D11" s="75">
        <v>150</v>
      </c>
      <c r="E11" s="75">
        <v>0</v>
      </c>
      <c r="F11" s="75">
        <v>250</v>
      </c>
      <c r="G11" s="75">
        <v>72.222222222222044</v>
      </c>
      <c r="H11" s="75">
        <v>5.6843418860808055E-13</v>
      </c>
    </row>
    <row r="12" spans="1:8" x14ac:dyDescent="0.25">
      <c r="B12" s="75" t="s">
        <v>72</v>
      </c>
      <c r="C12" s="75" t="s">
        <v>73</v>
      </c>
      <c r="D12" s="75">
        <v>0</v>
      </c>
      <c r="E12" s="75">
        <v>-9.0949470177292824E-13</v>
      </c>
      <c r="F12" s="75">
        <v>100</v>
      </c>
      <c r="G12" s="75">
        <v>9.0949470177292824E-13</v>
      </c>
      <c r="H12" s="75">
        <v>1E+30</v>
      </c>
    </row>
    <row r="13" spans="1:8" x14ac:dyDescent="0.25">
      <c r="B13" s="75" t="s">
        <v>74</v>
      </c>
      <c r="C13" s="75" t="s">
        <v>38</v>
      </c>
      <c r="D13" s="75">
        <v>350.00000000000006</v>
      </c>
      <c r="E13" s="75">
        <v>0</v>
      </c>
      <c r="F13" s="75">
        <v>750</v>
      </c>
      <c r="G13" s="75">
        <v>216.6666666666662</v>
      </c>
      <c r="H13" s="75">
        <v>4.5474735088646422E-13</v>
      </c>
    </row>
    <row r="14" spans="1:8" x14ac:dyDescent="0.25">
      <c r="B14" s="75" t="s">
        <v>75</v>
      </c>
      <c r="C14" s="75" t="s">
        <v>38</v>
      </c>
      <c r="D14" s="75">
        <v>99.999999999999943</v>
      </c>
      <c r="E14" s="75">
        <v>0</v>
      </c>
      <c r="F14" s="75">
        <v>250</v>
      </c>
      <c r="G14" s="75">
        <v>9.0949470177292783E-13</v>
      </c>
      <c r="H14" s="75">
        <v>108.33333333333302</v>
      </c>
    </row>
    <row r="15" spans="1:8" x14ac:dyDescent="0.25">
      <c r="B15" s="75" t="s">
        <v>76</v>
      </c>
      <c r="C15" s="75" t="s">
        <v>77</v>
      </c>
      <c r="D15" s="75">
        <v>0</v>
      </c>
      <c r="E15" s="75">
        <v>-5.6843418860808015E-13</v>
      </c>
      <c r="F15" s="75">
        <v>100</v>
      </c>
      <c r="G15" s="75">
        <v>5.6843418860808015E-13</v>
      </c>
      <c r="H15" s="75">
        <v>1E+30</v>
      </c>
    </row>
    <row r="16" spans="1:8" x14ac:dyDescent="0.25">
      <c r="B16" s="75" t="s">
        <v>78</v>
      </c>
      <c r="C16" s="75" t="s">
        <v>39</v>
      </c>
      <c r="D16" s="75">
        <v>150</v>
      </c>
      <c r="E16" s="75">
        <v>0</v>
      </c>
      <c r="F16" s="75">
        <v>750</v>
      </c>
      <c r="G16" s="75">
        <v>433.33333333333218</v>
      </c>
      <c r="H16" s="75">
        <v>2.8421709430404007E-13</v>
      </c>
    </row>
    <row r="17" spans="1:8" ht="15.75" thickBot="1" x14ac:dyDescent="0.3">
      <c r="B17" s="76" t="s">
        <v>79</v>
      </c>
      <c r="C17" s="76" t="s">
        <v>39</v>
      </c>
      <c r="D17" s="76">
        <v>75.000000000000071</v>
      </c>
      <c r="E17" s="76">
        <v>0</v>
      </c>
      <c r="F17" s="76">
        <v>250</v>
      </c>
      <c r="G17" s="76">
        <v>5.6843418860808045E-13</v>
      </c>
      <c r="H17" s="76">
        <v>216.666666666666</v>
      </c>
    </row>
    <row r="19" spans="1:8" ht="15.75" thickBot="1" x14ac:dyDescent="0.3">
      <c r="A19" t="s">
        <v>63</v>
      </c>
    </row>
    <row r="20" spans="1:8" x14ac:dyDescent="0.25">
      <c r="B20" s="77"/>
      <c r="C20" s="77"/>
      <c r="D20" s="77" t="s">
        <v>54</v>
      </c>
      <c r="E20" s="77" t="s">
        <v>64</v>
      </c>
      <c r="F20" s="77" t="s">
        <v>66</v>
      </c>
      <c r="G20" s="77" t="s">
        <v>60</v>
      </c>
      <c r="H20" s="77" t="s">
        <v>60</v>
      </c>
    </row>
    <row r="21" spans="1:8" ht="15.75" thickBot="1" x14ac:dyDescent="0.3">
      <c r="B21" s="78" t="s">
        <v>52</v>
      </c>
      <c r="C21" s="78" t="s">
        <v>53</v>
      </c>
      <c r="D21" s="78" t="s">
        <v>55</v>
      </c>
      <c r="E21" s="78" t="s">
        <v>65</v>
      </c>
      <c r="F21" s="78" t="s">
        <v>67</v>
      </c>
      <c r="G21" s="78" t="s">
        <v>61</v>
      </c>
      <c r="H21" s="78" t="s">
        <v>62</v>
      </c>
    </row>
    <row r="22" spans="1:8" x14ac:dyDescent="0.25">
      <c r="B22" s="75" t="s">
        <v>80</v>
      </c>
      <c r="C22" s="75" t="s">
        <v>13</v>
      </c>
      <c r="D22" s="75">
        <v>300.00000000000006</v>
      </c>
      <c r="E22" s="75">
        <v>0</v>
      </c>
      <c r="F22" s="75">
        <v>400</v>
      </c>
      <c r="G22" s="75">
        <v>1E+30</v>
      </c>
      <c r="H22" s="75">
        <v>99.999999999999957</v>
      </c>
    </row>
    <row r="23" spans="1:8" x14ac:dyDescent="0.25">
      <c r="B23" s="75" t="s">
        <v>81</v>
      </c>
      <c r="C23" s="75" t="s">
        <v>14</v>
      </c>
      <c r="D23" s="75">
        <v>450</v>
      </c>
      <c r="E23" s="75">
        <v>0</v>
      </c>
      <c r="F23" s="75">
        <v>600</v>
      </c>
      <c r="G23" s="75">
        <v>1E+30</v>
      </c>
      <c r="H23" s="75">
        <v>149.99999999999997</v>
      </c>
    </row>
    <row r="24" spans="1:8" x14ac:dyDescent="0.25">
      <c r="B24" s="75" t="s">
        <v>82</v>
      </c>
      <c r="C24" s="75" t="s">
        <v>17</v>
      </c>
      <c r="D24" s="75">
        <v>225.00000000000006</v>
      </c>
      <c r="E24" s="75">
        <v>0</v>
      </c>
      <c r="F24" s="75">
        <v>300</v>
      </c>
      <c r="G24" s="75">
        <v>1E+30</v>
      </c>
      <c r="H24" s="75">
        <v>74.999999999999972</v>
      </c>
    </row>
    <row r="25" spans="1:8" x14ac:dyDescent="0.25">
      <c r="B25" s="75" t="s">
        <v>83</v>
      </c>
      <c r="C25" s="75" t="s">
        <v>19</v>
      </c>
      <c r="D25" s="75">
        <v>600.00000000000023</v>
      </c>
      <c r="E25" s="75">
        <v>33.333333333333258</v>
      </c>
      <c r="F25" s="75">
        <v>600</v>
      </c>
      <c r="G25" s="75">
        <v>324.99999999999994</v>
      </c>
      <c r="H25" s="75">
        <v>1.4210854715202001E-13</v>
      </c>
    </row>
    <row r="26" spans="1:8" x14ac:dyDescent="0.25">
      <c r="B26" s="75" t="s">
        <v>84</v>
      </c>
      <c r="C26" s="75" t="s">
        <v>21</v>
      </c>
      <c r="D26" s="75">
        <v>800</v>
      </c>
      <c r="E26" s="75">
        <v>33.333333333333712</v>
      </c>
      <c r="F26" s="75">
        <v>800</v>
      </c>
      <c r="G26" s="75">
        <v>4.2632564145606024E-14</v>
      </c>
      <c r="H26" s="75">
        <v>278.57142857142856</v>
      </c>
    </row>
    <row r="27" spans="1:8" x14ac:dyDescent="0.25">
      <c r="B27" s="75" t="s">
        <v>85</v>
      </c>
      <c r="C27" s="75" t="s">
        <v>23</v>
      </c>
      <c r="D27" s="75">
        <v>375.00000000000006</v>
      </c>
      <c r="E27" s="75">
        <v>33.333333333333599</v>
      </c>
      <c r="F27" s="75">
        <v>375</v>
      </c>
      <c r="G27" s="75">
        <v>4.2632564145606036E-14</v>
      </c>
      <c r="H27" s="75">
        <v>162.5</v>
      </c>
    </row>
    <row r="28" spans="1:8" x14ac:dyDescent="0.25">
      <c r="B28" s="75" t="s">
        <v>86</v>
      </c>
      <c r="C28" s="75" t="s">
        <v>27</v>
      </c>
      <c r="D28" s="75">
        <v>150.00000000000003</v>
      </c>
      <c r="E28" s="75">
        <v>0</v>
      </c>
      <c r="F28" s="75">
        <v>600</v>
      </c>
      <c r="G28" s="75">
        <v>1E+30</v>
      </c>
      <c r="H28" s="75">
        <v>449.99999999999994</v>
      </c>
    </row>
    <row r="29" spans="1:8" x14ac:dyDescent="0.25">
      <c r="B29" s="75" t="s">
        <v>87</v>
      </c>
      <c r="C29" s="75" t="s">
        <v>26</v>
      </c>
      <c r="D29" s="75">
        <v>500.00000000000011</v>
      </c>
      <c r="E29" s="75">
        <v>683.33333333333292</v>
      </c>
      <c r="F29" s="75">
        <v>500</v>
      </c>
      <c r="G29" s="75">
        <v>225.00000000000009</v>
      </c>
      <c r="H29" s="75">
        <v>2.6645352591003763E-14</v>
      </c>
    </row>
    <row r="30" spans="1:8" x14ac:dyDescent="0.25">
      <c r="B30" s="75" t="s">
        <v>88</v>
      </c>
      <c r="C30" s="75" t="s">
        <v>30</v>
      </c>
      <c r="D30" s="75">
        <v>325</v>
      </c>
      <c r="E30" s="75">
        <v>216.66666666666649</v>
      </c>
      <c r="F30" s="75">
        <v>325</v>
      </c>
      <c r="G30" s="75">
        <v>450.00000000000017</v>
      </c>
      <c r="H30" s="75">
        <v>7.1054273576010019E-14</v>
      </c>
    </row>
    <row r="31" spans="1:8" x14ac:dyDescent="0.25">
      <c r="B31" s="75" t="s">
        <v>89</v>
      </c>
      <c r="C31" s="75" t="s">
        <v>45</v>
      </c>
      <c r="D31" s="75">
        <v>0.75000000000000011</v>
      </c>
      <c r="E31" s="75">
        <v>7.2759576141834259E-12</v>
      </c>
      <c r="F31" s="75">
        <v>0</v>
      </c>
      <c r="G31" s="75">
        <v>3.5527136788005036E-16</v>
      </c>
      <c r="H31" s="75">
        <v>0.32499999999999984</v>
      </c>
    </row>
    <row r="32" spans="1:8" ht="15.75" thickBot="1" x14ac:dyDescent="0.3">
      <c r="B32" s="76" t="s">
        <v>90</v>
      </c>
      <c r="C32" s="76" t="s">
        <v>47</v>
      </c>
      <c r="D32" s="76">
        <v>0.75000000000000011</v>
      </c>
      <c r="E32" s="76">
        <v>1.4551915228366852E-10</v>
      </c>
      <c r="F32" s="76">
        <v>0</v>
      </c>
      <c r="G32" s="76">
        <v>1.7763568394002513E-16</v>
      </c>
      <c r="H32" s="76">
        <v>0.27083333333333348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C755-906B-4125-B44F-B1B9240E65EC}">
  <dimension ref="A2:R72"/>
  <sheetViews>
    <sheetView showGridLines="0" topLeftCell="F37" zoomScale="130" zoomScaleNormal="130" workbookViewId="0">
      <selection activeCell="O46" sqref="O46"/>
    </sheetView>
  </sheetViews>
  <sheetFormatPr defaultColWidth="9.140625" defaultRowHeight="15" x14ac:dyDescent="0.25"/>
  <cols>
    <col min="1" max="1" width="6" customWidth="1"/>
    <col min="2" max="2" width="17.28515625" customWidth="1"/>
    <col min="3" max="3" width="13.85546875" customWidth="1"/>
    <col min="4" max="4" width="9.42578125" customWidth="1"/>
    <col min="5" max="5" width="13.5703125" customWidth="1"/>
    <col min="6" max="6" width="10.7109375" customWidth="1"/>
    <col min="7" max="8" width="7.5703125" customWidth="1"/>
    <col min="9" max="9" width="6.85546875" customWidth="1"/>
    <col min="10" max="10" width="10.5703125" customWidth="1"/>
    <col min="11" max="11" width="11.5703125" customWidth="1"/>
    <col min="12" max="12" width="9.5703125" customWidth="1"/>
    <col min="13" max="13" width="9.85546875" customWidth="1"/>
    <col min="14" max="14" width="11.140625" customWidth="1"/>
    <col min="16" max="16" width="11.7109375" bestFit="1" customWidth="1"/>
    <col min="17" max="18" width="10.140625" bestFit="1" customWidth="1"/>
  </cols>
  <sheetData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25">
      <c r="A10" s="1"/>
      <c r="B10" s="2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</row>
    <row r="11" spans="1:16" x14ac:dyDescent="0.25">
      <c r="A11" s="1"/>
      <c r="B11" s="2"/>
      <c r="C11" s="1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2"/>
      <c r="C16" s="1"/>
      <c r="D16" s="1"/>
      <c r="E16" s="1"/>
      <c r="F16" s="1"/>
      <c r="G16" s="1"/>
      <c r="H16" s="1"/>
      <c r="I16" s="1"/>
      <c r="J16" s="24"/>
      <c r="K16" s="1"/>
      <c r="L16" s="1"/>
      <c r="M16" s="1"/>
      <c r="N16" s="1"/>
      <c r="O16" s="1"/>
      <c r="P16" s="1"/>
    </row>
    <row r="17" spans="1:18" x14ac:dyDescent="0.25">
      <c r="A17" s="44"/>
      <c r="B17" s="44"/>
      <c r="C17" s="44"/>
      <c r="D17" s="44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1:18" ht="15.75" x14ac:dyDescent="0.25">
      <c r="A19" s="1"/>
      <c r="B19" s="48" t="s">
        <v>0</v>
      </c>
      <c r="C19" s="48"/>
      <c r="D19" s="48"/>
      <c r="E19" s="48"/>
      <c r="F19" s="48"/>
      <c r="G19" s="48"/>
      <c r="H19" s="6"/>
      <c r="I19" s="1"/>
      <c r="J19" s="65" t="s">
        <v>34</v>
      </c>
      <c r="K19" s="66"/>
      <c r="L19" s="66"/>
      <c r="M19" s="66"/>
      <c r="N19" s="66"/>
      <c r="O19" s="66"/>
      <c r="P19" s="66"/>
      <c r="Q19" s="66"/>
      <c r="R19" s="67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s="1"/>
      <c r="B21" s="4" t="s">
        <v>1</v>
      </c>
      <c r="C21" s="47" t="s">
        <v>2</v>
      </c>
      <c r="D21" s="47"/>
      <c r="E21" s="47"/>
      <c r="F21" s="1"/>
      <c r="G21" s="1"/>
      <c r="H21" s="1"/>
      <c r="I21" s="1"/>
      <c r="J21" s="62" t="s">
        <v>3</v>
      </c>
      <c r="K21" s="62"/>
      <c r="L21" s="62"/>
      <c r="M21" s="62"/>
      <c r="N21" s="62"/>
      <c r="O21" s="62"/>
      <c r="P21" s="62"/>
      <c r="Q21" s="62"/>
      <c r="R21" s="62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8" ht="15" customHeight="1" x14ac:dyDescent="0.25">
      <c r="A23" s="1"/>
      <c r="B23" s="57" t="s">
        <v>3</v>
      </c>
      <c r="C23" s="58" t="s">
        <v>4</v>
      </c>
      <c r="D23" s="58" t="s">
        <v>5</v>
      </c>
      <c r="E23" s="53" t="s">
        <v>6</v>
      </c>
      <c r="F23" s="53"/>
      <c r="G23" s="54"/>
      <c r="I23" s="1"/>
      <c r="K23" s="63" t="s">
        <v>36</v>
      </c>
      <c r="L23" s="43" t="s">
        <v>35</v>
      </c>
      <c r="M23" s="43"/>
      <c r="N23" s="43"/>
      <c r="O23" s="43"/>
    </row>
    <row r="24" spans="1:18" ht="15" customHeight="1" x14ac:dyDescent="0.25">
      <c r="A24" s="1"/>
      <c r="B24" s="57"/>
      <c r="C24" s="58"/>
      <c r="D24" s="58"/>
      <c r="E24" s="55" t="s">
        <v>7</v>
      </c>
      <c r="F24" s="55"/>
      <c r="G24" s="56"/>
      <c r="I24" s="1"/>
      <c r="K24" s="63"/>
      <c r="L24" s="10">
        <v>1</v>
      </c>
      <c r="M24" s="10">
        <v>2</v>
      </c>
      <c r="N24" s="10">
        <v>3</v>
      </c>
      <c r="O24" s="13" t="s">
        <v>42</v>
      </c>
    </row>
    <row r="25" spans="1:18" ht="15" customHeight="1" x14ac:dyDescent="0.25">
      <c r="A25" s="1"/>
      <c r="B25" s="57"/>
      <c r="C25" s="58"/>
      <c r="D25" s="58"/>
      <c r="E25" s="53" t="s">
        <v>8</v>
      </c>
      <c r="F25" s="53"/>
      <c r="G25" s="54"/>
      <c r="H25" s="11"/>
      <c r="I25" s="1"/>
      <c r="K25" s="10" t="s">
        <v>37</v>
      </c>
      <c r="L25" s="15">
        <v>150.00000000000003</v>
      </c>
      <c r="M25" s="15">
        <v>3.2794280112004615E-14</v>
      </c>
      <c r="N25" s="15">
        <v>150</v>
      </c>
      <c r="O25" s="14">
        <f>SUM(L25:N25)</f>
        <v>300.00000000000006</v>
      </c>
    </row>
    <row r="26" spans="1:18" x14ac:dyDescent="0.25">
      <c r="A26" s="1"/>
      <c r="B26" s="57"/>
      <c r="C26" s="58"/>
      <c r="D26" s="58"/>
      <c r="E26" s="55" t="s">
        <v>9</v>
      </c>
      <c r="F26" s="55"/>
      <c r="G26" s="56"/>
      <c r="H26" s="11"/>
      <c r="I26" s="1"/>
      <c r="K26" s="10" t="s">
        <v>38</v>
      </c>
      <c r="L26" s="15">
        <v>0</v>
      </c>
      <c r="M26" s="15">
        <v>350.00000000000006</v>
      </c>
      <c r="N26" s="15">
        <v>99.999999999999943</v>
      </c>
      <c r="O26" s="14">
        <f>SUM(L26:N26)</f>
        <v>450</v>
      </c>
    </row>
    <row r="27" spans="1:18" x14ac:dyDescent="0.25">
      <c r="A27" s="1"/>
      <c r="B27" s="16"/>
      <c r="C27" s="11"/>
      <c r="D27" s="11"/>
      <c r="E27" s="11"/>
      <c r="F27" s="11"/>
      <c r="G27" s="11"/>
      <c r="K27" s="10" t="s">
        <v>39</v>
      </c>
      <c r="L27" s="15">
        <v>0</v>
      </c>
      <c r="M27" s="15">
        <v>150</v>
      </c>
      <c r="N27" s="15">
        <v>75.000000000000071</v>
      </c>
      <c r="O27" s="14">
        <f>SUM(L27:N27)</f>
        <v>225.00000000000006</v>
      </c>
    </row>
    <row r="28" spans="1:18" x14ac:dyDescent="0.25">
      <c r="A28" s="1"/>
      <c r="I28" s="1"/>
      <c r="K28" s="13" t="s">
        <v>42</v>
      </c>
      <c r="L28" s="14">
        <f>SUM(L25:L27)</f>
        <v>150.00000000000003</v>
      </c>
      <c r="M28" s="14">
        <f>SUM(M25:M27)</f>
        <v>500.00000000000011</v>
      </c>
      <c r="N28" s="14">
        <f>SUM(N25:N27)</f>
        <v>325</v>
      </c>
    </row>
    <row r="29" spans="1:18" x14ac:dyDescent="0.25">
      <c r="A29" s="1"/>
      <c r="B29" s="52" t="s">
        <v>10</v>
      </c>
      <c r="C29" s="52"/>
      <c r="D29" s="52"/>
      <c r="E29" s="52"/>
      <c r="F29" s="52"/>
      <c r="G29" s="52"/>
      <c r="H29" s="2"/>
      <c r="I29" s="1"/>
      <c r="K29" s="22" t="s">
        <v>40</v>
      </c>
      <c r="L29" s="20">
        <v>100</v>
      </c>
      <c r="M29" s="19">
        <v>750</v>
      </c>
      <c r="N29" s="19">
        <v>250</v>
      </c>
    </row>
    <row r="30" spans="1:18" x14ac:dyDescent="0.25">
      <c r="A30" s="1"/>
      <c r="B30" s="47" t="s">
        <v>11</v>
      </c>
      <c r="C30" s="47"/>
      <c r="D30" s="47"/>
      <c r="E30" s="47"/>
      <c r="F30" s="47"/>
      <c r="G30" s="47"/>
      <c r="H30" s="1"/>
      <c r="J30" s="21"/>
      <c r="K30" s="21"/>
    </row>
    <row r="31" spans="1:18" x14ac:dyDescent="0.25">
      <c r="A31" s="1"/>
      <c r="J31" s="62" t="s">
        <v>41</v>
      </c>
      <c r="K31" s="62"/>
      <c r="L31" s="59">
        <f>SUMPRODUCT(L28:N28,L29:N29)</f>
        <v>471250.00000000006</v>
      </c>
      <c r="M31" s="59"/>
      <c r="N31" s="60"/>
    </row>
    <row r="32" spans="1:18" x14ac:dyDescent="0.25">
      <c r="A32" s="1"/>
      <c r="B32" s="52" t="s">
        <v>12</v>
      </c>
      <c r="C32" s="52"/>
      <c r="D32" s="52"/>
      <c r="E32" s="52"/>
      <c r="F32" s="52"/>
      <c r="G32" s="52"/>
      <c r="I32" s="1"/>
    </row>
    <row r="33" spans="1:18" ht="15" customHeight="1" x14ac:dyDescent="0.25">
      <c r="A33" s="1"/>
      <c r="B33" s="49" t="s">
        <v>13</v>
      </c>
      <c r="C33" s="50"/>
      <c r="D33" s="51"/>
      <c r="E33" s="42" t="s">
        <v>16</v>
      </c>
      <c r="F33" s="42"/>
      <c r="G33" s="42"/>
      <c r="J33" s="64"/>
      <c r="K33" s="64"/>
      <c r="L33" s="18"/>
      <c r="M33" s="5"/>
      <c r="N33" s="5"/>
    </row>
    <row r="34" spans="1:18" ht="15" customHeight="1" x14ac:dyDescent="0.25">
      <c r="A34" s="1"/>
      <c r="B34" s="49" t="s">
        <v>14</v>
      </c>
      <c r="C34" s="50"/>
      <c r="D34" s="51"/>
      <c r="E34" s="42" t="s">
        <v>15</v>
      </c>
      <c r="F34" s="42"/>
      <c r="G34" s="42"/>
    </row>
    <row r="35" spans="1:18" ht="15" customHeight="1" x14ac:dyDescent="0.25">
      <c r="B35" s="49" t="s">
        <v>17</v>
      </c>
      <c r="C35" s="50"/>
      <c r="D35" s="51"/>
      <c r="E35" s="42" t="s">
        <v>18</v>
      </c>
      <c r="F35" s="42"/>
      <c r="G35" s="42"/>
      <c r="J35" s="68" t="s">
        <v>12</v>
      </c>
      <c r="K35" s="69"/>
      <c r="L35" s="69"/>
      <c r="M35" s="69"/>
      <c r="N35" s="69"/>
      <c r="O35" s="70"/>
      <c r="Q35" s="7"/>
    </row>
    <row r="36" spans="1:18" x14ac:dyDescent="0.25">
      <c r="B36" s="43" t="s">
        <v>19</v>
      </c>
      <c r="C36" s="43"/>
      <c r="D36" s="43"/>
      <c r="E36" s="42" t="s">
        <v>20</v>
      </c>
      <c r="F36" s="42"/>
      <c r="G36" s="42"/>
      <c r="J36" s="49" t="s">
        <v>13</v>
      </c>
      <c r="K36" s="50"/>
      <c r="L36" s="51"/>
      <c r="M36" s="9">
        <f>O25</f>
        <v>300.00000000000006</v>
      </c>
      <c r="N36" s="8" t="s">
        <v>43</v>
      </c>
      <c r="O36" s="5">
        <v>400</v>
      </c>
      <c r="Q36" s="9">
        <f>O36-M36</f>
        <v>99.999999999999943</v>
      </c>
    </row>
    <row r="37" spans="1:18" x14ac:dyDescent="0.25">
      <c r="B37" s="43" t="s">
        <v>21</v>
      </c>
      <c r="C37" s="43"/>
      <c r="D37" s="43"/>
      <c r="E37" s="42" t="s">
        <v>22</v>
      </c>
      <c r="F37" s="42"/>
      <c r="G37" s="42"/>
      <c r="J37" s="49" t="s">
        <v>14</v>
      </c>
      <c r="K37" s="50"/>
      <c r="L37" s="51"/>
      <c r="M37" s="9">
        <f>O26</f>
        <v>450</v>
      </c>
      <c r="N37" s="8" t="s">
        <v>43</v>
      </c>
      <c r="O37" s="5">
        <v>600</v>
      </c>
      <c r="Q37" s="9">
        <f t="shared" ref="Q37:Q44" si="0">O37-M37</f>
        <v>150</v>
      </c>
    </row>
    <row r="38" spans="1:18" x14ac:dyDescent="0.25">
      <c r="B38" s="43" t="s">
        <v>23</v>
      </c>
      <c r="C38" s="43"/>
      <c r="D38" s="43"/>
      <c r="E38" s="42" t="s">
        <v>24</v>
      </c>
      <c r="F38" s="42"/>
      <c r="G38" s="42"/>
      <c r="J38" s="49" t="s">
        <v>17</v>
      </c>
      <c r="K38" s="50"/>
      <c r="L38" s="51"/>
      <c r="M38" s="9">
        <f>O27</f>
        <v>225.00000000000006</v>
      </c>
      <c r="N38" s="8" t="s">
        <v>44</v>
      </c>
      <c r="O38" s="17">
        <v>300</v>
      </c>
      <c r="Q38" s="9">
        <f t="shared" si="0"/>
        <v>74.999999999999943</v>
      </c>
    </row>
    <row r="39" spans="1:18" ht="15" customHeight="1" x14ac:dyDescent="0.25">
      <c r="B39" s="43" t="s">
        <v>27</v>
      </c>
      <c r="C39" s="43"/>
      <c r="D39" s="43"/>
      <c r="E39" s="42" t="s">
        <v>25</v>
      </c>
      <c r="F39" s="42"/>
      <c r="G39" s="42"/>
      <c r="J39" s="43" t="s">
        <v>19</v>
      </c>
      <c r="K39" s="43"/>
      <c r="L39" s="43"/>
      <c r="M39" s="9">
        <f>SUM(3*L25,2*M25,1*N25)</f>
        <v>600.00000000000023</v>
      </c>
      <c r="N39" s="8" t="s">
        <v>43</v>
      </c>
      <c r="O39" s="5">
        <v>600</v>
      </c>
      <c r="Q39" s="9">
        <f t="shared" si="0"/>
        <v>0</v>
      </c>
    </row>
    <row r="40" spans="1:18" ht="15" customHeight="1" x14ac:dyDescent="0.25">
      <c r="B40" s="43" t="s">
        <v>26</v>
      </c>
      <c r="C40" s="43"/>
      <c r="D40" s="43"/>
      <c r="E40" s="42" t="s">
        <v>28</v>
      </c>
      <c r="F40" s="42"/>
      <c r="G40" s="42"/>
      <c r="J40" s="43" t="s">
        <v>21</v>
      </c>
      <c r="K40" s="43"/>
      <c r="L40" s="43"/>
      <c r="M40" s="9">
        <f t="shared" ref="M40:M41" si="1">SUM(3*L26,2*M26,1*N26)</f>
        <v>800</v>
      </c>
      <c r="N40" s="8" t="s">
        <v>43</v>
      </c>
      <c r="O40" s="5">
        <v>800</v>
      </c>
      <c r="Q40" s="9">
        <f t="shared" si="0"/>
        <v>0</v>
      </c>
    </row>
    <row r="41" spans="1:18" x14ac:dyDescent="0.25">
      <c r="B41" s="43" t="s">
        <v>30</v>
      </c>
      <c r="C41" s="43"/>
      <c r="D41" s="43"/>
      <c r="E41" s="42" t="s">
        <v>29</v>
      </c>
      <c r="F41" s="42"/>
      <c r="G41" s="42"/>
      <c r="J41" s="43" t="s">
        <v>23</v>
      </c>
      <c r="K41" s="43"/>
      <c r="L41" s="43"/>
      <c r="M41" s="9">
        <f t="shared" si="1"/>
        <v>375.00000000000006</v>
      </c>
      <c r="N41" s="8" t="s">
        <v>43</v>
      </c>
      <c r="O41" s="5">
        <v>375</v>
      </c>
      <c r="Q41" s="9">
        <f t="shared" si="0"/>
        <v>0</v>
      </c>
    </row>
    <row r="42" spans="1:18" x14ac:dyDescent="0.25">
      <c r="B42" s="45" t="s">
        <v>31</v>
      </c>
      <c r="C42" s="42" t="s">
        <v>32</v>
      </c>
      <c r="D42" s="42"/>
      <c r="E42" s="42"/>
      <c r="F42" s="42"/>
      <c r="G42" s="42"/>
      <c r="J42" s="43" t="s">
        <v>27</v>
      </c>
      <c r="K42" s="43"/>
      <c r="L42" s="43"/>
      <c r="M42" s="12">
        <f>SUM(L25:L27)</f>
        <v>150.00000000000003</v>
      </c>
      <c r="N42" s="8" t="s">
        <v>44</v>
      </c>
      <c r="O42" s="5">
        <v>600</v>
      </c>
      <c r="Q42" s="9">
        <f t="shared" si="0"/>
        <v>450</v>
      </c>
    </row>
    <row r="43" spans="1:18" x14ac:dyDescent="0.25">
      <c r="B43" s="46"/>
      <c r="C43" s="42" t="s">
        <v>33</v>
      </c>
      <c r="D43" s="42"/>
      <c r="E43" s="42"/>
      <c r="F43" s="42"/>
      <c r="G43" s="42"/>
      <c r="J43" s="43" t="s">
        <v>26</v>
      </c>
      <c r="K43" s="43"/>
      <c r="L43" s="43"/>
      <c r="M43" s="12">
        <f>SUM(M25:M27)</f>
        <v>500.00000000000011</v>
      </c>
      <c r="N43" s="8" t="s">
        <v>43</v>
      </c>
      <c r="O43" s="5">
        <v>500</v>
      </c>
      <c r="Q43" s="9">
        <f t="shared" si="0"/>
        <v>0</v>
      </c>
    </row>
    <row r="44" spans="1:18" x14ac:dyDescent="0.25">
      <c r="J44" s="43" t="s">
        <v>30</v>
      </c>
      <c r="K44" s="43"/>
      <c r="L44" s="43"/>
      <c r="M44" s="12">
        <f>SUM(N25:N27)</f>
        <v>325</v>
      </c>
      <c r="N44" s="8" t="s">
        <v>43</v>
      </c>
      <c r="O44" s="5">
        <v>325</v>
      </c>
      <c r="Q44" s="9">
        <f t="shared" si="0"/>
        <v>0</v>
      </c>
    </row>
    <row r="45" spans="1:18" x14ac:dyDescent="0.25">
      <c r="J45" s="43" t="s">
        <v>45</v>
      </c>
      <c r="K45" s="43"/>
      <c r="L45" s="43"/>
      <c r="M45" s="9">
        <f>SUM(L25:N25)/400</f>
        <v>0.75000000000000011</v>
      </c>
      <c r="N45" s="8" t="s">
        <v>46</v>
      </c>
      <c r="O45" s="9">
        <f>SUM(L27:N27)/300</f>
        <v>0.75000000000000022</v>
      </c>
    </row>
    <row r="46" spans="1:18" x14ac:dyDescent="0.25">
      <c r="J46" s="43" t="s">
        <v>47</v>
      </c>
      <c r="K46" s="43"/>
      <c r="L46" s="43"/>
      <c r="M46" s="9">
        <f>SUM(L25:N25)/400</f>
        <v>0.75000000000000011</v>
      </c>
      <c r="N46" s="8" t="s">
        <v>46</v>
      </c>
      <c r="O46" s="9">
        <f>SUM(L26:N26)/600</f>
        <v>0.75</v>
      </c>
    </row>
    <row r="48" spans="1:18" ht="15" customHeight="1" x14ac:dyDescent="0.25"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</row>
    <row r="49" spans="1:18" ht="15" customHeight="1" x14ac:dyDescent="0.25"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</row>
    <row r="52" spans="1:18" x14ac:dyDescent="0.25">
      <c r="A52" s="44"/>
      <c r="B52" s="44"/>
      <c r="C52" s="44"/>
      <c r="D52" s="44"/>
    </row>
    <row r="53" spans="1:18" ht="15.75" thickBot="1" x14ac:dyDescent="0.3"/>
    <row r="54" spans="1:18" x14ac:dyDescent="0.25">
      <c r="B54" s="25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</row>
    <row r="55" spans="1:18" ht="15.75" thickBot="1" x14ac:dyDescent="0.3">
      <c r="B55" s="26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</row>
    <row r="56" spans="1:18" ht="15" customHeight="1" x14ac:dyDescent="0.25">
      <c r="B56" s="27"/>
    </row>
    <row r="57" spans="1:18" ht="15" customHeight="1" x14ac:dyDescent="0.25">
      <c r="D57" s="29"/>
    </row>
    <row r="58" spans="1:18" ht="15" customHeight="1" x14ac:dyDescent="0.25">
      <c r="A58" s="29"/>
      <c r="B58" s="29"/>
      <c r="C58" s="29"/>
    </row>
    <row r="60" spans="1:18" x14ac:dyDescent="0.25">
      <c r="A60" s="28"/>
      <c r="B60" s="30"/>
      <c r="C60" s="31"/>
    </row>
    <row r="62" spans="1:18" x14ac:dyDescent="0.25">
      <c r="A62" s="29"/>
    </row>
    <row r="63" spans="1:18" ht="15.75" thickBot="1" x14ac:dyDescent="0.3"/>
    <row r="64" spans="1:18" ht="15" customHeight="1" x14ac:dyDescent="0.25">
      <c r="C64" s="33"/>
      <c r="E64" s="25"/>
      <c r="F64" s="25"/>
      <c r="J64" s="71"/>
      <c r="K64" s="71"/>
      <c r="M64" s="41"/>
      <c r="N64" s="41"/>
      <c r="O64" s="41"/>
      <c r="P64" s="41"/>
      <c r="Q64" s="41"/>
    </row>
    <row r="65" spans="1:17" ht="15.75" thickBot="1" x14ac:dyDescent="0.3">
      <c r="E65" s="26"/>
      <c r="F65" s="26"/>
      <c r="I65" s="32"/>
      <c r="J65" s="71"/>
      <c r="K65" s="71"/>
      <c r="M65" s="41"/>
      <c r="N65" s="41"/>
      <c r="O65" s="41"/>
      <c r="P65" s="41"/>
      <c r="Q65" s="41"/>
    </row>
    <row r="66" spans="1:17" x14ac:dyDescent="0.25">
      <c r="E66" s="27"/>
      <c r="F66" s="27"/>
      <c r="M66" s="41"/>
      <c r="N66" s="41"/>
      <c r="O66" s="41"/>
      <c r="P66" s="41"/>
      <c r="Q66" s="41"/>
    </row>
    <row r="68" spans="1:17" x14ac:dyDescent="0.25">
      <c r="A68" s="29"/>
    </row>
    <row r="69" spans="1:17" ht="15.75" thickBot="1" x14ac:dyDescent="0.3"/>
    <row r="70" spans="1:17" ht="15" customHeight="1" x14ac:dyDescent="0.25">
      <c r="B70" s="37"/>
      <c r="C70" s="34"/>
      <c r="E70" s="72"/>
      <c r="G70" s="41"/>
      <c r="H70" s="41"/>
      <c r="I70" s="41"/>
      <c r="J70" s="41"/>
      <c r="K70" s="41"/>
      <c r="L70" s="41"/>
      <c r="M70" s="41"/>
      <c r="N70" s="41"/>
    </row>
    <row r="71" spans="1:17" ht="15.75" thickBot="1" x14ac:dyDescent="0.3">
      <c r="B71" s="38"/>
      <c r="C71" s="35"/>
      <c r="E71" s="73"/>
      <c r="G71" s="41"/>
      <c r="H71" s="41"/>
      <c r="I71" s="41"/>
      <c r="J71" s="41"/>
      <c r="K71" s="41"/>
      <c r="L71" s="41"/>
      <c r="M71" s="41"/>
      <c r="N71" s="41"/>
    </row>
    <row r="72" spans="1:17" x14ac:dyDescent="0.25">
      <c r="B72" s="39"/>
      <c r="C72" s="36"/>
      <c r="E72" s="40"/>
      <c r="G72" s="41"/>
      <c r="H72" s="41"/>
      <c r="I72" s="41"/>
      <c r="J72" s="41"/>
      <c r="K72" s="41"/>
      <c r="L72" s="41"/>
      <c r="M72" s="41"/>
      <c r="N72" s="41"/>
    </row>
  </sheetData>
  <mergeCells count="61">
    <mergeCell ref="J64:K64"/>
    <mergeCell ref="J65:K65"/>
    <mergeCell ref="M64:Q66"/>
    <mergeCell ref="E70:E71"/>
    <mergeCell ref="G70:N72"/>
    <mergeCell ref="A17:D17"/>
    <mergeCell ref="J46:L46"/>
    <mergeCell ref="B48:R49"/>
    <mergeCell ref="J45:L45"/>
    <mergeCell ref="J21:R21"/>
    <mergeCell ref="L23:O23"/>
    <mergeCell ref="K23:K24"/>
    <mergeCell ref="J33:K33"/>
    <mergeCell ref="J31:K31"/>
    <mergeCell ref="J40:L40"/>
    <mergeCell ref="J41:L41"/>
    <mergeCell ref="J42:L42"/>
    <mergeCell ref="J43:L43"/>
    <mergeCell ref="J44:L44"/>
    <mergeCell ref="J19:R19"/>
    <mergeCell ref="J35:O35"/>
    <mergeCell ref="L31:N31"/>
    <mergeCell ref="J39:L39"/>
    <mergeCell ref="J38:L38"/>
    <mergeCell ref="J37:L37"/>
    <mergeCell ref="J36:L36"/>
    <mergeCell ref="B39:D39"/>
    <mergeCell ref="E39:G39"/>
    <mergeCell ref="B40:D40"/>
    <mergeCell ref="B23:B26"/>
    <mergeCell ref="C23:C26"/>
    <mergeCell ref="D23:D26"/>
    <mergeCell ref="B37:D37"/>
    <mergeCell ref="E37:G37"/>
    <mergeCell ref="B38:D38"/>
    <mergeCell ref="E38:G38"/>
    <mergeCell ref="B30:G30"/>
    <mergeCell ref="B19:G19"/>
    <mergeCell ref="C21:E21"/>
    <mergeCell ref="B36:D36"/>
    <mergeCell ref="E36:G36"/>
    <mergeCell ref="B33:D33"/>
    <mergeCell ref="E33:G33"/>
    <mergeCell ref="B34:D34"/>
    <mergeCell ref="E34:G34"/>
    <mergeCell ref="B35:D35"/>
    <mergeCell ref="E35:G35"/>
    <mergeCell ref="B32:G32"/>
    <mergeCell ref="E23:G23"/>
    <mergeCell ref="E25:G25"/>
    <mergeCell ref="E26:G26"/>
    <mergeCell ref="E24:G24"/>
    <mergeCell ref="B29:G29"/>
    <mergeCell ref="D54:O55"/>
    <mergeCell ref="E40:G40"/>
    <mergeCell ref="B41:D41"/>
    <mergeCell ref="E41:G41"/>
    <mergeCell ref="A52:D52"/>
    <mergeCell ref="B42:B43"/>
    <mergeCell ref="C43:G43"/>
    <mergeCell ref="C42:G4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Ejericico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Murillo</dc:creator>
  <cp:lastModifiedBy>carva</cp:lastModifiedBy>
  <cp:lastPrinted>2024-09-27T19:52:33Z</cp:lastPrinted>
  <dcterms:created xsi:type="dcterms:W3CDTF">2015-06-05T18:17:20Z</dcterms:created>
  <dcterms:modified xsi:type="dcterms:W3CDTF">2024-09-27T21:35:49Z</dcterms:modified>
</cp:coreProperties>
</file>