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gata\Desktop\Faks 6. semestar\Praktikum 4\4_vjezba\"/>
    </mc:Choice>
  </mc:AlternateContent>
  <xr:revisionPtr revIDLastSave="0" documentId="13_ncr:1_{3C3B7B06-7F63-44F4-8A2B-B9DF34CB669A}" xr6:coauthVersionLast="47" xr6:coauthVersionMax="47" xr10:uidLastSave="{00000000-0000-0000-0000-000000000000}"/>
  <bookViews>
    <workbookView xWindow="570" yWindow="2685" windowWidth="12390" windowHeight="11055" activeTab="4" xr2:uid="{00000000-000D-0000-FFFF-FFFF00000000}"/>
  </bookViews>
  <sheets>
    <sheet name="VF" sheetId="2" r:id="rId1"/>
    <sheet name="NF" sheetId="3" r:id="rId2"/>
    <sheet name="UP" sheetId="4" r:id="rId3"/>
    <sheet name="SP" sheetId="5" r:id="rId4"/>
    <sheet name="Sheet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6" l="1"/>
  <c r="C8" i="6"/>
  <c r="B3" i="6"/>
  <c r="C3" i="6" s="1"/>
  <c r="B4" i="6"/>
  <c r="B5" i="6"/>
  <c r="B6" i="6"/>
  <c r="B7" i="6"/>
  <c r="D6" i="6" s="1"/>
  <c r="B8" i="6"/>
  <c r="B9" i="6"/>
  <c r="D4" i="6"/>
  <c r="D5" i="6"/>
  <c r="D7" i="6"/>
  <c r="D2" i="6"/>
  <c r="C4" i="6"/>
  <c r="C5" i="6"/>
  <c r="C6" i="6"/>
  <c r="C7" i="6"/>
  <c r="C2" i="6"/>
  <c r="B2" i="6"/>
  <c r="H3" i="4"/>
  <c r="H4" i="4"/>
  <c r="H5" i="4"/>
  <c r="H6" i="4"/>
  <c r="H7" i="4"/>
  <c r="H8" i="4"/>
  <c r="H9" i="4"/>
  <c r="H10" i="4"/>
  <c r="H11" i="4"/>
  <c r="H2" i="4"/>
  <c r="G3" i="3"/>
  <c r="G4" i="3"/>
  <c r="G5" i="3"/>
  <c r="G6" i="3"/>
  <c r="G7" i="3"/>
  <c r="G8" i="3"/>
  <c r="G9" i="3"/>
  <c r="G10" i="3"/>
  <c r="G11" i="3"/>
  <c r="G2" i="3"/>
  <c r="G3" i="2"/>
  <c r="G4" i="2"/>
  <c r="G5" i="2"/>
  <c r="G6" i="2"/>
  <c r="G7" i="2"/>
  <c r="G8" i="2"/>
  <c r="G9" i="2"/>
  <c r="G10" i="2"/>
  <c r="G11" i="2"/>
  <c r="G2" i="2"/>
  <c r="G11" i="5"/>
  <c r="G10" i="5"/>
  <c r="G9" i="5"/>
  <c r="G8" i="5"/>
  <c r="G7" i="5"/>
  <c r="G6" i="5"/>
  <c r="G5" i="5"/>
  <c r="G4" i="5"/>
  <c r="G3" i="5"/>
  <c r="G2" i="5"/>
  <c r="G3" i="4"/>
  <c r="G4" i="4"/>
  <c r="G5" i="4"/>
  <c r="G6" i="4"/>
  <c r="G7" i="4"/>
  <c r="G8" i="4"/>
  <c r="G9" i="4"/>
  <c r="G10" i="4"/>
  <c r="G11" i="4"/>
  <c r="G2" i="4"/>
  <c r="F3" i="3"/>
  <c r="F4" i="3"/>
  <c r="F5" i="3"/>
  <c r="F6" i="3"/>
  <c r="F7" i="3"/>
  <c r="F8" i="3"/>
  <c r="F9" i="3"/>
  <c r="F10" i="3"/>
  <c r="F11" i="3"/>
  <c r="F2" i="3"/>
  <c r="F3" i="2"/>
  <c r="F4" i="2"/>
  <c r="F5" i="2"/>
  <c r="F6" i="2"/>
  <c r="F7" i="2"/>
  <c r="F8" i="2"/>
  <c r="F9" i="2"/>
  <c r="F10" i="2"/>
  <c r="F11" i="2"/>
  <c r="F2" i="2"/>
  <c r="F11" i="5"/>
  <c r="F10" i="5"/>
  <c r="F9" i="5"/>
  <c r="F8" i="5"/>
  <c r="F7" i="5"/>
  <c r="F6" i="5"/>
  <c r="F5" i="5"/>
  <c r="F4" i="5"/>
  <c r="F3" i="5"/>
  <c r="F2" i="5"/>
  <c r="F3" i="4"/>
  <c r="F4" i="4"/>
  <c r="F5" i="4"/>
  <c r="F6" i="4"/>
  <c r="F7" i="4"/>
  <c r="F8" i="4"/>
  <c r="F9" i="4"/>
  <c r="F10" i="4"/>
  <c r="F11" i="4"/>
  <c r="F2" i="4"/>
  <c r="E11" i="3"/>
  <c r="E10" i="3"/>
  <c r="E9" i="3"/>
  <c r="E8" i="3"/>
  <c r="E7" i="3"/>
  <c r="E6" i="3"/>
  <c r="E5" i="3"/>
  <c r="E4" i="3"/>
  <c r="E3" i="3"/>
  <c r="E2" i="3"/>
  <c r="E11" i="2"/>
  <c r="E3" i="2"/>
  <c r="E4" i="2"/>
  <c r="E5" i="2"/>
  <c r="E6" i="2"/>
  <c r="E7" i="2"/>
  <c r="E8" i="2"/>
  <c r="E9" i="2"/>
  <c r="E10" i="2"/>
  <c r="E2" i="2"/>
  <c r="D3" i="6" l="1"/>
</calcChain>
</file>

<file path=xl/sharedStrings.xml><?xml version="1.0" encoding="utf-8"?>
<sst xmlns="http://schemas.openxmlformats.org/spreadsheetml/2006/main" count="33" uniqueCount="10">
  <si>
    <t>ν / kHz</t>
  </si>
  <si>
    <t>+/-</t>
  </si>
  <si>
    <t>Ui / V</t>
  </si>
  <si>
    <t>φ / °</t>
  </si>
  <si>
    <t>Ui / Uu</t>
  </si>
  <si>
    <t>φt / °</t>
  </si>
  <si>
    <t>vg</t>
  </si>
  <si>
    <t>tau</t>
  </si>
  <si>
    <t>T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</si>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</sst>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1"/>
      <color rgb="FF006100"/>
      <name val="Arial"/>
      <family val="2"/>
      <charset val="238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2" fontId="1" fillId="0" borderId="0" xfId="0" applyNumberFormat="1" applyFont="1" applyAlignment="1"/>
    <xf numFmtId="1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1" applyAlignment="1"/>
    <xf numFmtId="11" fontId="0" fillId="0" borderId="0" xfId="0" applyNumberFormat="1" applyFont="1" applyAlignment="1"/>
    <xf numFmtId="10" fontId="0" fillId="0" borderId="0" xfId="0" applyNumberFormat="1" applyFont="1" applyAlignment="1"/>
    <xf numFmtId="0" fontId="4" fillId="0" borderId="0" xfId="0" applyFont="1" applyAlignment="1"/>
  </cellXfs>
  <cellStyles count="2">
    <cellStyle name="Good" xfId="1" builtinId="26"/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"/>
  <sheetViews>
    <sheetView workbookViewId="0">
      <selection activeCell="G2" sqref="G2:G11"/>
    </sheetView>
  </sheetViews>
  <sheetFormatPr defaultColWidth="12.5703125" defaultRowHeight="15.75" customHeight="1" x14ac:dyDescent="0.2"/>
  <sheetData>
    <row r="1" spans="1:8" x14ac:dyDescent="0.2">
      <c r="A1" s="1" t="s">
        <v>0</v>
      </c>
      <c r="B1" s="8" t="s">
        <v>2</v>
      </c>
      <c r="C1" s="7" t="s">
        <v>1</v>
      </c>
      <c r="D1" s="8" t="s">
        <v>3</v>
      </c>
      <c r="E1" s="7" t="s">
        <v>4</v>
      </c>
      <c r="F1" s="7" t="s">
        <v>1</v>
      </c>
      <c r="G1" s="8" t="s">
        <v>5</v>
      </c>
      <c r="H1" s="7"/>
    </row>
    <row r="2" spans="1:8" x14ac:dyDescent="0.2">
      <c r="A2" s="3">
        <v>1</v>
      </c>
      <c r="B2" s="4">
        <v>0.36499999999999999</v>
      </c>
      <c r="C2" s="3">
        <v>0.02</v>
      </c>
      <c r="D2" s="3">
        <v>86.4</v>
      </c>
      <c r="E2" s="3">
        <f xml:space="preserve"> B2/5</f>
        <v>7.2999999999999995E-2</v>
      </c>
      <c r="F2">
        <f xml:space="preserve"> C2/5</f>
        <v>4.0000000000000001E-3</v>
      </c>
      <c r="G2" s="4">
        <f xml:space="preserve"> ATAN(15.9/A2)*180/PI()</f>
        <v>86.401231883191713</v>
      </c>
      <c r="H2" s="3"/>
    </row>
    <row r="3" spans="1:8" x14ac:dyDescent="0.2">
      <c r="A3" s="3">
        <v>4</v>
      </c>
      <c r="B3" s="4">
        <v>1.4</v>
      </c>
      <c r="C3" s="3">
        <v>0.05</v>
      </c>
      <c r="D3" s="3">
        <v>83</v>
      </c>
      <c r="E3" s="3">
        <f t="shared" ref="E3:E11" si="0" xml:space="preserve"> B3/5</f>
        <v>0.27999999999999997</v>
      </c>
      <c r="F3">
        <f t="shared" ref="F3:F11" si="1" xml:space="preserve"> C3/5</f>
        <v>0.01</v>
      </c>
      <c r="G3" s="4">
        <f t="shared" ref="G3:G11" si="2" xml:space="preserve"> ATAN(15.9/A3)*180/PI()</f>
        <v>75.878999523612421</v>
      </c>
      <c r="H3" s="3"/>
    </row>
    <row r="4" spans="1:8" x14ac:dyDescent="0.2">
      <c r="A4" s="3">
        <v>8</v>
      </c>
      <c r="B4" s="4">
        <v>2.4</v>
      </c>
      <c r="C4" s="3">
        <v>0.05</v>
      </c>
      <c r="D4" s="3">
        <v>67.5</v>
      </c>
      <c r="E4" s="3">
        <f t="shared" si="0"/>
        <v>0.48</v>
      </c>
      <c r="F4">
        <f t="shared" si="1"/>
        <v>0.01</v>
      </c>
      <c r="G4" s="4">
        <f t="shared" si="2"/>
        <v>63.29098988085002</v>
      </c>
      <c r="H4" s="3"/>
    </row>
    <row r="5" spans="1:8" x14ac:dyDescent="0.2">
      <c r="A5" s="3">
        <v>10</v>
      </c>
      <c r="B5" s="4">
        <v>2.7</v>
      </c>
      <c r="C5" s="3">
        <v>0.05</v>
      </c>
      <c r="D5" s="3">
        <v>57.484999999999999</v>
      </c>
      <c r="E5" s="3">
        <f t="shared" si="0"/>
        <v>0.54</v>
      </c>
      <c r="F5">
        <f t="shared" si="1"/>
        <v>0.01</v>
      </c>
      <c r="G5" s="4">
        <f t="shared" si="2"/>
        <v>57.832947414224151</v>
      </c>
      <c r="H5" s="3"/>
    </row>
    <row r="6" spans="1:8" x14ac:dyDescent="0.2">
      <c r="A6" s="3">
        <v>16</v>
      </c>
      <c r="B6" s="6">
        <v>3.4</v>
      </c>
      <c r="C6" s="3">
        <v>0.1</v>
      </c>
      <c r="D6" s="3">
        <v>45</v>
      </c>
      <c r="E6" s="3">
        <f t="shared" si="0"/>
        <v>0.67999999999999994</v>
      </c>
      <c r="F6">
        <f t="shared" si="1"/>
        <v>0.02</v>
      </c>
      <c r="G6" s="4">
        <f t="shared" si="2"/>
        <v>44.82038999425292</v>
      </c>
      <c r="H6" s="3"/>
    </row>
    <row r="7" spans="1:8" x14ac:dyDescent="0.2">
      <c r="A7" s="3">
        <v>20</v>
      </c>
      <c r="B7" s="6">
        <v>3.8</v>
      </c>
      <c r="C7" s="3">
        <v>0.1</v>
      </c>
      <c r="D7" s="3">
        <v>35.380000000000003</v>
      </c>
      <c r="E7" s="3">
        <f t="shared" si="0"/>
        <v>0.76</v>
      </c>
      <c r="F7">
        <f t="shared" si="1"/>
        <v>0.02</v>
      </c>
      <c r="G7" s="4">
        <f t="shared" si="2"/>
        <v>38.484699448704021</v>
      </c>
      <c r="H7" s="3"/>
    </row>
    <row r="8" spans="1:8" x14ac:dyDescent="0.2">
      <c r="A8" s="3">
        <v>30</v>
      </c>
      <c r="B8" s="6">
        <v>4.4000000000000004</v>
      </c>
      <c r="C8" s="3">
        <v>0.1</v>
      </c>
      <c r="D8" s="3">
        <v>30.86</v>
      </c>
      <c r="E8" s="3">
        <f t="shared" si="0"/>
        <v>0.88000000000000012</v>
      </c>
      <c r="F8">
        <f t="shared" si="1"/>
        <v>0.02</v>
      </c>
      <c r="G8" s="4">
        <f t="shared" si="2"/>
        <v>27.923589715138384</v>
      </c>
      <c r="H8" s="3"/>
    </row>
    <row r="9" spans="1:8" x14ac:dyDescent="0.2">
      <c r="A9" s="3">
        <v>40</v>
      </c>
      <c r="B9" s="6">
        <v>4.5</v>
      </c>
      <c r="C9" s="3">
        <v>0.1</v>
      </c>
      <c r="D9" s="3">
        <v>27.69</v>
      </c>
      <c r="E9" s="3">
        <f t="shared" si="0"/>
        <v>0.9</v>
      </c>
      <c r="F9">
        <f t="shared" si="1"/>
        <v>0.02</v>
      </c>
      <c r="G9" s="4">
        <f t="shared" si="2"/>
        <v>21.677820852504421</v>
      </c>
      <c r="H9" s="3"/>
    </row>
    <row r="10" spans="1:8" x14ac:dyDescent="0.2">
      <c r="A10" s="3">
        <v>80</v>
      </c>
      <c r="B10" s="6">
        <v>4.5999999999999996</v>
      </c>
      <c r="C10" s="3">
        <v>0.1</v>
      </c>
      <c r="D10" s="3">
        <v>8.3000000000000007</v>
      </c>
      <c r="E10" s="3">
        <f t="shared" si="0"/>
        <v>0.91999999999999993</v>
      </c>
      <c r="F10">
        <f t="shared" si="1"/>
        <v>0.02</v>
      </c>
      <c r="G10" s="4">
        <f t="shared" si="2"/>
        <v>11.241050829502729</v>
      </c>
      <c r="H10" s="3"/>
    </row>
    <row r="11" spans="1:8" x14ac:dyDescent="0.2">
      <c r="A11" s="3">
        <v>100</v>
      </c>
      <c r="B11" s="6">
        <v>4.5999999999999996</v>
      </c>
      <c r="C11" s="3">
        <v>0.1</v>
      </c>
      <c r="D11" s="3">
        <v>3.27</v>
      </c>
      <c r="E11" s="3">
        <f t="shared" si="0"/>
        <v>0.91999999999999993</v>
      </c>
      <c r="F11">
        <f t="shared" si="1"/>
        <v>0.02</v>
      </c>
      <c r="G11" s="4">
        <f t="shared" si="2"/>
        <v>9.034402602139247</v>
      </c>
      <c r="H11" s="3"/>
    </row>
  </sheetData>
  <conditionalFormatting sqref="A1:F1">
    <cfRule type="notContainsBlanks" dxfId="13" priority="5">
      <formula>LEN(TRIM(A1))&gt;0</formula>
    </cfRule>
  </conditionalFormatting>
  <conditionalFormatting sqref="G1">
    <cfRule type="notContainsBlanks" dxfId="12" priority="4">
      <formula>LEN(TRIM(G1))&gt;0</formula>
    </cfRule>
  </conditionalFormatting>
  <conditionalFormatting sqref="H1">
    <cfRule type="notContainsBlanks" dxfId="11" priority="1">
      <formula>LEN(TRIM(H1))&gt;0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"/>
  <sheetViews>
    <sheetView workbookViewId="0">
      <selection activeCell="G2" sqref="G2:G11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2</v>
      </c>
      <c r="C1" s="2" t="s">
        <v>1</v>
      </c>
      <c r="D1" s="1" t="s">
        <v>3</v>
      </c>
      <c r="E1" s="7" t="s">
        <v>4</v>
      </c>
      <c r="F1" s="2" t="s">
        <v>1</v>
      </c>
      <c r="G1" s="8" t="s">
        <v>5</v>
      </c>
    </row>
    <row r="2" spans="1:7" x14ac:dyDescent="0.2">
      <c r="A2" s="3">
        <v>1</v>
      </c>
      <c r="B2" s="3">
        <v>4.9000000000000004</v>
      </c>
      <c r="C2" s="3">
        <v>0.1</v>
      </c>
      <c r="D2" s="3">
        <v>-3.27</v>
      </c>
      <c r="E2" s="4">
        <f xml:space="preserve"> B2/5</f>
        <v>0.98000000000000009</v>
      </c>
      <c r="F2">
        <f xml:space="preserve"> C2/5</f>
        <v>0.02</v>
      </c>
      <c r="G2" s="4">
        <f xml:space="preserve"> -ATAN(A2/15.9)*180/PI()</f>
        <v>-3.5987681168082992</v>
      </c>
    </row>
    <row r="3" spans="1:7" x14ac:dyDescent="0.2">
      <c r="A3" s="3">
        <v>4</v>
      </c>
      <c r="B3" s="3">
        <v>4.8</v>
      </c>
      <c r="C3" s="3">
        <v>0.1</v>
      </c>
      <c r="D3" s="3">
        <v>-18.3</v>
      </c>
      <c r="E3" s="4">
        <f t="shared" ref="E3:E11" si="0" xml:space="preserve"> B3/5</f>
        <v>0.96</v>
      </c>
      <c r="F3">
        <f t="shared" ref="F3:F11" si="1" xml:space="preserve"> C3/5</f>
        <v>0.02</v>
      </c>
      <c r="G3" s="4">
        <f t="shared" ref="G3:G11" si="2" xml:space="preserve"> -ATAN(A3/15.9)*180/PI()</f>
        <v>-14.121000476387588</v>
      </c>
    </row>
    <row r="4" spans="1:7" x14ac:dyDescent="0.2">
      <c r="A4" s="3">
        <v>8</v>
      </c>
      <c r="B4" s="3">
        <v>4.4000000000000004</v>
      </c>
      <c r="C4" s="3">
        <v>0.1</v>
      </c>
      <c r="D4" s="3">
        <v>-26.62</v>
      </c>
      <c r="E4" s="4">
        <f t="shared" si="0"/>
        <v>0.88000000000000012</v>
      </c>
      <c r="F4">
        <f t="shared" si="1"/>
        <v>0.02</v>
      </c>
      <c r="G4" s="4">
        <f t="shared" si="2"/>
        <v>-26.709010119149994</v>
      </c>
    </row>
    <row r="5" spans="1:7" x14ac:dyDescent="0.2">
      <c r="A5" s="3">
        <v>10</v>
      </c>
      <c r="B5" s="3">
        <v>4.2</v>
      </c>
      <c r="C5" s="3">
        <v>0.1</v>
      </c>
      <c r="D5" s="3">
        <v>-28.24</v>
      </c>
      <c r="E5" s="4">
        <f t="shared" si="0"/>
        <v>0.84000000000000008</v>
      </c>
      <c r="F5">
        <f t="shared" si="1"/>
        <v>0.02</v>
      </c>
      <c r="G5" s="4">
        <f t="shared" si="2"/>
        <v>-32.167052585775849</v>
      </c>
    </row>
    <row r="6" spans="1:7" x14ac:dyDescent="0.2">
      <c r="A6" s="3">
        <v>16</v>
      </c>
      <c r="B6" s="3">
        <v>3.6</v>
      </c>
      <c r="C6" s="3">
        <v>0.1</v>
      </c>
      <c r="D6" s="3">
        <v>-45</v>
      </c>
      <c r="E6" s="4">
        <f t="shared" si="0"/>
        <v>0.72</v>
      </c>
      <c r="F6">
        <f t="shared" si="1"/>
        <v>0.02</v>
      </c>
      <c r="G6" s="4">
        <f t="shared" si="2"/>
        <v>-45.179610005747072</v>
      </c>
    </row>
    <row r="7" spans="1:7" x14ac:dyDescent="0.2">
      <c r="A7" s="3">
        <v>20</v>
      </c>
      <c r="B7" s="3">
        <v>3.2</v>
      </c>
      <c r="C7" s="3">
        <v>0.1</v>
      </c>
      <c r="D7" s="3">
        <v>-49.85</v>
      </c>
      <c r="E7" s="4">
        <f t="shared" si="0"/>
        <v>0.64</v>
      </c>
      <c r="F7">
        <f t="shared" si="1"/>
        <v>0.02</v>
      </c>
      <c r="G7" s="4">
        <f t="shared" si="2"/>
        <v>-51.515300551295979</v>
      </c>
    </row>
    <row r="8" spans="1:7" x14ac:dyDescent="0.2">
      <c r="A8" s="3">
        <v>30</v>
      </c>
      <c r="B8" s="3">
        <v>2.5</v>
      </c>
      <c r="C8" s="3">
        <v>0.1</v>
      </c>
      <c r="D8" s="3">
        <v>-59.29</v>
      </c>
      <c r="E8" s="4">
        <f t="shared" si="0"/>
        <v>0.5</v>
      </c>
      <c r="F8">
        <f t="shared" si="1"/>
        <v>0.02</v>
      </c>
      <c r="G8" s="4">
        <f t="shared" si="2"/>
        <v>-62.076410284861616</v>
      </c>
    </row>
    <row r="9" spans="1:7" x14ac:dyDescent="0.2">
      <c r="A9" s="3">
        <v>40</v>
      </c>
      <c r="B9" s="4">
        <v>1.9</v>
      </c>
      <c r="C9" s="3">
        <v>0.05</v>
      </c>
      <c r="D9" s="3">
        <v>-69.23</v>
      </c>
      <c r="E9" s="4">
        <f t="shared" si="0"/>
        <v>0.38</v>
      </c>
      <c r="F9">
        <f t="shared" si="1"/>
        <v>0.01</v>
      </c>
      <c r="G9" s="4">
        <f t="shared" si="2"/>
        <v>-68.322179147495575</v>
      </c>
    </row>
    <row r="10" spans="1:7" x14ac:dyDescent="0.2">
      <c r="A10" s="3">
        <v>80</v>
      </c>
      <c r="B10" s="4">
        <v>1.1000000000000001</v>
      </c>
      <c r="C10" s="3">
        <v>0.05</v>
      </c>
      <c r="D10" s="3">
        <v>-74.77</v>
      </c>
      <c r="E10" s="4">
        <f t="shared" si="0"/>
        <v>0.22000000000000003</v>
      </c>
      <c r="F10">
        <f t="shared" si="1"/>
        <v>0.01</v>
      </c>
      <c r="G10" s="4">
        <f t="shared" si="2"/>
        <v>-78.758949170497274</v>
      </c>
    </row>
    <row r="11" spans="1:7" x14ac:dyDescent="0.2">
      <c r="A11" s="3">
        <v>100</v>
      </c>
      <c r="B11" s="4">
        <v>0.8</v>
      </c>
      <c r="C11" s="3">
        <v>0.05</v>
      </c>
      <c r="D11" s="3">
        <v>-83.08</v>
      </c>
      <c r="E11" s="4">
        <f t="shared" si="0"/>
        <v>0.16</v>
      </c>
      <c r="F11">
        <f t="shared" si="1"/>
        <v>0.01</v>
      </c>
      <c r="G11" s="4">
        <f t="shared" si="2"/>
        <v>-80.965597397860762</v>
      </c>
    </row>
  </sheetData>
  <conditionalFormatting sqref="F1 A1:D1">
    <cfRule type="notContainsBlanks" dxfId="10" priority="4">
      <formula>LEN(TRIM(A1))&gt;0</formula>
    </cfRule>
  </conditionalFormatting>
  <conditionalFormatting sqref="E1">
    <cfRule type="notContainsBlanks" dxfId="9" priority="2">
      <formula>LEN(TRIM(E1))&gt;0</formula>
    </cfRule>
  </conditionalFormatting>
  <conditionalFormatting sqref="G1">
    <cfRule type="notContainsBlanks" dxfId="8" priority="1">
      <formula>LEN(TRIM(G1))&gt;0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1"/>
  <sheetViews>
    <sheetView workbookViewId="0">
      <selection activeCell="H2" sqref="H2:H11"/>
    </sheetView>
  </sheetViews>
  <sheetFormatPr defaultColWidth="12.5703125" defaultRowHeight="15.75" customHeight="1" x14ac:dyDescent="0.2"/>
  <sheetData>
    <row r="1" spans="1:8" x14ac:dyDescent="0.2">
      <c r="A1" s="1" t="s">
        <v>0</v>
      </c>
      <c r="B1" s="1" t="s">
        <v>2</v>
      </c>
      <c r="C1" s="2" t="s">
        <v>1</v>
      </c>
      <c r="D1" s="1" t="s">
        <v>3</v>
      </c>
      <c r="E1" s="2" t="s">
        <v>1</v>
      </c>
      <c r="F1" s="7" t="s">
        <v>4</v>
      </c>
      <c r="G1" s="2" t="s">
        <v>1</v>
      </c>
      <c r="H1" s="8" t="s">
        <v>5</v>
      </c>
    </row>
    <row r="2" spans="1:8" x14ac:dyDescent="0.2">
      <c r="A2" s="3">
        <v>1</v>
      </c>
      <c r="B2" s="4">
        <v>0.31</v>
      </c>
      <c r="C2" s="3">
        <v>0.01</v>
      </c>
      <c r="D2" s="5">
        <v>78.92</v>
      </c>
      <c r="E2" s="5">
        <v>3</v>
      </c>
      <c r="F2" s="3">
        <f xml:space="preserve"> B2/5</f>
        <v>6.2E-2</v>
      </c>
      <c r="G2">
        <f xml:space="preserve"> C2/5</f>
        <v>2E-3</v>
      </c>
      <c r="H2" s="4">
        <f>ATAN((15.9/(3*A2))-(A2/(3*15.9)))*180/PI()</f>
        <v>79.273637799182495</v>
      </c>
    </row>
    <row r="3" spans="1:8" x14ac:dyDescent="0.2">
      <c r="A3" s="3">
        <v>4</v>
      </c>
      <c r="B3" s="4">
        <v>0.9</v>
      </c>
      <c r="C3" s="3">
        <v>0.05</v>
      </c>
      <c r="D3" s="5">
        <v>55</v>
      </c>
      <c r="E3" s="5">
        <v>3</v>
      </c>
      <c r="F3" s="4">
        <f t="shared" ref="F3:F11" si="0" xml:space="preserve"> B3/5</f>
        <v>0.18</v>
      </c>
      <c r="G3">
        <f t="shared" ref="G3:G11" si="1" xml:space="preserve"> C3/5</f>
        <v>0.01</v>
      </c>
      <c r="H3" s="4">
        <f t="shared" ref="H3:H11" si="2">ATAN((15.9/(3*A3))-(A3/(3*15.9)))*180/PI()</f>
        <v>51.141286667691361</v>
      </c>
    </row>
    <row r="4" spans="1:8" x14ac:dyDescent="0.2">
      <c r="A4" s="3">
        <v>8</v>
      </c>
      <c r="B4" s="4">
        <v>1.4</v>
      </c>
      <c r="C4" s="3">
        <v>0.05</v>
      </c>
      <c r="D4" s="6">
        <v>27.69</v>
      </c>
      <c r="E4" s="6">
        <v>1.5</v>
      </c>
      <c r="F4" s="4">
        <f t="shared" si="0"/>
        <v>0.27999999999999997</v>
      </c>
      <c r="G4">
        <f t="shared" si="1"/>
        <v>0.01</v>
      </c>
      <c r="H4" s="4">
        <f t="shared" si="2"/>
        <v>26.325520212111652</v>
      </c>
    </row>
    <row r="5" spans="1:8" x14ac:dyDescent="0.2">
      <c r="A5" s="3">
        <v>10</v>
      </c>
      <c r="B5" s="4">
        <v>1.5</v>
      </c>
      <c r="C5" s="3">
        <v>0.05</v>
      </c>
      <c r="D5" s="6">
        <v>17.14</v>
      </c>
      <c r="E5" s="6">
        <v>1.5</v>
      </c>
      <c r="F5" s="4">
        <f t="shared" si="0"/>
        <v>0.3</v>
      </c>
      <c r="G5">
        <f t="shared" si="1"/>
        <v>0.01</v>
      </c>
      <c r="H5" s="4">
        <f t="shared" si="2"/>
        <v>17.763192821092137</v>
      </c>
    </row>
    <row r="6" spans="1:8" x14ac:dyDescent="0.2">
      <c r="A6" s="3">
        <v>16</v>
      </c>
      <c r="B6" s="4">
        <v>1.55</v>
      </c>
      <c r="C6" s="3">
        <v>0.05</v>
      </c>
      <c r="D6" s="4">
        <v>6.75</v>
      </c>
      <c r="E6" s="4">
        <v>0.25</v>
      </c>
      <c r="F6" s="4">
        <f t="shared" si="0"/>
        <v>0.31</v>
      </c>
      <c r="G6">
        <f t="shared" si="1"/>
        <v>0.01</v>
      </c>
      <c r="H6" s="4">
        <f t="shared" si="2"/>
        <v>-0.23948175088822493</v>
      </c>
    </row>
    <row r="7" spans="1:8" x14ac:dyDescent="0.2">
      <c r="A7" s="3">
        <v>20</v>
      </c>
      <c r="B7" s="4">
        <v>1.6</v>
      </c>
      <c r="C7" s="3">
        <v>0.05</v>
      </c>
      <c r="D7" s="4">
        <v>2.77</v>
      </c>
      <c r="E7" s="4">
        <v>0.25</v>
      </c>
      <c r="F7" s="4">
        <f t="shared" si="0"/>
        <v>0.32</v>
      </c>
      <c r="G7">
        <f t="shared" si="1"/>
        <v>0.01</v>
      </c>
      <c r="H7" s="4">
        <f t="shared" si="2"/>
        <v>-8.7708470856737186</v>
      </c>
    </row>
    <row r="8" spans="1:8" x14ac:dyDescent="0.2">
      <c r="A8" s="3">
        <v>30</v>
      </c>
      <c r="B8" s="4">
        <v>1.5</v>
      </c>
      <c r="C8" s="3">
        <v>0.05</v>
      </c>
      <c r="D8" s="6">
        <v>-17.88</v>
      </c>
      <c r="E8" s="6">
        <v>1.5</v>
      </c>
      <c r="F8" s="4">
        <f t="shared" si="0"/>
        <v>0.3</v>
      </c>
      <c r="G8">
        <f t="shared" si="1"/>
        <v>0.01</v>
      </c>
      <c r="H8" s="4">
        <f t="shared" si="2"/>
        <v>-24.335534355295007</v>
      </c>
    </row>
    <row r="9" spans="1:8" x14ac:dyDescent="0.2">
      <c r="A9" s="3">
        <v>40</v>
      </c>
      <c r="B9" s="4">
        <v>1.35</v>
      </c>
      <c r="C9" s="3">
        <v>0.05</v>
      </c>
      <c r="D9" s="6">
        <v>-27.69</v>
      </c>
      <c r="E9" s="6">
        <v>1.5</v>
      </c>
      <c r="F9" s="4">
        <f t="shared" si="0"/>
        <v>0.27</v>
      </c>
      <c r="G9">
        <f t="shared" si="1"/>
        <v>0.01</v>
      </c>
      <c r="H9" s="4">
        <f t="shared" si="2"/>
        <v>-35.224937329494516</v>
      </c>
    </row>
    <row r="10" spans="1:8" x14ac:dyDescent="0.2">
      <c r="A10" s="3">
        <v>80</v>
      </c>
      <c r="B10" s="4">
        <v>0.8</v>
      </c>
      <c r="C10" s="3">
        <v>0.05</v>
      </c>
      <c r="D10" s="5">
        <v>-49.85</v>
      </c>
      <c r="E10" s="5">
        <v>3</v>
      </c>
      <c r="F10" s="4">
        <f t="shared" si="0"/>
        <v>0.16</v>
      </c>
      <c r="G10">
        <f t="shared" si="1"/>
        <v>0.01</v>
      </c>
      <c r="H10" s="4">
        <f t="shared" si="2"/>
        <v>-58.169170752976022</v>
      </c>
    </row>
    <row r="11" spans="1:8" x14ac:dyDescent="0.2">
      <c r="A11" s="3">
        <v>100</v>
      </c>
      <c r="B11" s="4">
        <v>0.6</v>
      </c>
      <c r="C11" s="3">
        <v>0.05</v>
      </c>
      <c r="D11" s="5">
        <v>-55.38</v>
      </c>
      <c r="E11" s="5">
        <v>3</v>
      </c>
      <c r="F11" s="4">
        <f t="shared" si="0"/>
        <v>0.12</v>
      </c>
      <c r="G11">
        <f t="shared" si="1"/>
        <v>0.01</v>
      </c>
      <c r="H11" s="4">
        <f t="shared" si="2"/>
        <v>-63.924177233221492</v>
      </c>
    </row>
  </sheetData>
  <conditionalFormatting sqref="A1:E1">
    <cfRule type="notContainsBlanks" dxfId="7" priority="4">
      <formula>LEN(TRIM(A1))&gt;0</formula>
    </cfRule>
  </conditionalFormatting>
  <conditionalFormatting sqref="F1">
    <cfRule type="notContainsBlanks" dxfId="6" priority="3">
      <formula>LEN(TRIM(F1))&gt;0</formula>
    </cfRule>
  </conditionalFormatting>
  <conditionalFormatting sqref="H1">
    <cfRule type="notContainsBlanks" dxfId="5" priority="2">
      <formula>LEN(TRIM(H1))&gt;0</formula>
    </cfRule>
  </conditionalFormatting>
  <conditionalFormatting sqref="G1">
    <cfRule type="notContainsBlanks" dxfId="4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1"/>
  <sheetViews>
    <sheetView workbookViewId="0">
      <selection activeCell="G19" sqref="G19"/>
    </sheetView>
  </sheetViews>
  <sheetFormatPr defaultColWidth="12.5703125" defaultRowHeight="15.75" customHeight="1" x14ac:dyDescent="0.2"/>
  <sheetData>
    <row r="1" spans="1:8" x14ac:dyDescent="0.2">
      <c r="A1" s="5" t="s">
        <v>0</v>
      </c>
      <c r="B1" s="1" t="s">
        <v>2</v>
      </c>
      <c r="C1" s="2" t="s">
        <v>1</v>
      </c>
      <c r="D1" s="1" t="s">
        <v>3</v>
      </c>
      <c r="E1" s="2" t="s">
        <v>1</v>
      </c>
      <c r="F1" s="7" t="s">
        <v>4</v>
      </c>
      <c r="G1" s="2" t="s">
        <v>1</v>
      </c>
      <c r="H1" s="8"/>
    </row>
    <row r="2" spans="1:8" x14ac:dyDescent="0.2">
      <c r="A2" s="5">
        <v>1</v>
      </c>
      <c r="B2" s="4">
        <v>0.6</v>
      </c>
      <c r="C2" s="4">
        <v>0.01</v>
      </c>
      <c r="D2" s="5">
        <v>81.88</v>
      </c>
      <c r="E2" s="5">
        <v>3</v>
      </c>
      <c r="F2" s="9">
        <f xml:space="preserve"> B2/5</f>
        <v>0.12</v>
      </c>
      <c r="G2">
        <f xml:space="preserve"> C2/5</f>
        <v>2E-3</v>
      </c>
      <c r="H2" s="4"/>
    </row>
    <row r="3" spans="1:8" x14ac:dyDescent="0.2">
      <c r="A3" s="5">
        <v>4</v>
      </c>
      <c r="B3" s="4">
        <v>1.7</v>
      </c>
      <c r="C3" s="4">
        <v>0.05</v>
      </c>
      <c r="D3" s="5">
        <v>55.25</v>
      </c>
      <c r="E3" s="5">
        <v>3</v>
      </c>
      <c r="F3" s="4">
        <f t="shared" ref="F3:F11" si="0" xml:space="preserve"> B3/5</f>
        <v>0.33999999999999997</v>
      </c>
      <c r="G3">
        <f t="shared" ref="G3:G11" si="1" xml:space="preserve"> C3/5</f>
        <v>0.01</v>
      </c>
      <c r="H3" s="4"/>
    </row>
    <row r="4" spans="1:8" x14ac:dyDescent="0.2">
      <c r="A4" s="5">
        <v>8</v>
      </c>
      <c r="B4" s="4">
        <v>2.2000000000000002</v>
      </c>
      <c r="C4" s="4">
        <v>0.05</v>
      </c>
      <c r="D4" s="6">
        <v>27.69</v>
      </c>
      <c r="E4" s="6">
        <v>1.5</v>
      </c>
      <c r="F4" s="4">
        <f t="shared" si="0"/>
        <v>0.44000000000000006</v>
      </c>
      <c r="G4">
        <f t="shared" si="1"/>
        <v>0.01</v>
      </c>
      <c r="H4" s="4"/>
    </row>
    <row r="5" spans="1:8" x14ac:dyDescent="0.2">
      <c r="A5" s="5">
        <v>10</v>
      </c>
      <c r="B5" s="4">
        <v>2.35</v>
      </c>
      <c r="C5" s="4">
        <v>0.05</v>
      </c>
      <c r="D5" s="6">
        <v>17.14</v>
      </c>
      <c r="E5" s="6">
        <v>1.5</v>
      </c>
      <c r="F5" s="4">
        <f t="shared" si="0"/>
        <v>0.47000000000000003</v>
      </c>
      <c r="G5">
        <f t="shared" si="1"/>
        <v>0.01</v>
      </c>
      <c r="H5" s="4"/>
    </row>
    <row r="6" spans="1:8" x14ac:dyDescent="0.2">
      <c r="A6" s="5">
        <v>16</v>
      </c>
      <c r="B6" s="4">
        <v>2.4500000000000002</v>
      </c>
      <c r="C6" s="4">
        <v>0.05</v>
      </c>
      <c r="D6" s="4">
        <v>2.25</v>
      </c>
      <c r="E6" s="4">
        <v>0.25</v>
      </c>
      <c r="F6" s="4">
        <f t="shared" si="0"/>
        <v>0.49000000000000005</v>
      </c>
      <c r="G6">
        <f t="shared" si="1"/>
        <v>0.01</v>
      </c>
      <c r="H6" s="4"/>
    </row>
    <row r="7" spans="1:8" x14ac:dyDescent="0.2">
      <c r="A7" s="5">
        <v>20</v>
      </c>
      <c r="B7" s="4">
        <v>2.4</v>
      </c>
      <c r="C7" s="4">
        <v>0.05</v>
      </c>
      <c r="D7" s="4">
        <v>0.1</v>
      </c>
      <c r="E7" s="4">
        <v>0.05</v>
      </c>
      <c r="F7" s="4">
        <f t="shared" si="0"/>
        <v>0.48</v>
      </c>
      <c r="G7">
        <f t="shared" si="1"/>
        <v>0.01</v>
      </c>
      <c r="H7" s="4"/>
    </row>
    <row r="8" spans="1:8" x14ac:dyDescent="0.2">
      <c r="A8" s="5">
        <v>32</v>
      </c>
      <c r="B8" s="4">
        <v>2.2999999999999998</v>
      </c>
      <c r="C8" s="4">
        <v>0.05</v>
      </c>
      <c r="D8" s="6">
        <v>-18</v>
      </c>
      <c r="E8" s="6">
        <v>1.5</v>
      </c>
      <c r="F8" s="4">
        <f t="shared" si="0"/>
        <v>0.45999999999999996</v>
      </c>
      <c r="G8">
        <f t="shared" si="1"/>
        <v>0.01</v>
      </c>
      <c r="H8" s="4"/>
    </row>
    <row r="9" spans="1:8" x14ac:dyDescent="0.2">
      <c r="A9" s="5">
        <v>40</v>
      </c>
      <c r="B9" s="4">
        <v>2.2000000000000002</v>
      </c>
      <c r="C9" s="4">
        <v>0.05</v>
      </c>
      <c r="D9" s="6">
        <v>-27.69</v>
      </c>
      <c r="E9" s="6">
        <v>1.5</v>
      </c>
      <c r="F9" s="4">
        <f t="shared" si="0"/>
        <v>0.44000000000000006</v>
      </c>
      <c r="G9">
        <f t="shared" si="1"/>
        <v>0.01</v>
      </c>
      <c r="H9" s="4"/>
    </row>
    <row r="10" spans="1:8" x14ac:dyDescent="0.2">
      <c r="A10" s="5">
        <v>80</v>
      </c>
      <c r="B10" s="4">
        <v>1.65</v>
      </c>
      <c r="C10" s="4">
        <v>0.05</v>
      </c>
      <c r="D10" s="5">
        <v>-49.85</v>
      </c>
      <c r="E10" s="5">
        <v>3</v>
      </c>
      <c r="F10" s="4">
        <f t="shared" si="0"/>
        <v>0.32999999999999996</v>
      </c>
      <c r="G10">
        <f t="shared" si="1"/>
        <v>0.01</v>
      </c>
      <c r="H10" s="4"/>
    </row>
    <row r="11" spans="1:8" x14ac:dyDescent="0.2">
      <c r="A11" s="5">
        <v>100</v>
      </c>
      <c r="B11" s="4">
        <v>1.45</v>
      </c>
      <c r="C11" s="4">
        <v>0.05</v>
      </c>
      <c r="D11" s="5">
        <v>-52.62</v>
      </c>
      <c r="E11" s="5">
        <v>3</v>
      </c>
      <c r="F11" s="4">
        <f t="shared" si="0"/>
        <v>0.28999999999999998</v>
      </c>
      <c r="G11">
        <f t="shared" si="1"/>
        <v>0.01</v>
      </c>
      <c r="H11" s="4"/>
    </row>
    <row r="21" spans="1:1" x14ac:dyDescent="0.2">
      <c r="A21" s="3"/>
    </row>
  </sheetData>
  <conditionalFormatting sqref="A1:E1">
    <cfRule type="notContainsBlanks" dxfId="3" priority="5">
      <formula>LEN(TRIM(A1))&gt;0</formula>
    </cfRule>
  </conditionalFormatting>
  <conditionalFormatting sqref="F1">
    <cfRule type="notContainsBlanks" dxfId="2" priority="4">
      <formula>LEN(TRIM(F1))&gt;0</formula>
    </cfRule>
  </conditionalFormatting>
  <conditionalFormatting sqref="H1">
    <cfRule type="notContainsBlanks" dxfId="1" priority="2">
      <formula>LEN(TRIM(H1))&gt;0</formula>
    </cfRule>
  </conditionalFormatting>
  <conditionalFormatting sqref="G1">
    <cfRule type="notContainsBlanks" dxfId="0" priority="1">
      <formula>LEN(TRIM(G1))&gt;0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105B-6F76-4A41-A963-2F416794F54E}">
  <dimension ref="A1:D9"/>
  <sheetViews>
    <sheetView tabSelected="1" workbookViewId="0">
      <selection activeCell="C9" sqref="C9"/>
    </sheetView>
  </sheetViews>
  <sheetFormatPr defaultRowHeight="12.75" x14ac:dyDescent="0.2"/>
  <cols>
    <col min="1" max="1" width="10.42578125" customWidth="1"/>
    <col min="2" max="2" width="12.42578125" bestFit="1" customWidth="1"/>
    <col min="4" max="4" width="12.85546875" bestFit="1" customWidth="1"/>
  </cols>
  <sheetData>
    <row r="1" spans="1:4" ht="14.25" x14ac:dyDescent="0.2">
      <c r="A1" s="10" t="s">
        <v>6</v>
      </c>
      <c r="B1" s="10" t="s">
        <v>7</v>
      </c>
      <c r="C1" s="10" t="s">
        <v>8</v>
      </c>
      <c r="D1" s="10" t="s">
        <v>9</v>
      </c>
    </row>
    <row r="2" spans="1:4" x14ac:dyDescent="0.2">
      <c r="A2">
        <v>16</v>
      </c>
      <c r="B2" s="11">
        <f xml:space="preserve"> 1/(2*PI()*A2*1000)</f>
        <v>9.9471839432434594E-6</v>
      </c>
      <c r="C2" s="12">
        <f xml:space="preserve"> 1 - ABS(B2-(10*10^(-6)))/(10*10^(-6))</f>
        <v>0.99471839432434606</v>
      </c>
      <c r="D2" s="12">
        <f xml:space="preserve"> 1 - ABS(B2-B3)/B2</f>
        <v>0.95808383233532945</v>
      </c>
    </row>
    <row r="3" spans="1:4" x14ac:dyDescent="0.2">
      <c r="A3">
        <v>16.7</v>
      </c>
      <c r="B3" s="11">
        <f t="shared" ref="B3:B9" si="0" xml:space="preserve"> 1/(2*PI()*A3*1000)</f>
        <v>9.5302361132871474E-6</v>
      </c>
      <c r="C3" s="12">
        <f t="shared" ref="C3:D9" si="1" xml:space="preserve"> 1 - ABS(B3-(10*10^(-6)))/(10*10^(-6))</f>
        <v>0.95302361132871483</v>
      </c>
      <c r="D3" s="12">
        <f t="shared" ref="D3:D9" si="2" xml:space="preserve"> 1 - ABS(B3-B4)/B3</f>
        <v>0.99397590361445809</v>
      </c>
    </row>
    <row r="4" spans="1:4" x14ac:dyDescent="0.2">
      <c r="A4">
        <v>16.600000000000001</v>
      </c>
      <c r="B4" s="11">
        <f t="shared" si="0"/>
        <v>9.5876471742105619E-6</v>
      </c>
      <c r="C4" s="12">
        <f t="shared" si="1"/>
        <v>0.95876471742105629</v>
      </c>
      <c r="D4" s="12">
        <f t="shared" si="2"/>
        <v>1</v>
      </c>
    </row>
    <row r="5" spans="1:4" x14ac:dyDescent="0.2">
      <c r="A5">
        <v>16.600000000000001</v>
      </c>
      <c r="B5" s="11">
        <f t="shared" si="0"/>
        <v>9.5876471742105619E-6</v>
      </c>
      <c r="C5" s="12">
        <f t="shared" si="1"/>
        <v>0.95876471742105629</v>
      </c>
      <c r="D5" s="12">
        <f t="shared" si="2"/>
        <v>0.96249999999999991</v>
      </c>
    </row>
    <row r="6" spans="1:4" x14ac:dyDescent="0.2">
      <c r="A6">
        <v>16</v>
      </c>
      <c r="B6" s="11">
        <f t="shared" si="0"/>
        <v>9.9471839432434594E-6</v>
      </c>
      <c r="C6" s="12">
        <f t="shared" si="1"/>
        <v>0.99471839432434606</v>
      </c>
      <c r="D6" s="12">
        <f t="shared" si="2"/>
        <v>0.85106382978723394</v>
      </c>
    </row>
    <row r="7" spans="1:4" x14ac:dyDescent="0.2">
      <c r="A7">
        <v>18.8</v>
      </c>
      <c r="B7" s="11">
        <f t="shared" si="0"/>
        <v>8.4656884623348584E-6</v>
      </c>
      <c r="C7" s="12">
        <f t="shared" si="1"/>
        <v>0.84656884623348594</v>
      </c>
      <c r="D7" s="12">
        <f t="shared" si="2"/>
        <v>-0.16589861751152113</v>
      </c>
    </row>
    <row r="8" spans="1:4" ht="15.75" x14ac:dyDescent="0.25">
      <c r="A8" s="13">
        <v>8.68</v>
      </c>
      <c r="B8" s="11">
        <f t="shared" si="0"/>
        <v>1.8335822936854305E-5</v>
      </c>
      <c r="C8" s="12">
        <f xml:space="preserve"> 1 - ABS(B8-(2*10^(-5)))/(2*10^(-5))</f>
        <v>0.91679114684271512</v>
      </c>
      <c r="D8" s="12"/>
    </row>
    <row r="9" spans="1:4" ht="15.75" x14ac:dyDescent="0.25">
      <c r="A9" s="13">
        <v>34.729999999999997</v>
      </c>
      <c r="B9" s="11">
        <f t="shared" si="0"/>
        <v>4.5826358506160481E-6</v>
      </c>
      <c r="C9" s="12">
        <f xml:space="preserve"> 1 - ABS(B9-(4.7*10^(-6)))/(4.7*10^(-6))</f>
        <v>0.97502890438639322</v>
      </c>
      <c r="D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VF</vt:lpstr>
      <vt:lpstr>NF</vt:lpstr>
      <vt:lpstr>UP</vt:lpstr>
      <vt:lpstr>SP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Agata</cp:lastModifiedBy>
  <dcterms:modified xsi:type="dcterms:W3CDTF">2022-04-30T17:52:32Z</dcterms:modified>
</cp:coreProperties>
</file>