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5820" tabRatio="500"/>
  </bookViews>
  <sheets>
    <sheet name="raw Measurement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4" l="1"/>
  <c r="C29" i="4"/>
  <c r="C30" i="4"/>
  <c r="C31" i="4"/>
  <c r="B18" i="4"/>
  <c r="D46" i="4"/>
  <c r="B15" i="4"/>
  <c r="D41" i="4"/>
  <c r="B17" i="4"/>
  <c r="D38" i="4"/>
  <c r="B14" i="4"/>
  <c r="D34" i="4"/>
  <c r="B16" i="4"/>
  <c r="D32" i="4"/>
  <c r="B13" i="4"/>
  <c r="D27" i="4"/>
  <c r="D35" i="4"/>
  <c r="E35" i="4"/>
  <c r="F35" i="4"/>
  <c r="D31" i="4"/>
  <c r="E31" i="4"/>
  <c r="F31" i="4"/>
  <c r="D43" i="4"/>
  <c r="E43" i="4"/>
  <c r="F43" i="4"/>
  <c r="D42" i="4"/>
  <c r="E42" i="4"/>
  <c r="F42" i="4"/>
  <c r="D44" i="4"/>
  <c r="E44" i="4"/>
  <c r="F44" i="4"/>
  <c r="D29" i="4"/>
  <c r="E29" i="4"/>
  <c r="F29" i="4"/>
  <c r="D30" i="4"/>
  <c r="E30" i="4"/>
  <c r="F30" i="4"/>
  <c r="D36" i="4"/>
  <c r="E36" i="4"/>
  <c r="F36" i="4"/>
  <c r="D37" i="4"/>
  <c r="E37" i="4"/>
  <c r="F37" i="4"/>
  <c r="D45" i="4"/>
  <c r="E45" i="4"/>
  <c r="F45" i="4"/>
  <c r="D28" i="4"/>
  <c r="E28" i="4"/>
  <c r="F28" i="4"/>
  <c r="B7" i="4"/>
  <c r="B6" i="4"/>
  <c r="C44" i="4"/>
  <c r="C35" i="4"/>
  <c r="G44" i="4"/>
  <c r="C37" i="4"/>
  <c r="G37" i="4"/>
  <c r="G30" i="4"/>
  <c r="G31" i="4"/>
  <c r="C45" i="4"/>
  <c r="G45" i="4"/>
  <c r="C42" i="4"/>
  <c r="C36" i="4"/>
  <c r="G42" i="4"/>
  <c r="G29" i="4"/>
  <c r="G36" i="4"/>
  <c r="C43" i="4"/>
  <c r="C28" i="4"/>
  <c r="G35" i="4"/>
  <c r="G43" i="4"/>
  <c r="G28" i="4"/>
</calcChain>
</file>

<file path=xl/sharedStrings.xml><?xml version="1.0" encoding="utf-8"?>
<sst xmlns="http://schemas.openxmlformats.org/spreadsheetml/2006/main" count="57" uniqueCount="50">
  <si>
    <t>speedup</t>
  </si>
  <si>
    <t>measurement #1 [s]</t>
  </si>
  <si>
    <t>#2 [s]</t>
  </si>
  <si>
    <t>#3 [s]</t>
  </si>
  <si>
    <t>measurement #1 [mill. Stencils /s]</t>
  </si>
  <si>
    <t>#2 [mill Stencils/s]</t>
  </si>
  <si>
    <t>average [s]</t>
  </si>
  <si>
    <t>gcc -O3 1 thread, double precision</t>
  </si>
  <si>
    <t>HF ifort -fast -opt-streaming-stores always cpu 1 thread double precision</t>
  </si>
  <si>
    <t>HF ifort -fast -opt-streaming-stores always cpu 12 thread, thread affinity compact (socket), double precision</t>
  </si>
  <si>
    <t>model</t>
  </si>
  <si>
    <t>Mem loads / stores per stencil perfect cache</t>
  </si>
  <si>
    <t>Mem loads / stores per stencil no cache</t>
  </si>
  <si>
    <t>Arithmetic Intensity Perfect cache</t>
  </si>
  <si>
    <t>Arithmetic Intensity No cache</t>
  </si>
  <si>
    <t>Assumption: Always Memory Bandwidth Bounded</t>
  </si>
  <si>
    <t>Xeon X5670 1 Core Sustained Memory Bandwidth GB/s [1]</t>
  </si>
  <si>
    <t>Xeon X5670 1 Socket Sustained Memory Bandwidth GB/s [1]</t>
  </si>
  <si>
    <t>[1]</t>
  </si>
  <si>
    <t>Kepler K20x Sustained Memory Bandwidth GB/s [2]</t>
  </si>
  <si>
    <t>[2]</t>
  </si>
  <si>
    <t>A. Vladimirov, “Arithmetics on Intel’s Sandy Bridge and Westmere CPUs,” 2012. [http://research.colfaxinternational.com/file.axd? file=2012%2F4%2FColfax_FLOPS.pdf; accessed September 28, 2012]</t>
  </si>
  <si>
    <t xml:space="preserve">evaluated using the bandwidth test program provided in the CUDA SDK </t>
  </si>
  <si>
    <t>Bytes per Float</t>
  </si>
  <si>
    <t>Performance Model 1 Core Ideal Cache [M stencils /s]</t>
  </si>
  <si>
    <t>Performance Model 1 Socket Ideal Cache  [M stencils /s]</t>
  </si>
  <si>
    <t>Performance Model 1 Kepler K20x Ideal Cache  [M stencils /s]</t>
  </si>
  <si>
    <t>Performance Model 1 Core No Cache  [M stencils /s]</t>
  </si>
  <si>
    <t>Performance Model 1 Socket No Cache  [M stencils /s]</t>
  </si>
  <si>
    <t>Performance Model 1 Kepler K20x No Cache  [M stencils /s]</t>
  </si>
  <si>
    <t>average [mill Stencils /s]</t>
  </si>
  <si>
    <t>ideal model [mill Stencils /s]</t>
  </si>
  <si>
    <t>% real vs ideal model</t>
  </si>
  <si>
    <t>no cache model</t>
  </si>
  <si>
    <t>CPU 1 Core Double Precision Results</t>
  </si>
  <si>
    <t>Kepler K20x Double Precision Results</t>
  </si>
  <si>
    <t>CPU 1 Socket Double Precision Results (12 Thread, affinity compact)</t>
  </si>
  <si>
    <t>Hybrid Fortran with ifort -fast</t>
  </si>
  <si>
    <t>model speedup (bandwidth ratio)</t>
  </si>
  <si>
    <t>perfect cache model</t>
  </si>
  <si>
    <t>Portable C with icc -fast</t>
  </si>
  <si>
    <t>Accuracy:</t>
  </si>
  <si>
    <t xml:space="preserve">Numerical approximation was compared to analytical solution. All Implementations stay within a root mean square error of 1E-6. Each single point error stays within 1E-4. </t>
  </si>
  <si>
    <t>CUDA C -O3</t>
  </si>
  <si>
    <t>Portable C with PGI OpenACC -fast</t>
  </si>
  <si>
    <t>Portable Fortran with PGI OpenACC -fast</t>
  </si>
  <si>
    <t>Hybrid Fortran with PGI CUDA Fortran -fast</t>
  </si>
  <si>
    <t>Data Size</t>
  </si>
  <si>
    <t>256 x 256 x 100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</si>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</sst>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MR10"/>
    </font>
    <font>
      <sz val="9"/>
      <color theme="1"/>
      <name val="CMR9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 vertical="center" indent="1"/>
    </xf>
    <xf numFmtId="10" fontId="5" fillId="0" borderId="0" xfId="0" applyNumberFormat="1" applyFont="1"/>
    <xf numFmtId="1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 vertical="center" indent="1"/>
    </xf>
    <xf numFmtId="164" fontId="5" fillId="0" borderId="0" xfId="0" applyNumberFormat="1" applyFont="1"/>
    <xf numFmtId="164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left"/>
    </xf>
  </cellXfs>
  <cellStyles count="3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3D</a:t>
            </a:r>
            <a:r>
              <a:rPr lang="de-DE" baseline="0"/>
              <a:t> Diffusion, 1 Core Westmere Xeon CPU </a:t>
            </a:r>
          </a:p>
          <a:p>
            <a:pPr>
              <a:defRPr/>
            </a:pPr>
            <a:r>
              <a:rPr lang="de-DE" baseline="0"/>
              <a:t>[Millions of Stencils per Second]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63158334571386"/>
          <c:y val="0.13970893970894"/>
          <c:w val="0.934816242014559"/>
          <c:h val="0.782647371781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'raw Measurements'!$B$27:$B$32</c:f>
              <c:strCache>
                <c:ptCount val="4"/>
                <c:pt idx="0">
                  <c:v>perfect cache model</c:v>
                </c:pt>
                <c:pt idx="1">
                  <c:v>Portable C with icc -fast</c:v>
                </c:pt>
                <c:pt idx="2">
                  <c:v>Hybrid Fortran with ifort -fast</c:v>
                </c:pt>
                <c:pt idx="3">
                  <c:v>no cache model</c:v>
                </c:pt>
              </c:strCache>
            </c:strRef>
          </c:cat>
          <c:val>
            <c:numRef>
              <c:f>'raw Measurements'!$D$27:$D$32</c:f>
              <c:numCache>
                <c:formatCode>0.0</c:formatCode>
                <c:ptCount val="4"/>
                <c:pt idx="0">
                  <c:v>612.5</c:v>
                </c:pt>
                <c:pt idx="1">
                  <c:v>373.47</c:v>
                </c:pt>
                <c:pt idx="2">
                  <c:v>365.88629</c:v>
                </c:pt>
                <c:pt idx="3">
                  <c:v>153.125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594968"/>
        <c:axId val="-2132046040"/>
      </c:barChart>
      <c:catAx>
        <c:axId val="-213459496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-2132046040"/>
        <c:crosses val="autoZero"/>
        <c:auto val="1"/>
        <c:lblAlgn val="ctr"/>
        <c:lblOffset val="100"/>
        <c:noMultiLvlLbl val="0"/>
      </c:catAx>
      <c:valAx>
        <c:axId val="-2132046040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-2134594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3D Diffusion,</a:t>
            </a:r>
            <a:r>
              <a:rPr lang="de-DE" baseline="0"/>
              <a:t> 6 Core Westmere Xeon CPU (1 Socket)</a:t>
            </a:r>
          </a:p>
          <a:p>
            <a:pPr>
              <a:defRPr/>
            </a:pPr>
            <a:r>
              <a:rPr lang="de-DE" baseline="0"/>
              <a:t> [Millions of Stencils per Second]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'raw Measurements'!$B$34:$B$38</c:f>
              <c:strCache>
                <c:ptCount val="4"/>
                <c:pt idx="0">
                  <c:v>perfect cache model</c:v>
                </c:pt>
                <c:pt idx="1">
                  <c:v>Portable C with icc -fast</c:v>
                </c:pt>
                <c:pt idx="2">
                  <c:v>Hybrid Fortran with ifort -fast</c:v>
                </c:pt>
                <c:pt idx="3">
                  <c:v>no cache model</c:v>
                </c:pt>
              </c:strCache>
            </c:strRef>
          </c:cat>
          <c:val>
            <c:numRef>
              <c:f>'raw Measurements'!$D$34:$D$38</c:f>
              <c:numCache>
                <c:formatCode>0.0</c:formatCode>
                <c:ptCount val="4"/>
                <c:pt idx="0">
                  <c:v>1281.25</c:v>
                </c:pt>
                <c:pt idx="1">
                  <c:v>398.1200000000001</c:v>
                </c:pt>
                <c:pt idx="2">
                  <c:v>397.4448366666666</c:v>
                </c:pt>
                <c:pt idx="3">
                  <c:v>320.3125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869544"/>
        <c:axId val="-2131826680"/>
      </c:barChart>
      <c:catAx>
        <c:axId val="-21318695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-2131826680"/>
        <c:crosses val="autoZero"/>
        <c:auto val="1"/>
        <c:lblAlgn val="ctr"/>
        <c:lblOffset val="100"/>
        <c:noMultiLvlLbl val="0"/>
      </c:catAx>
      <c:valAx>
        <c:axId val="-2131826680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-2131869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3D Diffusion, 1x NVIDIA Kepler K20x</a:t>
            </a:r>
            <a:br>
              <a:rPr lang="de-DE"/>
            </a:br>
            <a:r>
              <a:rPr lang="de-DE"/>
              <a:t>[</a:t>
            </a:r>
            <a:r>
              <a:rPr lang="de-DE" baseline="0"/>
              <a:t>Millions of Stencils per Second]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'raw Measurements'!$B$41:$B$46</c:f>
              <c:strCache>
                <c:ptCount val="6"/>
                <c:pt idx="0">
                  <c:v>perfect cache model</c:v>
                </c:pt>
                <c:pt idx="1">
                  <c:v>CUDA C -O3</c:v>
                </c:pt>
                <c:pt idx="2">
                  <c:v>Portable C with PGI OpenACC -fast</c:v>
                </c:pt>
                <c:pt idx="3">
                  <c:v>Portable Fortran with PGI OpenACC -fast</c:v>
                </c:pt>
                <c:pt idx="4">
                  <c:v>Hybrid Fortran with PGI CUDA Fortran -fast</c:v>
                </c:pt>
                <c:pt idx="5">
                  <c:v>no cache model</c:v>
                </c:pt>
              </c:strCache>
            </c:strRef>
          </c:cat>
          <c:val>
            <c:numRef>
              <c:f>'raw Measurements'!$D$41:$D$46</c:f>
              <c:numCache>
                <c:formatCode>0.0</c:formatCode>
                <c:ptCount val="6"/>
                <c:pt idx="0">
                  <c:v>10589.71875</c:v>
                </c:pt>
                <c:pt idx="1">
                  <c:v>4608.841666666666</c:v>
                </c:pt>
                <c:pt idx="2">
                  <c:v>3769.306666666667</c:v>
                </c:pt>
                <c:pt idx="3">
                  <c:v>4172.516583333333</c:v>
                </c:pt>
                <c:pt idx="4">
                  <c:v>4353.759136666666</c:v>
                </c:pt>
                <c:pt idx="5">
                  <c:v>2647.4296875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877512"/>
        <c:axId val="-2131867864"/>
      </c:barChart>
      <c:catAx>
        <c:axId val="-213187751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-2131867864"/>
        <c:crosses val="autoZero"/>
        <c:auto val="1"/>
        <c:lblAlgn val="ctr"/>
        <c:lblOffset val="100"/>
        <c:noMultiLvlLbl val="0"/>
      </c:catAx>
      <c:valAx>
        <c:axId val="-2131867864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-213187751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baseline="0"/>
              <a:t>Speedup 3D Diffusion</a:t>
            </a:r>
            <a:br>
              <a:rPr lang="de-DE" baseline="0"/>
            </a:br>
            <a:r>
              <a:rPr lang="de-DE" sz="1800" b="1" i="0" u="none" strike="noStrike" baseline="0">
                <a:effectLst/>
              </a:rPr>
              <a:t>1x NVIDIA Kepler K20x </a:t>
            </a:r>
            <a:r>
              <a:rPr lang="de-DE" baseline="0"/>
              <a:t>vs. Portable C on 6 Core Westmere (1 Socket)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'raw Measurements'!$B$40:$B$45</c:f>
              <c:strCache>
                <c:ptCount val="5"/>
                <c:pt idx="0">
                  <c:v>model speedup (bandwidth ratio)</c:v>
                </c:pt>
                <c:pt idx="1">
                  <c:v>CUDA C -O3</c:v>
                </c:pt>
                <c:pt idx="2">
                  <c:v>Portable C with PGI OpenACC -fast</c:v>
                </c:pt>
                <c:pt idx="3">
                  <c:v>Portable Fortran with PGI OpenACC -fast</c:v>
                </c:pt>
                <c:pt idx="4">
                  <c:v>Hybrid Fortran with PGI CUDA Fortran -fast</c:v>
                </c:pt>
              </c:strCache>
            </c:strRef>
          </c:cat>
          <c:val>
            <c:numRef>
              <c:f>'raw Measurements'!$G$40:$G$45</c:f>
              <c:numCache>
                <c:formatCode>0.00</c:formatCode>
                <c:ptCount val="5"/>
                <c:pt idx="0">
                  <c:v>8.265146341463415</c:v>
                </c:pt>
                <c:pt idx="1">
                  <c:v>11.53969555452568</c:v>
                </c:pt>
                <c:pt idx="2">
                  <c:v>9.219595556821417</c:v>
                </c:pt>
                <c:pt idx="3">
                  <c:v>10.48183407810375</c:v>
                </c:pt>
                <c:pt idx="4">
                  <c:v>10.9369931884528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256808"/>
        <c:axId val="-2130253720"/>
      </c:barChart>
      <c:catAx>
        <c:axId val="-21302568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-2130253720"/>
        <c:crosses val="autoZero"/>
        <c:auto val="1"/>
        <c:lblAlgn val="ctr"/>
        <c:lblOffset val="100"/>
        <c:noMultiLvlLbl val="0"/>
      </c:catAx>
      <c:valAx>
        <c:axId val="-2130253720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-2130256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47</xdr:row>
      <xdr:rowOff>165100</xdr:rowOff>
    </xdr:from>
    <xdr:to>
      <xdr:col>6</xdr:col>
      <xdr:colOff>787400</xdr:colOff>
      <xdr:row>79</xdr:row>
      <xdr:rowOff>177800</xdr:rowOff>
    </xdr:to>
    <xdr:graphicFrame macro="">
      <xdr:nvGraphicFramePr>
        <xdr:cNvPr id="2" name="Diagramm 1" title="CPU 1 Core Millions of Stencils Per Secon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241300</xdr:colOff>
      <xdr:row>82</xdr:row>
      <xdr:rowOff>0</xdr:rowOff>
    </xdr:from>
    <xdr:to>
      <xdr:col>6</xdr:col>
      <xdr:colOff>787400</xdr:colOff>
      <xdr:row>114</xdr:row>
      <xdr:rowOff>12700</xdr:rowOff>
    </xdr:to>
    <xdr:graphicFrame macro="">
      <xdr:nvGraphicFramePr>
        <xdr:cNvPr id="3" name="Diagramm 2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215900</xdr:colOff>
      <xdr:row>116</xdr:row>
      <xdr:rowOff>12700</xdr:rowOff>
    </xdr:from>
    <xdr:to>
      <xdr:col>8</xdr:col>
      <xdr:colOff>2032000</xdr:colOff>
      <xdr:row>148</xdr:row>
      <xdr:rowOff>25400</xdr:rowOff>
    </xdr:to>
    <xdr:graphicFrame macro="">
      <xdr:nvGraphicFramePr>
        <xdr:cNvPr id="4" name="Diagramm 3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228600</xdr:colOff>
      <xdr:row>150</xdr:row>
      <xdr:rowOff>127000</xdr:rowOff>
    </xdr:from>
    <xdr:to>
      <xdr:col>8</xdr:col>
      <xdr:colOff>2044700</xdr:colOff>
      <xdr:row>182</xdr:row>
      <xdr:rowOff>139700</xdr:rowOff>
    </xdr:to>
    <xdr:graphicFrame macro="">
      <xdr:nvGraphicFramePr>
        <xdr:cNvPr id="5" name="Diagramm 4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393703</xdr:colOff>
      <xdr:row>52</xdr:row>
      <xdr:rowOff>7749</xdr:rowOff>
    </xdr:from>
    <xdr:to>
      <xdr:col>0</xdr:col>
      <xdr:colOff>1857227</xdr:colOff>
      <xdr:row>76</xdr:row>
      <xdr:rowOff>7747</xdr:rowOff>
    </xdr:to>
    <xdr:sp macro="" textlink="">
      <xdr:nvSpPr>
        <xdr:cNvPr id="6" name="Rechteck 5"/>
        <xdr:cNvSpPr/>
      </xdr:nvSpPr>
      <xdr:spPr>
        <a:xfrm rot="10800000">
          <a:off x="393703" y="8770749"/>
          <a:ext cx="1463524" cy="4571998"/>
        </a:xfrm>
        <a:prstGeom prst="rect">
          <a:avLst/>
        </a:prstGeom>
        <a:gradFill>
          <a:gsLst>
            <a:gs pos="0">
              <a:schemeClr val="tx2">
                <a:lumMod val="75000"/>
              </a:schemeClr>
            </a:gs>
            <a:gs pos="100000">
              <a:schemeClr val="tx2">
                <a:lumMod val="20000"/>
                <a:lumOff val="80000"/>
              </a:schemeClr>
            </a:gs>
            <a:gs pos="51000">
              <a:schemeClr val="tx2">
                <a:lumMod val="60000"/>
                <a:lumOff val="40000"/>
              </a:schemeClr>
            </a:gs>
          </a:gsLst>
        </a:gra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393700</xdr:colOff>
      <xdr:row>48</xdr:row>
      <xdr:rowOff>88900</xdr:rowOff>
    </xdr:from>
    <xdr:to>
      <xdr:col>0</xdr:col>
      <xdr:colOff>1857225</xdr:colOff>
      <xdr:row>52</xdr:row>
      <xdr:rowOff>7749</xdr:rowOff>
    </xdr:to>
    <xdr:sp macro="" textlink="">
      <xdr:nvSpPr>
        <xdr:cNvPr id="7" name="Rechteck 6"/>
        <xdr:cNvSpPr/>
      </xdr:nvSpPr>
      <xdr:spPr>
        <a:xfrm rot="10800000">
          <a:off x="393700" y="8089900"/>
          <a:ext cx="1463525" cy="68084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1973786</xdr:colOff>
      <xdr:row>49</xdr:row>
      <xdr:rowOff>53927</xdr:rowOff>
    </xdr:from>
    <xdr:to>
      <xdr:col>0</xdr:col>
      <xdr:colOff>3874254</xdr:colOff>
      <xdr:row>51</xdr:row>
      <xdr:rowOff>42259</xdr:rowOff>
    </xdr:to>
    <xdr:sp macro="" textlink="">
      <xdr:nvSpPr>
        <xdr:cNvPr id="8" name="Textfeld 7"/>
        <xdr:cNvSpPr txBox="1"/>
      </xdr:nvSpPr>
      <xdr:spPr>
        <a:xfrm>
          <a:off x="1973786" y="8245427"/>
          <a:ext cx="190046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Theoretical Model</a:t>
          </a:r>
        </a:p>
      </xdr:txBody>
    </xdr:sp>
    <xdr:clientData/>
  </xdr:twoCellAnchor>
  <xdr:twoCellAnchor>
    <xdr:from>
      <xdr:col>0</xdr:col>
      <xdr:colOff>2244458</xdr:colOff>
      <xdr:row>53</xdr:row>
      <xdr:rowOff>186582</xdr:rowOff>
    </xdr:from>
    <xdr:to>
      <xdr:col>0</xdr:col>
      <xdr:colOff>3874254</xdr:colOff>
      <xdr:row>55</xdr:row>
      <xdr:rowOff>174914</xdr:rowOff>
    </xdr:to>
    <xdr:sp macro="" textlink="">
      <xdr:nvSpPr>
        <xdr:cNvPr id="9" name="Textfeld 8"/>
        <xdr:cNvSpPr txBox="1"/>
      </xdr:nvSpPr>
      <xdr:spPr>
        <a:xfrm>
          <a:off x="2244458" y="9140082"/>
          <a:ext cx="162979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More Portable</a:t>
          </a:r>
        </a:p>
      </xdr:txBody>
    </xdr:sp>
    <xdr:clientData/>
  </xdr:twoCellAnchor>
  <xdr:twoCellAnchor>
    <xdr:from>
      <xdr:col>0</xdr:col>
      <xdr:colOff>1973786</xdr:colOff>
      <xdr:row>52</xdr:row>
      <xdr:rowOff>122169</xdr:rowOff>
    </xdr:from>
    <xdr:to>
      <xdr:col>0</xdr:col>
      <xdr:colOff>2244458</xdr:colOff>
      <xdr:row>57</xdr:row>
      <xdr:rowOff>5935</xdr:rowOff>
    </xdr:to>
    <xdr:sp macro="" textlink="">
      <xdr:nvSpPr>
        <xdr:cNvPr id="10" name="Pfeil nach oben 9"/>
        <xdr:cNvSpPr/>
      </xdr:nvSpPr>
      <xdr:spPr>
        <a:xfrm>
          <a:off x="1973786" y="8885169"/>
          <a:ext cx="270672" cy="836266"/>
        </a:xfrm>
        <a:prstGeom prst="upArrow">
          <a:avLst/>
        </a:prstGeom>
        <a:gradFill>
          <a:gsLst>
            <a:gs pos="100000">
              <a:schemeClr val="dk1">
                <a:tint val="100000"/>
                <a:shade val="100000"/>
                <a:satMod val="130000"/>
              </a:schemeClr>
            </a:gs>
            <a:gs pos="0">
              <a:schemeClr val="dk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2045622</xdr:colOff>
      <xdr:row>71</xdr:row>
      <xdr:rowOff>18993</xdr:rowOff>
    </xdr:from>
    <xdr:to>
      <xdr:col>0</xdr:col>
      <xdr:colOff>2316294</xdr:colOff>
      <xdr:row>75</xdr:row>
      <xdr:rowOff>93259</xdr:rowOff>
    </xdr:to>
    <xdr:sp macro="" textlink="">
      <xdr:nvSpPr>
        <xdr:cNvPr id="11" name="Pfeil nach oben 10"/>
        <xdr:cNvSpPr/>
      </xdr:nvSpPr>
      <xdr:spPr>
        <a:xfrm flipH="1" flipV="1">
          <a:off x="2045622" y="12401493"/>
          <a:ext cx="270672" cy="836266"/>
        </a:xfrm>
        <a:prstGeom prst="up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2396858</xdr:colOff>
      <xdr:row>71</xdr:row>
      <xdr:rowOff>170928</xdr:rowOff>
    </xdr:from>
    <xdr:to>
      <xdr:col>1</xdr:col>
      <xdr:colOff>200912</xdr:colOff>
      <xdr:row>75</xdr:row>
      <xdr:rowOff>55259</xdr:rowOff>
    </xdr:to>
    <xdr:sp macro="" textlink="">
      <xdr:nvSpPr>
        <xdr:cNvPr id="12" name="Textfeld 11"/>
        <xdr:cNvSpPr txBox="1"/>
      </xdr:nvSpPr>
      <xdr:spPr>
        <a:xfrm>
          <a:off x="2396858" y="12553428"/>
          <a:ext cx="1969654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More Architecture Specific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showRuler="0" workbookViewId="0">
      <selection activeCell="J131" sqref="J131"/>
    </sheetView>
  </sheetViews>
  <sheetFormatPr baseColWidth="10" defaultRowHeight="15" x14ac:dyDescent="0"/>
  <cols>
    <col min="1" max="1" width="54.6640625" style="2" customWidth="1"/>
    <col min="2" max="2" width="39.1640625" style="7" customWidth="1"/>
    <col min="3" max="3" width="25.1640625" style="7" customWidth="1"/>
    <col min="4" max="4" width="25.1640625" style="26" customWidth="1"/>
    <col min="5" max="5" width="25.1640625" style="21" customWidth="1"/>
    <col min="6" max="6" width="19.5" customWidth="1"/>
    <col min="7" max="7" width="10.83203125" style="27"/>
    <col min="8" max="8" width="10.83203125" style="11"/>
    <col min="9" max="9" width="30.83203125" customWidth="1"/>
    <col min="10" max="10" width="17.1640625" customWidth="1"/>
    <col min="11" max="11" width="18" customWidth="1"/>
  </cols>
  <sheetData>
    <row r="1" spans="1:12" s="28" customFormat="1" ht="25">
      <c r="A1" s="29" t="s">
        <v>49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>
      <c r="A2" s="8"/>
      <c r="B2" s="8"/>
      <c r="C2" s="8"/>
      <c r="D2" s="22"/>
      <c r="E2" s="17"/>
      <c r="F2" s="8"/>
      <c r="G2" s="14"/>
      <c r="H2" s="8"/>
      <c r="I2" s="8"/>
      <c r="J2" s="8"/>
      <c r="K2" s="8"/>
      <c r="L2" s="8"/>
    </row>
    <row r="3" spans="1:12">
      <c r="A3" s="8" t="s">
        <v>10</v>
      </c>
      <c r="B3" s="8"/>
      <c r="C3" s="8"/>
      <c r="D3" s="22"/>
      <c r="E3" s="17"/>
      <c r="F3" s="8"/>
      <c r="G3" s="14"/>
      <c r="H3" s="8"/>
      <c r="I3" s="8"/>
      <c r="J3" s="8"/>
      <c r="K3" s="8"/>
      <c r="L3" s="8"/>
    </row>
    <row r="4" spans="1:12">
      <c r="A4" s="8" t="s">
        <v>11</v>
      </c>
      <c r="B4" s="13">
        <v>2</v>
      </c>
      <c r="C4" s="13"/>
      <c r="D4" s="23"/>
      <c r="E4" s="18"/>
      <c r="F4" s="8"/>
      <c r="G4" s="14"/>
      <c r="H4" s="8"/>
      <c r="I4" s="8"/>
      <c r="J4" s="8"/>
      <c r="K4" s="8"/>
      <c r="L4" s="8"/>
    </row>
    <row r="5" spans="1:12">
      <c r="A5" s="8" t="s">
        <v>12</v>
      </c>
      <c r="B5" s="13">
        <v>8</v>
      </c>
      <c r="C5" s="13"/>
      <c r="D5" s="23"/>
      <c r="E5" s="18"/>
      <c r="F5" s="8"/>
      <c r="G5" s="14"/>
      <c r="H5" s="8"/>
      <c r="I5" s="8"/>
      <c r="J5" s="8"/>
      <c r="K5" s="8"/>
      <c r="L5" s="8"/>
    </row>
    <row r="6" spans="1:12">
      <c r="A6" s="8" t="s">
        <v>13</v>
      </c>
      <c r="B6" s="13">
        <f>13/2</f>
        <v>6.5</v>
      </c>
      <c r="C6" s="13"/>
      <c r="D6" s="23"/>
      <c r="E6" s="18"/>
      <c r="F6" s="8"/>
      <c r="G6" s="14"/>
      <c r="H6" s="8"/>
      <c r="I6" s="8"/>
      <c r="J6" s="8"/>
      <c r="K6" s="8"/>
      <c r="L6" s="8"/>
    </row>
    <row r="7" spans="1:12">
      <c r="A7" s="8" t="s">
        <v>14</v>
      </c>
      <c r="B7" s="13">
        <f>13/8</f>
        <v>1.625</v>
      </c>
      <c r="C7" s="13"/>
      <c r="D7" s="23"/>
      <c r="E7" s="18"/>
      <c r="F7" s="8"/>
      <c r="G7" s="14"/>
      <c r="H7" s="8"/>
      <c r="I7" s="8"/>
      <c r="J7" s="8"/>
      <c r="K7" s="8"/>
      <c r="L7" s="8"/>
    </row>
    <row r="8" spans="1:12">
      <c r="A8" s="8" t="s">
        <v>15</v>
      </c>
      <c r="B8" s="14"/>
      <c r="C8" s="14"/>
      <c r="D8" s="22"/>
      <c r="E8" s="17"/>
      <c r="F8" s="8"/>
      <c r="G8" s="14"/>
      <c r="H8" s="8"/>
      <c r="I8" s="8"/>
      <c r="J8" s="8"/>
      <c r="K8" s="8"/>
      <c r="L8" s="8"/>
    </row>
    <row r="9" spans="1:12">
      <c r="A9" s="8" t="s">
        <v>16</v>
      </c>
      <c r="B9" s="13">
        <v>9.8000000000000007</v>
      </c>
      <c r="C9" s="13"/>
      <c r="D9" s="23"/>
      <c r="E9" s="18"/>
      <c r="F9" s="8"/>
      <c r="G9" s="14"/>
      <c r="H9" s="8"/>
      <c r="I9" s="8"/>
      <c r="J9" s="8"/>
      <c r="K9" s="8"/>
      <c r="L9" s="8"/>
    </row>
    <row r="10" spans="1:12">
      <c r="A10" s="8" t="s">
        <v>17</v>
      </c>
      <c r="B10" s="13">
        <v>20.5</v>
      </c>
      <c r="C10" s="13"/>
      <c r="D10" s="23"/>
      <c r="E10" s="18"/>
      <c r="F10" s="8"/>
      <c r="G10" s="14"/>
      <c r="H10" s="8"/>
      <c r="I10" s="8"/>
      <c r="J10" s="8"/>
      <c r="K10" s="8"/>
      <c r="L10" s="8"/>
    </row>
    <row r="11" spans="1:12">
      <c r="A11" s="8" t="s">
        <v>19</v>
      </c>
      <c r="B11" s="12">
        <v>169.43549999999999</v>
      </c>
      <c r="C11" s="12"/>
      <c r="D11" s="23"/>
      <c r="E11" s="18"/>
      <c r="F11" s="8"/>
      <c r="G11" s="14"/>
      <c r="H11" s="8"/>
      <c r="I11" s="8"/>
      <c r="J11" s="8"/>
      <c r="K11" s="8"/>
      <c r="L11" s="8"/>
    </row>
    <row r="12" spans="1:12">
      <c r="A12" s="8" t="s">
        <v>23</v>
      </c>
      <c r="B12" s="12">
        <v>8</v>
      </c>
      <c r="C12" s="12"/>
      <c r="D12" s="23"/>
      <c r="E12" s="18"/>
      <c r="F12" s="8"/>
      <c r="G12" s="14"/>
      <c r="H12" s="8"/>
      <c r="I12" s="8"/>
      <c r="J12" s="8"/>
      <c r="K12" s="8"/>
      <c r="L12" s="8"/>
    </row>
    <row r="13" spans="1:12">
      <c r="A13" s="8" t="s">
        <v>24</v>
      </c>
      <c r="B13" s="12">
        <f>$B$9*1000000000/($B$4*$B$12*1000000)</f>
        <v>612.5</v>
      </c>
      <c r="C13" s="12"/>
      <c r="D13" s="23"/>
      <c r="E13" s="18"/>
      <c r="F13" s="8"/>
      <c r="G13" s="14"/>
      <c r="H13" s="8"/>
      <c r="I13" s="8"/>
      <c r="J13" s="8"/>
      <c r="K13" s="8"/>
      <c r="L13" s="8"/>
    </row>
    <row r="14" spans="1:12">
      <c r="A14" s="8" t="s">
        <v>25</v>
      </c>
      <c r="B14" s="12">
        <f>$B$10*1000000000/($B$4*$B$12*1000000)</f>
        <v>1281.25</v>
      </c>
      <c r="C14" s="12"/>
      <c r="D14" s="23"/>
      <c r="E14" s="18"/>
      <c r="F14" s="8"/>
      <c r="G14" s="14"/>
      <c r="H14" s="8"/>
      <c r="I14" s="8"/>
      <c r="J14" s="8"/>
      <c r="K14" s="8"/>
      <c r="L14" s="8"/>
    </row>
    <row r="15" spans="1:12">
      <c r="A15" s="8" t="s">
        <v>26</v>
      </c>
      <c r="B15" s="12">
        <f>$B$11*1000000000/($B$4*$B$12*1000000)</f>
        <v>10589.71875</v>
      </c>
      <c r="C15" s="12"/>
      <c r="D15" s="23"/>
      <c r="E15" s="18"/>
      <c r="F15" s="8"/>
      <c r="G15" s="14"/>
      <c r="H15" s="8"/>
      <c r="I15" s="8"/>
      <c r="J15" s="8"/>
      <c r="K15" s="8"/>
      <c r="L15" s="8"/>
    </row>
    <row r="16" spans="1:12">
      <c r="A16" s="8" t="s">
        <v>27</v>
      </c>
      <c r="B16" s="12">
        <f>$B$9*1000000000/($B$5*$B$12*1000000)</f>
        <v>153.125</v>
      </c>
      <c r="C16" s="12"/>
      <c r="D16" s="23"/>
      <c r="E16" s="18"/>
      <c r="F16" s="8"/>
      <c r="G16" s="14"/>
      <c r="H16" s="8"/>
      <c r="I16" s="8"/>
      <c r="J16" s="8"/>
      <c r="K16" s="8"/>
      <c r="L16" s="8"/>
    </row>
    <row r="17" spans="1:14">
      <c r="A17" s="8" t="s">
        <v>28</v>
      </c>
      <c r="B17" s="12">
        <f>$B$10*1000000000/($B$5*$B$12*1000000)</f>
        <v>320.3125</v>
      </c>
      <c r="C17" s="12"/>
      <c r="D17" s="23"/>
      <c r="E17" s="18"/>
      <c r="F17" s="8"/>
      <c r="G17" s="14"/>
      <c r="H17" s="8"/>
      <c r="I17" s="8"/>
      <c r="J17" s="8"/>
      <c r="K17" s="8"/>
      <c r="L17" s="8"/>
    </row>
    <row r="18" spans="1:14">
      <c r="A18" s="8" t="s">
        <v>29</v>
      </c>
      <c r="B18" s="12">
        <f>$B$11*1000000000/($B$5*$B$12*1000000)</f>
        <v>2647.4296875</v>
      </c>
      <c r="C18" s="12"/>
      <c r="D18" s="23"/>
      <c r="E18" s="18"/>
      <c r="F18" s="8"/>
      <c r="G18" s="14"/>
      <c r="H18" s="8"/>
      <c r="I18" s="8"/>
      <c r="J18" s="8"/>
      <c r="K18" s="8"/>
      <c r="L18" s="8"/>
    </row>
    <row r="19" spans="1:14">
      <c r="A19" s="8"/>
      <c r="B19" s="12"/>
      <c r="C19" s="12"/>
      <c r="D19" s="23"/>
      <c r="E19" s="18"/>
      <c r="F19" s="8"/>
      <c r="G19" s="14"/>
      <c r="H19" s="8"/>
      <c r="I19" s="8"/>
      <c r="J19" s="8"/>
      <c r="K19" s="8"/>
      <c r="L19" s="8"/>
    </row>
    <row r="20" spans="1:14">
      <c r="A20" s="2" t="s">
        <v>18</v>
      </c>
      <c r="B20" s="15" t="s">
        <v>21</v>
      </c>
      <c r="C20" s="15"/>
      <c r="D20" s="24"/>
      <c r="E20" s="19"/>
    </row>
    <row r="21" spans="1:14">
      <c r="A21" s="2" t="s">
        <v>20</v>
      </c>
      <c r="B21" s="15" t="s">
        <v>22</v>
      </c>
      <c r="C21" s="16"/>
      <c r="D21" s="25"/>
      <c r="E21" s="20"/>
    </row>
    <row r="23" spans="1:14">
      <c r="A23" s="2" t="s">
        <v>41</v>
      </c>
      <c r="B23" s="13" t="s">
        <v>42</v>
      </c>
    </row>
    <row r="24" spans="1:14">
      <c r="A24" s="2" t="s">
        <v>47</v>
      </c>
      <c r="B24" s="4" t="s">
        <v>48</v>
      </c>
    </row>
    <row r="25" spans="1:14">
      <c r="C25" s="2" t="s">
        <v>6</v>
      </c>
      <c r="D25" s="26" t="s">
        <v>30</v>
      </c>
      <c r="E25" s="2" t="s">
        <v>31</v>
      </c>
      <c r="F25" s="21" t="s">
        <v>32</v>
      </c>
      <c r="G25" s="7" t="s">
        <v>0</v>
      </c>
      <c r="H25" s="9" t="s">
        <v>1</v>
      </c>
      <c r="I25" s="2" t="s">
        <v>2</v>
      </c>
      <c r="J25" s="2" t="s">
        <v>3</v>
      </c>
      <c r="K25" s="9" t="s">
        <v>4</v>
      </c>
      <c r="L25" s="9" t="s">
        <v>5</v>
      </c>
      <c r="M25" s="9" t="s">
        <v>5</v>
      </c>
      <c r="N25" s="9"/>
    </row>
    <row r="26" spans="1:14">
      <c r="A26" s="2" t="s">
        <v>34</v>
      </c>
      <c r="C26" s="2"/>
      <c r="E26" s="2"/>
      <c r="F26" s="21"/>
      <c r="G26" s="7"/>
      <c r="H26" s="9"/>
      <c r="I26" s="2"/>
      <c r="J26" s="2"/>
      <c r="K26" s="9"/>
      <c r="L26" s="9"/>
      <c r="M26" s="9"/>
      <c r="N26" s="9"/>
    </row>
    <row r="27" spans="1:14">
      <c r="B27" s="4" t="s">
        <v>39</v>
      </c>
      <c r="D27" s="26">
        <f>B13</f>
        <v>612.5</v>
      </c>
      <c r="E27" s="2"/>
      <c r="F27" s="21"/>
      <c r="G27" s="7"/>
      <c r="H27" s="9"/>
      <c r="I27" s="2"/>
      <c r="J27" s="2"/>
      <c r="K27" s="9"/>
      <c r="L27" s="9"/>
      <c r="M27" s="9"/>
      <c r="N27" s="9"/>
    </row>
    <row r="28" spans="1:14">
      <c r="B28" t="s">
        <v>40</v>
      </c>
      <c r="C28" s="3">
        <f>AVERAGE(H28:J28)</f>
        <v>115.03333333333335</v>
      </c>
      <c r="D28" s="26">
        <f>AVERAGE(K28:M28)</f>
        <v>373.47</v>
      </c>
      <c r="E28" s="3">
        <f>$B$13</f>
        <v>612.5</v>
      </c>
      <c r="F28" s="21">
        <f>D28/E28</f>
        <v>0.60974693877551023</v>
      </c>
      <c r="G28" s="7">
        <f>$C$35/C28</f>
        <v>0.93798898869892766</v>
      </c>
      <c r="H28" s="1">
        <v>115</v>
      </c>
      <c r="I28" s="10">
        <v>115</v>
      </c>
      <c r="J28" s="10">
        <v>115.1</v>
      </c>
      <c r="K28" s="1">
        <v>373.36</v>
      </c>
      <c r="L28" s="1">
        <v>373.38</v>
      </c>
      <c r="M28" s="1">
        <v>373.67</v>
      </c>
    </row>
    <row r="29" spans="1:14">
      <c r="B29" t="s">
        <v>37</v>
      </c>
      <c r="C29" s="3">
        <f t="shared" ref="C29:C31" si="0">AVERAGE(H29:J29)</f>
        <v>117.39333333333333</v>
      </c>
      <c r="D29" s="26">
        <f>AVERAGE(K29:M29)</f>
        <v>365.88628999999997</v>
      </c>
      <c r="E29" s="3">
        <f>$B$13</f>
        <v>612.5</v>
      </c>
      <c r="F29" s="21">
        <f>D29/E29</f>
        <v>0.59736537142857138</v>
      </c>
      <c r="G29" s="7">
        <f>$C$35/C29</f>
        <v>0.91913226191152242</v>
      </c>
      <c r="H29" s="1">
        <v>117.39</v>
      </c>
      <c r="I29" s="1">
        <v>117.43</v>
      </c>
      <c r="J29" s="1">
        <v>117.36</v>
      </c>
      <c r="K29" s="1">
        <v>365.90314000000001</v>
      </c>
      <c r="L29" s="1">
        <v>365.76573000000002</v>
      </c>
      <c r="M29" s="1">
        <v>365.99</v>
      </c>
    </row>
    <row r="30" spans="1:14" hidden="1">
      <c r="B30" t="s">
        <v>8</v>
      </c>
      <c r="C30" s="3">
        <f t="shared" si="0"/>
        <v>120.10333333333334</v>
      </c>
      <c r="D30" s="26">
        <f>AVERAGE(L30:M30)</f>
        <v>356.95979999999997</v>
      </c>
      <c r="E30" s="3">
        <f>$B$13</f>
        <v>612.5</v>
      </c>
      <c r="F30" s="21">
        <f>D30/E30</f>
        <v>0.5827915102040816</v>
      </c>
      <c r="G30" s="7">
        <f>$C$35/C30</f>
        <v>0.89839305042879736</v>
      </c>
      <c r="H30" s="10">
        <v>119.65</v>
      </c>
      <c r="I30" s="10">
        <v>120.24</v>
      </c>
      <c r="J30" s="10">
        <v>120.42</v>
      </c>
      <c r="K30" s="10">
        <v>358.98183999999998</v>
      </c>
      <c r="L30" s="10">
        <v>357.22179</v>
      </c>
      <c r="M30" s="10">
        <v>356.69781</v>
      </c>
    </row>
    <row r="31" spans="1:14" hidden="1">
      <c r="B31" t="s">
        <v>7</v>
      </c>
      <c r="C31" s="3">
        <f t="shared" si="0"/>
        <v>291.39999999999998</v>
      </c>
      <c r="D31" s="26">
        <f>AVERAGE(K31:M31)</f>
        <v>147</v>
      </c>
      <c r="E31" s="3">
        <f>$B$13</f>
        <v>612.5</v>
      </c>
      <c r="F31" s="21">
        <f>D31/E31</f>
        <v>0.24</v>
      </c>
      <c r="G31" s="7">
        <f>$C$35/C31</f>
        <v>0.37028140013726835</v>
      </c>
      <c r="H31" s="1">
        <v>291.39999999999998</v>
      </c>
      <c r="I31" s="10"/>
      <c r="J31" s="10"/>
      <c r="K31" s="1">
        <v>147</v>
      </c>
      <c r="L31" s="1"/>
      <c r="M31" s="1"/>
    </row>
    <row r="32" spans="1:14">
      <c r="B32" s="4" t="s">
        <v>33</v>
      </c>
      <c r="D32" s="26">
        <f>B16</f>
        <v>153.125</v>
      </c>
      <c r="E32" s="2"/>
      <c r="F32" s="21"/>
      <c r="G32" s="7"/>
      <c r="H32" s="9"/>
      <c r="I32" s="2"/>
      <c r="J32" s="2"/>
      <c r="K32" s="9"/>
      <c r="L32" s="9"/>
      <c r="M32" s="9"/>
      <c r="N32" s="9"/>
    </row>
    <row r="33" spans="1:13">
      <c r="A33" s="2" t="s">
        <v>36</v>
      </c>
      <c r="B33"/>
      <c r="E33" s="7"/>
      <c r="F33" s="21"/>
      <c r="G33" s="6"/>
      <c r="I33" s="11"/>
    </row>
    <row r="34" spans="1:13">
      <c r="B34" s="4" t="s">
        <v>39</v>
      </c>
      <c r="D34" s="26">
        <f>B14</f>
        <v>1281.25</v>
      </c>
      <c r="E34" s="7"/>
      <c r="F34" s="21"/>
      <c r="G34" s="6"/>
      <c r="I34" s="11"/>
    </row>
    <row r="35" spans="1:13">
      <c r="B35" t="s">
        <v>40</v>
      </c>
      <c r="C35" s="3">
        <f t="shared" ref="C35" si="1">AVERAGE(H35:J35)</f>
        <v>107.89999999999999</v>
      </c>
      <c r="D35" s="26">
        <f t="shared" ref="D35" si="2">AVERAGE(K35:M35)</f>
        <v>398.12000000000006</v>
      </c>
      <c r="E35" s="3">
        <f>$B$14</f>
        <v>1281.25</v>
      </c>
      <c r="F35" s="21">
        <f t="shared" ref="F35" si="3">D35/E35</f>
        <v>0.31072780487804885</v>
      </c>
      <c r="G35" s="7">
        <f>$C$35/C35</f>
        <v>1</v>
      </c>
      <c r="H35" s="1">
        <v>107.8</v>
      </c>
      <c r="I35" s="10">
        <v>107.9</v>
      </c>
      <c r="J35" s="10">
        <v>108</v>
      </c>
      <c r="K35" s="1">
        <v>398.36</v>
      </c>
      <c r="L35" s="1">
        <v>398.23</v>
      </c>
      <c r="M35" s="1">
        <v>397.77</v>
      </c>
    </row>
    <row r="36" spans="1:13">
      <c r="B36" t="s">
        <v>37</v>
      </c>
      <c r="C36" s="3">
        <f>AVERAGE(H36:J36)</f>
        <v>108.07</v>
      </c>
      <c r="D36" s="26">
        <f>AVERAGE(K36:M36)</f>
        <v>397.44483666666662</v>
      </c>
      <c r="E36" s="3">
        <f t="shared" ref="E36:E37" si="4">$B$14</f>
        <v>1281.25</v>
      </c>
      <c r="F36" s="21">
        <f>D36/E36</f>
        <v>0.31020084813008125</v>
      </c>
      <c r="G36" s="7">
        <f>$C$35/C36</f>
        <v>0.99842694549828814</v>
      </c>
      <c r="H36" s="10">
        <v>108.07</v>
      </c>
      <c r="I36" s="10">
        <v>108.12</v>
      </c>
      <c r="J36" s="10">
        <v>108.02</v>
      </c>
      <c r="K36" s="10">
        <v>397.44792999999999</v>
      </c>
      <c r="L36" s="10">
        <v>397.25903</v>
      </c>
      <c r="M36" s="10">
        <v>397.62754999999999</v>
      </c>
    </row>
    <row r="37" spans="1:13" hidden="1">
      <c r="B37" t="s">
        <v>9</v>
      </c>
      <c r="C37" s="3">
        <f>AVERAGE(H37:J37)</f>
        <v>107.91000000000001</v>
      </c>
      <c r="D37" s="26">
        <f>AVERAGE(K37:M37)</f>
        <v>398.04460333333333</v>
      </c>
      <c r="E37" s="3">
        <f t="shared" si="4"/>
        <v>1281.25</v>
      </c>
      <c r="F37" s="21">
        <f>D37/E37</f>
        <v>0.31066895869918698</v>
      </c>
      <c r="G37" s="7">
        <f>$C$35/C37</f>
        <v>0.9999073301825594</v>
      </c>
      <c r="H37" s="10">
        <v>107.94</v>
      </c>
      <c r="I37" s="10">
        <v>107.88</v>
      </c>
      <c r="J37" s="10">
        <v>107.91</v>
      </c>
      <c r="K37" s="10">
        <v>397.94263999999998</v>
      </c>
      <c r="L37" s="10">
        <v>398.16316999999998</v>
      </c>
      <c r="M37" s="10">
        <v>398.02800000000002</v>
      </c>
    </row>
    <row r="38" spans="1:13">
      <c r="B38" s="4" t="s">
        <v>33</v>
      </c>
      <c r="D38" s="26">
        <f>B17</f>
        <v>320.3125</v>
      </c>
      <c r="E38" s="3"/>
      <c r="F38" s="21"/>
      <c r="G38" s="7"/>
      <c r="H38" s="10"/>
      <c r="I38" s="10"/>
      <c r="J38" s="10"/>
      <c r="K38" s="10"/>
      <c r="L38" s="10"/>
      <c r="M38" s="10"/>
    </row>
    <row r="39" spans="1:13">
      <c r="A39" s="2" t="s">
        <v>35</v>
      </c>
      <c r="B39"/>
      <c r="E39" s="7"/>
      <c r="F39" s="21"/>
      <c r="G39" s="6"/>
      <c r="I39" s="11"/>
    </row>
    <row r="40" spans="1:13">
      <c r="B40" t="s">
        <v>38</v>
      </c>
      <c r="E40" s="7"/>
      <c r="F40" s="21"/>
      <c r="G40" s="5">
        <f>B15/B14</f>
        <v>8.2651463414634154</v>
      </c>
      <c r="I40" s="11"/>
    </row>
    <row r="41" spans="1:13" hidden="1">
      <c r="B41" s="4" t="s">
        <v>39</v>
      </c>
      <c r="D41" s="26">
        <f>B15</f>
        <v>10589.71875</v>
      </c>
      <c r="E41" s="7"/>
      <c r="F41" s="21"/>
      <c r="I41" s="11"/>
    </row>
    <row r="42" spans="1:13">
      <c r="B42" s="6" t="s">
        <v>43</v>
      </c>
      <c r="C42" s="3">
        <f>AVERAGE(H42:J42)</f>
        <v>9.3503333333333334</v>
      </c>
      <c r="D42" s="26">
        <f>AVERAGE(K42:M42)</f>
        <v>4608.8416666666662</v>
      </c>
      <c r="E42" s="3">
        <f t="shared" ref="E42:E44" si="5">$B$15</f>
        <v>10589.71875</v>
      </c>
      <c r="F42" s="21">
        <f>D42/E42</f>
        <v>0.43521851481340484</v>
      </c>
      <c r="G42" s="7">
        <f>$C$35/C42</f>
        <v>11.539695554525684</v>
      </c>
      <c r="H42" s="10">
        <v>9.3420000000000005</v>
      </c>
      <c r="I42" s="10">
        <v>9.3960000000000008</v>
      </c>
      <c r="J42" s="10">
        <v>9.3130000000000006</v>
      </c>
      <c r="K42" s="10">
        <v>4613.7</v>
      </c>
      <c r="L42" s="10">
        <v>4584.2550000000001</v>
      </c>
      <c r="M42" s="10">
        <v>4628.57</v>
      </c>
    </row>
    <row r="43" spans="1:13">
      <c r="B43" s="6" t="s">
        <v>44</v>
      </c>
      <c r="C43" s="3">
        <f>AVERAGE(H43:J43)</f>
        <v>11.703333333333333</v>
      </c>
      <c r="D43" s="26">
        <f>AVERAGE(K43:M43)</f>
        <v>3769.3066666666668</v>
      </c>
      <c r="E43" s="3">
        <f>$B$15</f>
        <v>10589.71875</v>
      </c>
      <c r="F43" s="21">
        <f>D43/E43</f>
        <v>0.3559402053682178</v>
      </c>
      <c r="G43" s="7">
        <f>$C$35/C43</f>
        <v>9.2195955568214174</v>
      </c>
      <c r="H43" s="1">
        <v>11.71</v>
      </c>
      <c r="I43" s="10">
        <v>11.7</v>
      </c>
      <c r="J43" s="10">
        <v>11.7</v>
      </c>
      <c r="K43" s="10">
        <v>3767.81</v>
      </c>
      <c r="L43" s="10">
        <v>3768.82</v>
      </c>
      <c r="M43" s="10">
        <v>3771.29</v>
      </c>
    </row>
    <row r="44" spans="1:13">
      <c r="B44" s="6" t="s">
        <v>45</v>
      </c>
      <c r="C44" s="3">
        <f t="shared" ref="C44" si="6">AVERAGE(H44:J44)</f>
        <v>10.294</v>
      </c>
      <c r="D44" s="26">
        <f>AVERAGE(K44:M44)</f>
        <v>4172.5165833333331</v>
      </c>
      <c r="E44" s="3">
        <f t="shared" si="5"/>
        <v>10589.71875</v>
      </c>
      <c r="F44" s="21">
        <f>D44/E44</f>
        <v>0.39401580739179998</v>
      </c>
      <c r="G44" s="7">
        <f>$C$35/C44</f>
        <v>10.481834078103748</v>
      </c>
      <c r="H44" s="1">
        <v>10.337999999999999</v>
      </c>
      <c r="I44" s="10">
        <v>10.241</v>
      </c>
      <c r="J44" s="10">
        <v>10.303000000000001</v>
      </c>
      <c r="K44" s="1">
        <v>4154.6654099999996</v>
      </c>
      <c r="L44" s="1">
        <v>4193.9972299999999</v>
      </c>
      <c r="M44" s="1">
        <v>4168.8871099999997</v>
      </c>
    </row>
    <row r="45" spans="1:13">
      <c r="B45" s="6" t="s">
        <v>46</v>
      </c>
      <c r="C45" s="3">
        <f>AVERAGE(H45:J45)</f>
        <v>9.8656000000000006</v>
      </c>
      <c r="D45" s="26">
        <f>AVERAGE(K45:M45)</f>
        <v>4353.7591366666666</v>
      </c>
      <c r="E45" s="3">
        <f t="shared" ref="E45" si="7">$B$15</f>
        <v>10589.71875</v>
      </c>
      <c r="F45" s="21">
        <f>D45/E45</f>
        <v>0.41113076177463792</v>
      </c>
      <c r="G45" s="7">
        <f>$C$35/C45</f>
        <v>10.936993188452805</v>
      </c>
      <c r="H45" s="10">
        <v>9.8560999999999996</v>
      </c>
      <c r="I45" s="10">
        <v>9.8604000000000003</v>
      </c>
      <c r="J45" s="10">
        <v>9.8803000000000001</v>
      </c>
      <c r="K45" s="10">
        <v>4356.0507100000004</v>
      </c>
      <c r="L45" s="10">
        <v>4357.9433099999997</v>
      </c>
      <c r="M45" s="10">
        <v>4347.2833899999996</v>
      </c>
    </row>
    <row r="46" spans="1:13">
      <c r="B46" s="4" t="s">
        <v>33</v>
      </c>
      <c r="C46" s="3"/>
      <c r="D46" s="26">
        <f>B18</f>
        <v>2647.4296875</v>
      </c>
      <c r="E46" s="3"/>
      <c r="F46" s="21"/>
      <c r="G46" s="7"/>
      <c r="H46" s="10"/>
      <c r="I46" s="10"/>
      <c r="J46" s="10"/>
      <c r="K46" s="10"/>
      <c r="L46" s="10"/>
      <c r="M46" s="10"/>
    </row>
  </sheetData>
  <mergeCells count="1">
    <mergeCell ref="A1:L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 Measurements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Müller</dc:creator>
  <cp:lastModifiedBy>Michel Müller</cp:lastModifiedBy>
  <dcterms:created xsi:type="dcterms:W3CDTF">2012-09-28T01:39:00Z</dcterms:created>
  <dcterms:modified xsi:type="dcterms:W3CDTF">2014-07-22T09:19:02Z</dcterms:modified>
</cp:coreProperties>
</file>