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8800" windowHeight="17480" tabRatio="500"/>
  </bookViews>
  <sheets>
    <sheet name="Single Prec." sheetId="4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4" l="1"/>
  <c r="D43" i="4"/>
  <c r="B13" i="4"/>
  <c r="B16" i="4"/>
  <c r="D41" i="4"/>
  <c r="E43" i="4"/>
  <c r="D44" i="4"/>
  <c r="E44" i="4"/>
  <c r="D45" i="4"/>
  <c r="E45" i="4"/>
  <c r="D42" i="4"/>
  <c r="E42" i="4"/>
  <c r="D37" i="4"/>
  <c r="B15" i="4"/>
  <c r="D35" i="4"/>
  <c r="E37" i="4"/>
  <c r="D36" i="4"/>
  <c r="E36" i="4"/>
  <c r="D30" i="4"/>
  <c r="B11" i="4"/>
  <c r="B14" i="4"/>
  <c r="D28" i="4"/>
  <c r="E30" i="4"/>
  <c r="D31" i="4"/>
  <c r="E31" i="4"/>
  <c r="D32" i="4"/>
  <c r="E32" i="4"/>
  <c r="D33" i="4"/>
  <c r="E33" i="4"/>
  <c r="D38" i="4"/>
  <c r="E38" i="4"/>
  <c r="E41" i="4"/>
  <c r="D29" i="4"/>
  <c r="E29" i="4"/>
  <c r="C36" i="4"/>
  <c r="C30" i="4"/>
  <c r="F30" i="4"/>
  <c r="F40" i="4"/>
  <c r="B8" i="4"/>
  <c r="C31" i="4"/>
  <c r="C32" i="4"/>
  <c r="C33" i="4"/>
  <c r="C44" i="4"/>
  <c r="F44" i="4"/>
  <c r="C38" i="4"/>
  <c r="F38" i="4"/>
  <c r="F32" i="4"/>
  <c r="F33" i="4"/>
  <c r="C45" i="4"/>
  <c r="F45" i="4"/>
  <c r="C42" i="4"/>
  <c r="C37" i="4"/>
  <c r="F42" i="4"/>
  <c r="F31" i="4"/>
  <c r="F37" i="4"/>
  <c r="C43" i="4"/>
  <c r="C29" i="4"/>
  <c r="F36" i="4"/>
  <c r="F43" i="4"/>
  <c r="F29" i="4"/>
</calcChain>
</file>

<file path=xl/sharedStrings.xml><?xml version="1.0" encoding="utf-8"?>
<sst xmlns="http://schemas.openxmlformats.org/spreadsheetml/2006/main" count="58" uniqueCount="53">
  <si>
    <t>speedup</t>
  </si>
  <si>
    <t>measurement #1 [s]</t>
  </si>
  <si>
    <t>#2 [s]</t>
  </si>
  <si>
    <t>#3 [s]</t>
  </si>
  <si>
    <t>average [s]</t>
  </si>
  <si>
    <t>gcc -O3 1 thread, double precision</t>
  </si>
  <si>
    <t>HF ifort -fast -opt-streaming-stores always cpu 1 thread double precision</t>
  </si>
  <si>
    <t>HF ifort -fast -opt-streaming-stores always cpu 12 thread, thread affinity compact (socket), double precision</t>
  </si>
  <si>
    <t>model</t>
  </si>
  <si>
    <t>[1]</t>
  </si>
  <si>
    <t>[2]</t>
  </si>
  <si>
    <t>CPU 1 Core Double Precision Results</t>
  </si>
  <si>
    <t>Kepler K20x Double Precision Results</t>
  </si>
  <si>
    <t>CPU 1 Socket Double Precision Results (12 Thread, affinity compact)</t>
  </si>
  <si>
    <t>Hybrid Fortran with ifort -fast</t>
  </si>
  <si>
    <t>Portable C with icc -fast</t>
  </si>
  <si>
    <t>Mem loads / stores per grid point update</t>
  </si>
  <si>
    <t>sincos operations per grid point update</t>
  </si>
  <si>
    <t>add / mul operations per grid point update</t>
  </si>
  <si>
    <t>sincos cycles per instruction [1] (assumption)</t>
  </si>
  <si>
    <t xml:space="preserve">“Simple SSE and SSE2 optimized sin, cos, log and exp.” http:// gruntthepeon.free.fr/ssemath, 2011. [Online; accessed July 3, 2014 </t>
  </si>
  <si>
    <t>Arithmetic Intensity</t>
  </si>
  <si>
    <t>Assumption: Always Compute Bound</t>
  </si>
  <si>
    <t>[3]</t>
  </si>
  <si>
    <t>http://www.heise.de/ct/artikel/Sechsradantrieb-964898.html</t>
  </si>
  <si>
    <t>Xeon X5670 1 Socket Sustained Double Precision Performance (based on Linpack) [GFLOP/s] [3]</t>
  </si>
  <si>
    <t>Xeon X5670 1 Core Sustained Double Precision Performance (based on Linpack) [GFLOP/s] [3]</t>
  </si>
  <si>
    <t>http://www.hpcwire.com/2012/11/12/nvidia_unveils_1-3_teraflop_gpu_for_supercomputing/</t>
  </si>
  <si>
    <t>Kepler K20x Sustained  Double Precision Performance Performance Linpack [GFLOP/s] [2]</t>
  </si>
  <si>
    <t>Performance Model 1 Core [M grid point updates /s]</t>
  </si>
  <si>
    <t>Performance Model 1 Kepler K20x [M grid point updates /s]</t>
  </si>
  <si>
    <t>Performance Model 1 Socket [M grid point updates /s]</t>
  </si>
  <si>
    <t>$$$</t>
  </si>
  <si>
    <t>average [M grid point updates /s]</t>
  </si>
  <si>
    <t>% real vs model</t>
  </si>
  <si>
    <t>measurement #1 [M grid point updates /s]</t>
  </si>
  <si>
    <t>#2 [M grid point updates /s]</t>
  </si>
  <si>
    <t>model speedup (based on Linpack)</t>
  </si>
  <si>
    <t>Portable C with PGI OpenACC -fast</t>
  </si>
  <si>
    <t>Portable Fortran with PGI OpenACC -fast</t>
  </si>
  <si>
    <t>Hybrid Fortran with PGI CUDA Fortran -fast</t>
  </si>
  <si>
    <t>Portable C with pgcc -fast</t>
  </si>
  <si>
    <t>CUDA C -03</t>
  </si>
  <si>
    <t xml:space="preserve">#3 [M grid point updates /s] </t>
  </si>
  <si>
    <t>N = 256^3</t>
  </si>
  <si>
    <t>Simulated Time:</t>
  </si>
  <si>
    <t>Delta-T</t>
  </si>
  <si>
    <t>1/100 s</t>
  </si>
  <si>
    <t>20 s</t>
  </si>
  <si>
    <t>Number of Particles</t>
  </si>
  <si>
    <t>Accuracy Compared to Reference C Implementation (Root Mean Square Error):</t>
  </si>
  <si>
    <t>Particle Push</t>
  </si>
  <si>
    <t>Break Even Iterations x FLOP/B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</si>
</sst>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MR10"/>
    </font>
    <font>
      <sz val="9"/>
      <color theme="1"/>
      <name val="CMR9"/>
    </font>
    <font>
      <b/>
      <sz val="2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right"/>
    </xf>
    <xf numFmtId="11" fontId="1" fillId="0" borderId="0" xfId="0" applyNumberFormat="1" applyFont="1" applyAlignment="1">
      <alignment horizontal="right"/>
    </xf>
    <xf numFmtId="2" fontId="0" fillId="0" borderId="0" xfId="0" applyNumberFormat="1" applyFont="1" applyAlignment="1">
      <alignment horizontal="right"/>
    </xf>
    <xf numFmtId="2" fontId="1" fillId="0" borderId="0" xfId="0" applyNumberFormat="1" applyFont="1"/>
    <xf numFmtId="2" fontId="0" fillId="0" borderId="0" xfId="0" applyNumberFormat="1"/>
    <xf numFmtId="2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/>
    <xf numFmtId="1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2" fontId="0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 indent="1"/>
    </xf>
    <xf numFmtId="0" fontId="5" fillId="0" borderId="0" xfId="0" applyFont="1"/>
    <xf numFmtId="10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 vertical="center" indent="1"/>
    </xf>
    <xf numFmtId="164" fontId="5" fillId="0" borderId="0" xfId="0" applyNumberFormat="1" applyFont="1"/>
    <xf numFmtId="164" fontId="1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4" fillId="0" borderId="0" xfId="0" applyNumberFormat="1" applyFont="1" applyAlignment="1">
      <alignment horizontal="left" vertical="center" indent="1"/>
    </xf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33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Besuchter Link" xfId="188" builtinId="9" hidden="1"/>
    <cellStyle name="Besuchter Link" xfId="190" builtinId="9" hidden="1"/>
    <cellStyle name="Besuchter Link" xfId="192" builtinId="9" hidden="1"/>
    <cellStyle name="Besuchter Link" xfId="194" builtinId="9" hidden="1"/>
    <cellStyle name="Besuchter Link" xfId="196" builtinId="9" hidden="1"/>
    <cellStyle name="Besuchter Link" xfId="198" builtinId="9" hidden="1"/>
    <cellStyle name="Besuchter Link" xfId="200" builtinId="9" hidden="1"/>
    <cellStyle name="Besuchter Link" xfId="202" builtinId="9" hidden="1"/>
    <cellStyle name="Besuchter Link" xfId="204" builtinId="9" hidden="1"/>
    <cellStyle name="Besuchter Link" xfId="206" builtinId="9" hidden="1"/>
    <cellStyle name="Besuchter Link" xfId="208" builtinId="9" hidden="1"/>
    <cellStyle name="Besuchter Link" xfId="210" builtinId="9" hidden="1"/>
    <cellStyle name="Besuchter Link" xfId="212" builtinId="9" hidden="1"/>
    <cellStyle name="Besuchter Link" xfId="214" builtinId="9" hidden="1"/>
    <cellStyle name="Besuchter Link" xfId="216" builtinId="9" hidden="1"/>
    <cellStyle name="Besuchter Link" xfId="218" builtinId="9" hidden="1"/>
    <cellStyle name="Besuchter Link" xfId="220" builtinId="9" hidden="1"/>
    <cellStyle name="Besuchter Link" xfId="222" builtinId="9" hidden="1"/>
    <cellStyle name="Besuchter Link" xfId="224" builtinId="9" hidden="1"/>
    <cellStyle name="Besuchter Link" xfId="226" builtinId="9" hidden="1"/>
    <cellStyle name="Besuchter Link" xfId="228" builtinId="9" hidden="1"/>
    <cellStyle name="Besuchter Link" xfId="230" builtinId="9" hidden="1"/>
    <cellStyle name="Besuchter Link" xfId="232" builtinId="9" hidden="1"/>
    <cellStyle name="Besuchter Link" xfId="234" builtinId="9" hidden="1"/>
    <cellStyle name="Besuchter Link" xfId="236" builtinId="9" hidden="1"/>
    <cellStyle name="Besuchter Link" xfId="238" builtinId="9" hidden="1"/>
    <cellStyle name="Besuchter Link" xfId="240" builtinId="9" hidden="1"/>
    <cellStyle name="Besuchter Link" xfId="242" builtinId="9" hidden="1"/>
    <cellStyle name="Besuchter Link" xfId="244" builtinId="9" hidden="1"/>
    <cellStyle name="Besuchter Link" xfId="246" builtinId="9" hidden="1"/>
    <cellStyle name="Besuchter Link" xfId="248" builtinId="9" hidden="1"/>
    <cellStyle name="Besuchter Link" xfId="250" builtinId="9" hidden="1"/>
    <cellStyle name="Besuchter Link" xfId="252" builtinId="9" hidden="1"/>
    <cellStyle name="Besuchter Link" xfId="254" builtinId="9" hidden="1"/>
    <cellStyle name="Besuchter Link" xfId="256" builtinId="9" hidden="1"/>
    <cellStyle name="Besuchter Link" xfId="258" builtinId="9" hidden="1"/>
    <cellStyle name="Besuchter Link" xfId="260" builtinId="9" hidden="1"/>
    <cellStyle name="Besuchter Link" xfId="262" builtinId="9" hidden="1"/>
    <cellStyle name="Besuchter Link" xfId="264" builtinId="9" hidden="1"/>
    <cellStyle name="Besuchter Link" xfId="266" builtinId="9" hidden="1"/>
    <cellStyle name="Besuchter Link" xfId="268" builtinId="9" hidden="1"/>
    <cellStyle name="Besuchter Link" xfId="270" builtinId="9" hidden="1"/>
    <cellStyle name="Besuchter Link" xfId="272" builtinId="9" hidden="1"/>
    <cellStyle name="Besuchter Link" xfId="274" builtinId="9" hidden="1"/>
    <cellStyle name="Besuchter Link" xfId="276" builtinId="9" hidden="1"/>
    <cellStyle name="Besuchter Link" xfId="278" builtinId="9" hidden="1"/>
    <cellStyle name="Besuchter Link" xfId="280" builtinId="9" hidden="1"/>
    <cellStyle name="Besuchter Link" xfId="282" builtinId="9" hidden="1"/>
    <cellStyle name="Besuchter Link" xfId="284" builtinId="9" hidden="1"/>
    <cellStyle name="Besuchter Link" xfId="286" builtinId="9" hidden="1"/>
    <cellStyle name="Besuchter Link" xfId="288" builtinId="9" hidden="1"/>
    <cellStyle name="Besuchter Link" xfId="290" builtinId="9" hidden="1"/>
    <cellStyle name="Besuchter Link" xfId="292" builtinId="9" hidden="1"/>
    <cellStyle name="Besuchter Link" xfId="294" builtinId="9" hidden="1"/>
    <cellStyle name="Besuchter Link" xfId="296" builtinId="9" hidden="1"/>
    <cellStyle name="Besuchter Link" xfId="298" builtinId="9" hidden="1"/>
    <cellStyle name="Besuchter Link" xfId="300" builtinId="9" hidden="1"/>
    <cellStyle name="Besuchter Link" xfId="302" builtinId="9" hidden="1"/>
    <cellStyle name="Besuchter Link" xfId="304" builtinId="9" hidden="1"/>
    <cellStyle name="Besuchter Link" xfId="306" builtinId="9" hidden="1"/>
    <cellStyle name="Besuchter Link" xfId="308" builtinId="9" hidden="1"/>
    <cellStyle name="Besuchter Link" xfId="310" builtinId="9" hidden="1"/>
    <cellStyle name="Besuchter Link" xfId="312" builtinId="9" hidden="1"/>
    <cellStyle name="Besuchter Link" xfId="314" builtinId="9" hidden="1"/>
    <cellStyle name="Besuchter Link" xfId="316" builtinId="9" hidden="1"/>
    <cellStyle name="Besuchter Link" xfId="318" builtinId="9" hidden="1"/>
    <cellStyle name="Besuchter Link" xfId="320" builtinId="9" hidden="1"/>
    <cellStyle name="Besuchter Link" xfId="322" builtinId="9" hidden="1"/>
    <cellStyle name="Besuchter Link" xfId="324" builtinId="9" hidden="1"/>
    <cellStyle name="Besuchter Link" xfId="326" builtinId="9" hidden="1"/>
    <cellStyle name="Besuchter Link" xfId="328" builtinId="9" hidden="1"/>
    <cellStyle name="Besuchter Link" xfId="33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Link" xfId="273" builtinId="8" hidden="1"/>
    <cellStyle name="Link" xfId="275" builtinId="8" hidden="1"/>
    <cellStyle name="Link" xfId="277" builtinId="8" hidden="1"/>
    <cellStyle name="Link" xfId="279" builtinId="8" hidden="1"/>
    <cellStyle name="Link" xfId="281" builtinId="8" hidden="1"/>
    <cellStyle name="Link" xfId="283" builtinId="8" hidden="1"/>
    <cellStyle name="Link" xfId="285" builtinId="8" hidden="1"/>
    <cellStyle name="Link" xfId="287" builtinId="8" hidden="1"/>
    <cellStyle name="Link" xfId="289" builtinId="8" hidden="1"/>
    <cellStyle name="Link" xfId="291" builtinId="8" hidden="1"/>
    <cellStyle name="Link" xfId="293" builtinId="8" hidden="1"/>
    <cellStyle name="Link" xfId="295" builtinId="8" hidden="1"/>
    <cellStyle name="Link" xfId="297" builtinId="8" hidden="1"/>
    <cellStyle name="Link" xfId="299" builtinId="8" hidden="1"/>
    <cellStyle name="Link" xfId="301" builtinId="8" hidden="1"/>
    <cellStyle name="Link" xfId="303" builtinId="8" hidden="1"/>
    <cellStyle name="Link" xfId="305" builtinId="8" hidden="1"/>
    <cellStyle name="Link" xfId="307" builtinId="8" hidden="1"/>
    <cellStyle name="Link" xfId="309" builtinId="8" hidden="1"/>
    <cellStyle name="Link" xfId="311" builtinId="8" hidden="1"/>
    <cellStyle name="Link" xfId="313" builtinId="8" hidden="1"/>
    <cellStyle name="Link" xfId="315" builtinId="8" hidden="1"/>
    <cellStyle name="Link" xfId="317" builtinId="8" hidden="1"/>
    <cellStyle name="Link" xfId="319" builtinId="8" hidden="1"/>
    <cellStyle name="Link" xfId="321" builtinId="8" hidden="1"/>
    <cellStyle name="Link" xfId="323" builtinId="8" hidden="1"/>
    <cellStyle name="Link" xfId="325" builtinId="8" hidden="1"/>
    <cellStyle name="Link" xfId="327" builtinId="8" hidden="1"/>
    <cellStyle name="Link" xfId="329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baseline="0"/>
              <a:t>Particle Push, 1 Core Westmere Xeon CPU </a:t>
            </a:r>
          </a:p>
          <a:p>
            <a:pPr>
              <a:defRPr/>
            </a:pPr>
            <a:r>
              <a:rPr lang="de-DE" baseline="0"/>
              <a:t>[Millions of Point Updates per Second]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63158334571386"/>
          <c:y val="0.13970893970894"/>
          <c:w val="0.934816242014559"/>
          <c:h val="0.7826473717812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'Single Prec.'!$B$28:$B$33</c:f>
              <c:strCache>
                <c:ptCount val="3"/>
                <c:pt idx="0">
                  <c:v>model</c:v>
                </c:pt>
                <c:pt idx="1">
                  <c:v>Portable C with icc -fast</c:v>
                </c:pt>
                <c:pt idx="2">
                  <c:v>Hybrid Fortran with ifort -fast</c:v>
                </c:pt>
              </c:strCache>
            </c:strRef>
          </c:cat>
          <c:val>
            <c:numRef>
              <c:f>'Single Prec.'!$D$28:$D$33</c:f>
              <c:numCache>
                <c:formatCode>0.0</c:formatCode>
                <c:ptCount val="3"/>
                <c:pt idx="0">
                  <c:v>32.0945945945946</c:v>
                </c:pt>
                <c:pt idx="1">
                  <c:v>26.29</c:v>
                </c:pt>
                <c:pt idx="2">
                  <c:v>32.54911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3520504"/>
        <c:axId val="-2103517320"/>
      </c:barChart>
      <c:catAx>
        <c:axId val="-210352050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-2103517320"/>
        <c:crosses val="autoZero"/>
        <c:auto val="1"/>
        <c:lblAlgn val="ctr"/>
        <c:lblOffset val="100"/>
        <c:noMultiLvlLbl val="0"/>
      </c:catAx>
      <c:valAx>
        <c:axId val="-2103517320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-210352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u="none" strike="noStrike" baseline="0">
                <a:effectLst/>
              </a:rPr>
              <a:t>Particle Push</a:t>
            </a:r>
            <a:r>
              <a:rPr lang="de-DE"/>
              <a:t>,</a:t>
            </a:r>
            <a:r>
              <a:rPr lang="de-DE" baseline="0"/>
              <a:t> 6 Core Westmere Xeon CPU (1 Socket)</a:t>
            </a:r>
          </a:p>
          <a:p>
            <a:pPr>
              <a:defRPr/>
            </a:pPr>
            <a:r>
              <a:rPr lang="de-DE" sz="1800" b="1" i="0" baseline="0">
                <a:effectLst/>
              </a:rPr>
              <a:t>[Millions of Point Updates per Second]</a:t>
            </a:r>
            <a:endParaRPr lang="de-DE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'Single Prec.'!$B$35:$B$38</c:f>
              <c:strCache>
                <c:ptCount val="3"/>
                <c:pt idx="0">
                  <c:v>model</c:v>
                </c:pt>
                <c:pt idx="1">
                  <c:v>Portable C with icc -fast</c:v>
                </c:pt>
                <c:pt idx="2">
                  <c:v>Hybrid Fortran with ifort -fast</c:v>
                </c:pt>
              </c:strCache>
            </c:strRef>
          </c:cat>
          <c:val>
            <c:numRef>
              <c:f>'Single Prec.'!$D$35:$D$38</c:f>
              <c:numCache>
                <c:formatCode>0.0</c:formatCode>
                <c:ptCount val="3"/>
                <c:pt idx="0">
                  <c:v>192.5675675675676</c:v>
                </c:pt>
                <c:pt idx="1">
                  <c:v>185.0466666666667</c:v>
                </c:pt>
                <c:pt idx="2">
                  <c:v>238.71718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4404232"/>
        <c:axId val="2121359080"/>
      </c:barChart>
      <c:catAx>
        <c:axId val="-210440423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121359080"/>
        <c:crosses val="autoZero"/>
        <c:auto val="1"/>
        <c:lblAlgn val="ctr"/>
        <c:lblOffset val="100"/>
        <c:noMultiLvlLbl val="0"/>
      </c:catAx>
      <c:valAx>
        <c:axId val="2121359080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-210440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Particle Push, 1x NVIDIA Kepler K20x</a:t>
            </a:r>
          </a:p>
          <a:p>
            <a:pPr>
              <a:defRPr/>
            </a:pPr>
            <a:r>
              <a:rPr lang="de-DE" sz="1800" b="1" i="0" baseline="0">
                <a:effectLst/>
              </a:rPr>
              <a:t>[Millions of Point Updates per Second]</a:t>
            </a:r>
            <a:endParaRPr lang="de-DE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'Single Prec.'!$B$41:$B$45</c:f>
              <c:strCache>
                <c:ptCount val="5"/>
                <c:pt idx="0">
                  <c:v>model</c:v>
                </c:pt>
                <c:pt idx="1">
                  <c:v>CUDA C -03</c:v>
                </c:pt>
                <c:pt idx="2">
                  <c:v>Portable C with PGI OpenACC -fast</c:v>
                </c:pt>
                <c:pt idx="3">
                  <c:v>Portable Fortran with PGI OpenACC -fast</c:v>
                </c:pt>
                <c:pt idx="4">
                  <c:v>Hybrid Fortran with PGI CUDA Fortran -fast</c:v>
                </c:pt>
              </c:strCache>
            </c:strRef>
          </c:cat>
          <c:val>
            <c:numRef>
              <c:f>'Single Prec.'!$D$41:$D$45</c:f>
              <c:numCache>
                <c:formatCode>0.0</c:formatCode>
                <c:ptCount val="5"/>
                <c:pt idx="0">
                  <c:v>3363.513513513513</c:v>
                </c:pt>
                <c:pt idx="1">
                  <c:v>2631.04</c:v>
                </c:pt>
                <c:pt idx="2">
                  <c:v>2921.18</c:v>
                </c:pt>
                <c:pt idx="3">
                  <c:v>3713.018086666667</c:v>
                </c:pt>
                <c:pt idx="4">
                  <c:v>4018.383706666666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227928"/>
        <c:axId val="2122151512"/>
      </c:barChart>
      <c:catAx>
        <c:axId val="212222792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122151512"/>
        <c:crosses val="autoZero"/>
        <c:auto val="1"/>
        <c:lblAlgn val="ctr"/>
        <c:lblOffset val="100"/>
        <c:noMultiLvlLbl val="0"/>
      </c:catAx>
      <c:valAx>
        <c:axId val="2122151512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2122227928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baseline="0"/>
              <a:t>Speedup Particle Push</a:t>
            </a:r>
            <a:br>
              <a:rPr lang="de-DE" baseline="0"/>
            </a:br>
            <a:r>
              <a:rPr lang="de-DE" sz="1800" b="1" i="0" u="none" strike="noStrike" baseline="0">
                <a:effectLst/>
              </a:rPr>
              <a:t>1x NVIDIA Kepler K20x </a:t>
            </a:r>
            <a:r>
              <a:rPr lang="de-DE" baseline="0"/>
              <a:t>vs. Portable C on 6 Core Westmere (1 Socket)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</c:spPr>
          </c:dPt>
          <c:dPt>
            <c:idx val="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'Single Prec.'!$B$40:$B$45</c:f>
              <c:strCache>
                <c:ptCount val="5"/>
                <c:pt idx="0">
                  <c:v>model speedup (based on Linpack)</c:v>
                </c:pt>
                <c:pt idx="1">
                  <c:v>CUDA C -03</c:v>
                </c:pt>
                <c:pt idx="2">
                  <c:v>Portable C with PGI OpenACC -fast</c:v>
                </c:pt>
                <c:pt idx="3">
                  <c:v>Portable Fortran with PGI OpenACC -fast</c:v>
                </c:pt>
                <c:pt idx="4">
                  <c:v>Hybrid Fortran with PGI CUDA Fortran -fast</c:v>
                </c:pt>
              </c:strCache>
            </c:strRef>
          </c:cat>
          <c:val>
            <c:numRef>
              <c:f>'Single Prec.'!$F$40:$F$45</c:f>
              <c:numCache>
                <c:formatCode>0.00</c:formatCode>
                <c:ptCount val="5"/>
                <c:pt idx="0">
                  <c:v>17.46666666666666</c:v>
                </c:pt>
                <c:pt idx="1">
                  <c:v>14.22111866178777</c:v>
                </c:pt>
                <c:pt idx="2">
                  <c:v>15.78932095182821</c:v>
                </c:pt>
                <c:pt idx="3">
                  <c:v>20.06927052019284</c:v>
                </c:pt>
                <c:pt idx="4">
                  <c:v>21.72003864178902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4418552"/>
        <c:axId val="2074421640"/>
      </c:barChart>
      <c:catAx>
        <c:axId val="207441855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2074421640"/>
        <c:crosses val="autoZero"/>
        <c:auto val="1"/>
        <c:lblAlgn val="ctr"/>
        <c:lblOffset val="100"/>
        <c:noMultiLvlLbl val="0"/>
      </c:catAx>
      <c:valAx>
        <c:axId val="20744216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07441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46</xdr:row>
      <xdr:rowOff>165100</xdr:rowOff>
    </xdr:from>
    <xdr:to>
      <xdr:col>5</xdr:col>
      <xdr:colOff>787400</xdr:colOff>
      <xdr:row>78</xdr:row>
      <xdr:rowOff>177800</xdr:rowOff>
    </xdr:to>
    <xdr:graphicFrame macro="">
      <xdr:nvGraphicFramePr>
        <xdr:cNvPr id="2" name="Diagramm 1" title="CPU 1 Core Millions of Stencils Per Secon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241300</xdr:colOff>
      <xdr:row>81</xdr:row>
      <xdr:rowOff>0</xdr:rowOff>
    </xdr:from>
    <xdr:to>
      <xdr:col>5</xdr:col>
      <xdr:colOff>787400</xdr:colOff>
      <xdr:row>113</xdr:row>
      <xdr:rowOff>12700</xdr:rowOff>
    </xdr:to>
    <xdr:graphicFrame macro="">
      <xdr:nvGraphicFramePr>
        <xdr:cNvPr id="3" name="Diagramm 2" title="CPU 1 Core Millions of Stencils Per Secon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215900</xdr:colOff>
      <xdr:row>115</xdr:row>
      <xdr:rowOff>12700</xdr:rowOff>
    </xdr:from>
    <xdr:to>
      <xdr:col>7</xdr:col>
      <xdr:colOff>2032000</xdr:colOff>
      <xdr:row>147</xdr:row>
      <xdr:rowOff>25400</xdr:rowOff>
    </xdr:to>
    <xdr:graphicFrame macro="">
      <xdr:nvGraphicFramePr>
        <xdr:cNvPr id="4" name="Diagramm 3" title="CPU 1 Core Millions of Stencils Per Secon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149</xdr:row>
      <xdr:rowOff>127000</xdr:rowOff>
    </xdr:from>
    <xdr:to>
      <xdr:col>7</xdr:col>
      <xdr:colOff>2044700</xdr:colOff>
      <xdr:row>181</xdr:row>
      <xdr:rowOff>139700</xdr:rowOff>
    </xdr:to>
    <xdr:graphicFrame macro="">
      <xdr:nvGraphicFramePr>
        <xdr:cNvPr id="5" name="Diagramm 4" title="CPU 1 Core Millions of Stencils Per Second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393703</xdr:colOff>
      <xdr:row>51</xdr:row>
      <xdr:rowOff>7749</xdr:rowOff>
    </xdr:from>
    <xdr:to>
      <xdr:col>0</xdr:col>
      <xdr:colOff>1857227</xdr:colOff>
      <xdr:row>75</xdr:row>
      <xdr:rowOff>7747</xdr:rowOff>
    </xdr:to>
    <xdr:sp macro="" textlink="">
      <xdr:nvSpPr>
        <xdr:cNvPr id="6" name="Rechteck 5"/>
        <xdr:cNvSpPr/>
      </xdr:nvSpPr>
      <xdr:spPr>
        <a:xfrm rot="10800000">
          <a:off x="393703" y="8770749"/>
          <a:ext cx="1463524" cy="4571998"/>
        </a:xfrm>
        <a:prstGeom prst="rect">
          <a:avLst/>
        </a:prstGeom>
        <a:gradFill>
          <a:gsLst>
            <a:gs pos="0">
              <a:schemeClr val="tx2">
                <a:lumMod val="75000"/>
              </a:schemeClr>
            </a:gs>
            <a:gs pos="100000">
              <a:schemeClr val="tx2">
                <a:lumMod val="20000"/>
                <a:lumOff val="80000"/>
              </a:schemeClr>
            </a:gs>
            <a:gs pos="51000">
              <a:schemeClr val="tx2">
                <a:lumMod val="60000"/>
                <a:lumOff val="40000"/>
              </a:schemeClr>
            </a:gs>
          </a:gsLst>
        </a:gra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/>
        </a:p>
      </xdr:txBody>
    </xdr:sp>
    <xdr:clientData/>
  </xdr:twoCellAnchor>
  <xdr:twoCellAnchor>
    <xdr:from>
      <xdr:col>0</xdr:col>
      <xdr:colOff>393700</xdr:colOff>
      <xdr:row>47</xdr:row>
      <xdr:rowOff>88900</xdr:rowOff>
    </xdr:from>
    <xdr:to>
      <xdr:col>0</xdr:col>
      <xdr:colOff>1857225</xdr:colOff>
      <xdr:row>51</xdr:row>
      <xdr:rowOff>7749</xdr:rowOff>
    </xdr:to>
    <xdr:sp macro="" textlink="">
      <xdr:nvSpPr>
        <xdr:cNvPr id="7" name="Rechteck 6"/>
        <xdr:cNvSpPr/>
      </xdr:nvSpPr>
      <xdr:spPr>
        <a:xfrm rot="10800000">
          <a:off x="393700" y="8089900"/>
          <a:ext cx="1463525" cy="680849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/>
        </a:p>
      </xdr:txBody>
    </xdr:sp>
    <xdr:clientData/>
  </xdr:twoCellAnchor>
  <xdr:twoCellAnchor>
    <xdr:from>
      <xdr:col>0</xdr:col>
      <xdr:colOff>1973786</xdr:colOff>
      <xdr:row>48</xdr:row>
      <xdr:rowOff>53927</xdr:rowOff>
    </xdr:from>
    <xdr:to>
      <xdr:col>0</xdr:col>
      <xdr:colOff>3874254</xdr:colOff>
      <xdr:row>50</xdr:row>
      <xdr:rowOff>42259</xdr:rowOff>
    </xdr:to>
    <xdr:sp macro="" textlink="">
      <xdr:nvSpPr>
        <xdr:cNvPr id="8" name="Textfeld 7"/>
        <xdr:cNvSpPr txBox="1"/>
      </xdr:nvSpPr>
      <xdr:spPr>
        <a:xfrm>
          <a:off x="1973786" y="8245427"/>
          <a:ext cx="1900468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de-DE"/>
            <a:t>Theoretical Model</a:t>
          </a:r>
        </a:p>
      </xdr:txBody>
    </xdr:sp>
    <xdr:clientData/>
  </xdr:twoCellAnchor>
  <xdr:twoCellAnchor>
    <xdr:from>
      <xdr:col>0</xdr:col>
      <xdr:colOff>2244458</xdr:colOff>
      <xdr:row>52</xdr:row>
      <xdr:rowOff>186582</xdr:rowOff>
    </xdr:from>
    <xdr:to>
      <xdr:col>0</xdr:col>
      <xdr:colOff>3874254</xdr:colOff>
      <xdr:row>54</xdr:row>
      <xdr:rowOff>174914</xdr:rowOff>
    </xdr:to>
    <xdr:sp macro="" textlink="">
      <xdr:nvSpPr>
        <xdr:cNvPr id="9" name="Textfeld 8"/>
        <xdr:cNvSpPr txBox="1"/>
      </xdr:nvSpPr>
      <xdr:spPr>
        <a:xfrm>
          <a:off x="2244458" y="9140082"/>
          <a:ext cx="1629796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de-DE"/>
            <a:t>More Portable</a:t>
          </a:r>
        </a:p>
      </xdr:txBody>
    </xdr:sp>
    <xdr:clientData/>
  </xdr:twoCellAnchor>
  <xdr:twoCellAnchor>
    <xdr:from>
      <xdr:col>0</xdr:col>
      <xdr:colOff>1973786</xdr:colOff>
      <xdr:row>51</xdr:row>
      <xdr:rowOff>122169</xdr:rowOff>
    </xdr:from>
    <xdr:to>
      <xdr:col>0</xdr:col>
      <xdr:colOff>2244458</xdr:colOff>
      <xdr:row>56</xdr:row>
      <xdr:rowOff>5935</xdr:rowOff>
    </xdr:to>
    <xdr:sp macro="" textlink="">
      <xdr:nvSpPr>
        <xdr:cNvPr id="10" name="Pfeil nach oben 9"/>
        <xdr:cNvSpPr/>
      </xdr:nvSpPr>
      <xdr:spPr>
        <a:xfrm>
          <a:off x="1973786" y="8885169"/>
          <a:ext cx="270672" cy="836266"/>
        </a:xfrm>
        <a:prstGeom prst="upArrow">
          <a:avLst/>
        </a:prstGeom>
        <a:gradFill>
          <a:gsLst>
            <a:gs pos="100000">
              <a:schemeClr val="dk1">
                <a:tint val="100000"/>
                <a:shade val="100000"/>
                <a:satMod val="130000"/>
              </a:schemeClr>
            </a:gs>
            <a:gs pos="0">
              <a:schemeClr val="dk1">
                <a:tint val="50000"/>
                <a:shade val="100000"/>
                <a:satMod val="350000"/>
              </a:schemeClr>
            </a:gs>
          </a:gsLst>
        </a:gra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/>
        </a:p>
      </xdr:txBody>
    </xdr:sp>
    <xdr:clientData/>
  </xdr:twoCellAnchor>
  <xdr:twoCellAnchor>
    <xdr:from>
      <xdr:col>0</xdr:col>
      <xdr:colOff>2045622</xdr:colOff>
      <xdr:row>70</xdr:row>
      <xdr:rowOff>18993</xdr:rowOff>
    </xdr:from>
    <xdr:to>
      <xdr:col>0</xdr:col>
      <xdr:colOff>2316294</xdr:colOff>
      <xdr:row>74</xdr:row>
      <xdr:rowOff>93259</xdr:rowOff>
    </xdr:to>
    <xdr:sp macro="" textlink="">
      <xdr:nvSpPr>
        <xdr:cNvPr id="11" name="Pfeil nach oben 10"/>
        <xdr:cNvSpPr/>
      </xdr:nvSpPr>
      <xdr:spPr>
        <a:xfrm flipH="1" flipV="1">
          <a:off x="2045622" y="12401493"/>
          <a:ext cx="270672" cy="836266"/>
        </a:xfrm>
        <a:prstGeom prst="upArrow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de-DE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de-DE"/>
        </a:p>
      </xdr:txBody>
    </xdr:sp>
    <xdr:clientData/>
  </xdr:twoCellAnchor>
  <xdr:twoCellAnchor>
    <xdr:from>
      <xdr:col>0</xdr:col>
      <xdr:colOff>2396858</xdr:colOff>
      <xdr:row>70</xdr:row>
      <xdr:rowOff>170928</xdr:rowOff>
    </xdr:from>
    <xdr:to>
      <xdr:col>1</xdr:col>
      <xdr:colOff>200912</xdr:colOff>
      <xdr:row>74</xdr:row>
      <xdr:rowOff>55259</xdr:rowOff>
    </xdr:to>
    <xdr:sp macro="" textlink="">
      <xdr:nvSpPr>
        <xdr:cNvPr id="12" name="Textfeld 11"/>
        <xdr:cNvSpPr txBox="1"/>
      </xdr:nvSpPr>
      <xdr:spPr>
        <a:xfrm>
          <a:off x="2396858" y="12553428"/>
          <a:ext cx="1969654" cy="64633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de-DE"/>
          </a:defPPr>
          <a:lvl1pPr marL="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de-DE"/>
            <a:t>More Architecture Specific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showRuler="0" workbookViewId="0">
      <selection activeCell="B17" sqref="B17"/>
    </sheetView>
  </sheetViews>
  <sheetFormatPr baseColWidth="10" defaultRowHeight="15" x14ac:dyDescent="0"/>
  <cols>
    <col min="1" max="1" width="80.6640625" style="2" customWidth="1"/>
    <col min="2" max="2" width="39.1640625" style="7" customWidth="1"/>
    <col min="3" max="3" width="25.1640625" style="7" customWidth="1"/>
    <col min="4" max="4" width="30.1640625" style="22" customWidth="1"/>
    <col min="5" max="5" width="19.5" customWidth="1"/>
    <col min="6" max="6" width="10.83203125" style="23"/>
    <col min="7" max="7" width="25.5" style="11" customWidth="1"/>
    <col min="8" max="8" width="30.83203125" customWidth="1"/>
    <col min="9" max="9" width="17.1640625" customWidth="1"/>
    <col min="10" max="10" width="36" customWidth="1"/>
    <col min="11" max="11" width="30.6640625" customWidth="1"/>
  </cols>
  <sheetData>
    <row r="1" spans="1:11" ht="25">
      <c r="A1" s="26" t="s">
        <v>51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1">
      <c r="A2" s="8"/>
      <c r="B2" s="14"/>
      <c r="C2" s="8"/>
      <c r="D2" s="18"/>
      <c r="E2" s="8"/>
      <c r="F2" s="14"/>
      <c r="G2" s="8"/>
      <c r="H2" s="8"/>
      <c r="I2" s="8"/>
      <c r="J2" s="8"/>
      <c r="K2" s="8"/>
    </row>
    <row r="3" spans="1:11">
      <c r="A3" s="8" t="s">
        <v>8</v>
      </c>
      <c r="B3" s="14"/>
      <c r="C3" s="8"/>
      <c r="D3" s="18"/>
      <c r="E3" s="8"/>
      <c r="F3" s="14"/>
      <c r="G3" s="8"/>
      <c r="H3" s="8"/>
      <c r="I3" s="8"/>
      <c r="J3" s="8"/>
      <c r="K3" s="8"/>
    </row>
    <row r="4" spans="1:11">
      <c r="A4" s="8" t="s">
        <v>16</v>
      </c>
      <c r="B4" s="13">
        <v>4</v>
      </c>
      <c r="C4" s="13"/>
      <c r="D4" s="19"/>
      <c r="E4" s="8"/>
      <c r="F4" s="14"/>
      <c r="G4" s="8"/>
      <c r="H4" s="8"/>
      <c r="I4" s="8"/>
      <c r="J4" s="8"/>
      <c r="K4" s="8"/>
    </row>
    <row r="5" spans="1:11">
      <c r="A5" s="8" t="s">
        <v>17</v>
      </c>
      <c r="B5" s="13">
        <v>2</v>
      </c>
      <c r="C5" s="13"/>
      <c r="D5" s="19"/>
      <c r="E5" s="8"/>
      <c r="F5" s="14"/>
      <c r="G5" s="8"/>
      <c r="H5" s="8"/>
      <c r="I5" s="8"/>
      <c r="J5" s="8"/>
      <c r="K5" s="8"/>
    </row>
    <row r="6" spans="1:11">
      <c r="A6" s="8" t="s">
        <v>18</v>
      </c>
      <c r="B6" s="13">
        <v>12</v>
      </c>
      <c r="C6" s="13"/>
      <c r="D6" s="19"/>
      <c r="E6" s="8"/>
      <c r="F6" s="14"/>
      <c r="G6" s="8"/>
      <c r="H6" s="8"/>
      <c r="I6" s="8"/>
      <c r="J6" s="8"/>
      <c r="K6" s="8"/>
    </row>
    <row r="7" spans="1:11">
      <c r="A7" s="8" t="s">
        <v>19</v>
      </c>
      <c r="B7" s="13">
        <v>142</v>
      </c>
      <c r="C7" s="13"/>
      <c r="D7" s="19"/>
      <c r="E7" s="8"/>
      <c r="F7" s="14"/>
      <c r="G7" s="8"/>
      <c r="H7" s="8"/>
      <c r="I7" s="8"/>
      <c r="J7" s="8"/>
      <c r="K7" s="8"/>
    </row>
    <row r="8" spans="1:11">
      <c r="A8" s="8" t="s">
        <v>21</v>
      </c>
      <c r="B8" s="13">
        <f>(B7*B5+B6)/B4</f>
        <v>74</v>
      </c>
      <c r="C8" s="13"/>
      <c r="D8" s="19"/>
      <c r="E8" s="8"/>
      <c r="F8" s="14"/>
      <c r="G8" s="8"/>
      <c r="H8" s="8"/>
      <c r="I8" s="8"/>
      <c r="J8" s="8"/>
      <c r="K8" s="8"/>
    </row>
    <row r="9" spans="1:11">
      <c r="A9" s="8" t="s">
        <v>22</v>
      </c>
      <c r="B9" s="13"/>
      <c r="C9" s="13"/>
      <c r="D9" s="19"/>
      <c r="E9" s="8"/>
      <c r="F9" s="14"/>
      <c r="G9" s="8"/>
      <c r="H9" s="8"/>
      <c r="I9" s="8"/>
      <c r="J9" s="8"/>
      <c r="K9" s="8"/>
    </row>
    <row r="10" spans="1:11">
      <c r="A10" s="25" t="s">
        <v>52</v>
      </c>
      <c r="B10" s="13">
        <f>8*B13*B12/(4.3247*(B13-B12))</f>
        <v>111.84412969507889</v>
      </c>
      <c r="C10" s="13"/>
      <c r="D10" s="19"/>
      <c r="E10" s="25"/>
      <c r="F10" s="14"/>
      <c r="G10" s="25"/>
      <c r="H10" s="25"/>
      <c r="I10" s="25"/>
      <c r="J10" s="25"/>
      <c r="K10" s="25"/>
    </row>
    <row r="11" spans="1:11">
      <c r="A11" s="8" t="s">
        <v>26</v>
      </c>
      <c r="B11" s="13">
        <f>B12/6</f>
        <v>9.5</v>
      </c>
      <c r="C11" s="13"/>
      <c r="D11" s="19"/>
      <c r="E11" s="8"/>
      <c r="F11" s="14"/>
      <c r="G11" s="8"/>
      <c r="H11" s="8"/>
      <c r="I11" s="8"/>
      <c r="J11" s="8"/>
      <c r="K11" s="8"/>
    </row>
    <row r="12" spans="1:11" ht="22" customHeight="1">
      <c r="A12" s="8" t="s">
        <v>25</v>
      </c>
      <c r="B12" s="13">
        <v>57</v>
      </c>
      <c r="C12" s="13"/>
      <c r="D12" s="19"/>
      <c r="E12" s="8"/>
      <c r="F12" s="14"/>
      <c r="G12" s="8"/>
      <c r="H12" s="8"/>
      <c r="I12" s="8"/>
      <c r="J12" s="8"/>
      <c r="K12" s="8"/>
    </row>
    <row r="13" spans="1:11">
      <c r="A13" s="8" t="s">
        <v>28</v>
      </c>
      <c r="B13" s="13">
        <f>1310*0.76</f>
        <v>995.6</v>
      </c>
      <c r="C13" s="12"/>
      <c r="D13" s="19"/>
      <c r="E13" s="8"/>
      <c r="F13" s="14"/>
      <c r="G13" s="8"/>
      <c r="H13" s="8"/>
      <c r="I13" s="8"/>
      <c r="J13" s="8"/>
      <c r="K13" s="8"/>
    </row>
    <row r="14" spans="1:11">
      <c r="A14" s="8" t="s">
        <v>29</v>
      </c>
      <c r="B14" s="13">
        <f>B11*1000000000/(($B$6+$B$5*$B$7)*1000000)</f>
        <v>32.094594594594597</v>
      </c>
      <c r="C14" s="12"/>
      <c r="D14" s="19"/>
      <c r="E14" s="8"/>
      <c r="F14" s="14"/>
      <c r="G14" s="8"/>
      <c r="H14" s="8"/>
      <c r="I14" s="8"/>
      <c r="J14" s="8"/>
      <c r="K14" s="8"/>
    </row>
    <row r="15" spans="1:11">
      <c r="A15" s="8" t="s">
        <v>31</v>
      </c>
      <c r="B15" s="13">
        <f>B12*1000000000/(($B$6+$B$5*$B$7)*1000000)</f>
        <v>192.56756756756758</v>
      </c>
      <c r="C15" s="12"/>
      <c r="D15" s="19"/>
      <c r="E15" s="8"/>
      <c r="F15" s="14"/>
      <c r="G15" s="8"/>
      <c r="H15" s="8"/>
      <c r="I15" s="8"/>
      <c r="J15" s="8"/>
      <c r="K15" s="8"/>
    </row>
    <row r="16" spans="1:11">
      <c r="A16" s="8" t="s">
        <v>30</v>
      </c>
      <c r="B16" s="13">
        <f t="shared" ref="B16" si="0">B13*1000000000/(($B$6+$B$5*$B$7)*1000000)</f>
        <v>3363.5135135135133</v>
      </c>
      <c r="C16" s="12"/>
      <c r="D16" s="19"/>
      <c r="E16" s="8"/>
      <c r="F16" s="14"/>
      <c r="G16" s="8"/>
      <c r="H16" s="8"/>
      <c r="I16" s="8"/>
      <c r="J16" s="8"/>
      <c r="K16" s="8"/>
    </row>
    <row r="17" spans="1:13">
      <c r="A17" s="8"/>
      <c r="B17" s="13"/>
      <c r="C17" s="12"/>
      <c r="D17" s="19"/>
      <c r="E17" s="8"/>
      <c r="F17" s="14"/>
      <c r="G17" s="8"/>
      <c r="H17" s="8"/>
      <c r="I17" s="8"/>
      <c r="J17" s="8"/>
      <c r="K17" s="8"/>
    </row>
    <row r="18" spans="1:13">
      <c r="A18" s="2" t="s">
        <v>9</v>
      </c>
      <c r="B18" s="24" t="s">
        <v>20</v>
      </c>
      <c r="C18" s="15"/>
      <c r="D18" s="20"/>
    </row>
    <row r="19" spans="1:13">
      <c r="A19" s="2" t="s">
        <v>10</v>
      </c>
      <c r="B19" s="24" t="s">
        <v>27</v>
      </c>
      <c r="C19" s="16"/>
      <c r="D19" s="21"/>
    </row>
    <row r="20" spans="1:13">
      <c r="A20" s="2" t="s">
        <v>23</v>
      </c>
      <c r="B20" s="24" t="s">
        <v>24</v>
      </c>
      <c r="C20" s="16"/>
      <c r="D20" s="21"/>
    </row>
    <row r="21" spans="1:13">
      <c r="B21" s="24"/>
    </row>
    <row r="22" spans="1:13">
      <c r="A22" s="2" t="s">
        <v>50</v>
      </c>
      <c r="B22" s="13" t="s">
        <v>32</v>
      </c>
    </row>
    <row r="23" spans="1:13">
      <c r="A23" s="2" t="s">
        <v>49</v>
      </c>
      <c r="B23" s="4" t="s">
        <v>44</v>
      </c>
    </row>
    <row r="24" spans="1:13">
      <c r="A24" s="2" t="s">
        <v>45</v>
      </c>
      <c r="B24" s="4" t="s">
        <v>48</v>
      </c>
    </row>
    <row r="25" spans="1:13">
      <c r="A25" s="2" t="s">
        <v>46</v>
      </c>
      <c r="B25" s="4" t="s">
        <v>47</v>
      </c>
    </row>
    <row r="26" spans="1:13">
      <c r="C26" s="2" t="s">
        <v>4</v>
      </c>
      <c r="D26" s="22" t="s">
        <v>33</v>
      </c>
      <c r="E26" s="17" t="s">
        <v>34</v>
      </c>
      <c r="F26" s="7" t="s">
        <v>0</v>
      </c>
      <c r="G26" s="9" t="s">
        <v>1</v>
      </c>
      <c r="H26" s="2" t="s">
        <v>2</v>
      </c>
      <c r="I26" s="2" t="s">
        <v>3</v>
      </c>
      <c r="J26" s="9" t="s">
        <v>35</v>
      </c>
      <c r="K26" s="9" t="s">
        <v>36</v>
      </c>
      <c r="L26" s="9" t="s">
        <v>43</v>
      </c>
      <c r="M26" s="9"/>
    </row>
    <row r="27" spans="1:13">
      <c r="A27" s="2" t="s">
        <v>11</v>
      </c>
      <c r="C27" s="2"/>
      <c r="E27" s="17"/>
      <c r="F27" s="7"/>
      <c r="G27" s="9"/>
      <c r="H27" s="2"/>
      <c r="I27" s="2"/>
      <c r="J27" s="9"/>
      <c r="K27" s="9"/>
      <c r="L27" s="9"/>
      <c r="M27" s="9"/>
    </row>
    <row r="28" spans="1:13">
      <c r="B28" s="4" t="s">
        <v>8</v>
      </c>
      <c r="D28" s="22">
        <f>B14</f>
        <v>32.094594594594597</v>
      </c>
      <c r="E28" s="17"/>
      <c r="F28" s="7"/>
      <c r="G28" s="9"/>
      <c r="H28" s="2"/>
      <c r="I28" s="2"/>
      <c r="J28" s="9"/>
      <c r="K28" s="9"/>
      <c r="L28" s="9"/>
      <c r="M28" s="9"/>
    </row>
    <row r="29" spans="1:13">
      <c r="B29" s="6" t="s">
        <v>15</v>
      </c>
      <c r="C29" s="3">
        <f>AVERAGE(G29:I29)</f>
        <v>1276</v>
      </c>
      <c r="D29" s="22">
        <f>AVERAGE(J29:L29)</f>
        <v>26.29</v>
      </c>
      <c r="E29" s="17">
        <f>D29/$D$28</f>
        <v>0.81914105263157888</v>
      </c>
      <c r="F29" s="7">
        <f>$C$36/C29</f>
        <v>0.14213688610240335</v>
      </c>
      <c r="G29" s="1"/>
      <c r="H29" s="10">
        <v>1271</v>
      </c>
      <c r="I29" s="10">
        <v>1281</v>
      </c>
      <c r="J29" s="1"/>
      <c r="K29" s="1">
        <v>26.39</v>
      </c>
      <c r="L29" s="1">
        <v>26.19</v>
      </c>
    </row>
    <row r="30" spans="1:13" hidden="1">
      <c r="B30" s="6" t="s">
        <v>41</v>
      </c>
      <c r="C30" s="3" t="e">
        <f>AVERAGE(G30:I30)</f>
        <v>#DIV/0!</v>
      </c>
      <c r="D30" s="22">
        <f>AVERAGE(J30:L30)</f>
        <v>19.09</v>
      </c>
      <c r="E30" s="17">
        <f t="shared" ref="E30:E41" si="1">D30/$D$28</f>
        <v>0.59480421052631571</v>
      </c>
      <c r="F30" s="7" t="e">
        <f>$C$36/C30</f>
        <v>#DIV/0!</v>
      </c>
      <c r="G30" s="1"/>
      <c r="H30" s="10"/>
      <c r="I30" s="10"/>
      <c r="J30" s="1">
        <v>19.09</v>
      </c>
      <c r="K30" s="1"/>
      <c r="L30" s="1"/>
    </row>
    <row r="31" spans="1:13">
      <c r="B31" s="6" t="s">
        <v>14</v>
      </c>
      <c r="C31" s="3">
        <f t="shared" ref="C31:C33" si="2">AVERAGE(G31:I31)</f>
        <v>1030.8666666666666</v>
      </c>
      <c r="D31" s="22">
        <f>AVERAGE(J31:L31)</f>
        <v>32.549110000000006</v>
      </c>
      <c r="E31" s="17">
        <f t="shared" si="1"/>
        <v>1.0141617431578949</v>
      </c>
      <c r="F31" s="7">
        <f>$C$36/C31</f>
        <v>0.17593610554226219</v>
      </c>
      <c r="G31" s="1">
        <v>1031.5</v>
      </c>
      <c r="H31" s="1">
        <v>1030</v>
      </c>
      <c r="I31" s="1">
        <v>1031.0999999999999</v>
      </c>
      <c r="J31" s="1">
        <v>32.528280000000002</v>
      </c>
      <c r="K31" s="1">
        <v>32.576689999999999</v>
      </c>
      <c r="L31" s="1">
        <v>32.542360000000002</v>
      </c>
    </row>
    <row r="32" spans="1:13" hidden="1">
      <c r="B32" s="6" t="s">
        <v>6</v>
      </c>
      <c r="C32" s="3" t="e">
        <f t="shared" si="2"/>
        <v>#DIV/0!</v>
      </c>
      <c r="D32" s="22" t="e">
        <f>AVERAGE(K32:L32)</f>
        <v>#DIV/0!</v>
      </c>
      <c r="E32" s="17" t="e">
        <f t="shared" si="1"/>
        <v>#DIV/0!</v>
      </c>
      <c r="F32" s="7" t="e">
        <f>$C$36/C32</f>
        <v>#DIV/0!</v>
      </c>
      <c r="G32" s="10"/>
      <c r="H32" s="10"/>
      <c r="I32" s="10"/>
      <c r="J32" s="10"/>
      <c r="K32" s="10"/>
      <c r="L32" s="10"/>
    </row>
    <row r="33" spans="1:12" hidden="1">
      <c r="B33" s="6" t="s">
        <v>5</v>
      </c>
      <c r="C33" s="3" t="e">
        <f t="shared" si="2"/>
        <v>#DIV/0!</v>
      </c>
      <c r="D33" s="22" t="e">
        <f>AVERAGE(J33:L33)</f>
        <v>#DIV/0!</v>
      </c>
      <c r="E33" s="17" t="e">
        <f t="shared" si="1"/>
        <v>#DIV/0!</v>
      </c>
      <c r="F33" s="7" t="e">
        <f>$C$36/C33</f>
        <v>#DIV/0!</v>
      </c>
      <c r="G33" s="1"/>
      <c r="H33" s="10"/>
      <c r="I33" s="10"/>
      <c r="J33" s="1"/>
      <c r="K33" s="1"/>
      <c r="L33" s="1"/>
    </row>
    <row r="34" spans="1:12">
      <c r="A34" s="2" t="s">
        <v>13</v>
      </c>
      <c r="B34" s="6"/>
      <c r="E34" s="17"/>
      <c r="F34" s="6"/>
      <c r="H34" s="11"/>
    </row>
    <row r="35" spans="1:12">
      <c r="B35" s="4" t="s">
        <v>8</v>
      </c>
      <c r="D35" s="22">
        <f>B15</f>
        <v>192.56756756756758</v>
      </c>
      <c r="E35" s="17"/>
      <c r="F35" s="6"/>
      <c r="H35" s="11"/>
    </row>
    <row r="36" spans="1:12">
      <c r="B36" s="6" t="s">
        <v>15</v>
      </c>
      <c r="C36" s="3">
        <f t="shared" ref="C36" si="3">AVERAGE(G36:I36)</f>
        <v>181.36666666666667</v>
      </c>
      <c r="D36" s="22">
        <f t="shared" ref="D36" si="4">AVERAGE(J36:L36)</f>
        <v>185.04666666666665</v>
      </c>
      <c r="E36" s="17">
        <f>D36/$D$35</f>
        <v>0.9609440935672513</v>
      </c>
      <c r="F36" s="7">
        <f>$C$36/C36</f>
        <v>1</v>
      </c>
      <c r="G36" s="1">
        <v>183.8</v>
      </c>
      <c r="H36" s="10">
        <v>182.3</v>
      </c>
      <c r="I36" s="10">
        <v>178</v>
      </c>
      <c r="J36" s="1">
        <v>182.61</v>
      </c>
      <c r="K36" s="1">
        <v>184.06</v>
      </c>
      <c r="L36" s="1">
        <v>188.47</v>
      </c>
    </row>
    <row r="37" spans="1:12">
      <c r="B37" s="6" t="s">
        <v>14</v>
      </c>
      <c r="C37" s="3">
        <f>AVERAGE(G37:I37)</f>
        <v>140.57</v>
      </c>
      <c r="D37" s="22">
        <f>AVERAGE(J37:L37)</f>
        <v>238.71718000000001</v>
      </c>
      <c r="E37" s="17">
        <f>D37/$D$35</f>
        <v>1.2396541277192983</v>
      </c>
      <c r="F37" s="7">
        <f>$C$36/C37</f>
        <v>1.2902231391240426</v>
      </c>
      <c r="G37" s="10">
        <v>142.04</v>
      </c>
      <c r="H37" s="10">
        <v>140.04</v>
      </c>
      <c r="I37" s="10">
        <v>139.63</v>
      </c>
      <c r="J37" s="10">
        <v>236.23949999999999</v>
      </c>
      <c r="K37" s="10">
        <v>239.59763000000001</v>
      </c>
      <c r="L37" s="10">
        <v>240.31441000000001</v>
      </c>
    </row>
    <row r="38" spans="1:12" hidden="1">
      <c r="B38" s="6" t="s">
        <v>7</v>
      </c>
      <c r="C38" s="3" t="e">
        <f>AVERAGE(G38:I38)</f>
        <v>#DIV/0!</v>
      </c>
      <c r="D38" s="22" t="e">
        <f>AVERAGE(J38:L38)</f>
        <v>#DIV/0!</v>
      </c>
      <c r="E38" s="17" t="e">
        <f t="shared" si="1"/>
        <v>#DIV/0!</v>
      </c>
      <c r="F38" s="7" t="e">
        <f>$C$36/C38</f>
        <v>#DIV/0!</v>
      </c>
      <c r="G38" s="10"/>
      <c r="H38" s="10"/>
      <c r="I38" s="10"/>
      <c r="J38" s="10"/>
      <c r="K38" s="10"/>
      <c r="L38" s="10"/>
    </row>
    <row r="39" spans="1:12">
      <c r="A39" s="2" t="s">
        <v>12</v>
      </c>
      <c r="B39" s="6"/>
      <c r="E39" s="17"/>
      <c r="F39" s="6"/>
      <c r="H39" s="11"/>
    </row>
    <row r="40" spans="1:12">
      <c r="B40" s="6" t="s">
        <v>37</v>
      </c>
      <c r="E40" s="17"/>
      <c r="F40" s="5">
        <f>B16/B15</f>
        <v>17.466666666666665</v>
      </c>
      <c r="H40" s="11"/>
    </row>
    <row r="41" spans="1:12" hidden="1">
      <c r="B41" s="4" t="s">
        <v>8</v>
      </c>
      <c r="D41" s="22">
        <f>B16</f>
        <v>3363.5135135135133</v>
      </c>
      <c r="E41" s="17">
        <f t="shared" si="1"/>
        <v>104.79999999999998</v>
      </c>
      <c r="H41" s="11"/>
    </row>
    <row r="42" spans="1:12">
      <c r="B42" s="6" t="s">
        <v>42</v>
      </c>
      <c r="C42" s="3">
        <f>AVERAGE(G42:I42)</f>
        <v>12.753333333333336</v>
      </c>
      <c r="D42" s="22">
        <f t="shared" ref="D42:D44" si="5">AVERAGE(J42:L42)</f>
        <v>2631.0400000000004</v>
      </c>
      <c r="E42" s="17">
        <f>D42/$D$41</f>
        <v>0.78222965046203308</v>
      </c>
      <c r="F42" s="7">
        <f>$C$36/C42</f>
        <v>14.221118661787767</v>
      </c>
      <c r="G42" s="10">
        <v>12.78</v>
      </c>
      <c r="H42" s="10">
        <v>12.75</v>
      </c>
      <c r="I42" s="10">
        <v>12.73</v>
      </c>
      <c r="J42">
        <v>2625.54</v>
      </c>
      <c r="K42">
        <v>2631.72</v>
      </c>
      <c r="L42">
        <v>2635.86</v>
      </c>
    </row>
    <row r="43" spans="1:12">
      <c r="B43" s="6" t="s">
        <v>38</v>
      </c>
      <c r="C43" s="3">
        <f>AVERAGE(G43:I43)</f>
        <v>11.486666666666666</v>
      </c>
      <c r="D43" s="22">
        <f t="shared" si="5"/>
        <v>2921.1800000000003</v>
      </c>
      <c r="E43" s="17">
        <f t="shared" ref="E43:E45" si="6">D43/$D$41</f>
        <v>0.86849063881076749</v>
      </c>
      <c r="F43" s="7">
        <f>$C$36/C43</f>
        <v>15.789320951828207</v>
      </c>
      <c r="G43" s="1">
        <v>11.5</v>
      </c>
      <c r="H43" s="10">
        <v>11.45</v>
      </c>
      <c r="I43" s="10">
        <v>11.51</v>
      </c>
      <c r="J43" s="1">
        <v>2917.78</v>
      </c>
      <c r="K43" s="1">
        <v>2930.52</v>
      </c>
      <c r="L43" s="1">
        <v>2915.24</v>
      </c>
    </row>
    <row r="44" spans="1:12">
      <c r="B44" s="6" t="s">
        <v>39</v>
      </c>
      <c r="C44" s="3">
        <f t="shared" ref="C44" si="7">AVERAGE(G44:I44)</f>
        <v>9.0370333333333335</v>
      </c>
      <c r="D44" s="22">
        <f t="shared" si="5"/>
        <v>3713.0180866666669</v>
      </c>
      <c r="E44" s="17">
        <f t="shared" si="6"/>
        <v>1.103910560117852</v>
      </c>
      <c r="F44" s="7">
        <f>$C$36/C44</f>
        <v>20.069270520192838</v>
      </c>
      <c r="G44" s="1">
        <v>9.0739000000000001</v>
      </c>
      <c r="H44" s="10">
        <v>9.0287000000000006</v>
      </c>
      <c r="I44" s="10">
        <v>9.0084999999999997</v>
      </c>
      <c r="J44" s="1">
        <v>3697.9038700000001</v>
      </c>
      <c r="K44" s="1">
        <v>3716.4144999999999</v>
      </c>
      <c r="L44" s="1">
        <v>3724.7358899999999</v>
      </c>
    </row>
    <row r="45" spans="1:12">
      <c r="B45" s="6" t="s">
        <v>40</v>
      </c>
      <c r="C45" s="3">
        <f>AVERAGE(G45:I45)</f>
        <v>8.3501999999999992</v>
      </c>
      <c r="D45" s="22">
        <f>AVERAGE(J45:L45)</f>
        <v>4018.3837066666661</v>
      </c>
      <c r="E45" s="17">
        <f t="shared" si="6"/>
        <v>1.1946982494710057</v>
      </c>
      <c r="F45" s="7">
        <f>$C$36/C45</f>
        <v>21.720038641789021</v>
      </c>
      <c r="G45" s="10">
        <v>8.3501999999999992</v>
      </c>
      <c r="H45" s="10">
        <v>8.3503000000000007</v>
      </c>
      <c r="I45" s="10">
        <v>8.3500999999999994</v>
      </c>
      <c r="J45" s="10">
        <v>4018.3852000000002</v>
      </c>
      <c r="K45" s="10">
        <v>4018.33896</v>
      </c>
      <c r="L45" s="10">
        <v>4018.4269599999998</v>
      </c>
    </row>
  </sheetData>
  <mergeCells count="1">
    <mergeCell ref="A1:K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Single Prec.</vt:lpstr>
    </vt:vector>
  </TitlesOfParts>
  <Company>ETH Zürich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Müller</dc:creator>
  <cp:lastModifiedBy>Michel Müller</cp:lastModifiedBy>
  <dcterms:created xsi:type="dcterms:W3CDTF">2012-09-28T01:39:00Z</dcterms:created>
  <dcterms:modified xsi:type="dcterms:W3CDTF">2014-07-21T01:25:47Z</dcterms:modified>
</cp:coreProperties>
</file>