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fileSharing readOnlyRecommended="1"/>
  <workbookPr/>
  <mc:AlternateContent xmlns:mc="http://schemas.openxmlformats.org/markup-compatibility/2006">
    <mc:Choice Requires="x15">
      <x15ac:absPath xmlns:x15ac="http://schemas.microsoft.com/office/spreadsheetml/2010/11/ac" url="C:\Users\Babak\Desktop\Excel\"/>
    </mc:Choice>
  </mc:AlternateContent>
  <xr:revisionPtr revIDLastSave="0" documentId="13_ncr:1_{730A719B-194F-4FDC-BBEB-6F1F2EFF71E3}" xr6:coauthVersionLast="47" xr6:coauthVersionMax="47" xr10:uidLastSave="{00000000-0000-0000-0000-000000000000}"/>
  <bookViews>
    <workbookView xWindow="-120" yWindow="-120" windowWidth="38640" windowHeight="21120" xr2:uid="{26D4546B-D2A1-4444-8EAF-A6228F96F0C1}"/>
  </bookViews>
  <sheets>
    <sheet name="Customer Center 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57" r:id="rId9"/>
    <pivotCache cacheId="160" r:id="rId10"/>
    <pivotCache cacheId="163" r:id="rId11"/>
    <pivotCache cacheId="166" r:id="rId12"/>
    <pivotCache cacheId="169" r:id="rId13"/>
    <pivotCache cacheId="172"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3" i="6" l="1"/>
  <c r="T43" i="5" s="1"/>
  <c r="C125" i="6"/>
  <c r="C128" i="6" s="1"/>
  <c r="A132" i="6" s="1"/>
  <c r="T46" i="5" s="1"/>
  <c r="C124" i="6"/>
  <c r="C127" i="6" s="1"/>
  <c r="A131" i="6" s="1"/>
  <c r="T45" i="5" s="1"/>
  <c r="C123" i="6"/>
  <c r="A130" i="6" s="1"/>
  <c r="T44" i="5" s="1"/>
  <c r="U21" i="5" a="1"/>
  <c r="U21" i="5" s="1"/>
  <c r="K22" i="6"/>
  <c r="F29" i="6" a="1"/>
  <c r="F2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29" i="6" l="1"/>
  <c r="K29" i="6"/>
  <c r="K32" i="6"/>
  <c r="K33" i="6"/>
  <c r="J33" i="6"/>
  <c r="K31" i="6"/>
  <c r="K30" i="6"/>
  <c r="J32" i="6"/>
  <c r="J31" i="6"/>
  <c r="J3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4DB343-2F69-4FFD-AA8C-4B14AD3E6A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6F4C986-B942-4383-BA47-D77D4DDA34F5}"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CD665AE2-602D-46EB-81B5-2C1B13DBC854}"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<sst xmlns="http://schemas.openxmlformats.org/spreadsheetml/2006/main" count="3194" uniqueCount="1084">
  <si>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</si>
  <si>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</si>
  <si>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</si>
  <si>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</si>
  <si>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</si>
  <si>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</si>
  <si>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</si>
  <si>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</si>
  <si>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</si>
  <si>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</si>
  <si>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</si>
  <si>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</si>
  <si>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</si>
  <si>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</si>
  <si>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</si>
  <si>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</si>
  <si>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</si>
  <si>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</si>
  <si>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</si>
  <si>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</si>
  <si>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</si>
  <si>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</si>
  <si>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</si>
  <si>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</si>
  <si>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</si>
  <si>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</si>
  <si>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</si>
  <si>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</si>
  <si>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</si>
  <si>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</si>
  <si>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</si>
  <si>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</si>
  <si>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</si>
  <si>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</si>
  <si>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</si>
  <si>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</si>
  <si>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</si>
  <si>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</si>
  <si>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</si>
  <si>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</si>
  <si>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</si>
  <si>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</si>
  <si>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</si>
  <si>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</si>
  <si>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</si>
  <si>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</si>
  <si>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</si>
  <si>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</si>
  <si>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</si>
  <si>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</si>
  <si>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</si>
  <si>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</si>
  <si>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</si>
  <si>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</si>
  <si>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</si>
  <si>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</si>
  <si>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</si>
  <si>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</si>
  <si>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</si>
  <si>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</si>
  <si>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</si>
  <si>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</si>
  <si>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</si>
  <si>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</si>
  <si>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</si>
  <si>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</si>
  <si>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</si>
  <si>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</si>
  <si>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</si>
  <si>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</si>
  <si>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</si>
  <si>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</si>
  <si>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</si>
  <si>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</si>
  <si>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</si>
  <si>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</si>
  <si>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</si>
  <si>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</si>
  <si>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</si>
  <si>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</si>
  <si>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</si>
  <si>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</si>
  <si>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</si>
  <si>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</si>
  <si>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</si>
  <si>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</si>
  <si>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</si>
  <si>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</si>
  <si>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</si>
  <si>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</si>
  <si>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</si>
  <si>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</si>
  <si>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</si>
  <si>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</si>
  <si>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</si>
  <si>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</si>
  <si>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</si>
  <si>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</si>
  <si>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</si>
  <si>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</si>
  <si>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</si>
  <si>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</si>
  <si>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</si>
  <si>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</si>
  <si>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</si>
  <si>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</si>
  <si>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</si>
  <si>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</si>
  <si>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</si>
  <si>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</si>
  <si>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</si>
  <si>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</si>
  <si>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</si>
  <si>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</si>
  <si>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</si>
  <si>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</si>
  <si>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</si>
  <si>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</si>
  <si>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</si>
  <si>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</si>
  <si>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</si>
  <si>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</si>
  <si>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</si>
  <si>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</si>
  <si>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</si>
  <si>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</si>
  <si>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</si>
  <si>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</si>
  <si>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</si>
  <si>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</si>
  <si>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</si>
  <si>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</si>
  <si>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</si>
  <si>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</si>
  <si>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</si>
  <si>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</si>
  <si>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</si>
  <si>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</si>
  <si>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</si>
  <si>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</si>
  <si>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</si>
  <si>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</si>
  <si>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</si>
  <si>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</si>
  <si>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</si>
  <si>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</si>
  <si>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</si>
  <si>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</si>
  <si>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</si>
  <si>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</si>
  <si>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</si>
  <si>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</si>
  <si>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</si>
  <si>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</si>
  <si>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</si>
  <si>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</si>
  <si>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</si>
  <si>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</si>
  <si>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</si>
  <si>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</si>
  <si>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</si>
  <si>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</si>
  <si>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</si>
  <si>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</si>
  <si>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</si>
  <si>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</si>
  <si>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</si>
  <si>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</si>
  <si>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</si>
  <si>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</si>
  <si>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</si>
  <si>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</si>
  <si>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</si>
  <si>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</si>
  <si>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</si>
  <si>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</si>
  <si>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</si>
  <si>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</si>
  <si>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</si>
  <si>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</si>
  <si>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</si>
  <si>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</si>
  <si>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</si>
  <si>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</si>
  <si>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</si>
  <si>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</si>
  <si>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</si>
  <si>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</si>
  <si>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</si>
  <si>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</si>
  <si>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</si>
  <si>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</si>
  <si>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</si>
  <si>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</si>
  <si>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</si>
  <si>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</si>
  <si>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</si>
  <si>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</si>
  <si>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</si>
  <si>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</si>
  <si>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</si>
  <si>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</si>
  <si>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</si>
  <si>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</si>
  <si>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</si>
  <si>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</si>
  <si>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</si>
  <si>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</si>
  <si>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</si>
  <si>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</si>
  <si>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</si>
  <si>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</si>
  <si>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</si>
  <si>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</si>
  <si>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</si>
  <si>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</si>
  <si>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</si>
  <si>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</si>
  <si>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</si>
  <si>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</si>
  <si>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</si>
  <si>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</si>
  <si>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</si>
  <si>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</si>
  <si>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</si>
  <si>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</si>
  <si>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</si>
  <si>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</si>
  <si>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</si>
  <si>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</si>
  <si>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</si>
  <si>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</si>
  <si>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</si>
  <si>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</si>
  <si>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</si>
  <si>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</si>
  <si>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</si>
  <si>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</si>
  <si>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</si>
  <si>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</si>
  <si>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</si>
  <si>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</si>
  <si>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</si>
  <si>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</si>
  <si>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</si>
  <si>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</si>
  <si>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</si>
  <si>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</si>
  <si>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</si>
  <si>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</si>
  <si>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</si>
  <si>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</si>
  <si>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</si>
  <si>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</si>
  <si>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</si>
  <si>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</si>
  <si>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</si>
  <si>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</si>
  <si>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</si>
  <si>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</si>
  <si>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</si>
  <si>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</si>
  <si>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</si>
  <si>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</si>
  <si>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</si>
  <si>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</si>
  <si>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</si>
  <si>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</si>
  <si>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</si>
  <si>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</si>
  <si>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</si>
  <si>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</si>
  <si>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</si>
  <si>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</si>
  <si>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</si>
  <si>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</si>
  <si>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</si>
  <si>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</si>
  <si>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</si>
  <si>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</si>
  <si>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</si>
  <si>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</si>
  <si>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</si>
  <si>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</si>
  <si>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</si>
  <si>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</si>
  <si>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</si>
  <si>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</si>
  <si>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</si>
  <si>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</si>
  <si>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</si>
  <si>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</si>
  <si>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</si>
  <si>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</si>
  <si>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</si>
  <si>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</si>
  <si>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</si>
  <si>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</si>
  <si>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</si>
  <si>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</si>
  <si>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</si>
  <si>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</si>
  <si>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</si>
  <si>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</si>
  <si>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</si>
  <si>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</si>
  <si>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</si>
  <si>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</si>
  <si>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</si>
  <si>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</si>
  <si>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</si>
  <si>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</si>
  <si>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</si>
  <si>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</si>
  <si>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</si>
  <si>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</si>
  <si>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</si>
  <si>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</si>
  <si>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</si>
  <si>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</si>
  <si>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</si>
  <si>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</si>
  <si>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</si>
  <si>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</si>
  <si>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</si>
  <si>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</si>
  <si>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</si>
  <si>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</si>
  <si>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</si>
  <si>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</si>
  <si>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</si>
  <si>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</si>
  <si>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</si>
  <si>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</si>
  <si>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</si>
  <si>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</si>
  <si>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</si>
  <si>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</si>
  <si>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</si>
  <si>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</si>
  <si>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</si>
  <si>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</si>
  <si>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</si>
  <si>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</si>
  <si>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</si>
  <si>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</si>
  <si>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</si>
  <si>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</si>
  <si>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</si>
  <si>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</si>
  <si>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</si>
  <si>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</si>
  <si>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</si>
  <si>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</si>
  <si>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</si>
  <si>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</si>
  <si>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</si>
  <si>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</si>
  <si>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</si>
  <si>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</si>
  <si>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</si>
  <si>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</si>
  <si>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</si>
  <si>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</si>
  <si>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</si>
  <si>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</si>
  <si>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</si>
  <si>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</si>
  <si>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</si>
  <si>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</si>
  <si>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</si>
  <si>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</si>
  <si>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</si>
  <si>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</si>
  <si>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</si>
  <si>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</si>
  <si>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</si>
  <si>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</si>
  <si>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</si>
  <si>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</si>
  <si>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</si>
  <si>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</si>
  <si>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</si>
  <si>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</si>
  <si>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</si>
  <si>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</si>
  <si>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</si>
  <si>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</si>
  <si>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</si>
  <si>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</si>
  <si>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</si>
  <si>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</si>
  <si>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</si>
  <si>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</si>
  <si>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</si>
  <si>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</si>
  <si>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</si>
  <si>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</si>
  <si>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</si>
  <si>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</si>
  <si>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</si>
  <si>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</si>
  <si>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</si>
  <si>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</si>
  <si>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</si>
  <si>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</si>
  <si>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</si>
  <si>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</si>
  <si>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</si>
  <si>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</si>
  <si>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</si>
  <si>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</si>
  <si>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</si>
  <si>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</si>
  <si>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</si>
  <si>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</si>
  <si>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</si>
  <si>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</si>
  <si>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</si>
  <si>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</si>
  <si>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</si>
  <si>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</si>
  <si>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</si>
  <si>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</si>
  <si>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</si>
  <si>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</si>
  <si>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</si>
  <si>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</si>
  <si>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</si>
  <si>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</si>
  <si>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</si>
  <si>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</si>
  <si>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</si>
  <si>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</si>
  <si>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</si>
  <si>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</si>
  <si>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</si>
  <si>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</si>
  <si>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</si>
  <si>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</si>
  <si>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</si>
  <si>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</si>
  <si>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</si>
  <si>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</si>
  <si>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</si>
  <si>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</si>
  <si>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</si>
  <si>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</si>
  <si>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</si>
  <si>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</si>
  <si>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</si>
  <si>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</si>
  <si>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</si>
  <si>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</si>
  <si>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</si>
  <si>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</si>
  <si>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</si>
  <si>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</si>
  <si>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</si>
  <si>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</si>
  <si>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</si>
  <si>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</si>
  <si>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</si>
  <si>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</si>
  <si>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</si>
  <si>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</si>
  <si>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</si>
  <si>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</si>
  <si>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</si>
  <si>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</si>
  <si>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</si>
  <si>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</si>
  <si>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</si>
  <si>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</si>
  <si>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</si>
  <si>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</si>
  <si>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</si>
  <si>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</si>
  <si>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</si>
  <si>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</si>
  <si>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</si>
  <si>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</si>
  <si>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</si>
  <si>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</si>
  <si>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</si>
  <si>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</si>
  <si>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</si>
  <si>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</si>
  <si>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</si>
  <si>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</si>
  <si>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</si>
  <si>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</si>
  <si>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</si>
  <si>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</si>
  <si>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</si>
  <si>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</si>
  <si>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</si>
  <si>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</si>
  <si>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</si>
  <si>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</si>
  <si>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</si>
  <si>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</si>
  <si>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</si>
  <si>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</si>
  <si>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</si>
  <si>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</si>
  <si>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</si>
  <si>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</si>
  <si>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</si>
  <si>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</si>
  <si>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</si>
  <si>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</si>
  <si>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</si>
  <si>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</si>
  <si>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</si>
  <si>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</si>
  <si>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</si>
  <si>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</si>
  <si>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</si>
  <si>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</si>
  <si>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</si>
  <si>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</si>
  <si>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</si>
  <si>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</si>
  <si>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</si>
  <si>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</si>
  <si>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</si>
  <si>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</si>
  <si>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</si>
  <si>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</si>
  <si>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</si>
  <si>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</si>
  <si>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</si>
  <si>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</si>
  <si>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</si>
  <si>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</si>
  <si>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</si>
  <si>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</si>
  <si>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</si>
  <si>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</si>
  <si>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</si>
  <si>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</si>
  <si>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</si>
  <si>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</si>
  <si>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</si>
  <si>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</si>
  <si>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</si>
  <si>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</si>
  <si>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</si>
  <si>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</si>
  <si>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</si>
  <si>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</si>
  <si>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</si>
  <si>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</si>
  <si>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</si>
  <si>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</si>
  <si>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</si>
  <si>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</si>
  <si>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</si>
  <si>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</si>
  <si>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</si>
  <si>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</si>
  <si>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</si>
  <si>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</si>
  <si>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</si>
  <si>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</si>
  <si>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</si>
  <si>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</si>
  <si>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</si>
  <si>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</si>
  <si>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</si>
  <si>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</si>
  <si>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</si>
  <si>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</si>
  <si>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</si>
  <si>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</si>
  <si>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</si>
  <si>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</si>
  <si>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</si>
  <si>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</si>
  <si>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</si>
  <si>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</si>
  <si>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</si>
  <si>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</si>
  <si>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</si>
  <si>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</si>
  <si>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</si>
  <si>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</si>
  <si>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</si>
  <si>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</si>
  <si>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</si>
  <si>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</si>
  <si>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</si>
  <si>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</si>
  <si>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</si>
  <si>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</si>
  <si>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</si>
  <si>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</si>
  <si>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</si>
  <si>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</si>
  <si>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</si>
  <si>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</si>
  <si>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</si>
  <si>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</si>
  <si>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</si>
  <si>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</si>
  <si>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</si>
  <si>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</si>
  <si>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</si>
  <si>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</si>
  <si>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</si>
  <si>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</si>
  <si>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</si>
  <si>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</si>
  <si>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</si>
  <si>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</si>
  <si>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</si>
  <si>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</si>
  <si>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</si>
  <si>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</si>
  <si>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</si>
  <si>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</si>
  <si>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</si>
  <si>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</si>
  <si>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</si>
  <si>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</si>
  <si>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</si>
  <si>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</si>
  <si>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</si>
  <si>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</si>
  <si>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</si>
  <si>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</si>
  <si>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</si>
  <si>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</si>
  <si>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</si>
  <si>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</si>
  <si>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</si>
  <si>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</si>
  <si>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</si>
  <si>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</si>
  <si>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</si>
  <si>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</si>
  <si>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</si>
  <si>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</si>
  <si>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</si>
  <si>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</si>
  <si>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</si>
  <si>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</si>
  <si>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</si>
  <si>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</si>
  <si>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</si>
  <si>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</si>
  <si>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</si>
  <si>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</si>
  <si>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</si>
  <si>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</si>
  <si>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</si>
  <si>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</si>
  <si>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</si>
  <si>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</si>
  <si>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</si>
  <si>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</si>
  <si>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</si>
  <si>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</si>
  <si>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</si>
  <si>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</si>
  <si>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</si>
  <si>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</si>
  <si>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</si>
  <si>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</si>
  <si>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</si>
  <si>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</si>
  <si>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</si>
  <si>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</si>
  <si>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</si>
  <si>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</si>
  <si>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</si>
  <si>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</si>
  <si>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</si>
  <si>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</si>
  <si>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</si>
  <si>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</si>
  <si>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</si>
  <si>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</si>
  <si>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</si>
  <si>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</si>
  <si>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</si>
  <si>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</si>
  <si>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</si>
  <si>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</si>
  <si>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</si>
  <si>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</si>
  <si>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</si>
  <si>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</si>
  <si>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</si>
  <si>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</si>
  <si>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</si>
  <si>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</si>
  <si>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</si>
  <si>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</si>
  <si>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</si>
  <si>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</si>
  <si>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</si>
  <si>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</si>
  <si>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</si>
  <si>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</si>
  <si>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</si>
  <si>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</si>
  <si>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</si>
  <si>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</si>
  <si>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</si>
  <si>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</si>
  <si>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</si>
  <si>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</si>
  <si>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</si>
  <si>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</si>
  <si>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</si>
  <si>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</si>
  <si>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</si>
  <si>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</si>
  <si>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</si>
  <si>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</si>
  <si>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</si>
  <si>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</si>
  <si>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</si>
  <si>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</si>
  <si>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</si>
  <si>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</si>
  <si>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</si>
  <si>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</si>
  <si>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</si>
  <si>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</si>
  <si>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</si>
  <si>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</si>
  <si>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</si>
  <si>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</si>
  <si>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</si>
  <si>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</si>
  <si>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</si>
  <si>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</si>
  <si>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</si>
  <si>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</si>
  <si>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</si>
  <si>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</si>
  <si>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</si>
  <si>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</si>
  <si>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</si>
  <si>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</si>
  <si>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</si>
  <si>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</si>
  <si>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</si>
  <si>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</si>
  <si>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</si>
  <si>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</si>
  <si>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</si>
  <si>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</si>
  <si>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</si>
  <si>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</si>
  <si>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</si>
  <si>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</si>
  <si>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</si>
  <si>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</si>
  <si>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</si>
  <si>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</si>
  <si>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</si>
  <si>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</si>
  <si>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</si>
  <si>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</si>
  <si>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</si>
  <si>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</si>
  <si>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</si>
  <si>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</si>
  <si>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</si>
  <si>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</si>
  <si>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</si>
  <si>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</si>
  <si>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</si>
  <si>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</si>
  <si>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</si>
  <si>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</si>
  <si>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</si>
  <si>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</si>
  <si>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</si>
  <si>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</si>
  <si>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</si>
  <si>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</si>
  <si>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</si>
  <si>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</si>
  <si>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</si>
  <si>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</si>
  <si>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</si>
  <si>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</si>
  <si>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</si>
  <si>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</si>
  <si>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</si>
  <si>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</si>
  <si>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</si>
  <si>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</si>
  <si>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</si>
  <si>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</si>
  <si>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</si>
  <si>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</si>
  <si>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</si>
  <si>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</si>
  <si>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</si>
  <si>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</si>
  <si>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</si>
  <si>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</si>
  <si>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</si>
  <si>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</si>
  <si>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</si>
  <si>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</si>
  <si>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</si>
  <si>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</si>
  <si>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</si>
  <si>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</si>
  <si>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</si>
  <si>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</si>
  <si>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</si>
  <si>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</si>
  <si>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</si>
  <si>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</si>
  <si>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</si>
  <si>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</si>
  <si>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</si>
  <si>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</si>
  <si>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</si>
  <si>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</si>
  <si>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</si>
  <si>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</si>
  <si>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</si>
  <si>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</si>
  <si>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</si>
  <si>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</si>
  <si>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</si>
  <si>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</si>
  <si>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</si>
  <si>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</si>
  <si>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</si>
  <si>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</si>
  <si>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</si>
  <si>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</si>
  <si>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</si>
  <si>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</si>
  <si>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</si>
  <si>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</si>
  <si>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</si>
  <si>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</si>
  <si>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</si>
  <si>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</si>
  <si>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</si>
  <si>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</si>
  <si>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</si>
  <si>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</si>
  <si>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</si>
  <si>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</si>
  <si>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</si>
  <si>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</si>
  <si>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</si>
  <si>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</si>
  <si>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</si>
  <si>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</si>
  <si>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</si>
  <si>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</si>
  <si>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</si>
  <si>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</si>
  <si>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</si>
  <si>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</si>
  <si>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</si>
  <si>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</si>
  <si>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</si>
  <si>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</si>
  <si>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</si>
  <si>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</si>
  <si>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</si>
  <si>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</si>
  <si>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</si>
  <si>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</si>
  <si>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</si>
  <si>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</si>
  <si>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</si>
  <si>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</si>
  <si>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</si>
  <si>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</si>
  <si>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</si>
  <si>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</si>
  <si>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</si>
  <si>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</si>
  <si>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</si>
  <si>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</si>
  <si>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</si>
  <si>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</si>
  <si>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</si>
  <si>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</si>
  <si>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</si>
  <si>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</si>
  <si>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</si>
  <si>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</si>
  <si>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</si>
  <si>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</si>
  <si>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</si>
  <si>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</si>
  <si>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</si>
  <si>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</si>
  <si>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</si>
  <si>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</si>
  <si>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</si>
  <si>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</si>
  <si>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</si>
  <si>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</si>
  <si>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</si>
  <si>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</si>
  <si>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</si>
  <si>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</si>
  <si>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</si>
  <si>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</si>
  <si>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</si>
  <si>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</si>
  <si>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</si>
  <si>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</si>
  <si>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</si>
  <si>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</si>
  <si>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</si>
  <si>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</si>
  <si>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</si>
  <si>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</si>
  <si>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</si>
  <si>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</si>
  <si>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</si>
  <si>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</si>
  <si>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</si>
  <si>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</si>
  <si>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</si>
  <si>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</si>
  <si>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</si>
  <si>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</si>
  <si>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</si>
  <si>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</si>
  <si>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</si>
  <si>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</si>
  <si>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</si>
  <si>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</si>
  <si>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</si>
  <si>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</si>
  <si>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</si>
  <si>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</si>
  <si>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</si>
  <si>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</si>
  <si>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</si>
  <si>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</si>
  <si>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</si>
  <si>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</si>
  <si>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</si>
  <si>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</si>
  <si>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</si>
  <si>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</si>
  <si>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</si>
  <si>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</si>
  <si>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</si>
  <si>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</si>
  <si>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</si>
  <si>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</si>
  <si>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</si>
  <si>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</si>
  <si>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</si>
  <si>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</si>
  <si>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</si>
  <si>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</si>
  <si>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</si>
  <si>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</si>
  <si>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</si>
  <si>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</si>
  <si>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</si>
  <si>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</si>
  <si>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</si>
  <si>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</si>
  <si>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</si>
  <si>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</si>
  <si>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</si>
  <si>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</si>
  <si>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</si>
  <si>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</si>
  <si>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</si>
  <si>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</si>
  <si>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</si>
  <si>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</si>
  <si>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</si>
  <si>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</si>
  <si>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</si>
  <si>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</si>
  <si>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</si>
  <si>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</si>
  <si>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</si>
  <si>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</si>
  <si>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</si>
  <si>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</si>
  <si>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</si>
  <si>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</si>
  <si>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</si>
  <si>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</si>
  <si>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</si>
  <si>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</si>
  <si>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</si>
  <si>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</si>
  <si>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</si>
  <si>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</si>
  <si>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</si>
  <si>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</si>
  <si>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</si>
  <si>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</si>
  <si>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</si>
  <si>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</si>
  <si>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</si>
  <si>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</si>
  <si>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</si>
  <si>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</si>
  <si>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</si>
  <si>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</si>
  <si>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</si>
  <si>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</si>
  <si>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</si>
  <si>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</si>
  <si>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</si>
  <si>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</si>
  <si>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</si>
  <si>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</si>
  <si>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</si>
  <si>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</si>
  <si>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</si>
  <si>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</si>
  <si>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</si>
  <si>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</si>
  <si>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</si>
  <si>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</si>
  <si>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</si>
  <si>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</si>
  <si>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</si>
  <si>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</si>
  <si>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</si>
  <si>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</si>
  <si>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</si>
  <si>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</si>
  <si>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</si>
  <si>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AVG Rating</t>
  </si>
  <si>
    <t>5 Star Calls</t>
  </si>
  <si>
    <t>Total Duration</t>
  </si>
  <si>
    <t>Total Amount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</si>
  <si>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</si>
  <si>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</si>
  <si>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</si>
  <si>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</si>
  <si>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</si>
  <si>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</si>
  <si>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</si>
  <si>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</si>
  <si>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</si>
  <si>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</si>
  <si>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</si>
  <si>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</si>
  <si>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</si>
  <si>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</si>
  <si>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</si>
  <si>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</si>
  <si>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</si>
  <si>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</si>
  <si>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</si>
  <si>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</si>
  <si>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</si>
  <si>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</si>
  <si>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</si>
  <si>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</si>
  <si>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</si>
  <si>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</si>
  <si>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Sell. Calls</t>
  </si>
  <si>
    <t>Sell. Amount</t>
  </si>
  <si>
    <t>selected Rep</t>
  </si>
  <si>
    <t>Count of Customer ID</t>
  </si>
  <si>
    <t>Column Labels</t>
  </si>
  <si>
    <t>Rep Summary</t>
  </si>
  <si>
    <t>Call rank:</t>
  </si>
  <si>
    <t>Amount Rank:</t>
  </si>
  <si>
    <t>% Calls:</t>
  </si>
  <si>
    <t>Image:</t>
  </si>
  <si>
    <t>CALL CENTER REPORT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</si>
</sst>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409]d\-mmm\-yy;@"/>
    <numFmt numFmtId="165" formatCode="\$#,##0;\(\$#,##0\);\$#,##0"/>
    <numFmt numFmtId="166" formatCode="&quot;$&quot;#,\k"/>
    <numFmt numFmtId="167" formatCode="_(&quot;$&quot;* #,##0_);_(&quot;$&quot;* \(#,##0\);_(&quot;$&quot;* &quot;-&quot;??_);_(@_)"/>
  </numFmts>
  <fonts count="7" x14ac:knownFonts="1">
    <font>
      <sz val="11"/>
      <color theme="1"/>
      <name val="Calibri"/>
      <family val="2"/>
      <scheme val="minor"/>
    </font>
    <font>
      <sz val="14"/>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Calibri"/>
      <family val="2"/>
      <scheme val="minor"/>
    </font>
    <font>
      <b/>
      <sz val="20"/>
      <color theme="8"/>
      <name val="Calibri"/>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4" fillId="2" borderId="0" xfId="0" applyFont="1" applyFill="1" applyAlignment="1">
      <alignment vertical="center"/>
    </xf>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0" fontId="0" fillId="0" borderId="8" xfId="0" applyBorder="1"/>
    <xf numFmtId="0" fontId="0" fillId="0" borderId="9" xfId="0" applyBorder="1"/>
    <xf numFmtId="0" fontId="2" fillId="0" borderId="0" xfId="0" applyFont="1"/>
    <xf numFmtId="0" fontId="2" fillId="0" borderId="0" xfId="0" applyFont="1" applyAlignment="1">
      <alignment horizontal="right"/>
    </xf>
    <xf numFmtId="0" fontId="2"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2" fontId="0" fillId="0" borderId="0" xfId="0" applyNumberFormat="1"/>
    <xf numFmtId="0" fontId="2" fillId="3" borderId="0" xfId="0" applyFont="1" applyFill="1"/>
    <xf numFmtId="0" fontId="0" fillId="0" borderId="0" xfId="0" pivotButton="1"/>
    <xf numFmtId="0" fontId="0" fillId="0" borderId="0" xfId="0" applyAlignment="1">
      <alignment horizontal="left"/>
    </xf>
    <xf numFmtId="166" fontId="0" fillId="0" borderId="0" xfId="1" applyNumberFormat="1" applyFont="1"/>
    <xf numFmtId="0" fontId="0" fillId="4" borderId="0" xfId="0" applyFill="1" applyAlignment="1">
      <alignment horizontal="left"/>
    </xf>
    <xf numFmtId="166" fontId="0" fillId="0" borderId="0" xfId="0" applyNumberFormat="1"/>
    <xf numFmtId="0" fontId="0" fillId="0" borderId="0" xfId="0" applyAlignment="1">
      <alignment horizontal="left" indent="1"/>
    </xf>
    <xf numFmtId="0" fontId="0" fillId="0" borderId="10" xfId="0" applyBorder="1"/>
    <xf numFmtId="0" fontId="0" fillId="5" borderId="11" xfId="0" applyFill="1" applyBorder="1"/>
    <xf numFmtId="0" fontId="0" fillId="0" borderId="12" xfId="0" applyBorder="1"/>
    <xf numFmtId="0" fontId="0" fillId="0" borderId="11" xfId="0" applyBorder="1"/>
    <xf numFmtId="167" fontId="0" fillId="0" borderId="0" xfId="1" applyNumberFormat="1" applyFont="1" applyBorder="1"/>
    <xf numFmtId="167" fontId="0" fillId="0" borderId="12" xfId="1" applyNumberFormat="1" applyFont="1" applyBorder="1"/>
    <xf numFmtId="0" fontId="0" fillId="0" borderId="6" xfId="0" applyBorder="1"/>
    <xf numFmtId="167" fontId="0" fillId="0" borderId="13" xfId="1" applyNumberFormat="1" applyFont="1" applyBorder="1"/>
    <xf numFmtId="167" fontId="0" fillId="0" borderId="4" xfId="1" applyNumberFormat="1" applyFont="1" applyBorder="1"/>
    <xf numFmtId="9" fontId="0" fillId="0" borderId="0" xfId="2" applyFont="1"/>
    <xf numFmtId="0" fontId="1" fillId="3" borderId="0" xfId="0" applyFont="1" applyFill="1" applyAlignment="1">
      <alignment horizontal="center"/>
    </xf>
    <xf numFmtId="0" fontId="0" fillId="3" borderId="0" xfId="0" applyFill="1" applyAlignment="1">
      <alignment horizontal="center"/>
    </xf>
    <xf numFmtId="0" fontId="6" fillId="6" borderId="0" xfId="0" applyFont="1" applyFill="1" applyAlignment="1">
      <alignment horizontal="center" vertical="center"/>
    </xf>
    <xf numFmtId="0" fontId="0" fillId="0" borderId="0" xfId="0" applyNumberFormat="1"/>
  </cellXfs>
  <cellStyles count="3">
    <cellStyle name="Currency" xfId="1" builtinId="4"/>
    <cellStyle name="Normal" xfId="0" builtinId="0"/>
    <cellStyle name="Percent" xfId="2" builtinId="5"/>
  </cellStyles>
  <dxfs count="36">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patternType="solid">
          <bgColor theme="9" tint="0.59999389629810485"/>
        </patternFill>
      </fill>
    </dxf>
    <dxf>
      <fill>
        <patternFill>
          <bgColor theme="9" tint="-0.249977111117893"/>
        </patternFill>
      </fill>
    </dxf>
    <dxf>
      <fill>
        <patternFill>
          <bgColor theme="8"/>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9" tint="-0.249977111117893"/>
        </patternFill>
      </fill>
    </dxf>
    <dxf>
      <fill>
        <patternFill patternType="solid">
          <bgColor theme="9" tint="0.59999389629810485"/>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[CallCenter-dashboard.xlsx]Pivots!PivotTable1</c:name>
    <c:fmtId val="5"/>
  </c:pivotSource>
  <c:chart>
    <c:title>
      <c:layout>
        <c:manualLayout>
          <c:xMode val="edge"/>
          <c:yMode val="edge"/>
          <c:x val="3.204905622877318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5"/>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a:gsLst>
                <a:gs pos="0">
                  <a:schemeClr val="accent5"/>
                </a:gs>
                <a:gs pos="100000">
                  <a:schemeClr val="accent6">
                    <a:lumMod val="75000"/>
                  </a:schemeClr>
                </a:gs>
              </a:gsLst>
              <a:lin ang="5400000" scaled="1"/>
            </a:gra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6C8B-4347-8D0C-E88A531B7005}"/>
            </c:ext>
          </c:extLst>
        </c:ser>
        <c:dLbls>
          <c:showLegendKey val="0"/>
          <c:showVal val="0"/>
          <c:showCatName val="0"/>
          <c:showSerName val="0"/>
          <c:showPercent val="0"/>
          <c:showBubbleSize val="0"/>
        </c:dLbls>
        <c:axId val="1651054192"/>
        <c:axId val="1651051792"/>
      </c:areaChart>
      <c:lineChart>
        <c:grouping val="standard"/>
        <c:varyColors val="0"/>
        <c:ser>
          <c:idx val="0"/>
          <c:order val="0"/>
          <c:tx>
            <c:strRef>
              <c:f>Pivots!$B$12</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6C8B-4347-8D0C-E88A531B7005}"/>
            </c:ext>
          </c:extLst>
        </c:ser>
        <c:dLbls>
          <c:showLegendKey val="0"/>
          <c:showVal val="0"/>
          <c:showCatName val="0"/>
          <c:showSerName val="0"/>
          <c:showPercent val="0"/>
          <c:showBubbleSize val="0"/>
        </c:dLbls>
        <c:marker val="1"/>
        <c:smooth val="0"/>
        <c:axId val="1651054192"/>
        <c:axId val="1651051792"/>
      </c:lineChart>
      <c:catAx>
        <c:axId val="165105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51792"/>
        <c:crosses val="autoZero"/>
        <c:auto val="1"/>
        <c:lblAlgn val="ctr"/>
        <c:lblOffset val="100"/>
        <c:noMultiLvlLbl val="0"/>
      </c:catAx>
      <c:valAx>
        <c:axId val="165105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54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[CallCenter-dashboard.xlsx]Pivots!PivotTable2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Pivots!$G$12</c:f>
              <c:strCache>
                <c:ptCount val="1"/>
                <c:pt idx="0">
                  <c:v>Total</c:v>
                </c:pt>
              </c:strCache>
            </c:strRef>
          </c:tx>
          <c:spPr>
            <a:solidFill>
              <a:schemeClr val="accent6">
                <a:lumMod val="60000"/>
                <a:lumOff val="40000"/>
              </a:schemeClr>
            </a:solidFill>
            <a:ln>
              <a:noFill/>
            </a:ln>
            <a:effectLst/>
          </c:spPr>
          <c:invertIfNegative val="0"/>
          <c:cat>
            <c:strRef>
              <c:f>Pivots!$F$13:$F$20</c:f>
              <c:strCache>
                <c:ptCount val="7"/>
                <c:pt idx="0">
                  <c:v>Sunday</c:v>
                </c:pt>
                <c:pt idx="1">
                  <c:v>Monday</c:v>
                </c:pt>
                <c:pt idx="2">
                  <c:v>Tuesday</c:v>
                </c:pt>
                <c:pt idx="3">
                  <c:v>Wednesday</c:v>
                </c:pt>
                <c:pt idx="4">
                  <c:v>Thursday</c:v>
                </c:pt>
                <c:pt idx="5">
                  <c:v>Friday</c:v>
                </c:pt>
                <c:pt idx="6">
                  <c:v>Saturday</c:v>
                </c:pt>
              </c:strCache>
            </c:strRef>
          </c:cat>
          <c:val>
            <c:numRef>
              <c:f>Pivots!$G$13:$G$20</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7239-459A-A390-FEC5B9B16620}"/>
            </c:ext>
          </c:extLst>
        </c:ser>
        <c:dLbls>
          <c:showLegendKey val="0"/>
          <c:showVal val="0"/>
          <c:showCatName val="0"/>
          <c:showSerName val="0"/>
          <c:showPercent val="0"/>
          <c:showBubbleSize val="0"/>
        </c:dLbls>
        <c:gapWidth val="50"/>
        <c:axId val="1956181360"/>
        <c:axId val="1956181840"/>
      </c:barChart>
      <c:catAx>
        <c:axId val="19561813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81840"/>
        <c:crosses val="autoZero"/>
        <c:auto val="1"/>
        <c:lblAlgn val="ctr"/>
        <c:lblOffset val="100"/>
        <c:noMultiLvlLbl val="0"/>
      </c:catAx>
      <c:valAx>
        <c:axId val="19561818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813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r>
              <a:rPr lang="en-US" sz="1800" b="1">
                <a:solidFill>
                  <a:schemeClr val="accent5">
                    <a:lumMod val="75000"/>
                  </a:schemeClr>
                </a:solidFill>
              </a:rPr>
              <a:t>Calls</a:t>
            </a:r>
          </a:p>
        </c:rich>
      </c:tx>
      <c:layout>
        <c:manualLayout>
          <c:xMode val="edge"/>
          <c:yMode val="edge"/>
          <c:x val="4.371779785909316E-2"/>
          <c:y val="2.0600858369098713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endParaRPr lang="en-US"/>
        </a:p>
      </c:txPr>
    </c:title>
    <c:autoTitleDeleted val="0"/>
    <c:plotArea>
      <c:layout>
        <c:manualLayout>
          <c:layoutTarget val="inner"/>
          <c:xMode val="edge"/>
          <c:yMode val="edge"/>
          <c:x val="0.16144768258828099"/>
          <c:y val="0.11330472103004292"/>
          <c:w val="0.75391757013545369"/>
          <c:h val="0.83871231117569534"/>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Pivots!$F$29:$F$33</c:f>
              <c:strCache>
                <c:ptCount val="5"/>
                <c:pt idx="0">
                  <c:v>R01</c:v>
                </c:pt>
                <c:pt idx="1">
                  <c:v>R02</c:v>
                </c:pt>
                <c:pt idx="2">
                  <c:v>R03</c:v>
                </c:pt>
                <c:pt idx="3">
                  <c:v>R04</c:v>
                </c:pt>
                <c:pt idx="4">
                  <c:v>R05</c:v>
                </c:pt>
              </c:strCache>
            </c:strRef>
          </c:cat>
          <c:val>
            <c:numRef>
              <c:f>Pivots!$G$29:$G$33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89B-4C7D-BBBA-E9CE3F1CE4D7}"/>
            </c:ext>
          </c:extLst>
        </c:ser>
        <c:ser>
          <c:idx val="1"/>
          <c:order val="1"/>
          <c:tx>
            <c:strRef>
              <c:f>Pivots!$J$28</c:f>
              <c:strCache>
                <c:ptCount val="1"/>
                <c:pt idx="0">
                  <c:v>Sell. Calls</c:v>
                </c:pt>
              </c:strCache>
            </c:strRef>
          </c:tx>
          <c:spPr>
            <a:solidFill>
              <a:schemeClr val="accent2"/>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F89B-4C7D-BBBA-E9CE3F1CE4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Pivots!$J$29:$J$33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F89B-4C7D-BBBA-E9CE3F1CE4D7}"/>
            </c:ext>
          </c:extLst>
        </c:ser>
        <c:dLbls>
          <c:dLblPos val="outEnd"/>
          <c:showLegendKey val="0"/>
          <c:showVal val="1"/>
          <c:showCatName val="0"/>
          <c:showSerName val="0"/>
          <c:showPercent val="0"/>
          <c:showBubbleSize val="0"/>
        </c:dLbls>
        <c:gapWidth val="70"/>
        <c:overlap val="100"/>
        <c:axId val="1956163120"/>
        <c:axId val="1956162160"/>
      </c:barChart>
      <c:catAx>
        <c:axId val="1956163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62160"/>
        <c:crosses val="autoZero"/>
        <c:auto val="1"/>
        <c:lblAlgn val="ctr"/>
        <c:lblOffset val="100"/>
        <c:noMultiLvlLbl val="0"/>
      </c:catAx>
      <c:valAx>
        <c:axId val="1956162160"/>
        <c:scaling>
          <c:orientation val="minMax"/>
          <c:min val="0"/>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5616312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r>
              <a:rPr lang="en-US" sz="1800" b="1">
                <a:solidFill>
                  <a:schemeClr val="accent5">
                    <a:lumMod val="75000"/>
                  </a:schemeClr>
                </a:solidFill>
              </a:rPr>
              <a:t>Amount</a:t>
            </a:r>
          </a:p>
        </c:rich>
      </c:tx>
      <c:layout>
        <c:manualLayout>
          <c:xMode val="edge"/>
          <c:yMode val="edge"/>
          <c:x val="5.0810677010772999E-2"/>
          <c:y val="2.048655294389346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Pivots!$F$29:$F$33</c:f>
              <c:strCache>
                <c:ptCount val="5"/>
                <c:pt idx="0">
                  <c:v>R01</c:v>
                </c:pt>
                <c:pt idx="1">
                  <c:v>R02</c:v>
                </c:pt>
                <c:pt idx="2">
                  <c:v>R03</c:v>
                </c:pt>
                <c:pt idx="3">
                  <c:v>R04</c:v>
                </c:pt>
                <c:pt idx="4">
                  <c:v>R05</c:v>
                </c:pt>
              </c:strCache>
            </c:strRef>
          </c:cat>
          <c:val>
            <c:numRef>
              <c:f>Pivots!$H$29:$H$33</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161-4065-8536-7D9B77DAD9D6}"/>
            </c:ext>
          </c:extLst>
        </c:ser>
        <c:ser>
          <c:idx val="1"/>
          <c:order val="1"/>
          <c:tx>
            <c:strRef>
              <c:f>Pivots!$K$28</c:f>
              <c:strCache>
                <c:ptCount val="1"/>
                <c:pt idx="0">
                  <c:v>Sell. Amount</c:v>
                </c:pt>
              </c:strCache>
            </c:strRef>
          </c:tx>
          <c:spPr>
            <a:solidFill>
              <a:schemeClr val="accent2"/>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9161-4065-8536-7D9B77DAD9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Pivots!$K$29:$K$33</c:f>
              <c:numCache>
                <c:formatCode>"$"#,\k</c:formatCode>
                <c:ptCount val="5"/>
                <c:pt idx="0">
                  <c:v>#N/A</c:v>
                </c:pt>
                <c:pt idx="1">
                  <c:v>#N/A</c:v>
                </c:pt>
                <c:pt idx="2">
                  <c:v>#N/A</c:v>
                </c:pt>
                <c:pt idx="3">
                  <c:v>#N/A</c:v>
                </c:pt>
                <c:pt idx="4">
                  <c:v>20104</c:v>
                </c:pt>
              </c:numCache>
            </c:numRef>
          </c:val>
          <c:extLst>
            <c:ext xmlns:c16="http://schemas.microsoft.com/office/drawing/2014/chart" uri="{C3380CC4-5D6E-409C-BE32-E72D297353CC}">
              <c16:uniqueId val="{00000003-9161-4065-8536-7D9B77DAD9D6}"/>
            </c:ext>
          </c:extLst>
        </c:ser>
        <c:dLbls>
          <c:dLblPos val="outEnd"/>
          <c:showLegendKey val="0"/>
          <c:showVal val="1"/>
          <c:showCatName val="0"/>
          <c:showSerName val="0"/>
          <c:showPercent val="0"/>
          <c:showBubbleSize val="0"/>
        </c:dLbls>
        <c:gapWidth val="45"/>
        <c:overlap val="100"/>
        <c:axId val="1956163600"/>
        <c:axId val="1956156400"/>
      </c:barChart>
      <c:catAx>
        <c:axId val="19561636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56400"/>
        <c:crosses val="autoZero"/>
        <c:auto val="1"/>
        <c:lblAlgn val="ctr"/>
        <c:lblOffset val="100"/>
        <c:noMultiLvlLbl val="0"/>
      </c:catAx>
      <c:valAx>
        <c:axId val="1956156400"/>
        <c:scaling>
          <c:orientation val="minMax"/>
        </c:scaling>
        <c:delete val="1"/>
        <c:axPos val="b"/>
        <c:majorGridlines>
          <c:spPr>
            <a:ln w="9525" cap="flat" cmpd="sng" algn="ctr">
              <a:solidFill>
                <a:schemeClr val="tx1">
                  <a:lumMod val="15000"/>
                  <a:lumOff val="85000"/>
                </a:schemeClr>
              </a:solidFill>
              <a:round/>
            </a:ln>
            <a:effectLst/>
          </c:spPr>
        </c:majorGridlines>
        <c:numFmt formatCode="&quot;$&quot;#,\k" sourceLinked="1"/>
        <c:majorTickMark val="out"/>
        <c:minorTickMark val="none"/>
        <c:tickLblPos val="nextTo"/>
        <c:crossAx val="19561636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[CallCenter-dashboard.xlsx]Pivots!PivotTable9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 vs. Male Caller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Pivots!$B$51:$B$52</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Pivots!$A$53:$A$55</c:f>
              <c:strCache>
                <c:ptCount val="3"/>
                <c:pt idx="0">
                  <c:v>Cincinnati</c:v>
                </c:pt>
                <c:pt idx="1">
                  <c:v>Cleveland</c:v>
                </c:pt>
                <c:pt idx="2">
                  <c:v>Columbus</c:v>
                </c:pt>
              </c:strCache>
            </c:strRef>
          </c:cat>
          <c:val>
            <c:numRef>
              <c:f>Pivots!$B$53:$B$55</c:f>
              <c:numCache>
                <c:formatCode>General</c:formatCode>
                <c:ptCount val="3"/>
                <c:pt idx="0">
                  <c:v>144</c:v>
                </c:pt>
                <c:pt idx="1">
                  <c:v>326</c:v>
                </c:pt>
                <c:pt idx="2">
                  <c:v>129</c:v>
                </c:pt>
              </c:numCache>
            </c:numRef>
          </c:val>
          <c:extLst>
            <c:ext xmlns:c16="http://schemas.microsoft.com/office/drawing/2014/chart" uri="{C3380CC4-5D6E-409C-BE32-E72D297353CC}">
              <c16:uniqueId val="{00000000-C8AD-4624-8B16-CA592DB940CA}"/>
            </c:ext>
          </c:extLst>
        </c:ser>
        <c:ser>
          <c:idx val="1"/>
          <c:order val="1"/>
          <c:tx>
            <c:strRef>
              <c:f>Pivots!$C$51:$C$52</c:f>
              <c:strCache>
                <c:ptCount val="1"/>
                <c:pt idx="0">
                  <c:v>Male</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Pivots!$A$53:$A$55</c:f>
              <c:strCache>
                <c:ptCount val="3"/>
                <c:pt idx="0">
                  <c:v>Cincinnati</c:v>
                </c:pt>
                <c:pt idx="1">
                  <c:v>Cleveland</c:v>
                </c:pt>
                <c:pt idx="2">
                  <c:v>Columbus</c:v>
                </c:pt>
              </c:strCache>
            </c:strRef>
          </c:cat>
          <c:val>
            <c:numRef>
              <c:f>Pivots!$C$53:$C$55</c:f>
              <c:numCache>
                <c:formatCode>General</c:formatCode>
                <c:ptCount val="3"/>
                <c:pt idx="0">
                  <c:v>132</c:v>
                </c:pt>
                <c:pt idx="1">
                  <c:v>63</c:v>
                </c:pt>
                <c:pt idx="2">
                  <c:v>206</c:v>
                </c:pt>
              </c:numCache>
            </c:numRef>
          </c:val>
          <c:extLst>
            <c:ext xmlns:c16="http://schemas.microsoft.com/office/drawing/2014/chart" uri="{C3380CC4-5D6E-409C-BE32-E72D297353CC}">
              <c16:uniqueId val="{00000001-C8AD-4624-8B16-CA592DB940CA}"/>
            </c:ext>
          </c:extLst>
        </c:ser>
        <c:dLbls>
          <c:dLblPos val="ctr"/>
          <c:showLegendKey val="0"/>
          <c:showVal val="1"/>
          <c:showCatName val="0"/>
          <c:showSerName val="0"/>
          <c:showPercent val="0"/>
          <c:showBubbleSize val="0"/>
        </c:dLbls>
        <c:gapWidth val="25"/>
        <c:overlap val="100"/>
        <c:axId val="426494047"/>
        <c:axId val="426495487"/>
      </c:barChart>
      <c:catAx>
        <c:axId val="42649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95487"/>
        <c:crosses val="autoZero"/>
        <c:auto val="1"/>
        <c:lblAlgn val="ctr"/>
        <c:lblOffset val="100"/>
        <c:noMultiLvlLbl val="0"/>
      </c:catAx>
      <c:valAx>
        <c:axId val="426495487"/>
        <c:scaling>
          <c:orientation val="minMax"/>
        </c:scaling>
        <c:delete val="1"/>
        <c:axPos val="l"/>
        <c:numFmt formatCode="0%" sourceLinked="1"/>
        <c:majorTickMark val="out"/>
        <c:minorTickMark val="none"/>
        <c:tickLblPos val="nextTo"/>
        <c:crossAx val="426494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[CallCenter-dashboard.xlsx]Pivots!PivotTable10</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Rep.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Pivots!$B$59</c:f>
              <c:strCache>
                <c:ptCount val="1"/>
                <c:pt idx="0">
                  <c:v>Total</c:v>
                </c:pt>
              </c:strCache>
            </c:strRef>
          </c:tx>
          <c:spPr>
            <a:solidFill>
              <a:schemeClr val="accent1"/>
            </a:solidFill>
            <a:ln>
              <a:noFill/>
            </a:ln>
            <a:effectLst/>
          </c:spPr>
          <c:invertIfNegative val="0"/>
          <c:cat>
            <c:strRef>
              <c:f>Pivots!$A$60:$A$63</c:f>
              <c:strCache>
                <c:ptCount val="4"/>
                <c:pt idx="0">
                  <c:v>2</c:v>
                </c:pt>
                <c:pt idx="1">
                  <c:v>3</c:v>
                </c:pt>
                <c:pt idx="2">
                  <c:v>4</c:v>
                </c:pt>
                <c:pt idx="3">
                  <c:v>5</c:v>
                </c:pt>
              </c:strCache>
            </c:strRef>
          </c:cat>
          <c:val>
            <c:numRef>
              <c:f>Pivots!$B$60:$B$63</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DA86-43E5-9072-E5D2C4FB5E60}"/>
            </c:ext>
          </c:extLst>
        </c:ser>
        <c:dLbls>
          <c:showLegendKey val="0"/>
          <c:showVal val="0"/>
          <c:showCatName val="0"/>
          <c:showSerName val="0"/>
          <c:showPercent val="0"/>
          <c:showBubbleSize val="0"/>
        </c:dLbls>
        <c:gapWidth val="25"/>
        <c:overlap val="-27"/>
        <c:axId val="2014816864"/>
        <c:axId val="2014817824"/>
      </c:barChart>
      <c:catAx>
        <c:axId val="201481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14817824"/>
        <c:crosses val="autoZero"/>
        <c:auto val="1"/>
        <c:lblAlgn val="ctr"/>
        <c:lblOffset val="100"/>
        <c:noMultiLvlLbl val="0"/>
      </c:catAx>
      <c:valAx>
        <c:axId val="2014817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148168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4.svg"/><Relationship Id="rId13" Type="http://schemas.openxmlformats.org/officeDocument/2006/relationships/chart" Target="../charts/chart3.xml"/><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chart" Target="../charts/chart2.xml"/><Relationship Id="rId2" Type="http://schemas.openxmlformats.org/officeDocument/2006/relationships/image" Target="../media/image8.svg"/><Relationship Id="rId16" Type="http://schemas.openxmlformats.org/officeDocument/2006/relationships/chart" Target="../charts/chart6.xml"/><Relationship Id="rId1" Type="http://schemas.openxmlformats.org/officeDocument/2006/relationships/image" Target="../media/image7.png"/><Relationship Id="rId6" Type="http://schemas.openxmlformats.org/officeDocument/2006/relationships/image" Target="../media/image12.svg"/><Relationship Id="rId11" Type="http://schemas.openxmlformats.org/officeDocument/2006/relationships/chart" Target="../charts/chart1.xml"/><Relationship Id="rId5" Type="http://schemas.openxmlformats.org/officeDocument/2006/relationships/image" Target="../media/image11.png"/><Relationship Id="rId15" Type="http://schemas.openxmlformats.org/officeDocument/2006/relationships/chart" Target="../charts/chart5.xml"/><Relationship Id="rId10" Type="http://schemas.openxmlformats.org/officeDocument/2006/relationships/image" Target="../media/image16.svg"/><Relationship Id="rId4" Type="http://schemas.openxmlformats.org/officeDocument/2006/relationships/image" Target="../media/image10.svg"/><Relationship Id="rId9" Type="http://schemas.openxmlformats.org/officeDocument/2006/relationships/image" Target="../media/image15.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1.png"/><Relationship Id="rId7" Type="http://schemas.openxmlformats.org/officeDocument/2006/relationships/image" Target="../media/image17.png"/><Relationship Id="rId12" Type="http://schemas.openxmlformats.org/officeDocument/2006/relationships/image" Target="../media/image14.svg"/><Relationship Id="rId2" Type="http://schemas.openxmlformats.org/officeDocument/2006/relationships/image" Target="../media/image16.svg"/><Relationship Id="rId1" Type="http://schemas.openxmlformats.org/officeDocument/2006/relationships/image" Target="../media/image15.png"/><Relationship Id="rId6" Type="http://schemas.openxmlformats.org/officeDocument/2006/relationships/image" Target="../media/image10.svg"/><Relationship Id="rId11" Type="http://schemas.openxmlformats.org/officeDocument/2006/relationships/image" Target="../media/image13.png"/><Relationship Id="rId5" Type="http://schemas.openxmlformats.org/officeDocument/2006/relationships/image" Target="../media/image9.png"/><Relationship Id="rId10" Type="http://schemas.openxmlformats.org/officeDocument/2006/relationships/image" Target="../media/image20.svg"/><Relationship Id="rId4" Type="http://schemas.openxmlformats.org/officeDocument/2006/relationships/image" Target="../media/image12.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5</xdr:col>
      <xdr:colOff>0</xdr:colOff>
      <xdr:row>9</xdr:row>
      <xdr:rowOff>0</xdr:rowOff>
    </xdr:to>
    <xdr:sp macro="" textlink="Pivots!A4">
      <xdr:nvSpPr>
        <xdr:cNvPr id="2" name="Rectangle 1">
          <a:extLst>
            <a:ext uri="{FF2B5EF4-FFF2-40B4-BE49-F238E27FC236}">
              <a16:creationId xmlns:a16="http://schemas.microsoft.com/office/drawing/2014/main" id="{00945195-28B6-6E90-56EE-E526BCC9872A}"/>
            </a:ext>
          </a:extLst>
        </xdr:cNvPr>
        <xdr:cNvSpPr/>
      </xdr:nvSpPr>
      <xdr:spPr>
        <a:xfrm>
          <a:off x="223345" y="571500"/>
          <a:ext cx="1832741" cy="11430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C27C6BB-806A-4A16-9A27-F34EFA3D269D}" type="TxLink">
            <a:rPr lang="en-US" sz="3200" b="0" i="0" u="none" strike="noStrike">
              <a:solidFill>
                <a:schemeClr val="bg1"/>
              </a:solidFill>
              <a:latin typeface="Aptos ExtraBold" panose="020B0004020202020204" pitchFamily="34" charset="0"/>
              <a:ea typeface="Calibri"/>
              <a:cs typeface="Calibri"/>
            </a:rPr>
            <a:pPr algn="ctr"/>
            <a:t>1,000</a:t>
          </a:fld>
          <a:endParaRPr lang="en-US" sz="3200">
            <a:solidFill>
              <a:schemeClr val="bg1"/>
            </a:solidFill>
            <a:latin typeface="Aptos ExtraBold" panose="020B0004020202020204" pitchFamily="34" charset="0"/>
          </a:endParaRPr>
        </a:p>
      </xdr:txBody>
    </xdr:sp>
    <xdr:clientData/>
  </xdr:twoCellAnchor>
  <xdr:oneCellAnchor>
    <xdr:from>
      <xdr:col>2</xdr:col>
      <xdr:colOff>523875</xdr:colOff>
      <xdr:row>4</xdr:row>
      <xdr:rowOff>9525</xdr:rowOff>
    </xdr:from>
    <xdr:ext cx="184731" cy="264560"/>
    <xdr:sp macro="" textlink="">
      <xdr:nvSpPr>
        <xdr:cNvPr id="3" name="TextBox 2">
          <a:extLst>
            <a:ext uri="{FF2B5EF4-FFF2-40B4-BE49-F238E27FC236}">
              <a16:creationId xmlns:a16="http://schemas.microsoft.com/office/drawing/2014/main" id="{2BCC5372-3202-9FCC-DF49-C285BE05337E}"/>
            </a:ext>
          </a:extLst>
        </xdr:cNvPr>
        <xdr:cNvSpPr txBox="1"/>
      </xdr:nvSpPr>
      <xdr:spPr>
        <a:xfrm>
          <a:off x="742950" y="77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476250</xdr:colOff>
      <xdr:row>3</xdr:row>
      <xdr:rowOff>52733</xdr:rowOff>
    </xdr:from>
    <xdr:ext cx="838200" cy="311496"/>
    <xdr:sp macro="" textlink="">
      <xdr:nvSpPr>
        <xdr:cNvPr id="4" name="TextBox 3">
          <a:extLst>
            <a:ext uri="{FF2B5EF4-FFF2-40B4-BE49-F238E27FC236}">
              <a16:creationId xmlns:a16="http://schemas.microsoft.com/office/drawing/2014/main" id="{0FE2C28C-5C7C-6A03-B237-3CB9E5BF352C}"/>
            </a:ext>
          </a:extLst>
        </xdr:cNvPr>
        <xdr:cNvSpPr txBox="1"/>
      </xdr:nvSpPr>
      <xdr:spPr>
        <a:xfrm>
          <a:off x="695325" y="624233"/>
          <a:ext cx="838200"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ln>
                <a:noFill/>
              </a:ln>
              <a:solidFill>
                <a:schemeClr val="bg1"/>
              </a:solidFill>
            </a:rPr>
            <a:t>Calls</a:t>
          </a:r>
          <a:endParaRPr lang="en-US" sz="1050">
            <a:ln>
              <a:noFill/>
            </a:ln>
            <a:solidFill>
              <a:schemeClr val="bg1"/>
            </a:solidFill>
          </a:endParaRPr>
        </a:p>
      </xdr:txBody>
    </xdr:sp>
    <xdr:clientData/>
  </xdr:oneCellAnchor>
  <xdr:twoCellAnchor editAs="oneCell">
    <xdr:from>
      <xdr:col>2</xdr:col>
      <xdr:colOff>54769</xdr:colOff>
      <xdr:row>3</xdr:row>
      <xdr:rowOff>40481</xdr:rowOff>
    </xdr:from>
    <xdr:to>
      <xdr:col>2</xdr:col>
      <xdr:colOff>337542</xdr:colOff>
      <xdr:row>4</xdr:row>
      <xdr:rowOff>132754</xdr:rowOff>
    </xdr:to>
    <xdr:pic>
      <xdr:nvPicPr>
        <xdr:cNvPr id="5" name="Graphic 4" descr="Receiver with solid fill">
          <a:extLst>
            <a:ext uri="{FF2B5EF4-FFF2-40B4-BE49-F238E27FC236}">
              <a16:creationId xmlns:a16="http://schemas.microsoft.com/office/drawing/2014/main" id="{4DA6BA59-5F9B-4F74-9A53-E96D40C590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5035" y="611981"/>
          <a:ext cx="282773" cy="282773"/>
        </a:xfrm>
        <a:prstGeom prst="rect">
          <a:avLst/>
        </a:prstGeom>
      </xdr:spPr>
    </xdr:pic>
    <xdr:clientData/>
  </xdr:twoCellAnchor>
  <xdr:oneCellAnchor>
    <xdr:from>
      <xdr:col>2</xdr:col>
      <xdr:colOff>209550</xdr:colOff>
      <xdr:row>7</xdr:row>
      <xdr:rowOff>14633</xdr:rowOff>
    </xdr:from>
    <xdr:ext cx="1371600" cy="311496"/>
    <xdr:sp macro="" textlink="Pivots!A9">
      <xdr:nvSpPr>
        <xdr:cNvPr id="6" name="TextBox 5">
          <a:extLst>
            <a:ext uri="{FF2B5EF4-FFF2-40B4-BE49-F238E27FC236}">
              <a16:creationId xmlns:a16="http://schemas.microsoft.com/office/drawing/2014/main" id="{E44F4549-CD66-62A8-6AFE-6E13A3D96245}"/>
            </a:ext>
          </a:extLst>
        </xdr:cNvPr>
        <xdr:cNvSpPr txBox="1"/>
      </xdr:nvSpPr>
      <xdr:spPr>
        <a:xfrm>
          <a:off x="428625" y="1348133"/>
          <a:ext cx="1371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1C00E070-1485-40C0-A5EF-FEBC828BF588}" type="TxLink">
            <a:rPr lang="en-US" sz="1400" b="1" i="0" u="none" strike="noStrike">
              <a:solidFill>
                <a:schemeClr val="bg1"/>
              </a:solidFill>
              <a:latin typeface="Calibri"/>
              <a:ea typeface="Calibri"/>
              <a:cs typeface="Calibri"/>
            </a:rPr>
            <a:pPr algn="ctr"/>
            <a:t>200</a:t>
          </a:fld>
          <a:endParaRPr lang="en-US" sz="1400" b="1">
            <a:solidFill>
              <a:schemeClr val="bg1"/>
            </a:solidFill>
          </a:endParaRPr>
        </a:p>
      </xdr:txBody>
    </xdr:sp>
    <xdr:clientData/>
  </xdr:oneCellAnchor>
  <xdr:twoCellAnchor>
    <xdr:from>
      <xdr:col>2</xdr:col>
      <xdr:colOff>0</xdr:colOff>
      <xdr:row>11</xdr:row>
      <xdr:rowOff>0</xdr:rowOff>
    </xdr:from>
    <xdr:to>
      <xdr:col>5</xdr:col>
      <xdr:colOff>0</xdr:colOff>
      <xdr:row>17</xdr:row>
      <xdr:rowOff>0</xdr:rowOff>
    </xdr:to>
    <xdr:sp macro="" textlink="Pivots!B4">
      <xdr:nvSpPr>
        <xdr:cNvPr id="12" name="Rectangle 11">
          <a:extLst>
            <a:ext uri="{FF2B5EF4-FFF2-40B4-BE49-F238E27FC236}">
              <a16:creationId xmlns:a16="http://schemas.microsoft.com/office/drawing/2014/main" id="{68033C50-4901-475D-A039-9499F1B4D663}"/>
            </a:ext>
          </a:extLst>
        </xdr:cNvPr>
        <xdr:cNvSpPr/>
      </xdr:nvSpPr>
      <xdr:spPr>
        <a:xfrm>
          <a:off x="219075" y="2095500"/>
          <a:ext cx="1828800" cy="11430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2BFFC24-1DBC-4653-A5F9-E5808F089F7A}" type="TxLink">
            <a:rPr lang="en-US" sz="2400" b="1" i="0" u="none" strike="noStrike">
              <a:solidFill>
                <a:schemeClr val="bg1"/>
              </a:solidFill>
              <a:latin typeface="Calibri"/>
              <a:ea typeface="Calibri"/>
              <a:cs typeface="Calibri"/>
            </a:rPr>
            <a:pPr algn="ctr"/>
            <a:t>$96,623</a:t>
          </a:fld>
          <a:endParaRPr lang="en-US" sz="6000" b="1">
            <a:solidFill>
              <a:schemeClr val="bg1"/>
            </a:solidFill>
            <a:latin typeface="Aptos ExtraBold" panose="020B0004020202020204" pitchFamily="34" charset="0"/>
          </a:endParaRPr>
        </a:p>
      </xdr:txBody>
    </xdr:sp>
    <xdr:clientData/>
  </xdr:twoCellAnchor>
  <xdr:oneCellAnchor>
    <xdr:from>
      <xdr:col>2</xdr:col>
      <xdr:colOff>523875</xdr:colOff>
      <xdr:row>12</xdr:row>
      <xdr:rowOff>9525</xdr:rowOff>
    </xdr:from>
    <xdr:ext cx="184731" cy="264560"/>
    <xdr:sp macro="" textlink="">
      <xdr:nvSpPr>
        <xdr:cNvPr id="13" name="TextBox 12">
          <a:extLst>
            <a:ext uri="{FF2B5EF4-FFF2-40B4-BE49-F238E27FC236}">
              <a16:creationId xmlns:a16="http://schemas.microsoft.com/office/drawing/2014/main" id="{B436438B-E7C2-4DE5-BED9-6556AF32A02D}"/>
            </a:ext>
          </a:extLst>
        </xdr:cNvPr>
        <xdr:cNvSpPr txBox="1"/>
      </xdr:nvSpPr>
      <xdr:spPr>
        <a:xfrm>
          <a:off x="742950" y="2295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476250</xdr:colOff>
      <xdr:row>11</xdr:row>
      <xdr:rowOff>52733</xdr:rowOff>
    </xdr:from>
    <xdr:ext cx="838200" cy="311496"/>
    <xdr:sp macro="" textlink="">
      <xdr:nvSpPr>
        <xdr:cNvPr id="14" name="TextBox 13">
          <a:extLst>
            <a:ext uri="{FF2B5EF4-FFF2-40B4-BE49-F238E27FC236}">
              <a16:creationId xmlns:a16="http://schemas.microsoft.com/office/drawing/2014/main" id="{09AEE92C-6AD1-4A3D-A0FE-E7727ED26C7B}"/>
            </a:ext>
          </a:extLst>
        </xdr:cNvPr>
        <xdr:cNvSpPr txBox="1"/>
      </xdr:nvSpPr>
      <xdr:spPr>
        <a:xfrm>
          <a:off x="695325" y="2148233"/>
          <a:ext cx="838200"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ln>
                <a:noFill/>
              </a:ln>
              <a:solidFill>
                <a:schemeClr val="bg1"/>
              </a:solidFill>
            </a:rPr>
            <a:t>Amount</a:t>
          </a:r>
          <a:endParaRPr lang="en-US" sz="1050">
            <a:ln>
              <a:noFill/>
            </a:ln>
            <a:solidFill>
              <a:schemeClr val="bg1"/>
            </a:solidFill>
          </a:endParaRPr>
        </a:p>
      </xdr:txBody>
    </xdr:sp>
    <xdr:clientData/>
  </xdr:oneCellAnchor>
  <xdr:oneCellAnchor>
    <xdr:from>
      <xdr:col>2</xdr:col>
      <xdr:colOff>219075</xdr:colOff>
      <xdr:row>15</xdr:row>
      <xdr:rowOff>5109</xdr:rowOff>
    </xdr:from>
    <xdr:ext cx="1371600" cy="311496"/>
    <xdr:sp macro="" textlink="Pivots!B9">
      <xdr:nvSpPr>
        <xdr:cNvPr id="16" name="TextBox 15">
          <a:extLst>
            <a:ext uri="{FF2B5EF4-FFF2-40B4-BE49-F238E27FC236}">
              <a16:creationId xmlns:a16="http://schemas.microsoft.com/office/drawing/2014/main" id="{C6E9F4B7-7BA9-4326-B772-1BE84D73E11F}"/>
            </a:ext>
          </a:extLst>
        </xdr:cNvPr>
        <xdr:cNvSpPr txBox="1"/>
      </xdr:nvSpPr>
      <xdr:spPr>
        <a:xfrm>
          <a:off x="438150" y="2862609"/>
          <a:ext cx="1371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908F16B-3DF8-4F34-8F7F-B8EC226E9D04}" type="TxLink">
            <a:rPr lang="en-US" sz="1400" b="1" i="0" u="none" strike="noStrike">
              <a:solidFill>
                <a:schemeClr val="bg1"/>
              </a:solidFill>
              <a:latin typeface="Calibri"/>
              <a:ea typeface="Calibri"/>
              <a:cs typeface="Calibri"/>
            </a:rPr>
            <a:pPr algn="ctr"/>
            <a:t>$20,104</a:t>
          </a:fld>
          <a:endParaRPr lang="en-US" sz="2000" b="1">
            <a:solidFill>
              <a:schemeClr val="bg1"/>
            </a:solidFill>
          </a:endParaRPr>
        </a:p>
      </xdr:txBody>
    </xdr:sp>
    <xdr:clientData/>
  </xdr:oneCellAnchor>
  <xdr:twoCellAnchor>
    <xdr:from>
      <xdr:col>2</xdr:col>
      <xdr:colOff>0</xdr:colOff>
      <xdr:row>19</xdr:row>
      <xdr:rowOff>0</xdr:rowOff>
    </xdr:from>
    <xdr:to>
      <xdr:col>5</xdr:col>
      <xdr:colOff>0</xdr:colOff>
      <xdr:row>25</xdr:row>
      <xdr:rowOff>0</xdr:rowOff>
    </xdr:to>
    <xdr:sp macro="" textlink="Pivots!C4">
      <xdr:nvSpPr>
        <xdr:cNvPr id="17" name="Rectangle 16">
          <a:extLst>
            <a:ext uri="{FF2B5EF4-FFF2-40B4-BE49-F238E27FC236}">
              <a16:creationId xmlns:a16="http://schemas.microsoft.com/office/drawing/2014/main" id="{3E0F1948-73CD-4CA1-B0BF-2886CF8AEF16}"/>
            </a:ext>
          </a:extLst>
        </xdr:cNvPr>
        <xdr:cNvSpPr/>
      </xdr:nvSpPr>
      <xdr:spPr>
        <a:xfrm>
          <a:off x="220266" y="3619500"/>
          <a:ext cx="1821656" cy="11430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8474391-EA0D-4661-933C-851E323B6B22}" type="TxLink">
            <a:rPr lang="en-US" sz="2400" b="1" i="0" u="none" strike="noStrike">
              <a:solidFill>
                <a:schemeClr val="bg1"/>
              </a:solidFill>
              <a:latin typeface="Calibri"/>
              <a:ea typeface="Calibri"/>
              <a:cs typeface="Calibri"/>
            </a:rPr>
            <a:pPr algn="ctr"/>
            <a:t>89850</a:t>
          </a:fld>
          <a:endParaRPr lang="en-US" sz="6000" b="1">
            <a:solidFill>
              <a:schemeClr val="bg1"/>
            </a:solidFill>
            <a:latin typeface="Aptos ExtraBold" panose="020B0004020202020204" pitchFamily="34" charset="0"/>
          </a:endParaRPr>
        </a:p>
      </xdr:txBody>
    </xdr:sp>
    <xdr:clientData/>
  </xdr:twoCellAnchor>
  <xdr:oneCellAnchor>
    <xdr:from>
      <xdr:col>2</xdr:col>
      <xdr:colOff>523875</xdr:colOff>
      <xdr:row>20</xdr:row>
      <xdr:rowOff>9525</xdr:rowOff>
    </xdr:from>
    <xdr:ext cx="184731" cy="264560"/>
    <xdr:sp macro="" textlink="">
      <xdr:nvSpPr>
        <xdr:cNvPr id="18" name="TextBox 17">
          <a:extLst>
            <a:ext uri="{FF2B5EF4-FFF2-40B4-BE49-F238E27FC236}">
              <a16:creationId xmlns:a16="http://schemas.microsoft.com/office/drawing/2014/main" id="{5AB4C20B-F535-41A4-87E9-20D384D8C8F2}"/>
            </a:ext>
          </a:extLst>
        </xdr:cNvPr>
        <xdr:cNvSpPr txBox="1"/>
      </xdr:nvSpPr>
      <xdr:spPr>
        <a:xfrm>
          <a:off x="742950" y="3819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476250</xdr:colOff>
      <xdr:row>19</xdr:row>
      <xdr:rowOff>52733</xdr:rowOff>
    </xdr:from>
    <xdr:ext cx="838200" cy="311496"/>
    <xdr:sp macro="" textlink="">
      <xdr:nvSpPr>
        <xdr:cNvPr id="19" name="TextBox 18">
          <a:extLst>
            <a:ext uri="{FF2B5EF4-FFF2-40B4-BE49-F238E27FC236}">
              <a16:creationId xmlns:a16="http://schemas.microsoft.com/office/drawing/2014/main" id="{BD0DDC69-7E82-427E-801D-F253344C761F}"/>
            </a:ext>
          </a:extLst>
        </xdr:cNvPr>
        <xdr:cNvSpPr txBox="1"/>
      </xdr:nvSpPr>
      <xdr:spPr>
        <a:xfrm>
          <a:off x="695325" y="3672233"/>
          <a:ext cx="838200"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ln>
                <a:noFill/>
              </a:ln>
              <a:solidFill>
                <a:schemeClr val="bg1"/>
              </a:solidFill>
            </a:rPr>
            <a:t>Duration</a:t>
          </a:r>
          <a:endParaRPr lang="en-US" sz="1050">
            <a:ln>
              <a:noFill/>
            </a:ln>
            <a:solidFill>
              <a:schemeClr val="bg1"/>
            </a:solidFill>
          </a:endParaRPr>
        </a:p>
      </xdr:txBody>
    </xdr:sp>
    <xdr:clientData/>
  </xdr:oneCellAnchor>
  <xdr:oneCellAnchor>
    <xdr:from>
      <xdr:col>2</xdr:col>
      <xdr:colOff>219075</xdr:colOff>
      <xdr:row>23</xdr:row>
      <xdr:rowOff>5109</xdr:rowOff>
    </xdr:from>
    <xdr:ext cx="1371600" cy="311496"/>
    <xdr:sp macro="" textlink="Pivots!C9">
      <xdr:nvSpPr>
        <xdr:cNvPr id="21" name="TextBox 20">
          <a:extLst>
            <a:ext uri="{FF2B5EF4-FFF2-40B4-BE49-F238E27FC236}">
              <a16:creationId xmlns:a16="http://schemas.microsoft.com/office/drawing/2014/main" id="{F6EB238B-FC75-415B-A732-D95B5CB08FDD}"/>
            </a:ext>
          </a:extLst>
        </xdr:cNvPr>
        <xdr:cNvSpPr txBox="1"/>
      </xdr:nvSpPr>
      <xdr:spPr>
        <a:xfrm>
          <a:off x="438150" y="4386609"/>
          <a:ext cx="1371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EDBEB44-C8E2-447C-8E87-FF740359596F}" type="TxLink">
            <a:rPr lang="en-US" sz="1400" b="1" i="0" u="none" strike="noStrike">
              <a:solidFill>
                <a:schemeClr val="bg1"/>
              </a:solidFill>
              <a:latin typeface="Calibri"/>
              <a:ea typeface="Calibri"/>
              <a:cs typeface="Calibri"/>
            </a:rPr>
            <a:pPr algn="ctr"/>
            <a:t>18209</a:t>
          </a:fld>
          <a:endParaRPr lang="en-US" sz="2000" b="1">
            <a:solidFill>
              <a:schemeClr val="bg1"/>
            </a:solidFill>
          </a:endParaRPr>
        </a:p>
      </xdr:txBody>
    </xdr:sp>
    <xdr:clientData/>
  </xdr:oneCellAnchor>
  <xdr:twoCellAnchor>
    <xdr:from>
      <xdr:col>2</xdr:col>
      <xdr:colOff>0</xdr:colOff>
      <xdr:row>27</xdr:row>
      <xdr:rowOff>0</xdr:rowOff>
    </xdr:from>
    <xdr:to>
      <xdr:col>5</xdr:col>
      <xdr:colOff>0</xdr:colOff>
      <xdr:row>33</xdr:row>
      <xdr:rowOff>0</xdr:rowOff>
    </xdr:to>
    <xdr:sp macro="" textlink="Pivots!D4">
      <xdr:nvSpPr>
        <xdr:cNvPr id="22" name="Rectangle 21">
          <a:extLst>
            <a:ext uri="{FF2B5EF4-FFF2-40B4-BE49-F238E27FC236}">
              <a16:creationId xmlns:a16="http://schemas.microsoft.com/office/drawing/2014/main" id="{7CDE84F3-6DC0-4F0C-B1ED-1FD146ADA4BB}"/>
            </a:ext>
          </a:extLst>
        </xdr:cNvPr>
        <xdr:cNvSpPr/>
      </xdr:nvSpPr>
      <xdr:spPr>
        <a:xfrm>
          <a:off x="219075" y="5143500"/>
          <a:ext cx="1828800" cy="11430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DB95C9F-7FE9-4263-AFE3-A00A6D8BC260}" type="TxLink">
            <a:rPr lang="en-US" sz="2400" b="1" i="0" u="none" strike="noStrike">
              <a:solidFill>
                <a:schemeClr val="bg1"/>
              </a:solidFill>
              <a:latin typeface="Calibri"/>
              <a:ea typeface="Calibri"/>
              <a:cs typeface="Calibri"/>
            </a:rPr>
            <a:pPr algn="ctr"/>
            <a:t>3.89</a:t>
          </a:fld>
          <a:endParaRPr lang="en-US" sz="6000" b="1">
            <a:solidFill>
              <a:schemeClr val="bg1"/>
            </a:solidFill>
            <a:latin typeface="Aptos ExtraBold" panose="020B0004020202020204" pitchFamily="34" charset="0"/>
          </a:endParaRPr>
        </a:p>
      </xdr:txBody>
    </xdr:sp>
    <xdr:clientData/>
  </xdr:twoCellAnchor>
  <xdr:oneCellAnchor>
    <xdr:from>
      <xdr:col>2</xdr:col>
      <xdr:colOff>457200</xdr:colOff>
      <xdr:row>28</xdr:row>
      <xdr:rowOff>9525</xdr:rowOff>
    </xdr:from>
    <xdr:ext cx="184731" cy="264560"/>
    <xdr:sp macro="" textlink="">
      <xdr:nvSpPr>
        <xdr:cNvPr id="23" name="TextBox 22">
          <a:extLst>
            <a:ext uri="{FF2B5EF4-FFF2-40B4-BE49-F238E27FC236}">
              <a16:creationId xmlns:a16="http://schemas.microsoft.com/office/drawing/2014/main" id="{4E27ADC2-674D-4661-B8D9-8B63671F55EA}"/>
            </a:ext>
          </a:extLst>
        </xdr:cNvPr>
        <xdr:cNvSpPr txBox="1"/>
      </xdr:nvSpPr>
      <xdr:spPr>
        <a:xfrm>
          <a:off x="676275" y="534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409575</xdr:colOff>
      <xdr:row>27</xdr:row>
      <xdr:rowOff>68378</xdr:rowOff>
    </xdr:from>
    <xdr:ext cx="1066800" cy="280205"/>
    <xdr:sp macro="" textlink="">
      <xdr:nvSpPr>
        <xdr:cNvPr id="24" name="TextBox 23">
          <a:extLst>
            <a:ext uri="{FF2B5EF4-FFF2-40B4-BE49-F238E27FC236}">
              <a16:creationId xmlns:a16="http://schemas.microsoft.com/office/drawing/2014/main" id="{1839FB7B-EAB2-463E-B172-2E318C4F343B}"/>
            </a:ext>
          </a:extLst>
        </xdr:cNvPr>
        <xdr:cNvSpPr txBox="1"/>
      </xdr:nvSpPr>
      <xdr:spPr>
        <a:xfrm>
          <a:off x="628650" y="5211878"/>
          <a:ext cx="1066800"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a:ln>
                <a:noFill/>
              </a:ln>
              <a:solidFill>
                <a:schemeClr val="bg1"/>
              </a:solidFill>
            </a:rPr>
            <a:t>AVG Rating</a:t>
          </a:r>
        </a:p>
      </xdr:txBody>
    </xdr:sp>
    <xdr:clientData/>
  </xdr:oneCellAnchor>
  <xdr:oneCellAnchor>
    <xdr:from>
      <xdr:col>2</xdr:col>
      <xdr:colOff>152400</xdr:colOff>
      <xdr:row>31</xdr:row>
      <xdr:rowOff>5109</xdr:rowOff>
    </xdr:from>
    <xdr:ext cx="1371600" cy="311496"/>
    <xdr:sp macro="" textlink="Pivots!D9">
      <xdr:nvSpPr>
        <xdr:cNvPr id="26" name="TextBox 25">
          <a:extLst>
            <a:ext uri="{FF2B5EF4-FFF2-40B4-BE49-F238E27FC236}">
              <a16:creationId xmlns:a16="http://schemas.microsoft.com/office/drawing/2014/main" id="{2EF0904D-BABD-45E4-85C9-06383DB6FA23}"/>
            </a:ext>
          </a:extLst>
        </xdr:cNvPr>
        <xdr:cNvSpPr txBox="1"/>
      </xdr:nvSpPr>
      <xdr:spPr>
        <a:xfrm>
          <a:off x="371475" y="5910609"/>
          <a:ext cx="1371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6B259D02-3BE1-4219-A41E-F46DEE79F107}" type="TxLink">
            <a:rPr lang="en-US" sz="1400" b="1" i="0" u="none" strike="noStrike">
              <a:solidFill>
                <a:schemeClr val="bg1"/>
              </a:solidFill>
              <a:latin typeface="Calibri"/>
              <a:ea typeface="Calibri"/>
              <a:cs typeface="Calibri"/>
            </a:rPr>
            <a:pPr algn="ctr"/>
            <a:t>3.88</a:t>
          </a:fld>
          <a:endParaRPr lang="en-US" sz="2000" b="1">
            <a:solidFill>
              <a:schemeClr val="bg1"/>
            </a:solidFill>
          </a:endParaRPr>
        </a:p>
      </xdr:txBody>
    </xdr:sp>
    <xdr:clientData/>
  </xdr:oneCellAnchor>
  <xdr:twoCellAnchor>
    <xdr:from>
      <xdr:col>2</xdr:col>
      <xdr:colOff>0</xdr:colOff>
      <xdr:row>35</xdr:row>
      <xdr:rowOff>0</xdr:rowOff>
    </xdr:from>
    <xdr:to>
      <xdr:col>5</xdr:col>
      <xdr:colOff>0</xdr:colOff>
      <xdr:row>41</xdr:row>
      <xdr:rowOff>0</xdr:rowOff>
    </xdr:to>
    <xdr:sp macro="" textlink="Pivots!E4">
      <xdr:nvSpPr>
        <xdr:cNvPr id="27" name="Rectangle 26">
          <a:extLst>
            <a:ext uri="{FF2B5EF4-FFF2-40B4-BE49-F238E27FC236}">
              <a16:creationId xmlns:a16="http://schemas.microsoft.com/office/drawing/2014/main" id="{30DBE72A-FCEA-4D15-AFD6-EBC975E9EF21}"/>
            </a:ext>
          </a:extLst>
        </xdr:cNvPr>
        <xdr:cNvSpPr/>
      </xdr:nvSpPr>
      <xdr:spPr>
        <a:xfrm>
          <a:off x="219075" y="6667500"/>
          <a:ext cx="1828800" cy="114300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54DC47B-E915-4CA7-A9D5-207A3C8C1AFC}" type="TxLink">
            <a:rPr lang="en-US" sz="2400" b="1" i="0" u="none" strike="noStrike">
              <a:solidFill>
                <a:schemeClr val="bg1"/>
              </a:solidFill>
              <a:latin typeface="Calibri"/>
              <a:ea typeface="Calibri"/>
              <a:cs typeface="Calibri"/>
            </a:rPr>
            <a:pPr algn="ctr"/>
            <a:t>307</a:t>
          </a:fld>
          <a:endParaRPr lang="en-US" sz="6000" b="1">
            <a:solidFill>
              <a:schemeClr val="bg1"/>
            </a:solidFill>
            <a:latin typeface="Aptos ExtraBold" panose="020B0004020202020204" pitchFamily="34" charset="0"/>
          </a:endParaRPr>
        </a:p>
      </xdr:txBody>
    </xdr:sp>
    <xdr:clientData/>
  </xdr:twoCellAnchor>
  <xdr:oneCellAnchor>
    <xdr:from>
      <xdr:col>2</xdr:col>
      <xdr:colOff>523875</xdr:colOff>
      <xdr:row>36</xdr:row>
      <xdr:rowOff>9525</xdr:rowOff>
    </xdr:from>
    <xdr:ext cx="184731" cy="264560"/>
    <xdr:sp macro="" textlink="">
      <xdr:nvSpPr>
        <xdr:cNvPr id="28" name="TextBox 27">
          <a:extLst>
            <a:ext uri="{FF2B5EF4-FFF2-40B4-BE49-F238E27FC236}">
              <a16:creationId xmlns:a16="http://schemas.microsoft.com/office/drawing/2014/main" id="{9BBF5113-2290-4A05-93A5-3E34725D8BD3}"/>
            </a:ext>
          </a:extLst>
        </xdr:cNvPr>
        <xdr:cNvSpPr txBox="1"/>
      </xdr:nvSpPr>
      <xdr:spPr>
        <a:xfrm>
          <a:off x="742950" y="6867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476249</xdr:colOff>
      <xdr:row>35</xdr:row>
      <xdr:rowOff>68378</xdr:rowOff>
    </xdr:from>
    <xdr:ext cx="1285875" cy="280205"/>
    <xdr:sp macro="" textlink="">
      <xdr:nvSpPr>
        <xdr:cNvPr id="29" name="TextBox 28">
          <a:extLst>
            <a:ext uri="{FF2B5EF4-FFF2-40B4-BE49-F238E27FC236}">
              <a16:creationId xmlns:a16="http://schemas.microsoft.com/office/drawing/2014/main" id="{67A87A26-B1DE-4593-9FFB-EF54B72E73EB}"/>
            </a:ext>
          </a:extLst>
        </xdr:cNvPr>
        <xdr:cNvSpPr txBox="1"/>
      </xdr:nvSpPr>
      <xdr:spPr>
        <a:xfrm>
          <a:off x="695324" y="6735878"/>
          <a:ext cx="12858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a:ln>
                <a:noFill/>
              </a:ln>
              <a:solidFill>
                <a:schemeClr val="bg1"/>
              </a:solidFill>
            </a:rPr>
            <a:t>Happy</a:t>
          </a:r>
          <a:r>
            <a:rPr lang="en-US" sz="1200" baseline="0">
              <a:ln>
                <a:noFill/>
              </a:ln>
              <a:solidFill>
                <a:schemeClr val="bg1"/>
              </a:solidFill>
            </a:rPr>
            <a:t> Customers</a:t>
          </a:r>
          <a:endParaRPr lang="en-US" sz="1000">
            <a:ln>
              <a:noFill/>
            </a:ln>
            <a:solidFill>
              <a:schemeClr val="bg1"/>
            </a:solidFill>
          </a:endParaRPr>
        </a:p>
      </xdr:txBody>
    </xdr:sp>
    <xdr:clientData/>
  </xdr:oneCellAnchor>
  <xdr:oneCellAnchor>
    <xdr:from>
      <xdr:col>2</xdr:col>
      <xdr:colOff>219075</xdr:colOff>
      <xdr:row>39</xdr:row>
      <xdr:rowOff>5109</xdr:rowOff>
    </xdr:from>
    <xdr:ext cx="1371600" cy="311496"/>
    <xdr:sp macro="" textlink="Pivots!E9">
      <xdr:nvSpPr>
        <xdr:cNvPr id="31" name="TextBox 30">
          <a:extLst>
            <a:ext uri="{FF2B5EF4-FFF2-40B4-BE49-F238E27FC236}">
              <a16:creationId xmlns:a16="http://schemas.microsoft.com/office/drawing/2014/main" id="{2002F48E-33B3-4D1D-B819-73560466828C}"/>
            </a:ext>
          </a:extLst>
        </xdr:cNvPr>
        <xdr:cNvSpPr txBox="1"/>
      </xdr:nvSpPr>
      <xdr:spPr>
        <a:xfrm>
          <a:off x="438150" y="7434609"/>
          <a:ext cx="1371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70CC0C21-5039-4ADE-A7D8-EB668E3B58B9}" type="TxLink">
            <a:rPr lang="en-US" sz="1400" b="1" i="0" u="none" strike="noStrike">
              <a:solidFill>
                <a:schemeClr val="bg1"/>
              </a:solidFill>
              <a:latin typeface="Calibri"/>
              <a:ea typeface="Calibri"/>
              <a:cs typeface="Calibri"/>
            </a:rPr>
            <a:pPr algn="ctr"/>
            <a:t>51</a:t>
          </a:fld>
          <a:endParaRPr lang="en-US" sz="2000" b="1">
            <a:solidFill>
              <a:schemeClr val="bg1"/>
            </a:solidFill>
          </a:endParaRPr>
        </a:p>
      </xdr:txBody>
    </xdr:sp>
    <xdr:clientData/>
  </xdr:oneCellAnchor>
  <xdr:twoCellAnchor editAs="oneCell">
    <xdr:from>
      <xdr:col>2</xdr:col>
      <xdr:colOff>23813</xdr:colOff>
      <xdr:row>11</xdr:row>
      <xdr:rowOff>35719</xdr:rowOff>
    </xdr:from>
    <xdr:to>
      <xdr:col>2</xdr:col>
      <xdr:colOff>361632</xdr:colOff>
      <xdr:row>12</xdr:row>
      <xdr:rowOff>183038</xdr:rowOff>
    </xdr:to>
    <xdr:pic>
      <xdr:nvPicPr>
        <xdr:cNvPr id="32" name="Graphic 31" descr="Shopping cart with solid fill">
          <a:extLst>
            <a:ext uri="{FF2B5EF4-FFF2-40B4-BE49-F238E27FC236}">
              <a16:creationId xmlns:a16="http://schemas.microsoft.com/office/drawing/2014/main" id="{79266D38-CDD1-4875-99AE-71A2A578B76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44079" y="2131219"/>
          <a:ext cx="337819" cy="337819"/>
        </a:xfrm>
        <a:prstGeom prst="rect">
          <a:avLst/>
        </a:prstGeom>
      </xdr:spPr>
    </xdr:pic>
    <xdr:clientData/>
  </xdr:twoCellAnchor>
  <xdr:twoCellAnchor editAs="oneCell">
    <xdr:from>
      <xdr:col>1</xdr:col>
      <xdr:colOff>88106</xdr:colOff>
      <xdr:row>19</xdr:row>
      <xdr:rowOff>65485</xdr:rowOff>
    </xdr:from>
    <xdr:to>
      <xdr:col>2</xdr:col>
      <xdr:colOff>330675</xdr:colOff>
      <xdr:row>21</xdr:row>
      <xdr:rowOff>22304</xdr:rowOff>
    </xdr:to>
    <xdr:pic>
      <xdr:nvPicPr>
        <xdr:cNvPr id="33" name="Graphic 32" descr="Hourglass Finished with solid fill">
          <a:extLst>
            <a:ext uri="{FF2B5EF4-FFF2-40B4-BE49-F238E27FC236}">
              <a16:creationId xmlns:a16="http://schemas.microsoft.com/office/drawing/2014/main" id="{941194DB-8765-4DE4-B042-A4593100E41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3122" y="3684985"/>
          <a:ext cx="337819" cy="337819"/>
        </a:xfrm>
        <a:prstGeom prst="rect">
          <a:avLst/>
        </a:prstGeom>
      </xdr:spPr>
    </xdr:pic>
    <xdr:clientData/>
  </xdr:twoCellAnchor>
  <xdr:twoCellAnchor editAs="oneCell">
    <xdr:from>
      <xdr:col>2</xdr:col>
      <xdr:colOff>41672</xdr:colOff>
      <xdr:row>26</xdr:row>
      <xdr:rowOff>160734</xdr:rowOff>
    </xdr:from>
    <xdr:to>
      <xdr:col>2</xdr:col>
      <xdr:colOff>381000</xdr:colOff>
      <xdr:row>28</xdr:row>
      <xdr:rowOff>119062</xdr:rowOff>
    </xdr:to>
    <xdr:pic>
      <xdr:nvPicPr>
        <xdr:cNvPr id="35" name="Graphic 34" descr="Rating Star with solid fill">
          <a:extLst>
            <a:ext uri="{FF2B5EF4-FFF2-40B4-BE49-F238E27FC236}">
              <a16:creationId xmlns:a16="http://schemas.microsoft.com/office/drawing/2014/main" id="{5FAE5BB9-D6F3-489B-B368-E73168F17A0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61938" y="5113734"/>
          <a:ext cx="339328" cy="339328"/>
        </a:xfrm>
        <a:prstGeom prst="rect">
          <a:avLst/>
        </a:prstGeom>
      </xdr:spPr>
    </xdr:pic>
    <xdr:clientData/>
  </xdr:twoCellAnchor>
  <xdr:twoCellAnchor editAs="oneCell">
    <xdr:from>
      <xdr:col>16</xdr:col>
      <xdr:colOff>547689</xdr:colOff>
      <xdr:row>20</xdr:row>
      <xdr:rowOff>23017</xdr:rowOff>
    </xdr:from>
    <xdr:to>
      <xdr:col>19</xdr:col>
      <xdr:colOff>189073</xdr:colOff>
      <xdr:row>29</xdr:row>
      <xdr:rowOff>137317</xdr:rowOff>
    </xdr:to>
    <mc:AlternateContent xmlns:mc="http://schemas.openxmlformats.org/markup-compatibility/2006" xmlns:a14="http://schemas.microsoft.com/office/drawing/2010/main">
      <mc:Choice Requires="a14">
        <xdr:graphicFrame macro="">
          <xdr:nvGraphicFramePr>
            <xdr:cNvPr id="37" name="Representative">
              <a:extLst>
                <a:ext uri="{FF2B5EF4-FFF2-40B4-BE49-F238E27FC236}">
                  <a16:creationId xmlns:a16="http://schemas.microsoft.com/office/drawing/2014/main" id="{5F268EAD-0985-475B-BA3D-846DD3D2E2D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346283" y="3833017"/>
              <a:ext cx="146304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41672</xdr:colOff>
      <xdr:row>35</xdr:row>
      <xdr:rowOff>29766</xdr:rowOff>
    </xdr:from>
    <xdr:to>
      <xdr:col>2</xdr:col>
      <xdr:colOff>410766</xdr:colOff>
      <xdr:row>37</xdr:row>
      <xdr:rowOff>17860</xdr:rowOff>
    </xdr:to>
    <xdr:pic>
      <xdr:nvPicPr>
        <xdr:cNvPr id="36" name="Graphic 35" descr="Star-struck face outline with solid fill">
          <a:extLst>
            <a:ext uri="{FF2B5EF4-FFF2-40B4-BE49-F238E27FC236}">
              <a16:creationId xmlns:a16="http://schemas.microsoft.com/office/drawing/2014/main" id="{DF2D1BDA-4A9A-4DD7-8500-BF2481F2D1D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61938" y="6697266"/>
          <a:ext cx="369094" cy="369094"/>
        </a:xfrm>
        <a:prstGeom prst="rect">
          <a:avLst/>
        </a:prstGeom>
      </xdr:spPr>
    </xdr:pic>
    <xdr:clientData/>
  </xdr:twoCellAnchor>
  <xdr:twoCellAnchor>
    <xdr:from>
      <xdr:col>6</xdr:col>
      <xdr:colOff>1588</xdr:colOff>
      <xdr:row>3</xdr:row>
      <xdr:rowOff>0</xdr:rowOff>
    </xdr:from>
    <xdr:to>
      <xdr:col>13</xdr:col>
      <xdr:colOff>0</xdr:colOff>
      <xdr:row>18</xdr:row>
      <xdr:rowOff>0</xdr:rowOff>
    </xdr:to>
    <xdr:graphicFrame macro="">
      <xdr:nvGraphicFramePr>
        <xdr:cNvPr id="38" name="Chart 37">
          <a:extLst>
            <a:ext uri="{FF2B5EF4-FFF2-40B4-BE49-F238E27FC236}">
              <a16:creationId xmlns:a16="http://schemas.microsoft.com/office/drawing/2014/main" id="{87AE8C2E-D4A2-427E-A5D2-3E078FFE7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6350</xdr:colOff>
      <xdr:row>3</xdr:row>
      <xdr:rowOff>7937</xdr:rowOff>
    </xdr:from>
    <xdr:to>
      <xdr:col>20</xdr:col>
      <xdr:colOff>127000</xdr:colOff>
      <xdr:row>18</xdr:row>
      <xdr:rowOff>0</xdr:rowOff>
    </xdr:to>
    <xdr:graphicFrame macro="">
      <xdr:nvGraphicFramePr>
        <xdr:cNvPr id="39" name="Chart 38">
          <a:extLst>
            <a:ext uri="{FF2B5EF4-FFF2-40B4-BE49-F238E27FC236}">
              <a16:creationId xmlns:a16="http://schemas.microsoft.com/office/drawing/2014/main" id="{F108B799-61A8-4BBB-B410-60D617B6C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0</xdr:colOff>
      <xdr:row>19</xdr:row>
      <xdr:rowOff>0</xdr:rowOff>
    </xdr:from>
    <xdr:to>
      <xdr:col>11</xdr:col>
      <xdr:colOff>95250</xdr:colOff>
      <xdr:row>41</xdr:row>
      <xdr:rowOff>11906</xdr:rowOff>
    </xdr:to>
    <xdr:graphicFrame macro="">
      <xdr:nvGraphicFramePr>
        <xdr:cNvPr id="40" name="Chart 39">
          <a:extLst>
            <a:ext uri="{FF2B5EF4-FFF2-40B4-BE49-F238E27FC236}">
              <a16:creationId xmlns:a16="http://schemas.microsoft.com/office/drawing/2014/main" id="{BD89E05C-3BD2-4131-ADAE-747D9A2EA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16499</xdr:colOff>
      <xdr:row>18</xdr:row>
      <xdr:rowOff>185737</xdr:rowOff>
    </xdr:from>
    <xdr:to>
      <xdr:col>17</xdr:col>
      <xdr:colOff>0</xdr:colOff>
      <xdr:row>41</xdr:row>
      <xdr:rowOff>30593</xdr:rowOff>
    </xdr:to>
    <xdr:graphicFrame macro="">
      <xdr:nvGraphicFramePr>
        <xdr:cNvPr id="41" name="Chart 40">
          <a:extLst>
            <a:ext uri="{FF2B5EF4-FFF2-40B4-BE49-F238E27FC236}">
              <a16:creationId xmlns:a16="http://schemas.microsoft.com/office/drawing/2014/main" id="{D583B60E-584E-4801-887D-CDE592499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313531</xdr:colOff>
      <xdr:row>3</xdr:row>
      <xdr:rowOff>0</xdr:rowOff>
    </xdr:from>
    <xdr:to>
      <xdr:col>26</xdr:col>
      <xdr:colOff>333375</xdr:colOff>
      <xdr:row>18</xdr:row>
      <xdr:rowOff>0</xdr:rowOff>
    </xdr:to>
    <xdr:graphicFrame macro="">
      <xdr:nvGraphicFramePr>
        <xdr:cNvPr id="42" name="Chart 41">
          <a:extLst>
            <a:ext uri="{FF2B5EF4-FFF2-40B4-BE49-F238E27FC236}">
              <a16:creationId xmlns:a16="http://schemas.microsoft.com/office/drawing/2014/main" id="{41C13D65-CA20-4AFF-B5CE-FE9C6763AC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27</xdr:col>
      <xdr:colOff>0</xdr:colOff>
      <xdr:row>0</xdr:row>
      <xdr:rowOff>0</xdr:rowOff>
    </xdr:from>
    <xdr:to>
      <xdr:col>37</xdr:col>
      <xdr:colOff>0</xdr:colOff>
      <xdr:row>57</xdr:row>
      <xdr:rowOff>0</xdr:rowOff>
    </xdr:to>
    <xdr:sp macro="" textlink="">
      <xdr:nvSpPr>
        <xdr:cNvPr id="44" name="Rectangle 43">
          <a:extLst>
            <a:ext uri="{FF2B5EF4-FFF2-40B4-BE49-F238E27FC236}">
              <a16:creationId xmlns:a16="http://schemas.microsoft.com/office/drawing/2014/main" id="{7E519A08-3103-53B4-9DC4-F1EEBFAD9E98}"/>
            </a:ext>
          </a:extLst>
        </xdr:cNvPr>
        <xdr:cNvSpPr/>
      </xdr:nvSpPr>
      <xdr:spPr>
        <a:xfrm>
          <a:off x="14478000" y="0"/>
          <a:ext cx="6072188" cy="10858500"/>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xdr:txBody>
    </xdr:sp>
    <xdr:clientData/>
  </xdr:twoCellAnchor>
  <xdr:twoCellAnchor>
    <xdr:from>
      <xdr:col>27</xdr:col>
      <xdr:colOff>1</xdr:colOff>
      <xdr:row>3</xdr:row>
      <xdr:rowOff>0</xdr:rowOff>
    </xdr:from>
    <xdr:to>
      <xdr:col>33</xdr:col>
      <xdr:colOff>333374</xdr:colOff>
      <xdr:row>18</xdr:row>
      <xdr:rowOff>0</xdr:rowOff>
    </xdr:to>
    <xdr:graphicFrame macro="">
      <xdr:nvGraphicFramePr>
        <xdr:cNvPr id="43" name="Chart 42">
          <a:extLst>
            <a:ext uri="{FF2B5EF4-FFF2-40B4-BE49-F238E27FC236}">
              <a16:creationId xmlns:a16="http://schemas.microsoft.com/office/drawing/2014/main" id="{7C13F6D9-3028-47C8-8193-A61464270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26</xdr:col>
      <xdr:colOff>0</xdr:colOff>
      <xdr:row>54</xdr:row>
      <xdr:rowOff>178594</xdr:rowOff>
    </xdr:from>
    <xdr:to>
      <xdr:col>27</xdr:col>
      <xdr:colOff>0</xdr:colOff>
      <xdr:row>57</xdr:row>
      <xdr:rowOff>0</xdr:rowOff>
    </xdr:to>
    <xdr:sp macro="" textlink="">
      <xdr:nvSpPr>
        <xdr:cNvPr id="45" name="Rectangle 44">
          <a:extLst>
            <a:ext uri="{FF2B5EF4-FFF2-40B4-BE49-F238E27FC236}">
              <a16:creationId xmlns:a16="http://schemas.microsoft.com/office/drawing/2014/main" id="{70A5257D-9473-7A79-8C9C-2379D9FFA338}"/>
            </a:ext>
          </a:extLst>
        </xdr:cNvPr>
        <xdr:cNvSpPr/>
      </xdr:nvSpPr>
      <xdr:spPr>
        <a:xfrm>
          <a:off x="13870781" y="10465594"/>
          <a:ext cx="607219" cy="392906"/>
        </a:xfrm>
        <a:prstGeom prst="rect">
          <a:avLst/>
        </a:prstGeom>
        <a:solidFill>
          <a:schemeClr val="bg1">
            <a:lumMod val="85000"/>
          </a:schemeClr>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0.651580092592" backgroundQuery="1" createdVersion="8" refreshedVersion="8" minRefreshableVersion="3" recordCount="0" supportSubquery="1" supportAdvancedDrill="1" xr:uid="{A423D4EA-82F0-4C31-B2F7-EC63D660658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ustomer ID]" caption="Count of Customer ID" numFmtId="0" hierarchy="26"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0.583481944443" backgroundQuery="1" createdVersion="8" refreshedVersion="8" minRefreshableVersion="3" recordCount="0" supportSubquery="1" supportAdvancedDrill="1" xr:uid="{D9FF389D-4552-4F66-B96E-22E971AEAD5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0.56451921296" backgroundQuery="1" createdVersion="8" refreshedVersion="8" minRefreshableVersion="3" recordCount="0" supportSubquery="1" supportAdvancedDrill="1" xr:uid="{F7196986-27CC-4327-9E56-FBAE513E247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 Calls]" caption="5 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0.754179745367" backgroundQuery="1" createdVersion="8" refreshedVersion="8" minRefreshableVersion="3" recordCount="0" supportSubquery="1" supportAdvancedDrill="1" xr:uid="{1A38142F-522A-432C-885D-8700B38C6996}">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1111112" backgroundQuery="1" createdVersion="8" refreshedVersion="8" minRefreshableVersion="3" recordCount="0" supportSubquery="1" supportAdvancedDrill="1" xr:uid="{977DA090-BF74-4F16-9C2C-1F6177772D4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 Calls]" caption="5 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1574073" backgroundQuery="1" createdVersion="8" refreshedVersion="8" minRefreshableVersion="3" recordCount="0" supportSubquery="1" supportAdvancedDrill="1" xr:uid="{DD5B6314-91C2-405A-9B64-51F1A633BD77}">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2037035" backgroundQuery="1" createdVersion="8" refreshedVersion="8" minRefreshableVersion="3" recordCount="0" supportSubquery="1" supportAdvancedDrill="1" xr:uid="{0EEBB60A-2FC0-4267-A765-0B1744B53117}">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2384259" backgroundQuery="1" createdVersion="8" refreshedVersion="8" minRefreshableVersion="3" recordCount="0" supportSubquery="1" supportAdvancedDrill="1" xr:uid="{701E77B3-172E-440B-A883-87E68D705F31}">
  <cacheSource type="external" connectionId="1"/>
  <cacheFields count="1">
    <cacheField name="[calls].[Representative].[Representative]" caption="Representative" numFmtId="0" hierarchy="3" level="1">
      <sharedItems count="1">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2731482" backgroundQuery="1" createdVersion="8" refreshedVersion="8" minRefreshableVersion="3" recordCount="0" supportSubquery="1" supportAdvancedDrill="1" xr:uid="{1E518DB0-4093-4937-896E-00E76C46ED67}">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1.750863194444" backgroundQuery="1" createdVersion="8" refreshedVersion="8" minRefreshableVersion="3" recordCount="0" supportSubquery="1" supportAdvancedDrill="1" xr:uid="{65606408-AA5F-49D7-A4FA-4733C2AA5F08}">
  <cacheSource type="external" connectionId="1"/>
  <cacheFields count="4">
    <cacheField name="[calls].[Representative].[Representative]" caption="Representative" numFmtId="0" hierarchy="3" level="1">
      <sharedItems count="1">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80.564515393518" backgroundQuery="1" createdVersion="3" refreshedVersion="8" minRefreshableVersion="3" recordCount="0" supportSubquery="1" supportAdvancedDrill="1" xr:uid="{C480BE55-7BE0-4FE2-B7C0-8C9EA68D22FA}">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2459836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CC9DE-7FCF-4539-81B2-0C18388C35BF}" name="PivotTable10" cacheId="16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59:B63"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fld="1" subtotal="count" baseField="0" baseItem="0"/>
  </dataFields>
  <chartFormats count="4">
    <chartFormat chart="6" format="6" series="1">
      <pivotArea type="data" outline="0" fieldPosition="0"/>
    </chartFormat>
    <chartFormat chart="6" format="7"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8D775F-E9F5-415D-87FA-C1FD7489E148}" name="SelectedRep" cacheId="1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5:B4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34">
      <pivotArea dataOnly="0" labelOnly="1" fieldPosition="0">
        <references count="1">
          <reference field="0" count="0"/>
        </references>
      </pivotArea>
    </format>
    <format dxfId="33">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614FBA-BABA-43BA-90FD-DD3C806ABBA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C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E50678-CA0E-452F-9086-61EC00812FDA}" name="PivotTable1" cacheId="1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2184A9-81EC-4979-BB21-10B5E7C9AF76}" name="reppivot" cacheId="15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953680-BBE6-49BD-98AA-99B7CE8DFCC7}" name="Rep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96:G11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C8DEC9-F912-492A-8BBA-BB5901D98D41}"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51:C5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x v="2"/>
    </i>
  </rowItems>
  <colFields count="1">
    <field x="1"/>
  </colFields>
  <colItems count="2">
    <i>
      <x/>
    </i>
    <i>
      <x v="1"/>
    </i>
  </colItems>
  <dataFields count="1">
    <dataField name="Count of Customer ID" fld="2" subtotal="count" baseField="0" baseItem="0"/>
  </dataFields>
  <chartFormats count="2">
    <chartFormat chart="5" format="7" series="1">
      <pivotArea type="data" outline="0" fieldPosition="0">
        <references count="2">
          <reference field="4294967294" count="1" selected="0">
            <x v="0"/>
          </reference>
          <reference field="1" count="1" selected="0">
            <x v="0"/>
          </reference>
        </references>
      </pivotArea>
    </chartFormat>
    <chartFormat chart="5" format="8"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80E176-18D4-4266-B9EE-0B6F97BC380B}" name="PivotTable11" cacheId="17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72:B91" firstHeaderRow="1" firstDataRow="2" firstDataCol="1"/>
  <pivotFields count="4">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1">
    <i>
      <x/>
    </i>
  </colItems>
  <dataFields count="1">
    <dataField fld="3" subtotal="count" baseField="0" baseItem="0"/>
  </dataFields>
  <chartFormats count="1">
    <chartFormat chart="6" format="6" series="1">
      <pivotArea type="data" outline="0" fieldPosition="0"/>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91F4D0-2CC1-413F-B653-DA7BECA5CFF9}" name="PivotTable2" cacheId="1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12:G2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8BD18FD-79F8-4797-9958-538619FACEAF}" name="summary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 s="0">
    <v>5</v>
    <v>5</v>
    <v>Business woman standing arms crossed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1B31C9-312B-4B9B-BC51-A5515240B92C}" sourceName="[calls].[Representative]">
  <pivotTables>
    <pivotTable tabId="6" name="reppivot"/>
    <pivotTable tabId="6" name="PivotTable1"/>
    <pivotTable tabId="6" name="PivotTable2"/>
    <pivotTable tabId="6" name="SelectedRep"/>
    <pivotTable tabId="6" name="PivotTable10"/>
    <pivotTable tabId="6" name="PivotTable11"/>
  </pivotTables>
  <data>
    <olap pivotCacheId="102459836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E8D1472-E25D-4EA3-B4DC-B7591DE5C934}" cache="Slicer_Representative" caption="Representative" level="1"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2"/>
    <tableColumn id="5" xr3:uid="{5A35565E-8707-4DED-AD15-A0669D67B382}" name="Date of Call" dataDxfId="31"/>
    <tableColumn id="6" xr3:uid="{F2E4F158-B41F-47BC-8DF8-DFCADFEE4E40}" name="Purchase Amount"/>
    <tableColumn id="7" xr3:uid="{04B291B5-47BD-4F78-8FD8-D1551CCA6BD9}" name="Satisfaction Rating"/>
    <tableColumn id="8" xr3:uid="{6E4123C0-0B17-43B8-A142-A1E540CE974C}" name="FY" dataDxfId="30">
      <calculatedColumnFormula>IF(MONTH(calls[[#This Row],[Date of Call]])&lt;=6, YEAR(calls[[#This Row],[Date of Call]]), YEAR(calls[[#This Row],[Date of Call]])+1)</calculatedColumnFormula>
    </tableColumn>
    <tableColumn id="9" xr3:uid="{199FA271-5E9B-46CE-9BC6-2801F92CD17E}" name="Day of week" dataDxfId="29">
      <calculatedColumnFormula>TEXT(calls[[#This Row],[Date of Call]],"DDDD")</calculatedColumnFormula>
    </tableColumn>
    <tableColumn id="10" xr3:uid="{328CDB09-95B8-4D5E-9ED9-EF0D363735A1}" name="Duration Bucket" dataDxfId="2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6" headerRowBorderDxfId="25" tableBorderDxfId="24" totalsRowBorderDxfId="23">
  <autoFilter ref="Q3:T18" xr:uid="{27158F51-A707-4171-8A04-81FB0AABCBA5}"/>
  <tableColumns count="4">
    <tableColumn id="1" xr3:uid="{02688061-6A8C-4E23-B7FF-D00CD8B58CAC}" name="Customer ID" dataDxfId="22"/>
    <tableColumn id="2" xr3:uid="{771678B6-DB44-426B-9874-B4E421A440D5}" name="Gedner" dataDxfId="21"/>
    <tableColumn id="3" xr3:uid="{B0D41C62-587E-494D-B49A-603F2C05F8D3}" name="Age" dataDxfId="20"/>
    <tableColumn id="4" xr3:uid="{663F92D6-FE31-4D81-9E01-8D066DDC8A88}" name="City" dataDxfId="1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756B-35E4-4F1B-8E0A-900434FC3A30}">
  <dimension ref="A1:AA57"/>
  <sheetViews>
    <sheetView showGridLines="0" tabSelected="1" zoomScaleNormal="100" workbookViewId="0">
      <selection activeCell="L43" sqref="L43"/>
    </sheetView>
  </sheetViews>
  <sheetFormatPr defaultRowHeight="15" x14ac:dyDescent="0.25"/>
  <cols>
    <col min="1" max="1" width="1.85546875" customWidth="1"/>
    <col min="2" max="2" width="1.42578125" customWidth="1"/>
    <col min="6" max="6" width="3.42578125" customWidth="1"/>
    <col min="14" max="14" width="1.140625" customWidth="1"/>
    <col min="20" max="20" width="23.28515625" customWidth="1"/>
    <col min="21" max="21" width="13.140625" bestFit="1" customWidth="1"/>
    <col min="22" max="22" width="11.7109375" customWidth="1"/>
    <col min="23" max="23" width="12.140625" customWidth="1"/>
    <col min="24" max="24" width="11.140625" customWidth="1"/>
    <col min="25" max="25" width="10.42578125" customWidth="1"/>
    <col min="26" max="26" width="10.7109375" customWidth="1"/>
    <col min="27" max="27" width="8" bestFit="1" customWidth="1"/>
  </cols>
  <sheetData>
    <row r="1" spans="1:27" ht="57" customHeight="1" x14ac:dyDescent="0.25">
      <c r="A1" s="44" t="s">
        <v>1083</v>
      </c>
      <c r="B1" s="44"/>
      <c r="C1" s="44"/>
      <c r="D1" s="44"/>
      <c r="E1" s="44"/>
      <c r="F1" s="44"/>
      <c r="G1" s="44"/>
      <c r="H1" s="44"/>
      <c r="I1" s="44"/>
      <c r="J1" s="20"/>
      <c r="K1" s="20"/>
      <c r="L1" s="20"/>
      <c r="M1" s="20"/>
      <c r="N1" s="20"/>
      <c r="O1" s="20"/>
      <c r="P1" s="20"/>
      <c r="Q1" s="20"/>
      <c r="R1" s="20"/>
      <c r="S1" s="20"/>
      <c r="T1" s="20"/>
      <c r="U1" s="20"/>
      <c r="V1" s="20"/>
      <c r="W1" s="20"/>
      <c r="X1" s="20"/>
      <c r="Y1" s="20"/>
      <c r="Z1" s="20"/>
      <c r="AA1" s="20"/>
    </row>
    <row r="2" spans="1:27"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25">
      <c r="A9" s="20"/>
      <c r="B9" s="20"/>
      <c r="C9" s="20"/>
      <c r="D9" s="20"/>
      <c r="E9" s="20"/>
      <c r="F9" s="20"/>
      <c r="G9" s="20"/>
      <c r="H9" s="25"/>
      <c r="I9" s="20"/>
      <c r="J9" s="20"/>
      <c r="K9" s="20"/>
      <c r="L9" s="20"/>
      <c r="M9" s="20"/>
      <c r="N9" s="20"/>
      <c r="O9" s="20"/>
      <c r="P9" s="20"/>
      <c r="Q9" s="20"/>
      <c r="R9" s="20"/>
      <c r="S9" s="20"/>
      <c r="T9" s="20"/>
      <c r="U9" s="20"/>
      <c r="V9" s="20"/>
      <c r="W9" s="20"/>
      <c r="X9" s="20"/>
      <c r="Y9" s="20"/>
      <c r="Z9" s="20"/>
      <c r="AA9" s="20"/>
    </row>
    <row r="10" spans="1:27"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spans="1:27"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spans="1:27" x14ac:dyDescent="0.25">
      <c r="A20" s="20"/>
      <c r="B20" s="20"/>
      <c r="C20" s="20"/>
      <c r="D20" s="20"/>
      <c r="E20" s="20"/>
      <c r="F20" s="20"/>
      <c r="G20" s="20"/>
      <c r="H20" s="20"/>
      <c r="I20" s="20"/>
      <c r="J20" s="20"/>
      <c r="K20" s="20"/>
      <c r="L20" s="20"/>
      <c r="M20" s="20"/>
      <c r="N20" s="20"/>
      <c r="O20" s="20"/>
      <c r="P20" s="20"/>
      <c r="Q20" s="20"/>
      <c r="R20" s="20"/>
      <c r="S20" s="20"/>
      <c r="T20" s="20"/>
      <c r="U20" s="13"/>
      <c r="V20" s="32" t="s">
        <v>11</v>
      </c>
      <c r="W20" s="32" t="s">
        <v>9</v>
      </c>
      <c r="X20" s="32" t="s">
        <v>6</v>
      </c>
      <c r="Y20" s="32" t="s">
        <v>13</v>
      </c>
      <c r="Z20" s="32" t="s">
        <v>10</v>
      </c>
      <c r="AA20" s="11"/>
    </row>
    <row r="21" spans="1:27" x14ac:dyDescent="0.25">
      <c r="A21" s="20"/>
      <c r="B21" s="20"/>
      <c r="C21" s="20"/>
      <c r="D21" s="20"/>
      <c r="E21" s="20"/>
      <c r="F21" s="20"/>
      <c r="G21" s="20"/>
      <c r="H21" s="20"/>
      <c r="I21" s="20"/>
      <c r="J21" s="20"/>
      <c r="K21" s="20"/>
      <c r="L21" s="20"/>
      <c r="M21" s="20"/>
      <c r="N21" s="20"/>
      <c r="O21" s="20"/>
      <c r="P21" s="20"/>
      <c r="Q21" s="20"/>
      <c r="R21" s="20"/>
      <c r="S21" s="20"/>
      <c r="T21" s="20"/>
      <c r="U21" s="33" t="str" cm="1">
        <f t="array" ref="U21:AA38">IF(Pivots!A98:G115="","",Pivots!A98:G115)</f>
        <v>Cincinnati</v>
      </c>
      <c r="V21" t="str">
        <v/>
      </c>
      <c r="W21" t="str">
        <v/>
      </c>
      <c r="X21" t="str">
        <v/>
      </c>
      <c r="Y21" t="str">
        <v/>
      </c>
      <c r="Z21" t="str">
        <v/>
      </c>
      <c r="AA21" s="34" t="str">
        <v/>
      </c>
    </row>
    <row r="22" spans="1:27" x14ac:dyDescent="0.25">
      <c r="A22" s="20"/>
      <c r="B22" s="20"/>
      <c r="C22" s="20"/>
      <c r="D22" s="20"/>
      <c r="E22" s="20"/>
      <c r="F22" s="20"/>
      <c r="G22" s="20"/>
      <c r="H22" s="20"/>
      <c r="I22" s="20"/>
      <c r="J22" s="20"/>
      <c r="K22" s="20"/>
      <c r="L22" s="20"/>
      <c r="M22" s="20"/>
      <c r="N22" s="20"/>
      <c r="O22" s="20"/>
      <c r="P22" s="20"/>
      <c r="Q22" s="20"/>
      <c r="R22" s="20"/>
      <c r="S22" s="20"/>
      <c r="T22" s="20"/>
      <c r="U22" s="35" t="str">
        <v>C0003</v>
      </c>
      <c r="V22" s="36">
        <v>891</v>
      </c>
      <c r="W22" s="36">
        <v>1332</v>
      </c>
      <c r="X22" s="36">
        <v>1282</v>
      </c>
      <c r="Y22" s="36">
        <v>739</v>
      </c>
      <c r="Z22" s="36">
        <v>560</v>
      </c>
      <c r="AA22" s="37">
        <v>4804</v>
      </c>
    </row>
    <row r="23" spans="1:27" x14ac:dyDescent="0.25">
      <c r="A23" s="20"/>
      <c r="B23" s="20"/>
      <c r="C23" s="20"/>
      <c r="D23" s="20"/>
      <c r="E23" s="20"/>
      <c r="F23" s="20"/>
      <c r="G23" s="20"/>
      <c r="H23" s="20"/>
      <c r="I23" s="20"/>
      <c r="J23" s="20"/>
      <c r="K23" s="20"/>
      <c r="L23" s="20"/>
      <c r="M23" s="20"/>
      <c r="N23" s="20"/>
      <c r="O23" s="20"/>
      <c r="P23" s="20"/>
      <c r="Q23" s="20"/>
      <c r="R23" s="20"/>
      <c r="S23" s="20"/>
      <c r="T23" s="20"/>
      <c r="U23" s="35" t="str">
        <v>C0004</v>
      </c>
      <c r="V23" s="36">
        <v>1991</v>
      </c>
      <c r="W23" s="36">
        <v>1886</v>
      </c>
      <c r="X23" s="36">
        <v>1206</v>
      </c>
      <c r="Y23" s="36">
        <v>884</v>
      </c>
      <c r="Z23" s="36">
        <v>1722</v>
      </c>
      <c r="AA23" s="37">
        <v>7689</v>
      </c>
    </row>
    <row r="24" spans="1:27" x14ac:dyDescent="0.25">
      <c r="A24" s="20"/>
      <c r="B24" s="20"/>
      <c r="C24" s="20"/>
      <c r="D24" s="20"/>
      <c r="E24" s="20"/>
      <c r="F24" s="20"/>
      <c r="G24" s="20"/>
      <c r="H24" s="20"/>
      <c r="I24" s="20"/>
      <c r="J24" s="20"/>
      <c r="K24" s="20"/>
      <c r="L24" s="20"/>
      <c r="M24" s="20"/>
      <c r="N24" s="20"/>
      <c r="O24" s="20"/>
      <c r="P24" s="20"/>
      <c r="Q24" s="20"/>
      <c r="R24" s="20"/>
      <c r="S24" s="20"/>
      <c r="T24" s="20"/>
      <c r="U24" s="35" t="str">
        <v>C0011</v>
      </c>
      <c r="V24" s="36">
        <v>1163</v>
      </c>
      <c r="W24" s="36">
        <v>1180</v>
      </c>
      <c r="X24" s="36">
        <v>1616</v>
      </c>
      <c r="Y24" s="36">
        <v>1043</v>
      </c>
      <c r="Z24" s="36">
        <v>1747</v>
      </c>
      <c r="AA24" s="37">
        <v>6749</v>
      </c>
    </row>
    <row r="25" spans="1:27" x14ac:dyDescent="0.25">
      <c r="A25" s="20"/>
      <c r="B25" s="20"/>
      <c r="C25" s="20"/>
      <c r="D25" s="20"/>
      <c r="E25" s="20"/>
      <c r="F25" s="20"/>
      <c r="G25" s="20"/>
      <c r="H25" s="20"/>
      <c r="I25" s="20"/>
      <c r="J25" s="20"/>
      <c r="K25" s="20"/>
      <c r="L25" s="20"/>
      <c r="M25" s="20"/>
      <c r="N25" s="20"/>
      <c r="O25" s="20"/>
      <c r="P25" s="20"/>
      <c r="Q25" s="20"/>
      <c r="R25" s="20"/>
      <c r="S25" s="20"/>
      <c r="T25" s="20"/>
      <c r="U25" s="35" t="str">
        <v>C0012</v>
      </c>
      <c r="V25" s="36">
        <v>1438</v>
      </c>
      <c r="W25" s="36">
        <v>1616</v>
      </c>
      <c r="X25" s="36">
        <v>866</v>
      </c>
      <c r="Y25" s="36">
        <v>829</v>
      </c>
      <c r="Z25" s="36">
        <v>2070</v>
      </c>
      <c r="AA25" s="37">
        <v>6819</v>
      </c>
    </row>
    <row r="26" spans="1:27" x14ac:dyDescent="0.25">
      <c r="A26" s="20"/>
      <c r="B26" s="20"/>
      <c r="C26" s="20"/>
      <c r="D26" s="20"/>
      <c r="E26" s="20"/>
      <c r="F26" s="20"/>
      <c r="G26" s="20"/>
      <c r="H26" s="20"/>
      <c r="I26" s="20"/>
      <c r="J26" s="20"/>
      <c r="K26" s="20"/>
      <c r="L26" s="20"/>
      <c r="M26" s="20"/>
      <c r="N26" s="20"/>
      <c r="O26" s="20"/>
      <c r="P26" s="20"/>
      <c r="Q26" s="20"/>
      <c r="R26" s="20"/>
      <c r="S26" s="20"/>
      <c r="T26" s="20"/>
      <c r="U26" s="33" t="str">
        <v>Cleveland</v>
      </c>
      <c r="V26" s="36" t="str">
        <v/>
      </c>
      <c r="W26" s="36" t="str">
        <v/>
      </c>
      <c r="X26" s="36" t="str">
        <v/>
      </c>
      <c r="Y26" s="36" t="str">
        <v/>
      </c>
      <c r="Z26" s="36" t="str">
        <v/>
      </c>
      <c r="AA26" s="37" t="str">
        <v/>
      </c>
    </row>
    <row r="27" spans="1:27" x14ac:dyDescent="0.25">
      <c r="A27" s="20"/>
      <c r="B27" s="20"/>
      <c r="C27" s="20"/>
      <c r="D27" s="20"/>
      <c r="E27" s="20"/>
      <c r="F27" s="20"/>
      <c r="G27" s="20"/>
      <c r="H27" s="20"/>
      <c r="I27" s="20"/>
      <c r="J27" s="20"/>
      <c r="K27" s="20"/>
      <c r="L27" s="20"/>
      <c r="M27" s="20"/>
      <c r="N27" s="20"/>
      <c r="O27" s="20"/>
      <c r="P27" s="20"/>
      <c r="Q27" s="20"/>
      <c r="R27" s="20"/>
      <c r="S27" s="20"/>
      <c r="T27" s="20"/>
      <c r="U27" s="35" t="str">
        <v>C0002</v>
      </c>
      <c r="V27" s="36">
        <v>1233</v>
      </c>
      <c r="W27" s="36">
        <v>223</v>
      </c>
      <c r="X27" s="36">
        <v>1680</v>
      </c>
      <c r="Y27" s="36">
        <v>990</v>
      </c>
      <c r="Z27" s="36">
        <v>1508</v>
      </c>
      <c r="AA27" s="37">
        <v>5634</v>
      </c>
    </row>
    <row r="28" spans="1:27" x14ac:dyDescent="0.25">
      <c r="A28" s="20"/>
      <c r="B28" s="20"/>
      <c r="C28" s="20"/>
      <c r="D28" s="20"/>
      <c r="E28" s="20"/>
      <c r="F28" s="20"/>
      <c r="G28" s="20"/>
      <c r="H28" s="20"/>
      <c r="I28" s="20"/>
      <c r="J28" s="20"/>
      <c r="K28" s="20"/>
      <c r="L28" s="20"/>
      <c r="M28" s="20"/>
      <c r="N28" s="20"/>
      <c r="O28" s="20"/>
      <c r="P28" s="20"/>
      <c r="Q28" s="20"/>
      <c r="R28" s="20"/>
      <c r="S28" s="20"/>
      <c r="T28" s="20"/>
      <c r="U28" s="35" t="str">
        <v>C0007</v>
      </c>
      <c r="V28" s="36">
        <v>1598</v>
      </c>
      <c r="W28" s="36">
        <v>1907</v>
      </c>
      <c r="X28" s="36">
        <v>869</v>
      </c>
      <c r="Y28" s="36">
        <v>1426</v>
      </c>
      <c r="Z28" s="36">
        <v>1416</v>
      </c>
      <c r="AA28" s="37">
        <v>7216</v>
      </c>
    </row>
    <row r="29" spans="1:27" x14ac:dyDescent="0.25">
      <c r="A29" s="20"/>
      <c r="B29" s="20"/>
      <c r="C29" s="20"/>
      <c r="D29" s="20"/>
      <c r="E29" s="20"/>
      <c r="F29" s="20"/>
      <c r="G29" s="20"/>
      <c r="H29" s="20"/>
      <c r="I29" s="20"/>
      <c r="J29" s="20"/>
      <c r="K29" s="20"/>
      <c r="L29" s="20"/>
      <c r="M29" s="20"/>
      <c r="N29" s="20"/>
      <c r="O29" s="20"/>
      <c r="P29" s="20"/>
      <c r="Q29" s="20"/>
      <c r="R29" s="20"/>
      <c r="S29" s="20"/>
      <c r="T29" s="20"/>
      <c r="U29" s="35" t="str">
        <v>C0008</v>
      </c>
      <c r="V29" s="36">
        <v>900</v>
      </c>
      <c r="W29" s="36">
        <v>1016</v>
      </c>
      <c r="X29" s="36">
        <v>960</v>
      </c>
      <c r="Y29" s="36">
        <v>940</v>
      </c>
      <c r="Z29" s="36">
        <v>1193</v>
      </c>
      <c r="AA29" s="37">
        <v>5009</v>
      </c>
    </row>
    <row r="30" spans="1:27" x14ac:dyDescent="0.25">
      <c r="A30" s="20"/>
      <c r="B30" s="20"/>
      <c r="C30" s="20"/>
      <c r="D30" s="20"/>
      <c r="E30" s="20"/>
      <c r="F30" s="20"/>
      <c r="G30" s="20"/>
      <c r="H30" s="20"/>
      <c r="I30" s="20"/>
      <c r="J30" s="20"/>
      <c r="K30" s="20"/>
      <c r="L30" s="20"/>
      <c r="M30" s="20"/>
      <c r="N30" s="20"/>
      <c r="O30" s="20"/>
      <c r="P30" s="20"/>
      <c r="Q30" s="20"/>
      <c r="R30" s="20"/>
      <c r="S30" s="20"/>
      <c r="T30" s="20"/>
      <c r="U30" s="35" t="str">
        <v>C0010</v>
      </c>
      <c r="V30" s="36">
        <v>900</v>
      </c>
      <c r="W30" s="36">
        <v>1470</v>
      </c>
      <c r="X30" s="36">
        <v>1617</v>
      </c>
      <c r="Y30" s="36">
        <v>1314</v>
      </c>
      <c r="Z30" s="36">
        <v>941</v>
      </c>
      <c r="AA30" s="37">
        <v>6242</v>
      </c>
    </row>
    <row r="31" spans="1:27" x14ac:dyDescent="0.25">
      <c r="A31" s="20"/>
      <c r="B31" s="20"/>
      <c r="C31" s="20"/>
      <c r="D31" s="20"/>
      <c r="E31" s="20"/>
      <c r="F31" s="20"/>
      <c r="G31" s="20"/>
      <c r="H31" s="20"/>
      <c r="I31" s="20"/>
      <c r="J31" s="20"/>
      <c r="K31" s="20"/>
      <c r="L31" s="20"/>
      <c r="M31" s="20"/>
      <c r="N31" s="20"/>
      <c r="O31" s="20"/>
      <c r="P31" s="20"/>
      <c r="Q31" s="20"/>
      <c r="R31" s="20"/>
      <c r="S31" s="20"/>
      <c r="T31" s="20"/>
      <c r="U31" s="35" t="str">
        <v>C0013</v>
      </c>
      <c r="V31" s="36">
        <v>1255</v>
      </c>
      <c r="W31" s="36">
        <v>516</v>
      </c>
      <c r="X31" s="36">
        <v>1874</v>
      </c>
      <c r="Y31" s="36">
        <v>1863</v>
      </c>
      <c r="Z31" s="36">
        <v>1722</v>
      </c>
      <c r="AA31" s="37">
        <v>7230</v>
      </c>
    </row>
    <row r="32" spans="1:27" x14ac:dyDescent="0.25">
      <c r="A32" s="20"/>
      <c r="B32" s="20"/>
      <c r="C32" s="20"/>
      <c r="D32" s="20"/>
      <c r="E32" s="20"/>
      <c r="F32" s="20"/>
      <c r="G32" s="20"/>
      <c r="H32" s="20"/>
      <c r="I32" s="20"/>
      <c r="J32" s="20"/>
      <c r="K32" s="20"/>
      <c r="L32" s="20"/>
      <c r="M32" s="20"/>
      <c r="N32" s="20"/>
      <c r="O32" s="20"/>
      <c r="P32" s="20"/>
      <c r="Q32" s="20"/>
      <c r="R32" s="20"/>
      <c r="S32" s="20"/>
      <c r="T32" s="20"/>
      <c r="U32" s="35" t="str">
        <v>C0015</v>
      </c>
      <c r="V32" s="36">
        <v>1138</v>
      </c>
      <c r="W32" s="36">
        <v>1898</v>
      </c>
      <c r="X32" s="36">
        <v>1482</v>
      </c>
      <c r="Y32" s="36">
        <v>846</v>
      </c>
      <c r="Z32" s="36">
        <v>1154</v>
      </c>
      <c r="AA32" s="37">
        <v>6518</v>
      </c>
    </row>
    <row r="33" spans="1:27" x14ac:dyDescent="0.25">
      <c r="A33" s="20"/>
      <c r="B33" s="20"/>
      <c r="C33" s="20"/>
      <c r="D33" s="20"/>
      <c r="E33" s="20"/>
      <c r="F33" s="20"/>
      <c r="G33" s="20"/>
      <c r="H33" s="20"/>
      <c r="I33" s="20"/>
      <c r="J33" s="20"/>
      <c r="K33" s="20"/>
      <c r="L33" s="20"/>
      <c r="M33" s="20"/>
      <c r="N33" s="20"/>
      <c r="O33" s="20"/>
      <c r="P33" s="20"/>
      <c r="Q33" s="20"/>
      <c r="R33" s="20"/>
      <c r="S33" s="20"/>
      <c r="T33" s="20"/>
      <c r="U33" s="33" t="str">
        <v>Columbus</v>
      </c>
      <c r="V33" s="36" t="str">
        <v/>
      </c>
      <c r="W33" s="36" t="str">
        <v/>
      </c>
      <c r="X33" s="36" t="str">
        <v/>
      </c>
      <c r="Y33" s="36" t="str">
        <v/>
      </c>
      <c r="Z33" s="36" t="str">
        <v/>
      </c>
      <c r="AA33" s="37" t="str">
        <v/>
      </c>
    </row>
    <row r="34" spans="1:27" x14ac:dyDescent="0.25">
      <c r="A34" s="20"/>
      <c r="B34" s="20"/>
      <c r="C34" s="20"/>
      <c r="D34" s="20"/>
      <c r="E34" s="20"/>
      <c r="F34" s="20"/>
      <c r="G34" s="20"/>
      <c r="H34" s="20"/>
      <c r="I34" s="20"/>
      <c r="J34" s="20"/>
      <c r="K34" s="20"/>
      <c r="L34" s="20"/>
      <c r="M34" s="20"/>
      <c r="N34" s="20"/>
      <c r="O34" s="20"/>
      <c r="P34" s="20"/>
      <c r="Q34" s="20"/>
      <c r="R34" s="20"/>
      <c r="S34" s="20"/>
      <c r="T34" s="20"/>
      <c r="U34" s="35" t="str">
        <v>C0001</v>
      </c>
      <c r="V34" s="36">
        <v>1655</v>
      </c>
      <c r="W34" s="36">
        <v>805</v>
      </c>
      <c r="X34" s="36">
        <v>2263</v>
      </c>
      <c r="Y34" s="36">
        <v>987</v>
      </c>
      <c r="Z34" s="36">
        <v>1075</v>
      </c>
      <c r="AA34" s="37">
        <v>6785</v>
      </c>
    </row>
    <row r="35" spans="1:27" x14ac:dyDescent="0.25">
      <c r="A35" s="20"/>
      <c r="B35" s="20"/>
      <c r="C35" s="20"/>
      <c r="D35" s="20"/>
      <c r="E35" s="20"/>
      <c r="F35" s="20"/>
      <c r="G35" s="20"/>
      <c r="H35" s="20"/>
      <c r="I35" s="20"/>
      <c r="J35" s="20"/>
      <c r="K35" s="20"/>
      <c r="L35" s="20"/>
      <c r="M35" s="20"/>
      <c r="N35" s="20"/>
      <c r="O35" s="20"/>
      <c r="P35" s="20"/>
      <c r="Q35" s="20"/>
      <c r="R35" s="20"/>
      <c r="S35" s="20"/>
      <c r="T35" s="20"/>
      <c r="U35" s="35" t="str">
        <v>C0005</v>
      </c>
      <c r="V35" s="36">
        <v>1104</v>
      </c>
      <c r="W35" s="36">
        <v>2280</v>
      </c>
      <c r="X35" s="36">
        <v>1445</v>
      </c>
      <c r="Y35" s="36">
        <v>1722</v>
      </c>
      <c r="Z35" s="36">
        <v>1196</v>
      </c>
      <c r="AA35" s="37">
        <v>7747</v>
      </c>
    </row>
    <row r="36" spans="1:27" x14ac:dyDescent="0.25">
      <c r="A36" s="20"/>
      <c r="B36" s="20"/>
      <c r="C36" s="20"/>
      <c r="D36" s="20"/>
      <c r="E36" s="20"/>
      <c r="F36" s="20"/>
      <c r="G36" s="20"/>
      <c r="H36" s="20"/>
      <c r="I36" s="20"/>
      <c r="J36" s="20"/>
      <c r="K36" s="20"/>
      <c r="L36" s="20"/>
      <c r="M36" s="20"/>
      <c r="N36" s="20"/>
      <c r="O36" s="20"/>
      <c r="P36" s="20"/>
      <c r="Q36" s="20"/>
      <c r="R36" s="20"/>
      <c r="S36" s="20"/>
      <c r="T36" s="20"/>
      <c r="U36" s="35" t="str">
        <v>C0006</v>
      </c>
      <c r="V36" s="36">
        <v>372</v>
      </c>
      <c r="W36" s="36">
        <v>1818</v>
      </c>
      <c r="X36" s="36">
        <v>1346</v>
      </c>
      <c r="Y36" s="36">
        <v>1156</v>
      </c>
      <c r="Z36" s="36">
        <v>1484</v>
      </c>
      <c r="AA36" s="37">
        <v>6176</v>
      </c>
    </row>
    <row r="37" spans="1:27" x14ac:dyDescent="0.25">
      <c r="A37" s="20"/>
      <c r="B37" s="20"/>
      <c r="C37" s="20"/>
      <c r="D37" s="20"/>
      <c r="E37" s="20"/>
      <c r="F37" s="20"/>
      <c r="G37" s="20"/>
      <c r="H37" s="20"/>
      <c r="I37" s="20"/>
      <c r="J37" s="20"/>
      <c r="K37" s="20"/>
      <c r="L37" s="20"/>
      <c r="M37" s="20"/>
      <c r="N37" s="20"/>
      <c r="O37" s="20"/>
      <c r="P37" s="20"/>
      <c r="Q37" s="20"/>
      <c r="R37" s="20"/>
      <c r="S37" s="20"/>
      <c r="T37" s="20"/>
      <c r="U37" s="35" t="str">
        <v>C0009</v>
      </c>
      <c r="V37" s="36">
        <v>1415</v>
      </c>
      <c r="W37" s="36">
        <v>1271</v>
      </c>
      <c r="X37" s="36">
        <v>1214</v>
      </c>
      <c r="Y37" s="36">
        <v>1135</v>
      </c>
      <c r="Z37" s="36">
        <v>1566</v>
      </c>
      <c r="AA37" s="37">
        <v>6601</v>
      </c>
    </row>
    <row r="38" spans="1:27" x14ac:dyDescent="0.25">
      <c r="A38" s="20"/>
      <c r="B38" s="20"/>
      <c r="C38" s="20"/>
      <c r="D38" s="20"/>
      <c r="E38" s="20"/>
      <c r="F38" s="20"/>
      <c r="G38" s="20"/>
      <c r="H38" s="20"/>
      <c r="I38" s="20"/>
      <c r="J38" s="20"/>
      <c r="K38" s="20"/>
      <c r="L38" s="20"/>
      <c r="M38" s="20"/>
      <c r="N38" s="20"/>
      <c r="O38" s="20"/>
      <c r="P38" s="20"/>
      <c r="Q38" s="20"/>
      <c r="R38" s="20"/>
      <c r="S38" s="20"/>
      <c r="T38" s="20"/>
      <c r="U38" s="38" t="str">
        <v>C0014</v>
      </c>
      <c r="V38" s="39">
        <v>1362</v>
      </c>
      <c r="W38" s="39">
        <v>1363</v>
      </c>
      <c r="X38" s="39">
        <v>1152</v>
      </c>
      <c r="Y38" s="39">
        <v>777</v>
      </c>
      <c r="Z38" s="39">
        <v>750</v>
      </c>
      <c r="AA38" s="40">
        <v>5404</v>
      </c>
    </row>
    <row r="39" spans="1:27"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spans="1:27"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88.5" customHeight="1" x14ac:dyDescent="0.25">
      <c r="A43" s="20"/>
      <c r="B43" s="20"/>
      <c r="C43" s="20"/>
      <c r="D43" s="20"/>
      <c r="E43" s="20"/>
      <c r="F43" s="20"/>
      <c r="G43" s="20"/>
      <c r="H43" s="20"/>
      <c r="I43" s="20"/>
      <c r="J43" s="20"/>
      <c r="K43" s="20"/>
      <c r="L43" s="20"/>
      <c r="M43" s="20"/>
      <c r="N43" s="20"/>
      <c r="O43" s="20"/>
      <c r="P43" s="20"/>
      <c r="Q43" s="20"/>
      <c r="R43" s="20"/>
      <c r="S43" s="20"/>
      <c r="T43" s="43" t="e" vm="1">
        <f>Pivots!B133</f>
        <v>#VALUE!</v>
      </c>
      <c r="U43" s="20"/>
      <c r="V43" s="20"/>
      <c r="W43" s="20"/>
      <c r="X43" s="20"/>
      <c r="Y43" s="20"/>
      <c r="Z43" s="20"/>
      <c r="AA43" s="20"/>
    </row>
    <row r="44" spans="1:27" ht="18.75" x14ac:dyDescent="0.3">
      <c r="A44" s="20"/>
      <c r="B44" s="20"/>
      <c r="C44" s="20"/>
      <c r="D44" s="20"/>
      <c r="E44" s="20"/>
      <c r="F44" s="20"/>
      <c r="G44" s="20"/>
      <c r="H44" s="20"/>
      <c r="I44" s="20"/>
      <c r="J44" s="20"/>
      <c r="K44" s="20"/>
      <c r="L44" s="20"/>
      <c r="M44" s="20"/>
      <c r="N44" s="20"/>
      <c r="O44" s="20"/>
      <c r="P44" s="20"/>
      <c r="Q44" s="20"/>
      <c r="R44" s="20"/>
      <c r="S44" s="20"/>
      <c r="T44" s="42" t="str">
        <f>Pivots!A130</f>
        <v>% Calls: 20%</v>
      </c>
      <c r="U44" s="20"/>
      <c r="V44" s="20"/>
      <c r="W44" s="20"/>
      <c r="X44" s="20"/>
      <c r="Y44" s="20"/>
      <c r="Z44" s="20"/>
      <c r="AA44" s="20"/>
    </row>
    <row r="45" spans="1:27" ht="18.75" x14ac:dyDescent="0.3">
      <c r="A45" s="20"/>
      <c r="B45" s="20"/>
      <c r="C45" s="20"/>
      <c r="D45" s="20"/>
      <c r="E45" s="20"/>
      <c r="F45" s="20"/>
      <c r="G45" s="20"/>
      <c r="H45" s="20"/>
      <c r="I45" s="20"/>
      <c r="J45" s="20"/>
      <c r="K45" s="20"/>
      <c r="L45" s="20"/>
      <c r="M45" s="20"/>
      <c r="N45" s="20"/>
      <c r="O45" s="20"/>
      <c r="P45" s="20"/>
      <c r="Q45" s="20"/>
      <c r="R45" s="20"/>
      <c r="S45" s="20"/>
      <c r="T45" s="42" t="str">
        <f>Pivots!A131</f>
        <v>Call Rank: 3</v>
      </c>
      <c r="U45" s="20"/>
      <c r="V45" s="20"/>
      <c r="W45" s="20"/>
      <c r="X45" s="20"/>
      <c r="Y45" s="20"/>
      <c r="Z45" s="20"/>
      <c r="AA45" s="20"/>
    </row>
    <row r="46" spans="1:27" ht="18.75" x14ac:dyDescent="0.3">
      <c r="A46" s="20"/>
      <c r="B46" s="20"/>
      <c r="C46" s="20"/>
      <c r="D46" s="20"/>
      <c r="E46" s="20"/>
      <c r="F46" s="20"/>
      <c r="G46" s="20"/>
      <c r="H46" s="20"/>
      <c r="I46" s="20"/>
      <c r="J46" s="20"/>
      <c r="K46" s="20"/>
      <c r="L46" s="20"/>
      <c r="M46" s="20"/>
      <c r="N46" s="20"/>
      <c r="O46" s="20"/>
      <c r="P46" s="20"/>
      <c r="Q46" s="20"/>
      <c r="R46" s="20"/>
      <c r="S46" s="20"/>
      <c r="T46" s="42" t="str">
        <f>Pivots!A132</f>
        <v>Amount Rank: 3</v>
      </c>
      <c r="U46" s="20"/>
      <c r="V46" s="20"/>
      <c r="W46" s="20"/>
      <c r="X46" s="20"/>
      <c r="Y46" s="20"/>
      <c r="Z46" s="20"/>
      <c r="AA46" s="20"/>
    </row>
    <row r="47" spans="1:27"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7"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sheetData>
  <mergeCells count="1">
    <mergeCell ref="A1:I1"/>
  </mergeCells>
  <conditionalFormatting sqref="V22:Z38">
    <cfRule type="dataBar" priority="1">
      <dataBar>
        <cfvo type="min"/>
        <cfvo type="max"/>
        <color rgb="FF638EC6"/>
      </dataBar>
      <extLst>
        <ext xmlns:x14="http://schemas.microsoft.com/office/spreadsheetml/2009/9/main" uri="{B025F937-C7B1-47D3-B67F-A62EFF666E3E}">
          <x14:id>{8A3B7646-DA38-4EA5-983C-2469D67ED2EE}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2" id="{C387D588-05A4-4370-880B-382E866A0C00}">
            <xm:f>V$20=Pivots!$B$46</xm:f>
            <x14:dxf>
              <fill>
                <patternFill>
                  <bgColor theme="8"/>
                </patternFill>
              </fill>
              <border>
                <left style="thin">
                  <color auto="1"/>
                </left>
                <right style="thin">
                  <color auto="1"/>
                </right>
                <vertical/>
                <horizontal/>
              </border>
            </x14:dxf>
          </x14:cfRule>
          <xm:sqref>V20:Z38</xm:sqref>
        </x14:conditionalFormatting>
        <x14:conditionalFormatting xmlns:xm="http://schemas.microsoft.com/office/excel/2006/main">
          <x14:cfRule type="dataBar" id="{8A3B7646-DA38-4EA5-983C-2469D67ED2EE}">
            <x14:dataBar minLength="0" maxLength="100" gradient="0">
              <x14:cfvo type="autoMin"/>
              <x14:cfvo type="autoMax"/>
              <x14:negativeFillColor rgb="FFFF0000"/>
              <x14:axisColor rgb="FF000000"/>
            </x14:dataBar>
          </x14:cfRule>
          <xm:sqref>V22:Z38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ACA35-C440-4772-91DB-F3F27A4F07DD}">
  <dimension ref="A3:K133"/>
  <sheetViews>
    <sheetView topLeftCell="A85" zoomScale="120" zoomScaleNormal="120" workbookViewId="0">
      <selection activeCell="B134" sqref="B134"/>
    </sheetView>
  </sheetViews>
  <sheetFormatPr defaultRowHeight="15" x14ac:dyDescent="0.25"/>
  <cols>
    <col min="1" max="1" width="13.42578125" bestFit="1" customWidth="1"/>
    <col min="2" max="2" width="16.28515625" bestFit="1" customWidth="1"/>
    <col min="3" max="4" width="11.28515625" bestFit="1" customWidth="1"/>
    <col min="5" max="5" width="10.7109375" bestFit="1" customWidth="1"/>
    <col min="6" max="6" width="13.140625" bestFit="1" customWidth="1"/>
    <col min="7" max="7" width="10.28515625" bestFit="1" customWidth="1"/>
    <col min="8" max="8" width="12" bestFit="1" customWidth="1"/>
    <col min="9" max="9" width="9.42578125" bestFit="1" customWidth="1"/>
    <col min="10" max="10" width="16.85546875" customWidth="1"/>
    <col min="11" max="11" width="12" customWidth="1"/>
  </cols>
  <sheetData>
    <row r="3" spans="1:7" x14ac:dyDescent="0.25">
      <c r="A3" t="s">
        <v>1042</v>
      </c>
      <c r="B3" t="s">
        <v>1046</v>
      </c>
      <c r="C3" t="s">
        <v>1045</v>
      </c>
      <c r="D3" t="s">
        <v>1043</v>
      </c>
      <c r="E3" t="s">
        <v>1044</v>
      </c>
    </row>
    <row r="4" spans="1:7" x14ac:dyDescent="0.25">
      <c r="A4" s="21">
        <v>1000</v>
      </c>
      <c r="B4" s="22">
        <v>96623</v>
      </c>
      <c r="C4" s="23">
        <v>89850</v>
      </c>
      <c r="D4" s="24">
        <v>3.8854000000000033</v>
      </c>
      <c r="E4" s="23">
        <v>307</v>
      </c>
    </row>
    <row r="8" spans="1:7" x14ac:dyDescent="0.25">
      <c r="A8" t="s">
        <v>1042</v>
      </c>
      <c r="B8" t="s">
        <v>1046</v>
      </c>
      <c r="C8" t="s">
        <v>1045</v>
      </c>
      <c r="D8" t="s">
        <v>1043</v>
      </c>
      <c r="E8" t="s">
        <v>1044</v>
      </c>
    </row>
    <row r="9" spans="1:7" x14ac:dyDescent="0.25">
      <c r="A9" s="21">
        <v>200</v>
      </c>
      <c r="B9" s="22">
        <v>20104</v>
      </c>
      <c r="C9" s="23">
        <v>18209</v>
      </c>
      <c r="D9" s="24">
        <v>3.8824999999999998</v>
      </c>
      <c r="E9" s="23">
        <v>51</v>
      </c>
    </row>
    <row r="12" spans="1:7" x14ac:dyDescent="0.25">
      <c r="A12" s="26" t="s">
        <v>1047</v>
      </c>
      <c r="B12" t="s">
        <v>1042</v>
      </c>
      <c r="C12" t="s">
        <v>1061</v>
      </c>
      <c r="F12" s="26" t="s">
        <v>1047</v>
      </c>
      <c r="G12" t="s">
        <v>1042</v>
      </c>
    </row>
    <row r="13" spans="1:7" x14ac:dyDescent="0.25">
      <c r="A13" s="27" t="s">
        <v>1049</v>
      </c>
      <c r="B13" s="21">
        <v>21</v>
      </c>
      <c r="C13" s="21">
        <v>21</v>
      </c>
      <c r="F13" s="27" t="s">
        <v>1065</v>
      </c>
      <c r="G13" s="21">
        <v>27</v>
      </c>
    </row>
    <row r="14" spans="1:7" x14ac:dyDescent="0.25">
      <c r="A14" s="27" t="s">
        <v>1050</v>
      </c>
      <c r="B14" s="21">
        <v>18</v>
      </c>
      <c r="C14" s="21">
        <v>18</v>
      </c>
      <c r="F14" s="27" t="s">
        <v>1063</v>
      </c>
      <c r="G14" s="21">
        <v>22</v>
      </c>
    </row>
    <row r="15" spans="1:7" x14ac:dyDescent="0.25">
      <c r="A15" s="27" t="s">
        <v>1051</v>
      </c>
      <c r="B15" s="21">
        <v>31</v>
      </c>
      <c r="C15" s="21">
        <v>31</v>
      </c>
      <c r="F15" s="27" t="s">
        <v>1067</v>
      </c>
      <c r="G15" s="21">
        <v>27</v>
      </c>
    </row>
    <row r="16" spans="1:7" x14ac:dyDescent="0.25">
      <c r="A16" s="27" t="s">
        <v>1052</v>
      </c>
      <c r="B16" s="21">
        <v>20</v>
      </c>
      <c r="C16" s="21">
        <v>20</v>
      </c>
      <c r="F16" s="27" t="s">
        <v>1068</v>
      </c>
      <c r="G16" s="21">
        <v>27</v>
      </c>
    </row>
    <row r="17" spans="1:11" x14ac:dyDescent="0.25">
      <c r="A17" s="27" t="s">
        <v>1053</v>
      </c>
      <c r="B17" s="21">
        <v>8</v>
      </c>
      <c r="C17" s="21">
        <v>8</v>
      </c>
      <c r="F17" s="27" t="s">
        <v>1066</v>
      </c>
      <c r="G17" s="21">
        <v>27</v>
      </c>
    </row>
    <row r="18" spans="1:11" x14ac:dyDescent="0.25">
      <c r="A18" s="27" t="s">
        <v>1054</v>
      </c>
      <c r="B18" s="21">
        <v>12</v>
      </c>
      <c r="C18" s="21">
        <v>12</v>
      </c>
      <c r="F18" s="27" t="s">
        <v>1062</v>
      </c>
      <c r="G18" s="21">
        <v>32</v>
      </c>
    </row>
    <row r="19" spans="1:11" x14ac:dyDescent="0.25">
      <c r="A19" s="27" t="s">
        <v>1055</v>
      </c>
      <c r="B19" s="21">
        <v>12</v>
      </c>
      <c r="C19" s="21">
        <v>12</v>
      </c>
      <c r="F19" s="27" t="s">
        <v>1064</v>
      </c>
      <c r="G19" s="21">
        <v>38</v>
      </c>
    </row>
    <row r="20" spans="1:11" x14ac:dyDescent="0.25">
      <c r="A20" s="27" t="s">
        <v>1056</v>
      </c>
      <c r="B20" s="21">
        <v>7</v>
      </c>
      <c r="C20" s="21">
        <v>7</v>
      </c>
      <c r="F20" s="27" t="s">
        <v>1048</v>
      </c>
      <c r="G20" s="21">
        <v>200</v>
      </c>
    </row>
    <row r="21" spans="1:11" x14ac:dyDescent="0.25">
      <c r="A21" s="27" t="s">
        <v>1057</v>
      </c>
      <c r="B21" s="21">
        <v>20</v>
      </c>
      <c r="C21" s="21">
        <v>20</v>
      </c>
    </row>
    <row r="22" spans="1:11" x14ac:dyDescent="0.25">
      <c r="A22" s="27" t="s">
        <v>1058</v>
      </c>
      <c r="B22" s="21">
        <v>24</v>
      </c>
      <c r="C22" s="21">
        <v>24</v>
      </c>
      <c r="J22" t="s">
        <v>1075</v>
      </c>
      <c r="K22" t="str">
        <f>B46</f>
        <v>R05</v>
      </c>
    </row>
    <row r="23" spans="1:11" x14ac:dyDescent="0.25">
      <c r="A23" s="27" t="s">
        <v>1059</v>
      </c>
      <c r="B23" s="21">
        <v>12</v>
      </c>
      <c r="C23" s="21">
        <v>12</v>
      </c>
    </row>
    <row r="24" spans="1:11" x14ac:dyDescent="0.25">
      <c r="A24" s="27" t="s">
        <v>1060</v>
      </c>
      <c r="B24" s="21">
        <v>15</v>
      </c>
      <c r="C24" s="21">
        <v>15</v>
      </c>
    </row>
    <row r="25" spans="1:11" x14ac:dyDescent="0.25">
      <c r="A25" s="27" t="s">
        <v>1048</v>
      </c>
      <c r="B25" s="21">
        <v>200</v>
      </c>
      <c r="C25" s="21">
        <v>200</v>
      </c>
    </row>
    <row r="27" spans="1:11" x14ac:dyDescent="0.25">
      <c r="F27" t="s">
        <v>1069</v>
      </c>
    </row>
    <row r="28" spans="1:11" x14ac:dyDescent="0.25">
      <c r="F28" t="s">
        <v>1070</v>
      </c>
      <c r="G28" t="s">
        <v>1071</v>
      </c>
      <c r="H28" t="s">
        <v>1072</v>
      </c>
      <c r="J28" t="s">
        <v>1073</v>
      </c>
      <c r="K28" t="s">
        <v>1074</v>
      </c>
    </row>
    <row r="29" spans="1:11" x14ac:dyDescent="0.25">
      <c r="A29" s="26" t="s">
        <v>1047</v>
      </c>
      <c r="B29" t="s">
        <v>1042</v>
      </c>
      <c r="C29" t="s">
        <v>1046</v>
      </c>
      <c r="F29" t="str" cm="1">
        <f t="array" ref="F29:H33">A30:C34</f>
        <v>R01</v>
      </c>
      <c r="G29">
        <v>189</v>
      </c>
      <c r="H29" s="28">
        <v>18415</v>
      </c>
      <c r="J29" t="e">
        <f>IF(F29=$K$22,G29,NA())</f>
        <v>#N/A</v>
      </c>
      <c r="K29" s="30" t="e">
        <f>IF(F29=$K$22,H29,NA())</f>
        <v>#N/A</v>
      </c>
    </row>
    <row r="30" spans="1:11" x14ac:dyDescent="0.25">
      <c r="A30" s="27" t="s">
        <v>11</v>
      </c>
      <c r="B30" s="21">
        <v>189</v>
      </c>
      <c r="C30" s="22">
        <v>18415</v>
      </c>
      <c r="F30" t="str">
        <v>R02</v>
      </c>
      <c r="G30">
        <v>218</v>
      </c>
      <c r="H30" s="28">
        <v>20581</v>
      </c>
      <c r="J30" t="e">
        <f>IF(F30=$K$22,G30,NA())</f>
        <v>#N/A</v>
      </c>
      <c r="K30" s="30" t="e">
        <f>IF(F30=$K$22,H30,NA())</f>
        <v>#N/A</v>
      </c>
    </row>
    <row r="31" spans="1:11" x14ac:dyDescent="0.25">
      <c r="A31" s="27" t="s">
        <v>9</v>
      </c>
      <c r="B31" s="21">
        <v>218</v>
      </c>
      <c r="C31" s="22">
        <v>20581</v>
      </c>
      <c r="F31" t="str">
        <v>R03</v>
      </c>
      <c r="G31">
        <v>207</v>
      </c>
      <c r="H31" s="28">
        <v>20872</v>
      </c>
      <c r="J31" t="e">
        <f>IF(F31=$K$22,G31,NA())</f>
        <v>#N/A</v>
      </c>
      <c r="K31" s="30" t="e">
        <f>IF(F31=$K$22,H31,NA())</f>
        <v>#N/A</v>
      </c>
    </row>
    <row r="32" spans="1:11" x14ac:dyDescent="0.25">
      <c r="A32" s="27" t="s">
        <v>6</v>
      </c>
      <c r="B32" s="21">
        <v>207</v>
      </c>
      <c r="C32" s="22">
        <v>20872</v>
      </c>
      <c r="F32" t="str">
        <v>R04</v>
      </c>
      <c r="G32">
        <v>186</v>
      </c>
      <c r="H32" s="28">
        <v>16651</v>
      </c>
      <c r="J32" t="e">
        <f>IF(F32=$K$22,G32,NA())</f>
        <v>#N/A</v>
      </c>
      <c r="K32" s="30" t="e">
        <f>IF(F32=$K$22,H32,NA())</f>
        <v>#N/A</v>
      </c>
    </row>
    <row r="33" spans="1:11" x14ac:dyDescent="0.25">
      <c r="A33" s="27" t="s">
        <v>13</v>
      </c>
      <c r="B33" s="21">
        <v>186</v>
      </c>
      <c r="C33" s="22">
        <v>16651</v>
      </c>
      <c r="F33" t="str">
        <v>R05</v>
      </c>
      <c r="G33">
        <v>200</v>
      </c>
      <c r="H33" s="28">
        <v>20104</v>
      </c>
      <c r="J33">
        <f>IF(F33=$K$22,G33,NA())</f>
        <v>200</v>
      </c>
      <c r="K33" s="30">
        <f>IF(F33=$K$22,H33,NA())</f>
        <v>20104</v>
      </c>
    </row>
    <row r="34" spans="1:11" x14ac:dyDescent="0.25">
      <c r="A34" s="27" t="s">
        <v>10</v>
      </c>
      <c r="B34" s="21">
        <v>200</v>
      </c>
      <c r="C34" s="22">
        <v>20104</v>
      </c>
    </row>
    <row r="35" spans="1:11" x14ac:dyDescent="0.25">
      <c r="A35" s="27" t="s">
        <v>1048</v>
      </c>
      <c r="B35" s="21">
        <v>1000</v>
      </c>
      <c r="C35" s="22">
        <v>96623</v>
      </c>
    </row>
    <row r="45" spans="1:11" x14ac:dyDescent="0.25">
      <c r="B45" s="26" t="s">
        <v>1047</v>
      </c>
    </row>
    <row r="46" spans="1:11" x14ac:dyDescent="0.25">
      <c r="B46" s="29" t="s">
        <v>10</v>
      </c>
    </row>
    <row r="51" spans="1:3" x14ac:dyDescent="0.25">
      <c r="A51" s="26" t="s">
        <v>1076</v>
      </c>
      <c r="B51" s="26" t="s">
        <v>1077</v>
      </c>
    </row>
    <row r="52" spans="1:3" x14ac:dyDescent="0.25">
      <c r="A52" s="26" t="s">
        <v>1047</v>
      </c>
      <c r="B52" t="s">
        <v>999</v>
      </c>
      <c r="C52" t="s">
        <v>998</v>
      </c>
    </row>
    <row r="53" spans="1:3" x14ac:dyDescent="0.25">
      <c r="A53" s="27" t="s">
        <v>1002</v>
      </c>
      <c r="B53">
        <v>144</v>
      </c>
      <c r="C53">
        <v>132</v>
      </c>
    </row>
    <row r="54" spans="1:3" x14ac:dyDescent="0.25">
      <c r="A54" s="27" t="s">
        <v>1001</v>
      </c>
      <c r="B54">
        <v>326</v>
      </c>
      <c r="C54">
        <v>63</v>
      </c>
    </row>
    <row r="55" spans="1:3" x14ac:dyDescent="0.25">
      <c r="A55" s="27" t="s">
        <v>1000</v>
      </c>
      <c r="B55">
        <v>129</v>
      </c>
      <c r="C55">
        <v>206</v>
      </c>
    </row>
    <row r="59" spans="1:3" x14ac:dyDescent="0.25">
      <c r="A59" s="26" t="s">
        <v>1047</v>
      </c>
      <c r="B59" t="s">
        <v>1042</v>
      </c>
    </row>
    <row r="60" spans="1:3" x14ac:dyDescent="0.25">
      <c r="A60" s="27">
        <v>2</v>
      </c>
      <c r="B60" s="21">
        <v>10</v>
      </c>
    </row>
    <row r="61" spans="1:3" x14ac:dyDescent="0.25">
      <c r="A61" s="27">
        <v>3</v>
      </c>
      <c r="B61" s="21">
        <v>44</v>
      </c>
    </row>
    <row r="62" spans="1:3" x14ac:dyDescent="0.25">
      <c r="A62" s="27">
        <v>4</v>
      </c>
      <c r="B62" s="21">
        <v>95</v>
      </c>
    </row>
    <row r="63" spans="1:3" x14ac:dyDescent="0.25">
      <c r="A63" s="27">
        <v>5</v>
      </c>
      <c r="B63" s="21">
        <v>51</v>
      </c>
    </row>
    <row r="72" spans="1:2" x14ac:dyDescent="0.25">
      <c r="A72" s="26" t="s">
        <v>1046</v>
      </c>
      <c r="B72" s="26" t="s">
        <v>1077</v>
      </c>
    </row>
    <row r="73" spans="1:2" x14ac:dyDescent="0.25">
      <c r="A73" s="26" t="s">
        <v>1047</v>
      </c>
      <c r="B73" t="s">
        <v>10</v>
      </c>
    </row>
    <row r="74" spans="1:2" x14ac:dyDescent="0.25">
      <c r="A74" s="27" t="s">
        <v>1002</v>
      </c>
      <c r="B74" s="45"/>
    </row>
    <row r="75" spans="1:2" x14ac:dyDescent="0.25">
      <c r="A75" s="31" t="s">
        <v>20</v>
      </c>
      <c r="B75" s="22">
        <v>560</v>
      </c>
    </row>
    <row r="76" spans="1:2" x14ac:dyDescent="0.25">
      <c r="A76" s="31" t="s">
        <v>12</v>
      </c>
      <c r="B76" s="22">
        <v>1722</v>
      </c>
    </row>
    <row r="77" spans="1:2" x14ac:dyDescent="0.25">
      <c r="A77" s="31" t="s">
        <v>8</v>
      </c>
      <c r="B77" s="22">
        <v>1747</v>
      </c>
    </row>
    <row r="78" spans="1:2" x14ac:dyDescent="0.25">
      <c r="A78" s="31" t="s">
        <v>16</v>
      </c>
      <c r="B78" s="22">
        <v>2070</v>
      </c>
    </row>
    <row r="79" spans="1:2" x14ac:dyDescent="0.25">
      <c r="A79" s="27" t="s">
        <v>1001</v>
      </c>
      <c r="B79" s="45"/>
    </row>
    <row r="80" spans="1:2" x14ac:dyDescent="0.25">
      <c r="A80" s="31" t="s">
        <v>24</v>
      </c>
      <c r="B80" s="22">
        <v>1508</v>
      </c>
    </row>
    <row r="81" spans="1:2" x14ac:dyDescent="0.25">
      <c r="A81" s="31" t="s">
        <v>15</v>
      </c>
      <c r="B81" s="22">
        <v>1416</v>
      </c>
    </row>
    <row r="82" spans="1:2" x14ac:dyDescent="0.25">
      <c r="A82" s="31" t="s">
        <v>5</v>
      </c>
      <c r="B82" s="22">
        <v>1193</v>
      </c>
    </row>
    <row r="83" spans="1:2" x14ac:dyDescent="0.25">
      <c r="A83" s="31" t="s">
        <v>18</v>
      </c>
      <c r="B83" s="22">
        <v>941</v>
      </c>
    </row>
    <row r="84" spans="1:2" x14ac:dyDescent="0.25">
      <c r="A84" s="31" t="s">
        <v>14</v>
      </c>
      <c r="B84" s="22">
        <v>1722</v>
      </c>
    </row>
    <row r="85" spans="1:2" x14ac:dyDescent="0.25">
      <c r="A85" s="31" t="s">
        <v>19</v>
      </c>
      <c r="B85" s="22">
        <v>1154</v>
      </c>
    </row>
    <row r="86" spans="1:2" x14ac:dyDescent="0.25">
      <c r="A86" s="27" t="s">
        <v>1000</v>
      </c>
      <c r="B86" s="45"/>
    </row>
    <row r="87" spans="1:2" x14ac:dyDescent="0.25">
      <c r="A87" s="31" t="s">
        <v>17</v>
      </c>
      <c r="B87" s="22">
        <v>1075</v>
      </c>
    </row>
    <row r="88" spans="1:2" x14ac:dyDescent="0.25">
      <c r="A88" s="31" t="s">
        <v>23</v>
      </c>
      <c r="B88" s="22">
        <v>1196</v>
      </c>
    </row>
    <row r="89" spans="1:2" x14ac:dyDescent="0.25">
      <c r="A89" s="31" t="s">
        <v>7</v>
      </c>
      <c r="B89" s="22">
        <v>1484</v>
      </c>
    </row>
    <row r="90" spans="1:2" x14ac:dyDescent="0.25">
      <c r="A90" s="31" t="s">
        <v>22</v>
      </c>
      <c r="B90" s="22">
        <v>1566</v>
      </c>
    </row>
    <row r="91" spans="1:2" x14ac:dyDescent="0.25">
      <c r="A91" s="31" t="s">
        <v>21</v>
      </c>
      <c r="B91" s="22">
        <v>750</v>
      </c>
    </row>
    <row r="96" spans="1:2" x14ac:dyDescent="0.25">
      <c r="A96" s="26" t="s">
        <v>1046</v>
      </c>
      <c r="B96" s="26" t="s">
        <v>1077</v>
      </c>
    </row>
    <row r="97" spans="1:7" x14ac:dyDescent="0.25">
      <c r="A97" s="26" t="s">
        <v>1047</v>
      </c>
      <c r="B97" t="s">
        <v>11</v>
      </c>
      <c r="C97" t="s">
        <v>9</v>
      </c>
      <c r="D97" t="s">
        <v>6</v>
      </c>
      <c r="E97" t="s">
        <v>13</v>
      </c>
      <c r="F97" t="s">
        <v>10</v>
      </c>
      <c r="G97" t="s">
        <v>1048</v>
      </c>
    </row>
    <row r="98" spans="1:7" x14ac:dyDescent="0.25">
      <c r="A98" s="27" t="s">
        <v>1002</v>
      </c>
    </row>
    <row r="99" spans="1:7" x14ac:dyDescent="0.25">
      <c r="A99" s="31" t="s">
        <v>20</v>
      </c>
      <c r="B99" s="22">
        <v>891</v>
      </c>
      <c r="C99" s="22">
        <v>1332</v>
      </c>
      <c r="D99" s="22">
        <v>1282</v>
      </c>
      <c r="E99" s="22">
        <v>739</v>
      </c>
      <c r="F99" s="22">
        <v>560</v>
      </c>
      <c r="G99" s="22">
        <v>4804</v>
      </c>
    </row>
    <row r="100" spans="1:7" x14ac:dyDescent="0.25">
      <c r="A100" s="31" t="s">
        <v>12</v>
      </c>
      <c r="B100" s="22">
        <v>1991</v>
      </c>
      <c r="C100" s="22">
        <v>1886</v>
      </c>
      <c r="D100" s="22">
        <v>1206</v>
      </c>
      <c r="E100" s="22">
        <v>884</v>
      </c>
      <c r="F100" s="22">
        <v>1722</v>
      </c>
      <c r="G100" s="22">
        <v>7689</v>
      </c>
    </row>
    <row r="101" spans="1:7" x14ac:dyDescent="0.25">
      <c r="A101" s="31" t="s">
        <v>8</v>
      </c>
      <c r="B101" s="22">
        <v>1163</v>
      </c>
      <c r="C101" s="22">
        <v>1180</v>
      </c>
      <c r="D101" s="22">
        <v>1616</v>
      </c>
      <c r="E101" s="22">
        <v>1043</v>
      </c>
      <c r="F101" s="22">
        <v>1747</v>
      </c>
      <c r="G101" s="22">
        <v>6749</v>
      </c>
    </row>
    <row r="102" spans="1:7" x14ac:dyDescent="0.25">
      <c r="A102" s="31" t="s">
        <v>16</v>
      </c>
      <c r="B102" s="22">
        <v>1438</v>
      </c>
      <c r="C102" s="22">
        <v>1616</v>
      </c>
      <c r="D102" s="22">
        <v>866</v>
      </c>
      <c r="E102" s="22">
        <v>829</v>
      </c>
      <c r="F102" s="22">
        <v>2070</v>
      </c>
      <c r="G102" s="22">
        <v>6819</v>
      </c>
    </row>
    <row r="103" spans="1:7" x14ac:dyDescent="0.25">
      <c r="A103" s="27" t="s">
        <v>1001</v>
      </c>
    </row>
    <row r="104" spans="1:7" x14ac:dyDescent="0.25">
      <c r="A104" s="31" t="s">
        <v>24</v>
      </c>
      <c r="B104" s="22">
        <v>1233</v>
      </c>
      <c r="C104" s="22">
        <v>223</v>
      </c>
      <c r="D104" s="22">
        <v>1680</v>
      </c>
      <c r="E104" s="22">
        <v>990</v>
      </c>
      <c r="F104" s="22">
        <v>1508</v>
      </c>
      <c r="G104" s="22">
        <v>5634</v>
      </c>
    </row>
    <row r="105" spans="1:7" x14ac:dyDescent="0.25">
      <c r="A105" s="31" t="s">
        <v>15</v>
      </c>
      <c r="B105" s="22">
        <v>1598</v>
      </c>
      <c r="C105" s="22">
        <v>1907</v>
      </c>
      <c r="D105" s="22">
        <v>869</v>
      </c>
      <c r="E105" s="22">
        <v>1426</v>
      </c>
      <c r="F105" s="22">
        <v>1416</v>
      </c>
      <c r="G105" s="22">
        <v>7216</v>
      </c>
    </row>
    <row r="106" spans="1:7" x14ac:dyDescent="0.25">
      <c r="A106" s="31" t="s">
        <v>5</v>
      </c>
      <c r="B106" s="22">
        <v>900</v>
      </c>
      <c r="C106" s="22">
        <v>1016</v>
      </c>
      <c r="D106" s="22">
        <v>960</v>
      </c>
      <c r="E106" s="22">
        <v>940</v>
      </c>
      <c r="F106" s="22">
        <v>1193</v>
      </c>
      <c r="G106" s="22">
        <v>5009</v>
      </c>
    </row>
    <row r="107" spans="1:7" x14ac:dyDescent="0.25">
      <c r="A107" s="31" t="s">
        <v>18</v>
      </c>
      <c r="B107" s="22">
        <v>900</v>
      </c>
      <c r="C107" s="22">
        <v>1470</v>
      </c>
      <c r="D107" s="22">
        <v>1617</v>
      </c>
      <c r="E107" s="22">
        <v>1314</v>
      </c>
      <c r="F107" s="22">
        <v>941</v>
      </c>
      <c r="G107" s="22">
        <v>6242</v>
      </c>
    </row>
    <row r="108" spans="1:7" x14ac:dyDescent="0.25">
      <c r="A108" s="31" t="s">
        <v>14</v>
      </c>
      <c r="B108" s="22">
        <v>1255</v>
      </c>
      <c r="C108" s="22">
        <v>516</v>
      </c>
      <c r="D108" s="22">
        <v>1874</v>
      </c>
      <c r="E108" s="22">
        <v>1863</v>
      </c>
      <c r="F108" s="22">
        <v>1722</v>
      </c>
      <c r="G108" s="22">
        <v>7230</v>
      </c>
    </row>
    <row r="109" spans="1:7" x14ac:dyDescent="0.25">
      <c r="A109" s="31" t="s">
        <v>19</v>
      </c>
      <c r="B109" s="22">
        <v>1138</v>
      </c>
      <c r="C109" s="22">
        <v>1898</v>
      </c>
      <c r="D109" s="22">
        <v>1482</v>
      </c>
      <c r="E109" s="22">
        <v>846</v>
      </c>
      <c r="F109" s="22">
        <v>1154</v>
      </c>
      <c r="G109" s="22">
        <v>6518</v>
      </c>
    </row>
    <row r="110" spans="1:7" x14ac:dyDescent="0.25">
      <c r="A110" s="27" t="s">
        <v>1000</v>
      </c>
    </row>
    <row r="111" spans="1:7" x14ac:dyDescent="0.25">
      <c r="A111" s="31" t="s">
        <v>17</v>
      </c>
      <c r="B111" s="22">
        <v>1655</v>
      </c>
      <c r="C111" s="22">
        <v>805</v>
      </c>
      <c r="D111" s="22">
        <v>2263</v>
      </c>
      <c r="E111" s="22">
        <v>987</v>
      </c>
      <c r="F111" s="22">
        <v>1075</v>
      </c>
      <c r="G111" s="22">
        <v>6785</v>
      </c>
    </row>
    <row r="112" spans="1:7" x14ac:dyDescent="0.25">
      <c r="A112" s="31" t="s">
        <v>23</v>
      </c>
      <c r="B112" s="22">
        <v>1104</v>
      </c>
      <c r="C112" s="22">
        <v>2280</v>
      </c>
      <c r="D112" s="22">
        <v>1445</v>
      </c>
      <c r="E112" s="22">
        <v>1722</v>
      </c>
      <c r="F112" s="22">
        <v>1196</v>
      </c>
      <c r="G112" s="22">
        <v>7747</v>
      </c>
    </row>
    <row r="113" spans="1:7" x14ac:dyDescent="0.25">
      <c r="A113" s="31" t="s">
        <v>7</v>
      </c>
      <c r="B113" s="22">
        <v>372</v>
      </c>
      <c r="C113" s="22">
        <v>1818</v>
      </c>
      <c r="D113" s="22">
        <v>1346</v>
      </c>
      <c r="E113" s="22">
        <v>1156</v>
      </c>
      <c r="F113" s="22">
        <v>1484</v>
      </c>
      <c r="G113" s="22">
        <v>6176</v>
      </c>
    </row>
    <row r="114" spans="1:7" x14ac:dyDescent="0.25">
      <c r="A114" s="31" t="s">
        <v>22</v>
      </c>
      <c r="B114" s="22">
        <v>1415</v>
      </c>
      <c r="C114" s="22">
        <v>1271</v>
      </c>
      <c r="D114" s="22">
        <v>1214</v>
      </c>
      <c r="E114" s="22">
        <v>1135</v>
      </c>
      <c r="F114" s="22">
        <v>1566</v>
      </c>
      <c r="G114" s="22">
        <v>6601</v>
      </c>
    </row>
    <row r="115" spans="1:7" x14ac:dyDescent="0.25">
      <c r="A115" s="31" t="s">
        <v>21</v>
      </c>
      <c r="B115" s="22">
        <v>1362</v>
      </c>
      <c r="C115" s="22">
        <v>1363</v>
      </c>
      <c r="D115" s="22">
        <v>1152</v>
      </c>
      <c r="E115" s="22">
        <v>777</v>
      </c>
      <c r="F115" s="22">
        <v>750</v>
      </c>
      <c r="G115" s="22">
        <v>5404</v>
      </c>
    </row>
    <row r="121" spans="1:7" x14ac:dyDescent="0.25">
      <c r="B121" s="14" t="s">
        <v>1078</v>
      </c>
    </row>
    <row r="123" spans="1:7" x14ac:dyDescent="0.25">
      <c r="B123" t="s">
        <v>1081</v>
      </c>
      <c r="C123" s="41">
        <f>A9/A4</f>
        <v>0.2</v>
      </c>
    </row>
    <row r="124" spans="1:7" x14ac:dyDescent="0.25">
      <c r="B124" t="s">
        <v>1071</v>
      </c>
      <c r="C124">
        <f>_xlfn.XLOOKUP(B46,A30:A34,B30:B34)</f>
        <v>200</v>
      </c>
    </row>
    <row r="125" spans="1:7" x14ac:dyDescent="0.25">
      <c r="B125" t="s">
        <v>1072</v>
      </c>
      <c r="C125">
        <f>_xlfn.XLOOKUP(B46,A30:A34,C30:C34)</f>
        <v>20104</v>
      </c>
    </row>
    <row r="127" spans="1:7" x14ac:dyDescent="0.25">
      <c r="B127" t="s">
        <v>1079</v>
      </c>
      <c r="C127">
        <f>_xlfn.RANK.AVG(C124,B30:B34)</f>
        <v>3</v>
      </c>
    </row>
    <row r="128" spans="1:7" x14ac:dyDescent="0.25">
      <c r="B128" t="s">
        <v>1080</v>
      </c>
      <c r="C128">
        <f>_xlfn.RANK.AVG(C125,C30:C34)</f>
        <v>3</v>
      </c>
    </row>
    <row r="130" spans="1:2" x14ac:dyDescent="0.25">
      <c r="A130" t="str">
        <f>IF(COUNTA(B46:B50)&gt;1,"","% Calls: "&amp;TEXT(C123,"0%"))</f>
        <v>% Calls: 20%</v>
      </c>
    </row>
    <row r="131" spans="1:2" x14ac:dyDescent="0.25">
      <c r="A131" t="str">
        <f>IF(COUNTA(B46:B50)&gt;1,"","Call Rank: "&amp;C127)</f>
        <v>Call Rank: 3</v>
      </c>
    </row>
    <row r="132" spans="1:2" x14ac:dyDescent="0.25">
      <c r="A132" t="str">
        <f>IF(COUNTA(B46:B50)&gt;1,"","Amount Rank: "&amp;C128)</f>
        <v>Amount Rank: 3</v>
      </c>
    </row>
    <row r="133" spans="1:2" x14ac:dyDescent="0.25">
      <c r="A133" t="s">
        <v>1082</v>
      </c>
      <c r="B133" t="e" vm="1">
        <f>IF(COUNTA(B46:B50)&gt;1,"",_xlfn.XLOOKUP(Pivots!B46,Assets!E3:E7,Assets!F3:F7))</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H3" sqref="H3"/>
    </sheetView>
  </sheetViews>
  <sheetFormatPr defaultRowHeight="15" x14ac:dyDescent="0.25"/>
  <cols>
    <col min="1" max="1" width="3.7109375" customWidth="1"/>
    <col min="2" max="2" width="14.7109375" customWidth="1"/>
    <col min="3" max="3" width="16.5703125" customWidth="1"/>
    <col min="4" max="4" width="14.85546875" customWidth="1"/>
    <col min="5" max="5" width="20" customWidth="1"/>
    <col min="6" max="6" width="18" customWidth="1"/>
    <col min="7" max="7" width="19.5703125" customWidth="1"/>
    <col min="8" max="8" width="20.5703125" customWidth="1"/>
    <col min="9" max="9" width="17.28515625" customWidth="1"/>
    <col min="10" max="10" width="16.85546875" customWidth="1"/>
    <col min="11" max="11" width="18.42578125" customWidth="1"/>
    <col min="12" max="12" width="18.140625" customWidth="1"/>
    <col min="13" max="16" width="7.5703125" customWidth="1"/>
    <col min="17" max="17" width="16.28515625" customWidth="1"/>
    <col min="18" max="18" width="10.28515625" customWidth="1"/>
    <col min="19" max="19" width="10.42578125" customWidth="1"/>
    <col min="20" max="20" width="12.2851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3"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10"/>
  <sheetViews>
    <sheetView zoomScale="115" zoomScaleNormal="115" workbookViewId="0">
      <selection activeCell="E10" sqref="E10"/>
    </sheetView>
  </sheetViews>
  <sheetFormatPr defaultRowHeight="15" x14ac:dyDescent="0.25"/>
  <cols>
    <col min="5" max="5" width="11" customWidth="1"/>
    <col min="6" max="6" width="10"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row r="10" spans="5:6" ht="46.5" customHeight="1" x14ac:dyDescent="0.25">
      <c r="E10" t="e" vm="7">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Customer Center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Babak G</cp:lastModifiedBy>
  <dcterms:created xsi:type="dcterms:W3CDTF">2021-03-14T20:21:32Z</dcterms:created>
  <dcterms:modified xsi:type="dcterms:W3CDTF">2025-08-12T23:01:24Z</dcterms:modified>
</cp:coreProperties>
</file>