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C1085A31-4E7C-4342-A6CC-8CD0323512D7}" xr6:coauthVersionLast="47" xr6:coauthVersionMax="47" xr10:uidLastSave="{00000000-0000-0000-0000-000000000000}"/>
  <bookViews>
    <workbookView xWindow="-120" yWindow="-120" windowWidth="38640" windowHeight="21120" xr2:uid="{9C504889-49C9-40B1-AAA2-560E668D4FD1}"/>
  </bookViews>
  <sheets>
    <sheet name="IF FUNCTION 01 Practice" sheetId="3" r:id="rId1"/>
    <sheet name="CONCATENATE Practice" sheetId="7" r:id="rId2"/>
    <sheet name="VLOOKUP FUNCTION Practice" sheetId="2" r:id="rId3"/>
    <sheet name="CUSTOMER INFO" sheetId="1" r:id="rId4"/>
    <sheet name="INDEX MATCH FUNCTION Practice" sheetId="6" r:id="rId5"/>
    <sheet name="LEFT RIGHT MID Practice" sheetId="4" r:id="rId6"/>
    <sheet name="SUMIF Practice" sheetId="5" r:id="rId7"/>
    <sheet name="Single Data Table Practice" sheetId="8" r:id="rId8"/>
    <sheet name="Multi Data 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5" l="1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3" i="4"/>
  <c r="F14" i="4"/>
  <c r="F15" i="4"/>
  <c r="F16" i="4"/>
  <c r="F17" i="4"/>
  <c r="F12" i="4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C14" i="4"/>
  <c r="C15" i="4"/>
  <c r="C16" i="4"/>
  <c r="C17" i="4"/>
  <c r="C12" i="4"/>
  <c r="F12" i="6"/>
  <c r="D12" i="6"/>
  <c r="J9" i="6"/>
  <c r="I9" i="6"/>
  <c r="H9" i="6"/>
  <c r="G9" i="6"/>
  <c r="B18" i="8"/>
  <c r="B17" i="6"/>
  <c r="F9" i="6" l="1"/>
  <c r="D25" i="2"/>
  <c r="F12" i="2"/>
  <c r="H9" i="2"/>
  <c r="J9" i="2"/>
  <c r="I9" i="2"/>
  <c r="G9" i="2"/>
  <c r="F9" i="2"/>
  <c r="D24" i="2"/>
  <c r="D12" i="2"/>
  <c r="D9" i="2"/>
  <c r="B25" i="2"/>
  <c r="B24" i="2"/>
  <c r="B22" i="2"/>
  <c r="B20" i="2"/>
  <c r="D11" i="3" l="1"/>
  <c r="D12" i="3"/>
  <c r="D13" i="3"/>
  <c r="D14" i="3"/>
  <c r="D15" i="3"/>
  <c r="D16" i="3"/>
  <c r="D17" i="3"/>
  <c r="D18" i="3"/>
  <c r="D19" i="3"/>
  <c r="D20" i="3"/>
  <c r="D10" i="3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B24" i="7"/>
  <c r="B24" i="3"/>
  <c r="D9" i="6" l="1"/>
  <c r="F11" i="4" l="1"/>
  <c r="E11" i="4"/>
  <c r="D11" i="4"/>
  <c r="C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<sst xmlns="http://schemas.openxmlformats.org/spreadsheetml/2006/main" count="1194" uniqueCount="864">
  <si>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</si>
  <si>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</si>
  <si>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</si>
  <si>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</si>
  <si>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</si>
  <si>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</si>
  <si>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</si>
  <si>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</si>
  <si>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</si>
  <si>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</si>
  <si>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</si>
  <si>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</si>
  <si>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</si>
  <si>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</si>
  <si>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</si>
  <si>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</si>
  <si>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</si>
  <si>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</si>
  <si>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</si>
  <si>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</si>
  <si>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</si>
  <si>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</si>
  <si>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</si>
  <si>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</si>
  <si>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</si>
  <si>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</si>
  <si>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</si>
  <si>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</si>
  <si>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</si>
  <si>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</si>
  <si>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</si>
  <si>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</si>
  <si>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</si>
  <si>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</si>
  <si>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</si>
  <si>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</si>
  <si>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</si>
  <si>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</si>
  <si>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</si>
  <si>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</si>
  <si>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</si>
  <si>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</si>
  <si>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</si>
  <si>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</si>
  <si>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</si>
  <si>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</si>
  <si>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</si>
  <si>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</si>
  <si>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</si>
  <si>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</si>
  <si>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</si>
  <si>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</si>
  <si>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</si>
  <si>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</si>
  <si>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</si>
  <si>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</si>
  <si>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</si>
  <si>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</si>
  <si>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</si>
  <si>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</si>
  <si>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</si>
  <si>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</si>
  <si>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</si>
  <si>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</si>
  <si>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</si>
  <si>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</si>
  <si>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</si>
  <si>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</si>
  <si>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</si>
  <si>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</si>
  <si>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</si>
  <si>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</si>
  <si>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</si>
  <si>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</si>
  <si>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</si>
  <si>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</si>
  <si>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</si>
  <si>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</si>
  <si>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</si>
  <si>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</si>
  <si>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</si>
  <si>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</si>
  <si>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</si>
  <si>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</si>
  <si>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</si>
  <si>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</si>
  <si>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</si>
  <si>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</si>
  <si>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</si>
  <si>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</si>
  <si>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</si>
  <si>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</si>
  <si>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</si>
  <si>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</si>
  <si>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</si>
  <si>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</si>
  <si>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</si>
  <si>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</si>
  <si>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</si>
  <si>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</si>
  <si>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</si>
  <si>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</si>
  <si>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</si>
  <si>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</si>
  <si>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</si>
  <si>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</si>
  <si>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</si>
  <si>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</si>
  <si>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</si>
  <si>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</si>
  <si>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</si>
  <si>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</si>
  <si>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</si>
  <si>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</si>
  <si>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</si>
  <si>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</si>
  <si>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</si>
  <si>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</si>
  <si>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</si>
  <si>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</si>
  <si>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</si>
  <si>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</si>
  <si>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</si>
  <si>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</si>
  <si>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</si>
  <si>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</si>
  <si>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</si>
  <si>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</si>
  <si>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</si>
  <si>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</si>
  <si>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</si>
  <si>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</si>
  <si>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</si>
  <si>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</si>
  <si>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</si>
  <si>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</si>
  <si>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</si>
  <si>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</si>
  <si>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</si>
  <si>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</si>
  <si>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</si>
  <si>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</si>
  <si>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</si>
  <si>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</si>
  <si>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</si>
  <si>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</si>
  <si>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</si>
  <si>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</si>
  <si>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</si>
  <si>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</si>
  <si>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</si>
  <si>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</si>
  <si>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</si>
  <si>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</si>
  <si>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</si>
  <si>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</si>
  <si>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</si>
  <si>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</si>
  <si>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</si>
  <si>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</si>
  <si>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</si>
  <si>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</si>
  <si>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</si>
  <si>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</si>
  <si>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</si>
  <si>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</si>
  <si>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</si>
  <si>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</si>
  <si>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</si>
  <si>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</si>
  <si>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</si>
  <si>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</si>
  <si>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</si>
  <si>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</si>
  <si>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</si>
  <si>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</si>
  <si>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</si>
  <si>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</si>
  <si>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</si>
  <si>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</si>
  <si>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</si>
  <si>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</si>
  <si>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</si>
  <si>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</si>
  <si>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</si>
  <si>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</si>
  <si>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</si>
  <si>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</si>
  <si>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</si>
  <si>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</si>
  <si>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</si>
  <si>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</si>
  <si>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</si>
  <si>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</si>
  <si>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</si>
  <si>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</si>
  <si>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</si>
  <si>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</si>
  <si>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</si>
  <si>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</si>
  <si>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</si>
  <si>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</si>
  <si>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</si>
  <si>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</si>
  <si>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</si>
  <si>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</si>
  <si>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</si>
  <si>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</si>
  <si>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</si>
  <si>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</si>
  <si>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</si>
  <si>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</si>
  <si>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</si>
  <si>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</si>
  <si>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</si>
  <si>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</si>
  <si>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</si>
  <si>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</si>
  <si>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</si>
  <si>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</si>
  <si>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</si>
  <si>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</si>
  <si>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</si>
  <si>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</si>
  <si>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</si>
  <si>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</si>
  <si>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</si>
  <si>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</si>
  <si>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</si>
  <si>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</si>
  <si>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</si>
  <si>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</si>
  <si>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</si>
  <si>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</si>
  <si>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</si>
  <si>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</si>
  <si>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</si>
  <si>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</si>
  <si>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</si>
  <si>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</si>
  <si>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</si>
  <si>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</si>
  <si>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</si>
  <si>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</si>
  <si>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</si>
  <si>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</si>
  <si>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</si>
  <si>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</si>
  <si>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</si>
  <si>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</si>
  <si>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</si>
  <si>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</si>
  <si>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</si>
  <si>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</si>
  <si>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</si>
  <si>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</si>
  <si>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</si>
  <si>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</si>
  <si>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</si>
  <si>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</si>
  <si>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</si>
  <si>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</si>
  <si>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</si>
  <si>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</si>
  <si>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</si>
  <si>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</si>
  <si>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</si>
  <si>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</si>
  <si>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</si>
  <si>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</si>
  <si>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</si>
  <si>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</si>
  <si>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</si>
  <si>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</si>
  <si>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</si>
  <si>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</si>
  <si>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</si>
  <si>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</si>
  <si>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</si>
  <si>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</si>
  <si>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</si>
  <si>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</si>
  <si>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</si>
  <si>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</si>
  <si>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</si>
  <si>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</si>
  <si>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</si>
  <si>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</si>
  <si>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</si>
  <si>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</si>
  <si>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</si>
  <si>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</si>
  <si>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</si>
  <si>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</si>
  <si>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</si>
  <si>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</si>
  <si>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</si>
  <si>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</si>
  <si>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</si>
  <si>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</si>
  <si>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</si>
  <si>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</si>
  <si>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</si>
  <si>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</si>
  <si>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</si>
  <si>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</si>
  <si>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</si>
  <si>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</si>
  <si>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</si>
  <si>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</si>
  <si>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</si>
  <si>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</si>
  <si>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</si>
  <si>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</si>
  <si>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</si>
  <si>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</si>
  <si>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</si>
  <si>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</si>
  <si>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</si>
  <si>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</si>
  <si>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</si>
  <si>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</si>
  <si>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</si>
  <si>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</si>
  <si>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</si>
  <si>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</si>
  <si>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</si>
  <si>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</si>
  <si>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</si>
  <si>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</si>
  <si>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</si>
  <si>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</si>
  <si>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</si>
  <si>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</si>
  <si>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</si>
  <si>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</si>
  <si>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</si>
  <si>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</si>
  <si>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</si>
  <si>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</si>
  <si>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</si>
  <si>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</si>
  <si>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</si>
  <si>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</si>
  <si>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</si>
  <si>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</si>
  <si>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</si>
  <si>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</si>
  <si>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</si>
  <si>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</si>
  <si>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</si>
  <si>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</si>
  <si>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</si>
  <si>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</si>
  <si>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</si>
  <si>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</si>
  <si>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</si>
  <si>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</si>
  <si>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</si>
  <si>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</si>
  <si>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</si>
  <si>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</si>
  <si>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</si>
  <si>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</si>
  <si>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</si>
  <si>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</si>
  <si>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</si>
  <si>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</si>
  <si>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</si>
  <si>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</si>
  <si>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</si>
  <si>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</si>
  <si>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</si>
  <si>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</si>
  <si>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</si>
  <si>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</si>
  <si>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</si>
  <si>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</si>
  <si>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</si>
  <si>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</si>
  <si>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</si>
  <si>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</si>
  <si>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</si>
  <si>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</si>
  <si>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</si>
  <si>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</si>
  <si>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</si>
  <si>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</si>
  <si>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</si>
  <si>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</si>
  <si>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</si>
  <si>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</si>
  <si>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</si>
  <si>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</si>
  <si>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</si>
  <si>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</si>
  <si>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</si>
  <si>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</si>
  <si>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</si>
  <si>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</si>
  <si>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</si>
  <si>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</si>
  <si>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</si>
  <si>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</si>
  <si>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</si>
  <si>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</si>
  <si>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</si>
  <si>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</si>
  <si>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</si>
  <si>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</si>
  <si>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</si>
  <si>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</si>
  <si>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</si>
  <si>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</si>
  <si>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</si>
  <si>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</si>
  <si>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</si>
  <si>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</si>
  <si>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</si>
  <si>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</si>
  <si>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</si>
  <si>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</si>
  <si>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</si>
  <si>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</si>
  <si>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</si>
  <si>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</si>
  <si>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</si>
  <si>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</si>
  <si>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</si>
  <si>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</si>
  <si>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</si>
  <si>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</si>
  <si>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</si>
  <si>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</si>
  <si>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</si>
  <si>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</si>
  <si>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</si>
  <si>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</si>
  <si>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</si>
  <si>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</si>
  <si>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</si>
  <si>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</si>
  <si>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</si>
  <si>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</si>
  <si>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</si>
  <si>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</si>
  <si>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</si>
  <si>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</si>
  <si>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</si>
  <si>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</si>
  <si>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</si>
  <si>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</si>
  <si>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</si>
  <si>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</si>
  <si>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</si>
  <si>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</si>
  <si>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</si>
  <si>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</si>
  <si>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</si>
  <si>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</si>
  <si>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</si>
  <si>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</si>
  <si>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</si>
  <si>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</si>
  <si>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</si>
  <si>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</si>
  <si>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</si>
  <si>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</si>
  <si>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</si>
  <si>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</si>
  <si>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</si>
  <si>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</si>
  <si>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</si>
  <si>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</si>
  <si>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</si>
  <si>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</si>
  <si>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</si>
  <si>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</si>
  <si>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</si>
  <si>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</si>
  <si>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</si>
  <si>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</si>
  <si>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</si>
  <si>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</si>
  <si>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</si>
  <si>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</si>
  <si>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</si>
  <si>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</si>
  <si>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</si>
  <si>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</si>
  <si>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</si>
  <si>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</si>
  <si>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</si>
  <si>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</si>
  <si>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</si>
  <si>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</si>
  <si>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</si>
  <si>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</si>
  <si>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</si>
  <si>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</si>
  <si>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</si>
  <si>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</si>
  <si>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</si>
  <si>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</si>
  <si>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</si>
  <si>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</si>
  <si>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</si>
  <si>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</si>
  <si>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</si>
  <si>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</si>
  <si>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</si>
  <si>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</si>
  <si>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</si>
  <si>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</si>
  <si>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</si>
  <si>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</si>
  <si>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</si>
  <si>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</si>
  <si>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</si>
  <si>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</si>
  <si>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</si>
  <si>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</si>
  <si>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</si>
  <si>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</si>
  <si>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</si>
  <si>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</si>
  <si>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</si>
  <si>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</si>
  <si>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</si>
  <si>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</si>
  <si>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</si>
  <si>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</si>
  <si>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</si>
  <si>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</si>
  <si>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</si>
  <si>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</si>
  <si>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</si>
  <si>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</si>
  <si>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</si>
  <si>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</si>
  <si>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</si>
  <si>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</si>
  <si>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</si>
  <si>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</si>
  <si>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</si>
  <si>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</si>
  <si>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</si>
  <si>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</si>
  <si>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</si>
  <si>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</si>
  <si>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</si>
  <si>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</si>
  <si>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</si>
  <si>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</si>
  <si>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</si>
  <si>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</si>
  <si>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</si>
  <si>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</si>
  <si>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</si>
  <si>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</si>
  <si>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</si>
  <si>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</si>
  <si>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</si>
  <si>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</si>
  <si>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</si>
  <si>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</si>
  <si>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</si>
  <si>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</si>
  <si>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</si>
  <si>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</si>
  <si>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</si>
  <si>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</si>
  <si>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</si>
  <si>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</si>
  <si>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</si>
  <si>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</si>
  <si>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</si>
  <si>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</si>
  <si>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</si>
  <si>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</si>
  <si>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</si>
  <si>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</si>
  <si>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</si>
  <si>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</si>
  <si>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</si>
  <si>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</si>
  <si>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</si>
  <si>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</si>
  <si>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</si>
  <si>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</si>
  <si>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</si>
  <si>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</si>
  <si>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</si>
  <si>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</si>
  <si>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</si>
  <si>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</si>
  <si>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</si>
  <si>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</si>
  <si>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</si>
  <si>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</si>
  <si>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</si>
  <si>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</si>
  <si>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</si>
  <si>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</si>
  <si>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</si>
  <si>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</si>
  <si>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</si>
  <si>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</si>
  <si>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</si>
  <si>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</si>
  <si>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</si>
  <si>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</si>
  <si>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</si>
  <si>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</si>
  <si>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</si>
  <si>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</si>
  <si>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</si>
  <si>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</si>
  <si>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</si>
  <si>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</si>
  <si>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</si>
  <si>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</si>
  <si>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</si>
  <si>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</si>
  <si>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</si>
  <si>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</si>
  <si>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</si>
  <si>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</si>
  <si>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</si>
  <si>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</si>
  <si>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</si>
  <si>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</si>
  <si>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</si>
  <si>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</si>
  <si>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</si>
  <si>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</si>
  <si>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</si>
  <si>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</si>
  <si>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</si>
  <si>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</si>
  <si>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</si>
  <si>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</si>
  <si>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</si>
  <si>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</si>
  <si>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</si>
  <si>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</si>
  <si>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</si>
  <si>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</si>
  <si>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</si>
  <si>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</si>
  <si>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</si>
  <si>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</si>
  <si>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</si>
  <si>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</si>
  <si>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</si>
  <si>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</si>
  <si>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</si>
  <si>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</si>
  <si>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</si>
  <si>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</si>
  <si>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</si>
  <si>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</si>
  <si>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</si>
  <si>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</si>
  <si>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</si>
  <si>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</si>
  <si>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</si>
  <si>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</si>
  <si>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</si>
  <si>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</si>
  <si>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</si>
  <si>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</si>
  <si>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</si>
  <si>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</si>
  <si>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</si>
  <si>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</si>
  <si>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</si>
  <si>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</si>
  <si>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</si>
  <si>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</si>
  <si>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</si>
  <si>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</si>
  <si>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</si>
  <si>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</si>
  <si>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</si>
  <si>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</si>
  <si>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</si>
  <si>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</si>
  <si>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</si>
  <si>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</si>
  <si>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</si>
  <si>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</si>
  <si>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</si>
  <si>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</si>
  <si>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</si>
  <si>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</si>
  <si>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</si>
  <si>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</si>
  <si>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</si>
  <si>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</si>
  <si>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</si>
  <si>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</si>
  <si>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</si>
  <si>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</si>
  <si>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</si>
  <si>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</si>
  <si>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</si>
  <si>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</si>
  <si>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</si>
  <si>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</si>
  <si>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</si>
  <si>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</si>
  <si>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</si>
  <si>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</si>
  <si>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</si>
  <si>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</si>
  <si>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</si>
  <si>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</si>
  <si>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</si>
  <si>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</si>
  <si>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</si>
  <si>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</si>
  <si>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</si>
  <si>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</si>
  <si>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</si>
  <si>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</si>
  <si>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</si>
  <si>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</si>
  <si>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</si>
  <si>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</si>
  <si>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</si>
  <si>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</si>
  <si>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</si>
  <si>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</si>
  <si>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</si>
  <si>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</si>
  <si>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</si>
  <si>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</si>
  <si>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</si>
  <si>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</si>
  <si>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</si>
  <si>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</si>
  <si>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</si>
  <si>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</si>
  <si>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</si>
  <si>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</si>
  <si>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</si>
  <si>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</si>
  <si>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</si>
  <si>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</si>
  <si>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</si>
  <si>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</si>
  <si>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</si>
  <si>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</si>
  <si>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</si>
  <si>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</si>
  <si>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</si>
  <si>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</si>
  <si>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</si>
  <si>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</si>
  <si>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</si>
  <si>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</si>
  <si>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</si>
  <si>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</si>
  <si>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</si>
  <si>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</si>
  <si>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</si>
  <si>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</si>
  <si>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</si>
  <si>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</si>
  <si>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</si>
  <si>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</si>
  <si>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</si>
  <si>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</si>
  <si>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</si>
  <si>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</si>
  <si>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</si>
  <si>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</si>
  <si>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</si>
  <si>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</si>
  <si>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</si>
  <si>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</si>
  <si>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</si>
  <si>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</si>
  <si>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</si>
  <si>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</si>
  <si>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</si>
  <si>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</si>
  <si>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</si>
  <si>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</si>
  <si>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</si>
  <si>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</si>
  <si>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</si>
  <si>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</si>
  <si>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</si>
  <si>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</si>
  <si>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</si>
  <si>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</si>
  <si>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</si>
  <si>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</si>
  <si>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</si>
  <si>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</si>
  <si>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</si>
  <si>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</si>
  <si>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</si>
  <si>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</si>
  <si>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</si>
  <si>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</si>
  <si>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</si>
  <si>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</si>
  <si>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</si>
  <si>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</si>
  <si>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</si>
  <si>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</si>
  <si>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</si>
  <si>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</si>
  <si>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</si>
  <si>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</si>
  <si>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</si>
  <si>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</si>
  <si>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</si>
  <si>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</si>
  <si>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</si>
  <si>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</si>
  <si>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</si>
  <si>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</si>
  <si>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</si>
  <si>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</si>
  <si>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</si>
  <si>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</si>
  <si>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</si>
  <si>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</si>
  <si>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</si>
  <si>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</si>
  <si>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</si>
  <si>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</si>
  <si>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</si>
  <si>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</si>
  <si>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</si>
  <si>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</si>
  <si>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</si>
  <si>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</si>
  <si>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</si>
  <si>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</si>
  <si>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</si>
  <si>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</si>
  <si>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</si>
  <si>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</si>
  <si>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</si>
  <si>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</si>
  <si>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</si>
  <si>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</si>
  <si>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</si>
  <si>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</si>
  <si>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</si>
  <si>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</si>
  <si>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</si>
  <si>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</si>
  <si>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</si>
  <si>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</si>
  <si>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OFFSET(reference Cell, rows to move up/down, columns to move up/down)</t>
  </si>
  <si>
    <t>MATCH(lookup value cell, lookup array, exact/similar matching mode)</t>
  </si>
  <si>
    <t>CAN BE REPLACED BY XLOOKUP!!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</si>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</sst>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&quot;$&quot;#,##0"/>
    <numFmt numFmtId="170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13" fillId="10" borderId="0" xfId="0" applyFont="1" applyFill="1" applyAlignment="1">
      <alignment horizontal="center"/>
    </xf>
    <xf numFmtId="168" fontId="0" fillId="0" borderId="0" xfId="0" applyNumberFormat="1"/>
    <xf numFmtId="170" fontId="0" fillId="4" borderId="3" xfId="2" applyNumberFormat="1" applyFont="1" applyFill="1" applyBorder="1"/>
    <xf numFmtId="1" fontId="0" fillId="4" borderId="3" xfId="2" applyNumberFormat="1" applyFont="1" applyFill="1" applyBorder="1"/>
    <xf numFmtId="0" fontId="0" fillId="10" borderId="0" xfId="0" applyFill="1" applyAlignment="1">
      <alignment horizontal="center"/>
    </xf>
    <xf numFmtId="0" fontId="0" fillId="10" borderId="0" xfId="0" applyFill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3">
    <dxf>
      <numFmt numFmtId="0" formatCode="General"/>
    </dxf>
    <dxf>
      <numFmt numFmtId="0" formatCode="General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7</xdr:col>
      <xdr:colOff>368545</xdr:colOff>
      <xdr:row>2</xdr:row>
      <xdr:rowOff>130418</xdr:rowOff>
    </xdr:from>
    <xdr:to>
      <xdr:col>17</xdr:col>
      <xdr:colOff>158261</xdr:colOff>
      <xdr:row>5</xdr:row>
      <xdr:rowOff>101843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34833" y="613995"/>
          <a:ext cx="5871063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8</xdr:col>
      <xdr:colOff>24179</xdr:colOff>
      <xdr:row>2</xdr:row>
      <xdr:rowOff>35169</xdr:rowOff>
    </xdr:from>
    <xdr:to>
      <xdr:col>17</xdr:col>
      <xdr:colOff>381000</xdr:colOff>
      <xdr:row>5</xdr:row>
      <xdr:rowOff>6594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794256" y="518746"/>
          <a:ext cx="5830032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32657</xdr:colOff>
      <xdr:row>2</xdr:row>
      <xdr:rowOff>34017</xdr:rowOff>
    </xdr:from>
    <xdr:to>
      <xdr:col>17</xdr:col>
      <xdr:colOff>319767</xdr:colOff>
      <xdr:row>9</xdr:row>
      <xdr:rowOff>138793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10319657" y="517071"/>
          <a:ext cx="3961039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32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31" dataCellStyle="Comma"/>
    <tableColumn id="3" xr3:uid="{7FA28F0A-B617-4825-892A-86E0AF338E4A}" name="STATUS" dataDxfId="11">
      <calculatedColumnFormula>IF($C10=1, "COMPLETE", IF($C10&gt;0,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30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9">
      <calculatedColumnFormula>TODAY()+12</calculatedColumnFormula>
    </tableColumn>
    <tableColumn id="2" xr3:uid="{6A55012A-8882-4F48-BB58-C8756D3DDB37}" name="PERCENTAGE" dataDxfId="28" dataCellStyle="Comma"/>
    <tableColumn id="3" xr3:uid="{894B24EC-5522-489C-992E-2FE14787EBB4}" name="STATUS" dataDxfId="10">
      <calculatedColumnFormula>CONCATENATE(IF(D10=1,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7" tableBorderDxfId="26" dataCellStyle="Normal_Customer Info">
  <autoFilter ref="A1:I92" xr:uid="{33761F1C-CD1E-4D9D-A116-776D8C10A0F3}"/>
  <tableColumns count="9">
    <tableColumn id="1" xr3:uid="{0B21E4DF-1BE9-442C-91B6-5D982E20EAAF}" name="Customer ID" dataDxfId="25" dataCellStyle="Normal_Customer Info"/>
    <tableColumn id="2" xr3:uid="{B2303E18-46EF-4012-AFFF-2F36313522E1}" name="Company Name" dataDxfId="24" dataCellStyle="Normal_Customer Info"/>
    <tableColumn id="3" xr3:uid="{0EB485C1-E027-4E44-9816-163BE46CC5BD}" name="Contact Name" dataDxfId="23" dataCellStyle="Normal_Customer Info"/>
    <tableColumn id="5" xr3:uid="{1CD1DFB3-CC11-4FF5-BE05-FBD86F1E03DC}" name="Address" dataDxfId="22" dataCellStyle="Normal_Customer Info"/>
    <tableColumn id="6" xr3:uid="{6F40B2DC-786B-44FB-BF57-27C1F3C11A50}" name="City" dataDxfId="21" dataCellStyle="Normal_Customer Info"/>
    <tableColumn id="7" xr3:uid="{BE59FE62-06B3-4539-AAEF-4B233706746D}" name="Region" dataDxfId="20" dataCellStyle="Normal_Customer Info"/>
    <tableColumn id="8" xr3:uid="{353BC7A9-288B-485C-BD71-CE2CCA02F728}" name="Postal Code" dataDxfId="19" dataCellStyle="Normal_Customer Info"/>
    <tableColumn id="9" xr3:uid="{0F98A9A0-D426-491A-8D7E-9B7649B52B1D}" name="Country" dataDxfId="18" dataCellStyle="Normal_Customer Info"/>
    <tableColumn id="10" xr3:uid="{0B3205FC-9D0A-4B7A-9CFA-900C03ED71FB}" name="Phone" dataDxfId="1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16">
      <calculatedColumnFormula>RIGHT(Table3[[#This Row],[TRAINING CODE]],2)</calculatedColumnFormula>
    </tableColumn>
    <tableColumn id="6" xr3:uid="{D9B352CE-4C3E-4CEE-89A5-9D991E3DE954}" name="LEVEL" dataDxfId="1">
      <calculatedColumnFormula>VLOOKUP(LEFT(Table3[[#This Row],[TRAINING CODE]],2),Table46[#All],2,FALSE)</calculatedColumnFormula>
    </tableColumn>
    <tableColumn id="7" xr3:uid="{56FB84C4-842C-45D9-B9B8-56E1C80F2C98}" name="CLASS NAME" dataDxfId="0">
      <calculatedColumnFormula>VLOOKUP(RIGHT(Table3[[#This Row],[TRAINING CODE]],2),Table4[#All],2,FALSE)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15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14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13"/>
    <tableColumn id="2" xr3:uid="{C278F0A8-15A3-422C-A7A5-B3194F40A299}" name="GROSS" dataDxfId="12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6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>
    <tabColor theme="1"/>
  </sheetPr>
  <dimension ref="B1:H24"/>
  <sheetViews>
    <sheetView tabSelected="1" zoomScale="130" zoomScaleNormal="130" workbookViewId="0">
      <selection activeCell="D29" sqref="D29"/>
    </sheetView>
  </sheetViews>
  <sheetFormatPr defaultRowHeight="15" x14ac:dyDescent="0.25"/>
  <cols>
    <col min="2" max="2" width="15.28515625" customWidth="1"/>
    <col min="3" max="3" width="18" customWidth="1"/>
    <col min="4" max="4" width="16.7109375" customWidth="1"/>
  </cols>
  <sheetData>
    <row r="1" spans="2:8" ht="23.25" x14ac:dyDescent="0.35">
      <c r="B1" s="37" t="s">
        <v>667</v>
      </c>
      <c r="C1" s="37"/>
      <c r="D1" s="37"/>
      <c r="E1" s="37"/>
      <c r="F1" s="37"/>
      <c r="G1" s="37"/>
      <c r="H1" s="37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 t="shared" ref="D10:D20" si="0">IF($C10=1, "COMPLETE", IF($C10&gt;0,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 t="shared" si="0"/>
        <v>COMPLETE</v>
      </c>
    </row>
    <row r="12" spans="2:8" x14ac:dyDescent="0.25">
      <c r="B12" t="s">
        <v>674</v>
      </c>
      <c r="C12" s="8">
        <v>0</v>
      </c>
      <c r="D12" t="str">
        <f t="shared" si="0"/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6" x14ac:dyDescent="0.25">
      <c r="B17" t="s">
        <v>679</v>
      </c>
      <c r="C17" s="8">
        <v>0.43</v>
      </c>
      <c r="D17" t="str">
        <f t="shared" si="0"/>
        <v>IN PROGRESS</v>
      </c>
    </row>
    <row r="18" spans="2:6" x14ac:dyDescent="0.25">
      <c r="B18" t="s">
        <v>680</v>
      </c>
      <c r="C18" s="8">
        <v>0</v>
      </c>
      <c r="D18" t="str">
        <f t="shared" si="0"/>
        <v>NOT STARTED</v>
      </c>
    </row>
    <row r="19" spans="2:6" x14ac:dyDescent="0.25">
      <c r="B19" t="s">
        <v>681</v>
      </c>
      <c r="C19" s="8">
        <v>1</v>
      </c>
      <c r="D19" t="str">
        <f t="shared" si="0"/>
        <v>COMPLETE</v>
      </c>
    </row>
    <row r="20" spans="2:6" x14ac:dyDescent="0.25">
      <c r="B20" t="s">
        <v>682</v>
      </c>
      <c r="C20" s="8">
        <v>0.44</v>
      </c>
      <c r="D20" t="str">
        <f t="shared" si="0"/>
        <v>IN PROGRESS</v>
      </c>
    </row>
    <row r="24" spans="2:6" x14ac:dyDescent="0.25">
      <c r="B24" s="41" t="str">
        <f ca="1">_xlfn.FORMULATEXT(D10)</f>
        <v>=IF($C10=1, "COMPLETE", IF($C10&gt;0, "IN PROGRESS", "NOT STARTED"))</v>
      </c>
      <c r="C24" s="41"/>
      <c r="D24" s="41"/>
      <c r="E24" s="41"/>
      <c r="F24" s="41"/>
    </row>
  </sheetData>
  <mergeCells count="2">
    <mergeCell ref="B1:H1"/>
    <mergeCell ref="B24:F24"/>
  </mergeCells>
  <conditionalFormatting sqref="C10:C20">
    <cfRule type="cellIs" dxfId="9" priority="1" operator="equal">
      <formula>1</formula>
    </cfRule>
    <cfRule type="cellIs" dxfId="8" priority="2" operator="greaterThan">
      <formula>0</formula>
    </cfRule>
    <cfRule type="cellIs" dxfId="7" priority="3" operator="equal">
      <formula>1</formula>
    </cfRule>
    <cfRule type="cellIs" dxfId="6" priority="6" operator="greaterThan">
      <formula>0</formula>
    </cfRule>
  </conditionalFormatting>
  <conditionalFormatting sqref="H15">
    <cfRule type="cellIs" dxfId="5" priority="5" operator="equal">
      <formula>1</formula>
    </cfRule>
  </conditionalFormatting>
  <conditionalFormatting sqref="C11">
    <cfRule type="cellIs" dxfId="4" priority="4" operator="equal">
      <formula>1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>
    <tabColor theme="2"/>
  </sheetPr>
  <dimension ref="B1:K24"/>
  <sheetViews>
    <sheetView zoomScale="130" zoomScaleNormal="130" workbookViewId="0">
      <selection activeCell="E10" sqref="E10"/>
    </sheetView>
  </sheetViews>
  <sheetFormatPr defaultRowHeight="15" x14ac:dyDescent="0.25"/>
  <cols>
    <col min="2" max="3" width="15.28515625" customWidth="1"/>
    <col min="4" max="4" width="18" customWidth="1"/>
    <col min="5" max="5" width="23.42578125" bestFit="1" customWidth="1"/>
  </cols>
  <sheetData>
    <row r="1" spans="2:9" ht="23.25" x14ac:dyDescent="0.35">
      <c r="B1" s="37" t="s">
        <v>667</v>
      </c>
      <c r="C1" s="37"/>
      <c r="D1" s="37"/>
      <c r="E1" s="37"/>
      <c r="F1" s="37"/>
      <c r="G1" s="37"/>
      <c r="H1" s="37"/>
      <c r="I1" s="37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3">
        <f ca="1">TODAY()+2</f>
        <v>45878</v>
      </c>
      <c r="D10" s="8">
        <v>0.88</v>
      </c>
      <c r="E10" t="str">
        <f ca="1">CONCATENATE(IF(D10=1, "COMPLETE", IF(D10&gt;0, "IN PROGRESS", "NOT STARTED")),IF(Table28[[#This Row],[DUE DATE]]&lt;TODAY(), " - PAST DUE", ""))</f>
        <v>IN PROGRESS</v>
      </c>
    </row>
    <row r="11" spans="2:9" x14ac:dyDescent="0.25">
      <c r="B11" t="s">
        <v>673</v>
      </c>
      <c r="C11" s="13">
        <f ca="1">TODAY()+12</f>
        <v>45888</v>
      </c>
      <c r="D11" s="8">
        <v>1</v>
      </c>
      <c r="E11" t="str">
        <f ca="1">CONCATENATE(IF(D11=1, "COMPLETE", IF(D11&gt;0, "IN PROGRESS", "NOT STARTED")),IF(Table28[[#This Row],[DUE DATE]]&lt;TODAY(), " - PAST DUE", ""))</f>
        <v>COMPLETE</v>
      </c>
    </row>
    <row r="12" spans="2:9" x14ac:dyDescent="0.25">
      <c r="B12" t="s">
        <v>674</v>
      </c>
      <c r="C12" s="13">
        <f ca="1">TODAY()-3</f>
        <v>45873</v>
      </c>
      <c r="D12" s="8">
        <v>0</v>
      </c>
      <c r="E12" t="str">
        <f ca="1">CONCATENATE(IF(D12=1, "COMPLETE", IF(D12&gt;0, "IN PROGRESS", "NOT STARTED")),IF(Table28[[#This Row],[DUE DATE]]&lt;TODAY(), " - PAST DUE", ""))</f>
        <v>NOT STARTED - PAST DUE</v>
      </c>
    </row>
    <row r="13" spans="2:9" x14ac:dyDescent="0.25">
      <c r="B13" t="s">
        <v>675</v>
      </c>
      <c r="C13" s="13">
        <f ca="1">TODAY()+10</f>
        <v>45886</v>
      </c>
      <c r="D13" s="8">
        <v>7.0000000000000007E-2</v>
      </c>
      <c r="E13" t="str">
        <f ca="1">CONCATENATE(IF(D13=1, "COMPLETE", IF(D13&gt;0, "IN PROGRESS", "NOT STARTED")),IF(Table28[[#This Row],[DUE DATE]]&lt;TODAY(), " - PAST DUE", ""))</f>
        <v>IN PROGRESS</v>
      </c>
    </row>
    <row r="14" spans="2:9" x14ac:dyDescent="0.25">
      <c r="B14" t="s">
        <v>676</v>
      </c>
      <c r="C14" s="13">
        <f ca="1">TODAY()+1</f>
        <v>45877</v>
      </c>
      <c r="D14" s="8">
        <v>0.1</v>
      </c>
      <c r="E14" t="str">
        <f ca="1">CONCATENATE(IF(D14=1, "COMPLETE", IF(D14&gt;0, "IN PROGRESS", "NOT STARTED")),IF(Table28[[#This Row],[DUE DATE]]&lt;TODAY(), " - PAST DUE", ""))</f>
        <v>IN PROGRESS</v>
      </c>
    </row>
    <row r="15" spans="2:9" x14ac:dyDescent="0.25">
      <c r="B15" t="s">
        <v>677</v>
      </c>
      <c r="C15" s="13">
        <f ca="1">TODAY()-5</f>
        <v>45871</v>
      </c>
      <c r="D15" s="8">
        <v>1</v>
      </c>
      <c r="E15" t="str">
        <f ca="1">CONCATENATE(IF(D15=1, "COMPLETE", IF(D15&gt;0, "IN PROGRESS", "NOT STARTED")),IF(Table28[[#This Row],[DUE DATE]]&lt;TODAY(), " - PAST DUE", ""))</f>
        <v>COMPLETE - PAST DUE</v>
      </c>
    </row>
    <row r="16" spans="2:9" x14ac:dyDescent="0.25">
      <c r="B16" t="s">
        <v>678</v>
      </c>
      <c r="C16" s="13">
        <f ca="1">TODAY()+2</f>
        <v>45878</v>
      </c>
      <c r="D16" s="8">
        <v>0.95</v>
      </c>
      <c r="E16" t="str">
        <f ca="1">CONCATENATE(IF(D16=1, "COMPLETE", IF(D16&gt;0, "IN PROGRESS", "NOT STARTED")),IF(Table28[[#This Row],[DUE DATE]]&lt;TODAY(), " - PAST DUE", ""))</f>
        <v>IN PROGRESS</v>
      </c>
    </row>
    <row r="17" spans="2:11" x14ac:dyDescent="0.25">
      <c r="B17" t="s">
        <v>679</v>
      </c>
      <c r="C17" s="13">
        <f ca="1">TODAY()+12</f>
        <v>45888</v>
      </c>
      <c r="D17" s="8">
        <v>0.43</v>
      </c>
      <c r="E17" t="str">
        <f ca="1">CONCATENATE(IF(D17=1, "COMPLETE", IF(D17&gt;0, "IN PROGRESS", "NOT STARTED")),IF(Table28[[#This Row],[DUE DATE]]&lt;TODAY(), " - PAST DUE", ""))</f>
        <v>IN PROGRESS</v>
      </c>
    </row>
    <row r="18" spans="2:11" x14ac:dyDescent="0.25">
      <c r="B18" t="s">
        <v>680</v>
      </c>
      <c r="C18" s="13">
        <f ca="1">TODAY()-1</f>
        <v>45875</v>
      </c>
      <c r="D18" s="8">
        <v>0</v>
      </c>
      <c r="E18" t="str">
        <f ca="1">CONCATENATE(IF(D18=1, "COMPLETE", IF(D18&gt;0, "IN PROGRESS", "NOT STARTED")),IF(Table28[[#This Row],[DUE DATE]]&lt;TODAY(), " - PAST DUE", ""))</f>
        <v>NOT STARTED - PAST DUE</v>
      </c>
    </row>
    <row r="19" spans="2:11" x14ac:dyDescent="0.25">
      <c r="B19" t="s">
        <v>681</v>
      </c>
      <c r="C19" s="13">
        <f t="shared" ref="C19" ca="1" si="0">TODAY()+12</f>
        <v>45888</v>
      </c>
      <c r="D19" s="8">
        <v>1</v>
      </c>
      <c r="E19" t="str">
        <f ca="1">CONCATENATE(IF(D19=1, "COMPLETE", IF(D19&gt;0, "IN PROGRESS", "NOT STARTED")),IF(Table28[[#This Row],[DUE DATE]]&lt;TODAY(), " - PAST DUE", ""))</f>
        <v>COMPLETE</v>
      </c>
    </row>
    <row r="20" spans="2:11" x14ac:dyDescent="0.25">
      <c r="B20" t="s">
        <v>682</v>
      </c>
      <c r="C20" s="13">
        <f ca="1">TODAY()-3</f>
        <v>45873</v>
      </c>
      <c r="D20" s="8">
        <v>0.44</v>
      </c>
      <c r="E20" t="str">
        <f ca="1">CONCATENATE(IF(D20=1, "COMPLETE", IF(D20&gt;0, "IN PROGRESS", "NOT STARTED")),IF(Table28[[#This Row],[DUE DATE]]&lt;TODAY(), " - PAST DUE", ""))</f>
        <v>IN PROGRESS - PAST DUE</v>
      </c>
    </row>
    <row r="24" spans="2:11" x14ac:dyDescent="0.25">
      <c r="B24" s="41" t="str">
        <f ca="1">_xlfn.FORMULATEXT(E10)</f>
        <v>=CONCATENATE(IF(D10=1, "COMPLETE", IF(D10&gt;0, "IN PROGRESS", "NOT STARTED")),IF([@[DUE DATE]]&lt;TODAY(), " - PAST DUE", ""))</v>
      </c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2">
    <mergeCell ref="B1:I1"/>
    <mergeCell ref="B24:K24"/>
  </mergeCells>
  <conditionalFormatting sqref="B10:E20">
    <cfRule type="expression" dxfId="3" priority="1">
      <formula>$C10:$C20&lt;TODAY()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>
    <tabColor theme="3"/>
  </sheetPr>
  <dimension ref="B1:J28"/>
  <sheetViews>
    <sheetView zoomScale="120" zoomScaleNormal="120" workbookViewId="0">
      <selection activeCell="J9" sqref="J9"/>
    </sheetView>
  </sheetViews>
  <sheetFormatPr defaultRowHeight="15" x14ac:dyDescent="0.25"/>
  <cols>
    <col min="1" max="1" width="4.85546875" customWidth="1"/>
    <col min="2" max="2" width="49.8554687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37" t="s">
        <v>668</v>
      </c>
      <c r="C1" s="37"/>
      <c r="D1" s="37"/>
      <c r="E1" s="37"/>
      <c r="F1" s="37"/>
      <c r="G1" s="37"/>
      <c r="H1" s="37"/>
      <c r="I1" s="37"/>
      <c r="J1" s="37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0</v>
      </c>
      <c r="D9" s="5" t="str">
        <f>VLOOKUP(B9,CustomerInfo[#All],2,FALSE)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tr">
        <f ca="1">VLOOKUP($B$9,CustomerInfo[#All],MATCH(OFFSET(J9,-1,0),CustomerInfo[#Headers],0),FALSE)</f>
        <v>Germany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  <row r="20" spans="2:8" ht="15.75" customHeight="1" x14ac:dyDescent="0.25">
      <c r="B20" s="43" t="str">
        <f ca="1">_xlfn.FORMULATEXT(D9)</f>
        <v>=VLOOKUP(B9,CustomerInfo[#All],2,FALSE)</v>
      </c>
      <c r="C20" s="43"/>
      <c r="D20" s="43"/>
    </row>
    <row r="22" spans="2:8" x14ac:dyDescent="0.25">
      <c r="B22" s="41" t="str">
        <f ca="1">_xlfn.FORMULATEXT(F9)</f>
        <v>=VLOOKUP($B$9,CustomerInfo[#All],MATCH(OFFSET(F9,-1,0),CustomerInfo[#Headers],0),FALSE)</v>
      </c>
      <c r="C22" s="41"/>
      <c r="D22" s="41"/>
      <c r="E22" s="41"/>
      <c r="F22" s="41"/>
      <c r="G22" s="41"/>
      <c r="H22" s="41"/>
    </row>
    <row r="24" spans="2:8" x14ac:dyDescent="0.25">
      <c r="B24" s="40" t="str">
        <f ca="1">_xlfn.FORMULATEXT(D24)</f>
        <v>=OFFSET(F9,-1,0)</v>
      </c>
      <c r="D24" t="str">
        <f ca="1">OFFSET(F9,-1,0)</f>
        <v>ADDRESS</v>
      </c>
    </row>
    <row r="25" spans="2:8" x14ac:dyDescent="0.25">
      <c r="B25" s="40" t="str">
        <f ca="1">_xlfn.FORMULATEXT(D25)</f>
        <v>=MATCH(OFFSET(F9,-1,0),CustomerInfo[#Headers],0)</v>
      </c>
      <c r="D25" s="44">
        <f ca="1">MATCH(OFFSET(F9,-1,0),CustomerInfo[#Headers],0)</f>
        <v>4</v>
      </c>
    </row>
    <row r="27" spans="2:8" x14ac:dyDescent="0.25">
      <c r="B27" s="42" t="s">
        <v>860</v>
      </c>
      <c r="C27" s="42"/>
      <c r="D27" s="42"/>
    </row>
    <row r="28" spans="2:8" x14ac:dyDescent="0.25">
      <c r="B28" s="42" t="s">
        <v>861</v>
      </c>
      <c r="C28" s="42"/>
      <c r="D28" s="42"/>
    </row>
  </sheetData>
  <mergeCells count="5">
    <mergeCell ref="B1:J1"/>
    <mergeCell ref="B20:D20"/>
    <mergeCell ref="B22:H22"/>
    <mergeCell ref="B27:D27"/>
    <mergeCell ref="B28:D28"/>
  </mergeCells>
  <conditionalFormatting sqref="J8">
    <cfRule type="expression" dxfId="2" priority="1">
      <formula>$J$9="Germany"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zoomScale="120" zoomScaleNormal="120" workbookViewId="0">
      <selection activeCell="C1" sqref="A1:XFD1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>
    <tabColor theme="4"/>
  </sheetPr>
  <dimension ref="B1:J23"/>
  <sheetViews>
    <sheetView zoomScale="120" zoomScaleNormal="120" workbookViewId="0">
      <selection activeCell="F29" sqref="F2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37" t="s">
        <v>843</v>
      </c>
      <c r="C1" s="37"/>
      <c r="D1" s="37"/>
      <c r="E1" s="37"/>
      <c r="F1" s="37"/>
      <c r="G1" s="37"/>
      <c r="H1" s="37"/>
      <c r="I1" s="37"/>
      <c r="J1" s="37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INDEX(CustomerInfo[[#All],[Address]],MATCH($B$9,CustomerInfo[[#All],[Customer ID]],0))</f>
        <v>120 Hanover Sq.</v>
      </c>
      <c r="G9" s="5" t="str">
        <f>INDEX(CustomerInfo[[#All],[City]],MATCH($B$9,CustomerInfo[[#All],[Customer ID]],0))</f>
        <v>London</v>
      </c>
      <c r="H9" s="5" t="str">
        <f>INDEX(CustomerInfo[[#All],[Region]],MATCH($B$9,CustomerInfo[[#All],[Customer ID]],0))</f>
        <v/>
      </c>
      <c r="I9" s="5" t="str">
        <f>INDEX(CustomerInfo[[#All],[Postal Code]],MATCH($B$9,CustomerInfo[[#All],[Customer ID]],0))</f>
        <v>WA1 1DP</v>
      </c>
      <c r="J9" s="5" t="str">
        <f>INDEX(CustomerInfo[[#All],[Country]],MATCH($B$9,CustomerInfo[[#All],[Customer ID]],0))</f>
        <v>UK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INDEX(CustomerInfo[[#All],[Contact Name]],MATCH($B$9,CustomerInfo[[#All],[Customer ID]],0))</f>
        <v>Thomas Hardy</v>
      </c>
      <c r="F12" s="5" t="str">
        <f>INDEX(CustomerInfo[[#All],[Phone]],MATCH($B$9,CustomerInfo[[#All],[Customer ID]],0))</f>
        <v>(171) 555-7788</v>
      </c>
    </row>
    <row r="17" spans="2:9" x14ac:dyDescent="0.25">
      <c r="B17" s="41" t="str">
        <f ca="1">_xlfn.FORMULATEXT(D9)</f>
        <v>=INDEX(CustomerInfo[[#All],[Company Name]],MATCH('INDEX MATCH FUNCTION Practice'!$B$9,CustomerInfo[[#All],[Customer ID]],0))</v>
      </c>
      <c r="C17" s="41"/>
      <c r="D17" s="41"/>
      <c r="E17" s="41"/>
      <c r="F17" s="41"/>
      <c r="G17" s="41"/>
      <c r="H17" s="41"/>
      <c r="I17" s="41"/>
    </row>
    <row r="23" spans="2:9" x14ac:dyDescent="0.25">
      <c r="D23" s="45" t="s">
        <v>862</v>
      </c>
      <c r="E23" s="45"/>
      <c r="F23" s="45"/>
    </row>
  </sheetData>
  <mergeCells count="3">
    <mergeCell ref="B1:J1"/>
    <mergeCell ref="B17:I17"/>
    <mergeCell ref="D23:F23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>
    <tabColor theme="5"/>
  </sheetPr>
  <dimension ref="B1:I30"/>
  <sheetViews>
    <sheetView zoomScale="130" zoomScaleNormal="130" workbookViewId="0">
      <selection activeCell="G35" sqref="G35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7" max="7" width="18.85546875" customWidth="1"/>
    <col min="8" max="8" width="14.5703125" bestFit="1" customWidth="1"/>
    <col min="9" max="9" width="17.85546875" customWidth="1"/>
  </cols>
  <sheetData>
    <row r="1" spans="2:9" ht="23.25" x14ac:dyDescent="0.35">
      <c r="B1" s="37" t="s">
        <v>684</v>
      </c>
      <c r="C1" s="37"/>
      <c r="D1" s="37"/>
      <c r="E1" s="37"/>
      <c r="F1" s="37"/>
      <c r="G1" s="37"/>
      <c r="H1" s="37"/>
      <c r="I1" s="37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VLOOKUP(LEFT(Table3[[#This Row],[TRAINING CODE]],2),Table46[#All],2,FALSE)</f>
        <v>EXCEL</v>
      </c>
      <c r="H11" t="str">
        <f>VLOOKUP(RIGHT(Table3[[#This Row],[TRAINING CODE]],2),Table4[#All],2,FALSE)</f>
        <v>BEGINNER</v>
      </c>
    </row>
    <row r="12" spans="2:9" x14ac:dyDescent="0.25">
      <c r="B12" t="s">
        <v>712</v>
      </c>
      <c r="C12" t="str">
        <f>LEFT(Table3[[#This Row],[TRAINING CODE]],2)</f>
        <v>WD</v>
      </c>
      <c r="D12" t="str">
        <f>MID(Table3[[#This Row],[TRAINING CODE]],4,2)</f>
        <v>SL</v>
      </c>
      <c r="E12" t="str">
        <f>MID(Table3[[#This Row],[TRAINING CODE]],7,4)</f>
        <v>2019</v>
      </c>
      <c r="F12" t="str">
        <f>RIGHT(Table3[[#This Row],[TRAINING CODE]],2)</f>
        <v>01</v>
      </c>
      <c r="G12" t="str">
        <f>VLOOKUP(LEFT(Table3[[#This Row],[TRAINING CODE]],2),Table46[#All],2,FALSE)</f>
        <v>WORD</v>
      </c>
      <c r="H12" t="str">
        <f>VLOOKUP(RIGHT(Table3[[#This Row],[TRAINING CODE]],2),Table4[#All],2,FALSE)</f>
        <v>BEGINNER</v>
      </c>
    </row>
    <row r="13" spans="2:9" x14ac:dyDescent="0.25">
      <c r="B13" t="s">
        <v>711</v>
      </c>
      <c r="C13" t="str">
        <f>LEFT(Table3[[#This Row],[TRAINING CODE]],2)</f>
        <v>EX</v>
      </c>
      <c r="D13" t="str">
        <f>MID(Table3[[#This Row],[TRAINING CODE]],4,2)</f>
        <v>SL</v>
      </c>
      <c r="E13" t="str">
        <f>MID(Table3[[#This Row],[TRAINING CODE]],7,4)</f>
        <v>2020</v>
      </c>
      <c r="F13" t="str">
        <f>RIGHT(Table3[[#This Row],[TRAINING CODE]],2)</f>
        <v>02</v>
      </c>
      <c r="G13" t="str">
        <f>VLOOKUP(LEFT(Table3[[#This Row],[TRAINING CODE]],2),Table46[#All],2,FALSE)</f>
        <v>EXCEL</v>
      </c>
      <c r="H13" t="str">
        <f>VLOOKUP(RIGHT(Table3[[#This Row],[TRAINING CODE]],2),Table4[#All],2,FALSE)</f>
        <v>INTERMEDIATE</v>
      </c>
    </row>
    <row r="14" spans="2:9" x14ac:dyDescent="0.25">
      <c r="B14" t="s">
        <v>713</v>
      </c>
      <c r="C14" t="str">
        <f>LEFT(Table3[[#This Row],[TRAINING CODE]],2)</f>
        <v>AC</v>
      </c>
      <c r="D14" t="str">
        <f>MID(Table3[[#This Row],[TRAINING CODE]],4,2)</f>
        <v>LA</v>
      </c>
      <c r="E14" t="str">
        <f>MID(Table3[[#This Row],[TRAINING CODE]],7,4)</f>
        <v>2020</v>
      </c>
      <c r="F14" t="str">
        <f>RIGHT(Table3[[#This Row],[TRAINING CODE]],2)</f>
        <v>01</v>
      </c>
      <c r="G14" t="str">
        <f>VLOOKUP(LEFT(Table3[[#This Row],[TRAINING CODE]],2),Table46[#All],2,FALSE)</f>
        <v>ACCESS</v>
      </c>
      <c r="H14" t="str">
        <f>VLOOKUP(RIGHT(Table3[[#This Row],[TRAINING CODE]],2),Table4[#All],2,FALSE)</f>
        <v>BEGINNER</v>
      </c>
    </row>
    <row r="15" spans="2:9" x14ac:dyDescent="0.25">
      <c r="B15" t="s">
        <v>714</v>
      </c>
      <c r="C15" t="str">
        <f>LEFT(Table3[[#This Row],[TRAINING CODE]],2)</f>
        <v>EX</v>
      </c>
      <c r="D15" t="str">
        <f>MID(Table3[[#This Row],[TRAINING CODE]],4,2)</f>
        <v>SL</v>
      </c>
      <c r="E15" t="str">
        <f>MID(Table3[[#This Row],[TRAINING CODE]],7,4)</f>
        <v>2020</v>
      </c>
      <c r="F15" t="str">
        <f>RIGHT(Table3[[#This Row],[TRAINING CODE]],2)</f>
        <v>03</v>
      </c>
      <c r="G15" t="str">
        <f>VLOOKUP(LEFT(Table3[[#This Row],[TRAINING CODE]],2),Table46[#All],2,FALSE)</f>
        <v>EXCEL</v>
      </c>
      <c r="H15" t="str">
        <f>VLOOKUP(RIGHT(Table3[[#This Row],[TRAINING CODE]],2),Table4[#All],2,FALSE)</f>
        <v>ADVANCED</v>
      </c>
    </row>
    <row r="16" spans="2:9" x14ac:dyDescent="0.25">
      <c r="B16" t="s">
        <v>715</v>
      </c>
      <c r="C16" t="str">
        <f>LEFT(Table3[[#This Row],[TRAINING CODE]],2)</f>
        <v>OU</v>
      </c>
      <c r="D16" t="str">
        <f>MID(Table3[[#This Row],[TRAINING CODE]],4,2)</f>
        <v>SF</v>
      </c>
      <c r="E16" t="str">
        <f>MID(Table3[[#This Row],[TRAINING CODE]],7,4)</f>
        <v>2019</v>
      </c>
      <c r="F16" t="str">
        <f>RIGHT(Table3[[#This Row],[TRAINING CODE]],2)</f>
        <v>01</v>
      </c>
      <c r="G16" t="str">
        <f>VLOOKUP(LEFT(Table3[[#This Row],[TRAINING CODE]],2),Table46[#All],2,FALSE)</f>
        <v>OUTLOOK</v>
      </c>
      <c r="H16" t="str">
        <f>VLOOKUP(RIGHT(Table3[[#This Row],[TRAINING CODE]],2),Table4[#All],2,FALSE)</f>
        <v>BEGINNER</v>
      </c>
    </row>
    <row r="17" spans="2:8" x14ac:dyDescent="0.25">
      <c r="B17" t="s">
        <v>716</v>
      </c>
      <c r="C17" t="str">
        <f>LEFT(Table3[[#This Row],[TRAINING CODE]],2)</f>
        <v>PP</v>
      </c>
      <c r="D17" t="str">
        <f>MID(Table3[[#This Row],[TRAINING CODE]],4,2)</f>
        <v>SL</v>
      </c>
      <c r="E17" t="str">
        <f>MID(Table3[[#This Row],[TRAINING CODE]],7,4)</f>
        <v>2019</v>
      </c>
      <c r="F17" t="str">
        <f>RIGHT(Table3[[#This Row],[TRAINING CODE]],2)</f>
        <v>02</v>
      </c>
      <c r="G17" t="str">
        <f>VLOOKUP(LEFT(Table3[[#This Row],[TRAINING CODE]],2),Table46[#All],2,FALSE)</f>
        <v>POWERPOINT</v>
      </c>
      <c r="H17" t="str">
        <f>VLOOKUP(RIGHT(Table3[[#This Row],[TRAINING CODE]],2),Table4[#All],2,FALSE)</f>
        <v>INTERMEDIATE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zoomScale="140" zoomScaleNormal="140" workbookViewId="0">
      <selection activeCell="H8" sqref="H8"/>
    </sheetView>
  </sheetViews>
  <sheetFormatPr defaultRowHeight="15" x14ac:dyDescent="0.25"/>
  <cols>
    <col min="1" max="1" width="5.5703125" customWidth="1"/>
    <col min="2" max="2" width="41.140625" bestFit="1" customWidth="1"/>
    <col min="3" max="3" width="19.5703125" customWidth="1"/>
    <col min="5" max="5" width="9.85546875" customWidth="1"/>
    <col min="7" max="7" width="10.85546875" customWidth="1"/>
    <col min="9" max="9" width="20.140625" bestFit="1" customWidth="1"/>
    <col min="10" max="10" width="14.140625" bestFit="1" customWidth="1"/>
  </cols>
  <sheetData>
    <row r="1" spans="2:10" ht="23.25" x14ac:dyDescent="0.35">
      <c r="B1" s="37" t="s">
        <v>717</v>
      </c>
      <c r="C1" s="37"/>
      <c r="D1" s="37"/>
      <c r="E1" s="37"/>
      <c r="F1" s="37"/>
      <c r="G1" s="37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25">
      <c r="B8" s="11" t="s">
        <v>839</v>
      </c>
      <c r="C8" s="10">
        <v>159220819</v>
      </c>
      <c r="D8">
        <v>2019</v>
      </c>
      <c r="E8" t="s">
        <v>838</v>
      </c>
      <c r="G8" s="5" t="s">
        <v>795</v>
      </c>
      <c r="H8" s="5">
        <v>2019</v>
      </c>
      <c r="I8" s="47">
        <f>SUMIFS(Table6[GROSS],Table6[YEAR],H8,Table6[RATING],G8)</f>
        <v>2190933865</v>
      </c>
      <c r="J8" s="48">
        <f>COUNTIFS(Table6[RATING],G8,Table6[YEAR],H8)</f>
        <v>4</v>
      </c>
    </row>
    <row r="9" spans="2:10" x14ac:dyDescent="0.25">
      <c r="B9" t="s">
        <v>814</v>
      </c>
      <c r="C9" s="10">
        <v>191719337</v>
      </c>
      <c r="D9">
        <v>2014</v>
      </c>
      <c r="E9" t="s">
        <v>838</v>
      </c>
      <c r="I9" s="46"/>
    </row>
    <row r="10" spans="2:10" x14ac:dyDescent="0.25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25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25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25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25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25">
      <c r="B16" t="s">
        <v>798</v>
      </c>
      <c r="C16" s="10">
        <v>350126372</v>
      </c>
      <c r="D16">
        <v>2014</v>
      </c>
      <c r="E16" t="s">
        <v>838</v>
      </c>
    </row>
    <row r="17" spans="2:5" x14ac:dyDescent="0.25">
      <c r="B17" t="s">
        <v>761</v>
      </c>
      <c r="C17" s="10">
        <v>760507625</v>
      </c>
      <c r="D17">
        <v>2009</v>
      </c>
      <c r="E17" t="s">
        <v>795</v>
      </c>
    </row>
    <row r="18" spans="2:5" x14ac:dyDescent="0.25">
      <c r="B18" t="s">
        <v>771</v>
      </c>
      <c r="C18" s="10">
        <v>459005868</v>
      </c>
      <c r="D18">
        <v>2015</v>
      </c>
      <c r="E18" t="s">
        <v>795</v>
      </c>
    </row>
    <row r="19" spans="2:5" x14ac:dyDescent="0.25">
      <c r="B19" t="s">
        <v>760</v>
      </c>
      <c r="C19" s="10">
        <v>858373000</v>
      </c>
      <c r="D19">
        <v>2019</v>
      </c>
      <c r="E19" t="s">
        <v>795</v>
      </c>
    </row>
    <row r="20" spans="2:5" x14ac:dyDescent="0.25">
      <c r="B20" t="s">
        <v>763</v>
      </c>
      <c r="C20" s="10">
        <v>678815482</v>
      </c>
      <c r="D20">
        <v>2018</v>
      </c>
      <c r="E20" t="s">
        <v>795</v>
      </c>
    </row>
    <row r="21" spans="2:5" x14ac:dyDescent="0.25">
      <c r="B21" t="s">
        <v>813</v>
      </c>
      <c r="C21" s="10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0">
        <v>218967620</v>
      </c>
      <c r="D22">
        <v>1991</v>
      </c>
      <c r="E22" t="s">
        <v>736</v>
      </c>
    </row>
    <row r="23" spans="2:5" x14ac:dyDescent="0.25">
      <c r="B23" t="s">
        <v>728</v>
      </c>
      <c r="C23" s="10">
        <v>504014165</v>
      </c>
      <c r="D23">
        <v>2017</v>
      </c>
      <c r="E23" t="s">
        <v>758</v>
      </c>
    </row>
    <row r="24" spans="2:5" x14ac:dyDescent="0.25">
      <c r="B24" t="s">
        <v>805</v>
      </c>
      <c r="C24" s="10">
        <v>234760478</v>
      </c>
      <c r="D24">
        <v>1984</v>
      </c>
      <c r="E24" t="s">
        <v>838</v>
      </c>
    </row>
    <row r="25" spans="2:5" x14ac:dyDescent="0.25">
      <c r="B25" t="s">
        <v>762</v>
      </c>
      <c r="C25" s="10">
        <v>700059566</v>
      </c>
      <c r="D25">
        <v>2018</v>
      </c>
      <c r="E25" t="s">
        <v>795</v>
      </c>
    </row>
    <row r="26" spans="2:5" x14ac:dyDescent="0.25">
      <c r="B26" t="s">
        <v>825</v>
      </c>
      <c r="C26" s="10">
        <v>169106725</v>
      </c>
      <c r="D26">
        <v>2011</v>
      </c>
      <c r="E26" t="s">
        <v>838</v>
      </c>
    </row>
    <row r="27" spans="2:5" x14ac:dyDescent="0.25">
      <c r="B27" t="s">
        <v>779</v>
      </c>
      <c r="C27" s="10">
        <v>408084349</v>
      </c>
      <c r="D27">
        <v>2016</v>
      </c>
      <c r="E27" t="s">
        <v>795</v>
      </c>
    </row>
    <row r="28" spans="2:5" x14ac:dyDescent="0.25">
      <c r="B28" t="s">
        <v>773</v>
      </c>
      <c r="C28" s="10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0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0">
        <v>191452396</v>
      </c>
      <c r="D30">
        <v>2011</v>
      </c>
      <c r="E30" t="s">
        <v>736</v>
      </c>
    </row>
    <row r="31" spans="2:5" x14ac:dyDescent="0.25">
      <c r="B31" t="s">
        <v>797</v>
      </c>
      <c r="C31" s="10">
        <v>363070709</v>
      </c>
      <c r="D31">
        <v>2016</v>
      </c>
      <c r="E31" t="s">
        <v>838</v>
      </c>
    </row>
    <row r="32" spans="2:5" x14ac:dyDescent="0.25">
      <c r="B32" t="s">
        <v>801</v>
      </c>
      <c r="C32" s="10">
        <v>324591735</v>
      </c>
      <c r="D32">
        <v>2018</v>
      </c>
      <c r="E32" t="s">
        <v>838</v>
      </c>
    </row>
    <row r="33" spans="2:5" x14ac:dyDescent="0.25">
      <c r="B33" t="s">
        <v>746</v>
      </c>
      <c r="C33" s="10">
        <v>368065385</v>
      </c>
      <c r="D33">
        <v>2013</v>
      </c>
      <c r="E33" t="s">
        <v>758</v>
      </c>
    </row>
    <row r="34" spans="2:5" x14ac:dyDescent="0.25">
      <c r="B34" t="s">
        <v>829</v>
      </c>
      <c r="C34" s="10">
        <v>162805434</v>
      </c>
      <c r="D34">
        <v>2012</v>
      </c>
      <c r="E34" t="s">
        <v>838</v>
      </c>
    </row>
    <row r="35" spans="2:5" x14ac:dyDescent="0.25">
      <c r="B35" t="s">
        <v>743</v>
      </c>
      <c r="C35" s="10">
        <v>435110554</v>
      </c>
      <c r="D35">
        <v>1982</v>
      </c>
      <c r="E35" t="s">
        <v>758</v>
      </c>
    </row>
    <row r="36" spans="2:5" x14ac:dyDescent="0.25">
      <c r="B36" t="s">
        <v>835</v>
      </c>
      <c r="C36" s="10">
        <v>156645693</v>
      </c>
      <c r="D36">
        <v>1987</v>
      </c>
      <c r="E36" t="s">
        <v>838</v>
      </c>
    </row>
    <row r="37" spans="2:5" x14ac:dyDescent="0.25">
      <c r="B37" t="s">
        <v>827</v>
      </c>
      <c r="C37" s="10">
        <v>166167230</v>
      </c>
      <c r="D37">
        <v>2015</v>
      </c>
      <c r="E37" t="s">
        <v>838</v>
      </c>
    </row>
    <row r="38" spans="2:5" x14ac:dyDescent="0.25">
      <c r="B38" t="s">
        <v>738</v>
      </c>
      <c r="C38" s="10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0">
        <v>380843261</v>
      </c>
      <c r="D39">
        <v>2003</v>
      </c>
      <c r="E39" t="s">
        <v>736</v>
      </c>
    </row>
    <row r="40" spans="2:5" x14ac:dyDescent="0.25">
      <c r="B40" t="s">
        <v>744</v>
      </c>
      <c r="C40" s="10">
        <v>400738009</v>
      </c>
      <c r="D40">
        <v>2013</v>
      </c>
      <c r="E40" t="s">
        <v>758</v>
      </c>
    </row>
    <row r="41" spans="2:5" x14ac:dyDescent="0.25">
      <c r="B41" t="s">
        <v>739</v>
      </c>
      <c r="C41" s="10">
        <v>477371890</v>
      </c>
      <c r="D41">
        <v>2019</v>
      </c>
      <c r="E41" t="s">
        <v>758</v>
      </c>
    </row>
    <row r="42" spans="2:5" x14ac:dyDescent="0.25">
      <c r="B42" t="s">
        <v>791</v>
      </c>
      <c r="C42" s="10">
        <v>353007020</v>
      </c>
      <c r="D42">
        <v>2015</v>
      </c>
      <c r="E42" t="s">
        <v>795</v>
      </c>
    </row>
    <row r="43" spans="2:5" x14ac:dyDescent="0.25">
      <c r="B43" t="s">
        <v>819</v>
      </c>
      <c r="C43" s="10">
        <v>176040665</v>
      </c>
      <c r="D43">
        <v>2017</v>
      </c>
      <c r="E43" t="s">
        <v>838</v>
      </c>
    </row>
    <row r="44" spans="2:5" x14ac:dyDescent="0.25">
      <c r="B44" t="s">
        <v>815</v>
      </c>
      <c r="C44" s="10">
        <v>187705427</v>
      </c>
      <c r="D44">
        <v>2000</v>
      </c>
      <c r="E44" t="s">
        <v>838</v>
      </c>
    </row>
    <row r="45" spans="2:5" x14ac:dyDescent="0.25">
      <c r="B45" t="s">
        <v>826</v>
      </c>
      <c r="C45" s="10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0">
        <v>200852579</v>
      </c>
      <c r="D46">
        <v>1939</v>
      </c>
      <c r="E46" t="s">
        <v>736</v>
      </c>
    </row>
    <row r="47" spans="2:5" x14ac:dyDescent="0.25">
      <c r="B47" t="s">
        <v>786</v>
      </c>
      <c r="C47" s="10">
        <v>389813101</v>
      </c>
      <c r="D47">
        <v>2017</v>
      </c>
      <c r="E47" t="s">
        <v>795</v>
      </c>
    </row>
    <row r="48" spans="2:5" x14ac:dyDescent="0.2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2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2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2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2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2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2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2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2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2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2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2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2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2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2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2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2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2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2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2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2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2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2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2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2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2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2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2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2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2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2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2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2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2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2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2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2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2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2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2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2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2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2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2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2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2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2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2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2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2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2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2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2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2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2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2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2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2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2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2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2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2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2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2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2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2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2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2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2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2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25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2">
    <dataValidation type="list" allowBlank="1" showInputMessage="1" showErrorMessage="1" sqref="G8" xr:uid="{3D47A316-EC7F-4F12-91E1-CA0F55802C8F}">
      <formula1>$E$8:$E$127</formula1>
    </dataValidation>
    <dataValidation type="list" allowBlank="1" showInputMessage="1" showErrorMessage="1" sqref="H8" xr:uid="{8908B5C8-A359-42B3-8650-02134CF7AF36}">
      <formula1>$D$8:$D$127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>
    <tabColor theme="9" tint="-0.249977111117893"/>
  </sheetPr>
  <dimension ref="B1:P18"/>
  <sheetViews>
    <sheetView zoomScale="140" zoomScaleNormal="140" workbookViewId="0">
      <selection activeCell="F20" sqref="F20"/>
    </sheetView>
  </sheetViews>
  <sheetFormatPr defaultRowHeight="15" x14ac:dyDescent="0.25"/>
  <cols>
    <col min="2" max="2" width="28.85546875" bestFit="1" customWidth="1"/>
    <col min="3" max="3" width="16.140625" customWidth="1"/>
    <col min="6" max="6" width="13.85546875" customWidth="1"/>
    <col min="7" max="7" width="13.5703125" customWidth="1"/>
  </cols>
  <sheetData>
    <row r="1" spans="2:16" ht="23.25" x14ac:dyDescent="0.35">
      <c r="B1" s="37" t="s">
        <v>850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8" spans="2:16" ht="15.75" thickBot="1" x14ac:dyDescent="0.3">
      <c r="B8" s="38" t="s">
        <v>855</v>
      </c>
      <c r="C8" s="38"/>
    </row>
    <row r="9" spans="2:16" x14ac:dyDescent="0.25">
      <c r="F9" s="29" t="s">
        <v>857</v>
      </c>
      <c r="G9" s="29" t="s">
        <v>858</v>
      </c>
    </row>
    <row r="10" spans="2:16" ht="15.75" thickBot="1" x14ac:dyDescent="0.3">
      <c r="B10" t="s">
        <v>851</v>
      </c>
      <c r="C10" s="10">
        <v>2000</v>
      </c>
      <c r="F10" s="28"/>
      <c r="G10" s="31">
        <f>FV(C11/C12,C13*C12,,-C10)</f>
        <v>4902.7141562496363</v>
      </c>
    </row>
    <row r="11" spans="2:16" x14ac:dyDescent="0.25">
      <c r="B11" t="s">
        <v>852</v>
      </c>
      <c r="C11" s="27">
        <v>0.09</v>
      </c>
      <c r="F11" s="10">
        <v>1000</v>
      </c>
      <c r="G11" s="10">
        <f t="dataTable" ref="G11:G15" dt2D="0" dtr="0" r1="C10"/>
        <v>2451.3570781248181</v>
      </c>
    </row>
    <row r="12" spans="2:16" x14ac:dyDescent="0.25">
      <c r="B12" t="s">
        <v>853</v>
      </c>
      <c r="C12">
        <v>12</v>
      </c>
      <c r="F12" s="10">
        <v>2000</v>
      </c>
      <c r="G12" s="10">
        <v>4902.7141562496363</v>
      </c>
    </row>
    <row r="13" spans="2:16" x14ac:dyDescent="0.25">
      <c r="B13" t="s">
        <v>854</v>
      </c>
      <c r="C13">
        <v>10</v>
      </c>
      <c r="F13" s="10">
        <v>3000</v>
      </c>
      <c r="G13" s="10">
        <v>7354.0712343744535</v>
      </c>
    </row>
    <row r="14" spans="2:16" x14ac:dyDescent="0.25">
      <c r="F14" s="10">
        <v>4000</v>
      </c>
      <c r="G14" s="10">
        <v>9805.4283124992726</v>
      </c>
    </row>
    <row r="15" spans="2:16" x14ac:dyDescent="0.25">
      <c r="B15" t="s">
        <v>856</v>
      </c>
      <c r="C15" s="31">
        <f>FV(C11/C12,C13*C12,,-C10)</f>
        <v>4902.7141562496363</v>
      </c>
      <c r="F15" s="10">
        <v>5000</v>
      </c>
      <c r="G15" s="10">
        <v>12256.785390624089</v>
      </c>
    </row>
    <row r="18" spans="2:2" x14ac:dyDescent="0.25">
      <c r="B18" s="49" t="str">
        <f ca="1">_xlfn.FORMULATEXT(C15)</f>
        <v>=FV(C11/C12,C13*C12,,-C10)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>
    <tabColor theme="9" tint="-0.249977111117893"/>
  </sheetPr>
  <dimension ref="B1:AB21"/>
  <sheetViews>
    <sheetView zoomScale="140" zoomScaleNormal="140" workbookViewId="0">
      <selection activeCell="B9" sqref="B9:N21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4" width="4.28515625" bestFit="1" customWidth="1"/>
    <col min="18" max="18" width="28.85546875" bestFit="1" customWidth="1"/>
    <col min="19" max="19" width="22.85546875" customWidth="1"/>
    <col min="20" max="20" width="4.5703125" customWidth="1"/>
    <col min="21" max="21" width="4.7109375" customWidth="1"/>
    <col min="22" max="22" width="13.140625" customWidth="1"/>
    <col min="23" max="23" width="12.42578125" customWidth="1"/>
    <col min="24" max="24" width="13.140625" customWidth="1"/>
    <col min="25" max="25" width="14" customWidth="1"/>
    <col min="26" max="26" width="13.7109375" customWidth="1"/>
    <col min="27" max="27" width="13.85546875" customWidth="1"/>
  </cols>
  <sheetData>
    <row r="1" spans="2:28" ht="23.25" x14ac:dyDescent="0.35">
      <c r="B1" s="37" t="s">
        <v>849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7" spans="2:28" x14ac:dyDescent="0.25">
      <c r="B7" s="39" t="s">
        <v>846</v>
      </c>
      <c r="C7" s="39"/>
      <c r="D7" s="39"/>
      <c r="E7" s="39"/>
      <c r="F7" s="39"/>
      <c r="H7" s="15">
        <v>1</v>
      </c>
      <c r="I7" s="14" t="s">
        <v>847</v>
      </c>
      <c r="J7" s="17">
        <v>1</v>
      </c>
      <c r="K7" s="14" t="s">
        <v>848</v>
      </c>
      <c r="L7" s="16">
        <f>H7*J7</f>
        <v>1</v>
      </c>
    </row>
    <row r="9" spans="2:28" ht="15.75" thickBot="1" x14ac:dyDescent="0.3">
      <c r="B9" s="16">
        <f>H7*J7</f>
        <v>1</v>
      </c>
      <c r="C9" s="17">
        <v>1</v>
      </c>
      <c r="D9" s="17">
        <v>2</v>
      </c>
      <c r="E9" s="17">
        <v>3</v>
      </c>
      <c r="F9" s="17">
        <v>4</v>
      </c>
      <c r="G9" s="17">
        <v>5</v>
      </c>
      <c r="H9" s="17">
        <v>6</v>
      </c>
      <c r="I9" s="17">
        <v>7</v>
      </c>
      <c r="J9" s="17">
        <v>8</v>
      </c>
      <c r="K9" s="17">
        <v>9</v>
      </c>
      <c r="L9" s="17">
        <v>10</v>
      </c>
      <c r="M9" s="17">
        <v>11</v>
      </c>
      <c r="N9" s="17">
        <v>12</v>
      </c>
      <c r="R9" s="38" t="s">
        <v>855</v>
      </c>
      <c r="S9" s="38"/>
    </row>
    <row r="10" spans="2:28" x14ac:dyDescent="0.25">
      <c r="B10" s="26">
        <v>1</v>
      </c>
      <c r="C10" s="18">
        <f t="dataTable" ref="C10:N21" dt2D="1" dtr="1" r1="J7" r2="H7"/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  <c r="M10" s="19">
        <v>11</v>
      </c>
      <c r="N10" s="20">
        <v>12</v>
      </c>
      <c r="V10" s="29" t="s">
        <v>857</v>
      </c>
      <c r="W10" s="29" t="s">
        <v>858</v>
      </c>
    </row>
    <row r="11" spans="2:28" x14ac:dyDescent="0.25">
      <c r="B11" s="32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2">
        <v>24</v>
      </c>
      <c r="R11" t="s">
        <v>851</v>
      </c>
      <c r="S11" s="10">
        <v>2000</v>
      </c>
      <c r="V11" s="33"/>
      <c r="W11" s="33"/>
    </row>
    <row r="12" spans="2:28" ht="15.75" thickBot="1" x14ac:dyDescent="0.3">
      <c r="B12" s="26">
        <v>3</v>
      </c>
      <c r="C12" s="21">
        <v>3</v>
      </c>
      <c r="D12" s="14">
        <v>6</v>
      </c>
      <c r="E12" s="14">
        <v>9</v>
      </c>
      <c r="F12" s="14">
        <v>12</v>
      </c>
      <c r="G12" s="14">
        <v>15</v>
      </c>
      <c r="H12" s="14">
        <v>18</v>
      </c>
      <c r="I12" s="14">
        <v>21</v>
      </c>
      <c r="J12" s="14">
        <v>24</v>
      </c>
      <c r="K12" s="14">
        <v>27</v>
      </c>
      <c r="L12" s="14">
        <v>30</v>
      </c>
      <c r="M12" s="14">
        <v>33</v>
      </c>
      <c r="N12" s="22">
        <v>36</v>
      </c>
      <c r="R12" t="s">
        <v>852</v>
      </c>
      <c r="S12" s="27">
        <v>0.09</v>
      </c>
      <c r="V12" s="30">
        <f>FV(S12/S13,S14*S13,,-S11)</f>
        <v>4902.7141562496363</v>
      </c>
      <c r="W12" s="36">
        <v>5</v>
      </c>
      <c r="X12" s="36">
        <v>10</v>
      </c>
      <c r="Y12" s="36">
        <v>15</v>
      </c>
      <c r="Z12" s="36">
        <v>20</v>
      </c>
      <c r="AA12" s="36">
        <v>25</v>
      </c>
      <c r="AB12" s="50" t="s">
        <v>854</v>
      </c>
    </row>
    <row r="13" spans="2:28" x14ac:dyDescent="0.25">
      <c r="B13" s="26">
        <v>4</v>
      </c>
      <c r="C13" s="21">
        <v>4</v>
      </c>
      <c r="D13" s="14">
        <v>8</v>
      </c>
      <c r="E13" s="14">
        <v>12</v>
      </c>
      <c r="F13" s="14">
        <v>16</v>
      </c>
      <c r="G13" s="14">
        <v>20</v>
      </c>
      <c r="H13" s="14">
        <v>24</v>
      </c>
      <c r="I13" s="14">
        <v>28</v>
      </c>
      <c r="J13" s="14">
        <v>32</v>
      </c>
      <c r="K13" s="14">
        <v>36</v>
      </c>
      <c r="L13" s="14">
        <v>40</v>
      </c>
      <c r="M13" s="14">
        <v>44</v>
      </c>
      <c r="N13" s="22">
        <v>48</v>
      </c>
      <c r="R13" t="s">
        <v>853</v>
      </c>
      <c r="S13">
        <v>12</v>
      </c>
      <c r="V13" s="34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8" x14ac:dyDescent="0.25">
      <c r="B14" s="26">
        <v>5</v>
      </c>
      <c r="C14" s="21">
        <v>5</v>
      </c>
      <c r="D14" s="14">
        <v>10</v>
      </c>
      <c r="E14" s="14">
        <v>15</v>
      </c>
      <c r="F14" s="14">
        <v>20</v>
      </c>
      <c r="G14" s="14">
        <v>25</v>
      </c>
      <c r="H14" s="14">
        <v>30</v>
      </c>
      <c r="I14" s="14">
        <v>35</v>
      </c>
      <c r="J14" s="14">
        <v>40</v>
      </c>
      <c r="K14" s="14">
        <v>45</v>
      </c>
      <c r="L14" s="14">
        <v>50</v>
      </c>
      <c r="M14" s="14">
        <v>55</v>
      </c>
      <c r="N14" s="22">
        <v>60</v>
      </c>
      <c r="R14" t="s">
        <v>854</v>
      </c>
      <c r="S14">
        <v>10</v>
      </c>
      <c r="V14" s="35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8" x14ac:dyDescent="0.25">
      <c r="B15" s="26">
        <v>6</v>
      </c>
      <c r="C15" s="21">
        <v>6</v>
      </c>
      <c r="D15" s="14">
        <v>12</v>
      </c>
      <c r="E15" s="14">
        <v>18</v>
      </c>
      <c r="F15" s="14">
        <v>24</v>
      </c>
      <c r="G15" s="14">
        <v>30</v>
      </c>
      <c r="H15" s="14">
        <v>36</v>
      </c>
      <c r="I15" s="14">
        <v>42</v>
      </c>
      <c r="J15" s="14">
        <v>48</v>
      </c>
      <c r="K15" s="14">
        <v>54</v>
      </c>
      <c r="L15" s="14">
        <v>60</v>
      </c>
      <c r="M15" s="14">
        <v>66</v>
      </c>
      <c r="N15" s="22">
        <v>72</v>
      </c>
      <c r="V15" s="35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8" x14ac:dyDescent="0.25">
      <c r="B16" s="26">
        <v>7</v>
      </c>
      <c r="C16" s="21">
        <v>7</v>
      </c>
      <c r="D16" s="14">
        <v>14</v>
      </c>
      <c r="E16" s="14">
        <v>21</v>
      </c>
      <c r="F16" s="14">
        <v>28</v>
      </c>
      <c r="G16" s="14">
        <v>35</v>
      </c>
      <c r="H16" s="14">
        <v>42</v>
      </c>
      <c r="I16" s="14">
        <v>49</v>
      </c>
      <c r="J16" s="14">
        <v>56</v>
      </c>
      <c r="K16" s="14">
        <v>63</v>
      </c>
      <c r="L16" s="14">
        <v>70</v>
      </c>
      <c r="M16" s="14">
        <v>77</v>
      </c>
      <c r="N16" s="22">
        <v>84</v>
      </c>
      <c r="R16" t="s">
        <v>856</v>
      </c>
      <c r="S16" s="31">
        <f>FV(S12/S13,S14*S13,,-S11)</f>
        <v>4902.7141562496363</v>
      </c>
      <c r="V16" s="35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25">
      <c r="B17" s="26">
        <v>8</v>
      </c>
      <c r="C17" s="21">
        <v>8</v>
      </c>
      <c r="D17" s="14">
        <v>16</v>
      </c>
      <c r="E17" s="14">
        <v>24</v>
      </c>
      <c r="F17" s="14">
        <v>32</v>
      </c>
      <c r="G17" s="14">
        <v>40</v>
      </c>
      <c r="H17" s="14">
        <v>48</v>
      </c>
      <c r="I17" s="14">
        <v>56</v>
      </c>
      <c r="J17" s="14">
        <v>64</v>
      </c>
      <c r="K17" s="14">
        <v>72</v>
      </c>
      <c r="L17" s="14">
        <v>80</v>
      </c>
      <c r="M17" s="14">
        <v>88</v>
      </c>
      <c r="N17" s="22">
        <v>96</v>
      </c>
      <c r="V17" s="35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25">
      <c r="B18" s="26">
        <v>9</v>
      </c>
      <c r="C18" s="21">
        <v>9</v>
      </c>
      <c r="D18" s="14">
        <v>18</v>
      </c>
      <c r="E18" s="14">
        <v>27</v>
      </c>
      <c r="F18" s="14">
        <v>36</v>
      </c>
      <c r="G18" s="14">
        <v>45</v>
      </c>
      <c r="H18" s="14">
        <v>54</v>
      </c>
      <c r="I18" s="14">
        <v>63</v>
      </c>
      <c r="J18" s="14">
        <v>72</v>
      </c>
      <c r="K18" s="14">
        <v>81</v>
      </c>
      <c r="L18" s="14">
        <v>90</v>
      </c>
      <c r="M18" s="14">
        <v>99</v>
      </c>
      <c r="N18" s="22">
        <v>108</v>
      </c>
      <c r="V18" s="50" t="s">
        <v>863</v>
      </c>
    </row>
    <row r="19" spans="2:27" x14ac:dyDescent="0.25">
      <c r="B19" s="26">
        <v>10</v>
      </c>
      <c r="C19" s="21">
        <v>10</v>
      </c>
      <c r="D19" s="14">
        <v>20</v>
      </c>
      <c r="E19" s="14">
        <v>30</v>
      </c>
      <c r="F19" s="14">
        <v>40</v>
      </c>
      <c r="G19" s="14">
        <v>50</v>
      </c>
      <c r="H19" s="14">
        <v>60</v>
      </c>
      <c r="I19" s="14">
        <v>70</v>
      </c>
      <c r="J19" s="14">
        <v>80</v>
      </c>
      <c r="K19" s="14">
        <v>90</v>
      </c>
      <c r="L19" s="14">
        <v>100</v>
      </c>
      <c r="M19" s="14">
        <v>110</v>
      </c>
      <c r="N19" s="22">
        <v>120</v>
      </c>
    </row>
    <row r="20" spans="2:27" x14ac:dyDescent="0.25">
      <c r="B20" s="26">
        <v>11</v>
      </c>
      <c r="C20" s="21">
        <v>11</v>
      </c>
      <c r="D20" s="14">
        <v>22</v>
      </c>
      <c r="E20" s="14">
        <v>33</v>
      </c>
      <c r="F20" s="14">
        <v>44</v>
      </c>
      <c r="G20" s="14">
        <v>55</v>
      </c>
      <c r="H20" s="14">
        <v>66</v>
      </c>
      <c r="I20" s="14">
        <v>77</v>
      </c>
      <c r="J20" s="14">
        <v>88</v>
      </c>
      <c r="K20" s="14">
        <v>99</v>
      </c>
      <c r="L20" s="14">
        <v>110</v>
      </c>
      <c r="M20" s="14">
        <v>121</v>
      </c>
      <c r="N20" s="22">
        <v>132</v>
      </c>
    </row>
    <row r="21" spans="2:27" ht="15.75" thickBot="1" x14ac:dyDescent="0.3">
      <c r="B21" s="26">
        <v>12</v>
      </c>
      <c r="C21" s="23">
        <v>12</v>
      </c>
      <c r="D21" s="24">
        <v>24</v>
      </c>
      <c r="E21" s="24">
        <v>36</v>
      </c>
      <c r="F21" s="24">
        <v>48</v>
      </c>
      <c r="G21" s="24">
        <v>60</v>
      </c>
      <c r="H21" s="24">
        <v>72</v>
      </c>
      <c r="I21" s="24">
        <v>84</v>
      </c>
      <c r="J21" s="24">
        <v>96</v>
      </c>
      <c r="K21" s="24">
        <v>108</v>
      </c>
      <c r="L21" s="24">
        <v>120</v>
      </c>
      <c r="M21" s="24">
        <v>132</v>
      </c>
      <c r="N21" s="25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 FUNCTION 01 Practice</vt:lpstr>
      <vt:lpstr>CONCATENATE Practice</vt:lpstr>
      <vt:lpstr>VLOOKUP FUNCTION Practice</vt:lpstr>
      <vt:lpstr>CUSTOMER INFO</vt:lpstr>
      <vt:lpstr>INDEX MATCH FUNCTION Practice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Babak G</cp:lastModifiedBy>
  <dcterms:created xsi:type="dcterms:W3CDTF">2020-03-17T20:42:07Z</dcterms:created>
  <dcterms:modified xsi:type="dcterms:W3CDTF">2025-08-07T21:53:19Z</dcterms:modified>
</cp:coreProperties>
</file>