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bak\Desktop\"/>
    </mc:Choice>
  </mc:AlternateContent>
  <xr:revisionPtr revIDLastSave="0" documentId="13_ncr:1_{BF127196-3CCC-4CC2-8DDB-75DC3FDE88BC}" xr6:coauthVersionLast="47" xr6:coauthVersionMax="47" xr10:uidLastSave="{00000000-0000-0000-0000-000000000000}"/>
  <bookViews>
    <workbookView xWindow="-120" yWindow="-120" windowWidth="38640" windowHeight="21120" xr2:uid="{65EE6FEF-3938-4851-AC4E-C157A5F8B0E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3" l="1"/>
  <c r="F18" i="3"/>
  <c r="F19" i="3"/>
  <c r="F20" i="3"/>
  <c r="F21" i="3"/>
  <c r="E17" i="3"/>
  <c r="E18" i="3"/>
  <c r="E19" i="3"/>
  <c r="E20" i="3"/>
  <c r="E21" i="3"/>
  <c r="D18" i="3"/>
  <c r="D19" i="3" s="1"/>
  <c r="D20" i="3" s="1"/>
  <c r="D21" i="3" s="1"/>
  <c r="C18" i="3"/>
  <c r="C19" i="3"/>
  <c r="C20" i="3" s="1"/>
  <c r="C21" i="3" s="1"/>
  <c r="B18" i="3"/>
  <c r="B19" i="3"/>
  <c r="B20" i="3"/>
  <c r="B21" i="3"/>
  <c r="D17" i="3"/>
  <c r="C17" i="3"/>
  <c r="B17" i="3"/>
  <c r="F16" i="3"/>
  <c r="E16" i="3"/>
  <c r="C9" i="3"/>
  <c r="B9" i="3"/>
  <c r="D16" i="3" s="1"/>
  <c r="C6" i="3"/>
  <c r="B6" i="3"/>
  <c r="B11" i="3" s="1"/>
  <c r="B19" i="2"/>
  <c r="B18" i="2"/>
  <c r="B17" i="2"/>
  <c r="B15" i="2"/>
  <c r="B14" i="2"/>
  <c r="B9" i="1"/>
  <c r="B18" i="1"/>
  <c r="B20" i="1" s="1"/>
  <c r="B12" i="1"/>
  <c r="B5" i="1"/>
  <c r="C17" i="2"/>
  <c r="C18" i="2"/>
  <c r="C19" i="2"/>
  <c r="C15" i="2"/>
  <c r="C14" i="2"/>
  <c r="C9" i="1"/>
  <c r="C5" i="1"/>
  <c r="C11" i="3" l="1"/>
  <c r="B16" i="3"/>
  <c r="C16" i="3"/>
</calcChain>
</file>

<file path=xl/sharedStrings.xml><?xml version="1.0" encoding="utf-8"?>
<sst xmlns="http://schemas.openxmlformats.org/spreadsheetml/2006/main" count="54" uniqueCount="48">
  <si>
    <t>Budget</t>
  </si>
  <si>
    <t>Income</t>
  </si>
  <si>
    <t>Salary</t>
  </si>
  <si>
    <t>Taxes (22%)</t>
  </si>
  <si>
    <t>Medical</t>
  </si>
  <si>
    <t>Dental</t>
  </si>
  <si>
    <t>Retirement</t>
  </si>
  <si>
    <t>Net Income</t>
  </si>
  <si>
    <t>Expenses:</t>
  </si>
  <si>
    <t>Rent</t>
  </si>
  <si>
    <t>Food</t>
  </si>
  <si>
    <t>Car/Transportation</t>
  </si>
  <si>
    <t>Travel</t>
  </si>
  <si>
    <t>Apt Items</t>
  </si>
  <si>
    <t>Pet</t>
  </si>
  <si>
    <t>Total Expenses</t>
  </si>
  <si>
    <t>Savings</t>
  </si>
  <si>
    <t>NCAA Tshirt Vendor</t>
  </si>
  <si>
    <t>Given</t>
  </si>
  <si>
    <t>Costs</t>
  </si>
  <si>
    <t>Fixed</t>
  </si>
  <si>
    <t xml:space="preserve">Variable </t>
  </si>
  <si>
    <t>per shirt</t>
  </si>
  <si>
    <t>Number of shirts ordered</t>
  </si>
  <si>
    <t>Total Cost</t>
  </si>
  <si>
    <t>Revenue</t>
  </si>
  <si>
    <t>Full Price</t>
  </si>
  <si>
    <t>Reduced Price</t>
  </si>
  <si>
    <t>Number of shirts sold (FP)</t>
  </si>
  <si>
    <t>Number of shirts sold (RP)</t>
  </si>
  <si>
    <t>Total Profit</t>
  </si>
  <si>
    <t>Total Revenue</t>
  </si>
  <si>
    <t>Demand</t>
  </si>
  <si>
    <t>WoodWorks Bookshelf Co.</t>
  </si>
  <si>
    <t>Cherry</t>
  </si>
  <si>
    <t>Oak</t>
  </si>
  <si>
    <t>Unit Cost</t>
  </si>
  <si>
    <t>Board Feet</t>
  </si>
  <si>
    <t>Material Cost</t>
  </si>
  <si>
    <t>Labor Required</t>
  </si>
  <si>
    <t>its hours of work required</t>
  </si>
  <si>
    <t>Labor cost</t>
  </si>
  <si>
    <t>Total Labor Cost</t>
  </si>
  <si>
    <t>Inc:</t>
  </si>
  <si>
    <t>Year</t>
  </si>
  <si>
    <t>Labor</t>
  </si>
  <si>
    <t>Total Cherry</t>
  </si>
  <si>
    <t>Total 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</si>
</sst>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8" formatCode="&quot;$&quot;#,##0"/>
    <numFmt numFmtId="169" formatCode="_(&quot;$&quot;* #,##0.0_);_(&quot;$&quot;* \(#,##0.0\);_(&quot;$&quot;* &quot;-&quot;??_);_(@_)"/>
    <numFmt numFmtId="170" formatCode="_(&quot;$&quot;* #,##0_);_(&quot;$&quot;* \(#,##0\);_(&quot;$&quot;* &quot;-&quot;??_);_(@_)"/>
    <numFmt numFmtId="172" formatCode="_(&quot;$&quot;* #,##0.0_);_(&quot;$&quot;* \(#,##0.0\);_(&quot;$&quot;* &quot;-&quot;?_);_(@_)"/>
    <numFmt numFmtId="174" formatCode="_(&quot;$&quot;* #,##0_);_(&quot;$&quot;* \(#,##0\);_(&quot;$&quot;* &quot;-&quot;?_);_(@_)"/>
  </numFmts>
  <fonts count="7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6100"/>
      <name val="Aptos Narrow"/>
      <family val="2"/>
      <scheme val="minor"/>
    </font>
    <font>
      <b/>
      <sz val="14"/>
      <color rgb="FFFA7D0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6" fillId="4" borderId="0" applyNumberFormat="0" applyBorder="0" applyAlignment="0" applyProtection="0"/>
  </cellStyleXfs>
  <cellXfs count="28">
    <xf numFmtId="0" fontId="0" fillId="0" borderId="0" xfId="0"/>
    <xf numFmtId="44" fontId="0" fillId="0" borderId="0" xfId="1" applyFont="1"/>
    <xf numFmtId="168" fontId="0" fillId="0" borderId="0" xfId="1" applyNumberFormat="1" applyFont="1"/>
    <xf numFmtId="168" fontId="0" fillId="0" borderId="0" xfId="0" applyNumberForma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168" fontId="5" fillId="0" borderId="0" xfId="0" applyNumberFormat="1" applyFont="1"/>
    <xf numFmtId="0" fontId="2" fillId="2" borderId="0" xfId="2" applyAlignment="1">
      <alignment horizontal="center"/>
    </xf>
    <xf numFmtId="0" fontId="3" fillId="3" borderId="1" xfId="3"/>
    <xf numFmtId="169" fontId="0" fillId="0" borderId="0" xfId="1" applyNumberFormat="1" applyFont="1"/>
    <xf numFmtId="170" fontId="0" fillId="0" borderId="0" xfId="1" applyNumberFormat="1" applyFont="1"/>
    <xf numFmtId="0" fontId="0" fillId="5" borderId="0" xfId="0" applyFill="1"/>
    <xf numFmtId="172" fontId="0" fillId="0" borderId="0" xfId="0" applyNumberFormat="1"/>
    <xf numFmtId="174" fontId="0" fillId="0" borderId="0" xfId="0" applyNumberFormat="1"/>
    <xf numFmtId="0" fontId="0" fillId="6" borderId="0" xfId="0" applyFill="1"/>
    <xf numFmtId="0" fontId="4" fillId="4" borderId="0" xfId="4" applyFont="1"/>
    <xf numFmtId="170" fontId="0" fillId="0" borderId="0" xfId="0" applyNumberFormat="1" applyAlignment="1">
      <alignment horizontal="center"/>
    </xf>
    <xf numFmtId="44" fontId="0" fillId="0" borderId="0" xfId="1" applyNumberFormat="1" applyFont="1" applyAlignment="1">
      <alignment horizontal="center"/>
    </xf>
    <xf numFmtId="44" fontId="0" fillId="0" borderId="0" xfId="0" applyNumberFormat="1"/>
    <xf numFmtId="0" fontId="5" fillId="0" borderId="2" xfId="0" applyFont="1" applyBorder="1"/>
    <xf numFmtId="0" fontId="0" fillId="0" borderId="2" xfId="0" applyBorder="1" applyAlignment="1">
      <alignment horizontal="center"/>
    </xf>
    <xf numFmtId="170" fontId="0" fillId="0" borderId="2" xfId="0" applyNumberFormat="1" applyBorder="1"/>
    <xf numFmtId="44" fontId="0" fillId="0" borderId="2" xfId="0" applyNumberFormat="1" applyBorder="1"/>
    <xf numFmtId="10" fontId="0" fillId="7" borderId="0" xfId="0" applyNumberFormat="1" applyFill="1"/>
  </cellXfs>
  <cellStyles count="5">
    <cellStyle name="Accent5" xfId="4" builtinId="45"/>
    <cellStyle name="Calculation" xfId="3" builtinId="22"/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WoodWork</a:t>
            </a:r>
            <a:r>
              <a:rPr lang="en-US" baseline="0"/>
              <a:t> co. Cost Projections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Sheet3!$B$15</c:f>
              <c:strCache>
                <c:ptCount val="1"/>
                <c:pt idx="0">
                  <c:v>Cherry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Sheet3!$A$16:$A$21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Sheet3!$B$16:$B$21</c:f>
              <c:numCache>
                <c:formatCode>_("$"* #,##0.00_);_("$"* \(#,##0.00\);_("$"* "-"??_);_(@_)</c:formatCode>
                <c:ptCount val="6"/>
                <c:pt idx="0" formatCode="_(&quot;$&quot;* #,##0_);_(&quot;$&quot;* \(#,##0\);_(&quot;$&quot;* &quot;-&quot;??_);_(@_)">
                  <c:v>165</c:v>
                </c:pt>
                <c:pt idx="1">
                  <c:v>168.96</c:v>
                </c:pt>
                <c:pt idx="2">
                  <c:v>173.01504</c:v>
                </c:pt>
                <c:pt idx="3">
                  <c:v>177.16740096000001</c:v>
                </c:pt>
                <c:pt idx="4">
                  <c:v>181.41941858304003</c:v>
                </c:pt>
                <c:pt idx="5">
                  <c:v>185.77348462903299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5-48BB-A250-86866BB49F4A}"/>
            </c:ext>
          </c:extLst>
        </c:ser>
        <c:ser>
          <c:idx val="1"/>
          <c:order val="1"/>
          <c:tx>
            <c:strRef>
              <c:f>Sheet3!$C$15</c:f>
              <c:strCache>
                <c:ptCount val="1"/>
                <c:pt idx="0">
                  <c:v>Oak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Sheet3!$A$16:$A$21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Sheet3!$C$16:$C$21</c:f>
              <c:numCache>
                <c:formatCode>_("$"* #,##0.00_);_("$"* \(#,##0.00\);_("$"* "-"??_);_(@_)</c:formatCode>
                <c:ptCount val="6"/>
                <c:pt idx="0" formatCode="_(&quot;$&quot;* #,##0_);_(&quot;$&quot;* \(#,##0\);_(&quot;$&quot;* &quot;-&quot;??_);_(@_)">
                  <c:v>129</c:v>
                </c:pt>
                <c:pt idx="1">
                  <c:v>131.19299999999998</c:v>
                </c:pt>
                <c:pt idx="2">
                  <c:v>133.42328099999997</c:v>
                </c:pt>
                <c:pt idx="3">
                  <c:v>135.69147677699996</c:v>
                </c:pt>
                <c:pt idx="4">
                  <c:v>137.99823188220896</c:v>
                </c:pt>
                <c:pt idx="5">
                  <c:v>140.34420182420649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5-48BB-A250-86866BB49F4A}"/>
            </c:ext>
          </c:extLst>
        </c:ser>
        <c:ser>
          <c:idx val="2"/>
          <c:order val="2"/>
          <c:tx>
            <c:strRef>
              <c:f>Sheet3!$D$15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Sheet3!$A$16:$A$21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Sheet3!$D$16:$D$21</c:f>
              <c:numCache>
                <c:formatCode>_("$"* #,##0.00_);_("$"* \(#,##0.00\);_("$"* "-"??_);_(@_)</c:formatCode>
                <c:ptCount val="6"/>
                <c:pt idx="0">
                  <c:v>296</c:v>
                </c:pt>
                <c:pt idx="1">
                  <c:v>300.44</c:v>
                </c:pt>
                <c:pt idx="2">
                  <c:v>304.94659999999999</c:v>
                </c:pt>
                <c:pt idx="3">
                  <c:v>309.52079899999995</c:v>
                </c:pt>
                <c:pt idx="4">
                  <c:v>314.16361098499993</c:v>
                </c:pt>
                <c:pt idx="5">
                  <c:v>318.87606514977489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5-48BB-A250-86866BB49F4A}"/>
            </c:ext>
          </c:extLst>
        </c:ser>
        <c:ser>
          <c:idx val="3"/>
          <c:order val="3"/>
          <c:tx>
            <c:strRef>
              <c:f>Sheet3!$E$15</c:f>
              <c:strCache>
                <c:ptCount val="1"/>
                <c:pt idx="0">
                  <c:v>Total Cherry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Sheet3!$A$16:$A$21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Sheet3!$E$16:$E$21</c:f>
              <c:numCache>
                <c:formatCode>_("$"* #,##0.00_);_("$"* \(#,##0.00\);_("$"* "-"??_);_(@_)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5-48BB-A250-86866BB4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282768"/>
        <c:axId val="1040285168"/>
      </c:barChart>
      <c:lineChart>
        <c:grouping val="standard"/>
        <c:varyColors val="0"/>
        <c:ser>
          <c:idx val="4"/>
          <c:order val="4"/>
          <c:tx>
            <c:strRef>
              <c:f>Sheet3!$F$15</c:f>
              <c:strCache>
                <c:ptCount val="1"/>
                <c:pt idx="0">
                  <c:v>Total Oak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Sheet3!$A$16:$A$21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Sheet3!$F$16:$F$21</c:f>
              <c:numCache>
                <c:formatCode>_("$"* #,##0.00_);_("$"* \(#,##0.00\);_("$"* "-"??_);_(@_)</c:formatCode>
                <c:ptCount val="6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75-48BB-A250-86866BB4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282768"/>
        <c:axId val="1040285168"/>
      </c:lineChart>
      <c:catAx>
        <c:axId val="104028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85168"/>
        <c:crosses val="autoZero"/>
        <c:auto val="1"/>
        <c:lblAlgn val="ctr"/>
        <c:lblOffset val="100"/>
        <c:noMultiLvlLbl val="0"/>
      </c:catAx>
      <c:valAx>
        <c:axId val="10402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4</xdr:row>
      <xdr:rowOff>233361</xdr:rowOff>
    </xdr:from>
    <xdr:to>
      <xdr:col>14</xdr:col>
      <xdr:colOff>19049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5882D-F22F-C796-44E8-20697FC5F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1B43-5CB1-493F-9540-52C73DA4822F}">
  <dimension ref="A1:C20"/>
  <sheetViews>
    <sheetView tabSelected="1" workbookViewId="0">
      <selection activeCell="B18" sqref="B18"/>
    </sheetView>
  </sheetViews>
  <sheetFormatPr defaultRowHeight="18.75" x14ac:dyDescent="0.3"/>
  <cols>
    <col min="1" max="1" width="15.5" bestFit="1" customWidth="1"/>
    <col min="2" max="2" width="7.3984375" bestFit="1" customWidth="1"/>
    <col min="3" max="3" width="14.8984375" bestFit="1" customWidth="1"/>
  </cols>
  <sheetData>
    <row r="1" spans="1:3" x14ac:dyDescent="0.3">
      <c r="A1" s="11" t="s">
        <v>0</v>
      </c>
      <c r="B1" s="11"/>
    </row>
    <row r="3" spans="1:3" x14ac:dyDescent="0.3">
      <c r="A3" s="5" t="s">
        <v>1</v>
      </c>
    </row>
    <row r="4" spans="1:3" x14ac:dyDescent="0.3">
      <c r="A4" s="6" t="s">
        <v>2</v>
      </c>
      <c r="B4" s="2">
        <v>50000</v>
      </c>
    </row>
    <row r="5" spans="1:3" x14ac:dyDescent="0.3">
      <c r="A5" s="6" t="s">
        <v>3</v>
      </c>
      <c r="B5" s="3">
        <f>22%*B4</f>
        <v>11000</v>
      </c>
      <c r="C5" t="str">
        <f ca="1">_xlfn.FORMULATEXT(B5)</f>
        <v>=22%*B4</v>
      </c>
    </row>
    <row r="6" spans="1:3" x14ac:dyDescent="0.3">
      <c r="A6" s="6" t="s">
        <v>4</v>
      </c>
      <c r="B6" s="3">
        <v>5000</v>
      </c>
    </row>
    <row r="7" spans="1:3" x14ac:dyDescent="0.3">
      <c r="A7" s="6" t="s">
        <v>5</v>
      </c>
      <c r="B7" s="3">
        <v>500</v>
      </c>
    </row>
    <row r="8" spans="1:3" x14ac:dyDescent="0.3">
      <c r="A8" s="6" t="s">
        <v>6</v>
      </c>
      <c r="B8" s="3">
        <v>4000</v>
      </c>
    </row>
    <row r="9" spans="1:3" x14ac:dyDescent="0.3">
      <c r="A9" s="5" t="s">
        <v>7</v>
      </c>
      <c r="B9" s="10">
        <f>B4-B5-B6-B7-B8</f>
        <v>29500</v>
      </c>
      <c r="C9" t="str">
        <f ca="1">_xlfn.FORMULATEXT(B9)</f>
        <v>=B4-B5-B6-B7-B8</v>
      </c>
    </row>
    <row r="11" spans="1:3" x14ac:dyDescent="0.3">
      <c r="A11" s="4" t="s">
        <v>8</v>
      </c>
    </row>
    <row r="12" spans="1:3" x14ac:dyDescent="0.3">
      <c r="A12" s="6" t="s">
        <v>9</v>
      </c>
      <c r="B12" s="3">
        <f>1500*12</f>
        <v>18000</v>
      </c>
    </row>
    <row r="13" spans="1:3" x14ac:dyDescent="0.3">
      <c r="A13" s="6" t="s">
        <v>10</v>
      </c>
      <c r="B13" s="3">
        <v>5000</v>
      </c>
    </row>
    <row r="14" spans="1:3" x14ac:dyDescent="0.3">
      <c r="A14" s="6" t="s">
        <v>11</v>
      </c>
      <c r="B14" s="3">
        <v>3500</v>
      </c>
    </row>
    <row r="15" spans="1:3" x14ac:dyDescent="0.3">
      <c r="A15" s="6" t="s">
        <v>12</v>
      </c>
      <c r="B15" s="3">
        <v>500</v>
      </c>
    </row>
    <row r="16" spans="1:3" x14ac:dyDescent="0.3">
      <c r="A16" s="6" t="s">
        <v>13</v>
      </c>
      <c r="B16" s="3">
        <v>1000</v>
      </c>
    </row>
    <row r="17" spans="1:2" x14ac:dyDescent="0.3">
      <c r="A17" s="6" t="s">
        <v>14</v>
      </c>
      <c r="B17" s="3">
        <v>500</v>
      </c>
    </row>
    <row r="18" spans="1:2" x14ac:dyDescent="0.3">
      <c r="A18" s="4" t="s">
        <v>15</v>
      </c>
      <c r="B18" s="3">
        <f>SUM(B12:B17)</f>
        <v>28500</v>
      </c>
    </row>
    <row r="20" spans="1:2" x14ac:dyDescent="0.3">
      <c r="A20" s="4" t="s">
        <v>16</v>
      </c>
      <c r="B20" s="10">
        <f>B9-B18</f>
        <v>1000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5000-2D5B-465A-91A0-1813C3DAE138}">
  <dimension ref="A1:C19"/>
  <sheetViews>
    <sheetView workbookViewId="0">
      <selection activeCell="B27" sqref="B27"/>
    </sheetView>
  </sheetViews>
  <sheetFormatPr defaultRowHeight="18.75" x14ac:dyDescent="0.3"/>
  <cols>
    <col min="1" max="1" width="21.296875" bestFit="1" customWidth="1"/>
    <col min="2" max="2" width="10.09765625" bestFit="1" customWidth="1"/>
    <col min="3" max="3" width="15.19921875" bestFit="1" customWidth="1"/>
  </cols>
  <sheetData>
    <row r="1" spans="1:3" x14ac:dyDescent="0.3">
      <c r="A1" s="12" t="s">
        <v>17</v>
      </c>
    </row>
    <row r="3" spans="1:3" x14ac:dyDescent="0.3">
      <c r="A3" t="s">
        <v>18</v>
      </c>
    </row>
    <row r="4" spans="1:3" x14ac:dyDescent="0.3">
      <c r="A4" s="4" t="s">
        <v>19</v>
      </c>
    </row>
    <row r="5" spans="1:3" x14ac:dyDescent="0.3">
      <c r="A5" t="s">
        <v>20</v>
      </c>
      <c r="B5" s="14">
        <v>750</v>
      </c>
    </row>
    <row r="6" spans="1:3" x14ac:dyDescent="0.3">
      <c r="A6" t="s">
        <v>21</v>
      </c>
      <c r="B6" s="13">
        <v>8</v>
      </c>
      <c r="C6" t="s">
        <v>22</v>
      </c>
    </row>
    <row r="7" spans="1:3" x14ac:dyDescent="0.3">
      <c r="A7" s="4" t="s">
        <v>25</v>
      </c>
    </row>
    <row r="8" spans="1:3" x14ac:dyDescent="0.3">
      <c r="A8" t="s">
        <v>26</v>
      </c>
      <c r="B8" s="13">
        <v>18</v>
      </c>
      <c r="C8" t="s">
        <v>22</v>
      </c>
    </row>
    <row r="9" spans="1:3" x14ac:dyDescent="0.3">
      <c r="A9" t="s">
        <v>27</v>
      </c>
      <c r="B9" s="13">
        <v>6</v>
      </c>
      <c r="C9" t="s">
        <v>22</v>
      </c>
    </row>
    <row r="12" spans="1:3" x14ac:dyDescent="0.3">
      <c r="A12" t="s">
        <v>23</v>
      </c>
      <c r="B12" s="15">
        <v>1600</v>
      </c>
    </row>
    <row r="13" spans="1:3" x14ac:dyDescent="0.3">
      <c r="A13" t="s">
        <v>32</v>
      </c>
      <c r="B13" s="15">
        <v>1500</v>
      </c>
    </row>
    <row r="14" spans="1:3" x14ac:dyDescent="0.3">
      <c r="A14" t="s">
        <v>28</v>
      </c>
      <c r="B14" s="18">
        <f>MIN(B12,B13)</f>
        <v>1500</v>
      </c>
      <c r="C14" t="str">
        <f ca="1">_xlfn.FORMULATEXT(B14)</f>
        <v>=MIN(B12,B13)</v>
      </c>
    </row>
    <row r="15" spans="1:3" x14ac:dyDescent="0.3">
      <c r="A15" t="s">
        <v>29</v>
      </c>
      <c r="B15">
        <f>MAX(B12-B13,0)</f>
        <v>100</v>
      </c>
      <c r="C15" t="str">
        <f ca="1">_xlfn.FORMULATEXT(B15)</f>
        <v>=MAX(B12-B13,0)</v>
      </c>
    </row>
    <row r="17" spans="1:3" x14ac:dyDescent="0.3">
      <c r="A17" s="9" t="s">
        <v>24</v>
      </c>
      <c r="B17" s="17">
        <f>B5+B6*B12</f>
        <v>13550</v>
      </c>
      <c r="C17" t="str">
        <f t="shared" ref="C16:C19" ca="1" si="0">_xlfn.FORMULATEXT(B17)</f>
        <v>=B5+B6*B12</v>
      </c>
    </row>
    <row r="18" spans="1:3" x14ac:dyDescent="0.3">
      <c r="A18" s="9" t="s">
        <v>31</v>
      </c>
      <c r="B18" s="16">
        <f>B14*B8+B15*B9</f>
        <v>27600</v>
      </c>
      <c r="C18" t="str">
        <f t="shared" ca="1" si="0"/>
        <v>=B14*B8+B15*B9</v>
      </c>
    </row>
    <row r="19" spans="1:3" x14ac:dyDescent="0.3">
      <c r="A19" s="9" t="s">
        <v>30</v>
      </c>
      <c r="B19" s="16">
        <f>B18-B17</f>
        <v>14050</v>
      </c>
      <c r="C19" t="str">
        <f t="shared" ca="1" si="0"/>
        <v>=B18-B17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0B1E-5811-41BA-A7CF-8F57E351D2AE}">
  <dimension ref="A1:F21"/>
  <sheetViews>
    <sheetView workbookViewId="0">
      <selection activeCell="R18" sqref="R18"/>
    </sheetView>
  </sheetViews>
  <sheetFormatPr defaultRowHeight="18.75" x14ac:dyDescent="0.3"/>
  <cols>
    <col min="1" max="1" width="23" customWidth="1"/>
    <col min="3" max="3" width="9.3984375" bestFit="1" customWidth="1"/>
    <col min="4" max="4" width="10.19921875" customWidth="1"/>
    <col min="5" max="5" width="10.296875" bestFit="1" customWidth="1"/>
  </cols>
  <sheetData>
    <row r="1" spans="1:6" x14ac:dyDescent="0.3">
      <c r="A1" s="19" t="s">
        <v>33</v>
      </c>
    </row>
    <row r="3" spans="1:6" x14ac:dyDescent="0.3">
      <c r="A3" s="7" t="s">
        <v>19</v>
      </c>
      <c r="B3" s="7" t="s">
        <v>34</v>
      </c>
      <c r="C3" s="7" t="s">
        <v>35</v>
      </c>
    </row>
    <row r="4" spans="1:6" x14ac:dyDescent="0.3">
      <c r="A4" s="8" t="s">
        <v>36</v>
      </c>
      <c r="B4" s="21">
        <v>5.5</v>
      </c>
      <c r="C4" s="21">
        <v>4.3</v>
      </c>
    </row>
    <row r="5" spans="1:6" x14ac:dyDescent="0.3">
      <c r="A5" s="8" t="s">
        <v>37</v>
      </c>
      <c r="B5" s="8">
        <v>30</v>
      </c>
      <c r="C5" s="8">
        <v>30</v>
      </c>
    </row>
    <row r="6" spans="1:6" x14ac:dyDescent="0.3">
      <c r="A6" s="8" t="s">
        <v>38</v>
      </c>
      <c r="B6" s="20">
        <f>B4*B5</f>
        <v>165</v>
      </c>
      <c r="C6" s="20">
        <f>C4*C5</f>
        <v>129</v>
      </c>
    </row>
    <row r="7" spans="1:6" x14ac:dyDescent="0.3">
      <c r="A7" s="8" t="s">
        <v>39</v>
      </c>
      <c r="B7" s="8">
        <v>16</v>
      </c>
      <c r="C7" s="8">
        <v>16</v>
      </c>
      <c r="D7" t="s">
        <v>40</v>
      </c>
    </row>
    <row r="8" spans="1:6" x14ac:dyDescent="0.3">
      <c r="A8" s="8" t="s">
        <v>41</v>
      </c>
      <c r="B8" s="1">
        <v>18.5</v>
      </c>
      <c r="C8" s="1">
        <v>18.5</v>
      </c>
    </row>
    <row r="9" spans="1:6" x14ac:dyDescent="0.3">
      <c r="A9" s="8" t="s">
        <v>42</v>
      </c>
      <c r="B9" s="22">
        <f>B7*B8</f>
        <v>296</v>
      </c>
      <c r="C9" s="22">
        <f>C7*C8</f>
        <v>296</v>
      </c>
    </row>
    <row r="11" spans="1:6" x14ac:dyDescent="0.3">
      <c r="A11" s="8" t="s">
        <v>24</v>
      </c>
      <c r="B11" s="22">
        <f>B6+B9</f>
        <v>461</v>
      </c>
      <c r="C11" s="22">
        <f>C6+C9</f>
        <v>425</v>
      </c>
    </row>
    <row r="13" spans="1:6" x14ac:dyDescent="0.3">
      <c r="A13" s="8" t="s">
        <v>43</v>
      </c>
      <c r="B13" s="27">
        <v>2.4E-2</v>
      </c>
      <c r="C13" s="27">
        <v>1.7000000000000001E-2</v>
      </c>
      <c r="D13" s="27">
        <v>1.4999999999999999E-2</v>
      </c>
    </row>
    <row r="15" spans="1:6" x14ac:dyDescent="0.3">
      <c r="A15" s="23" t="s">
        <v>44</v>
      </c>
      <c r="B15" s="23" t="s">
        <v>34</v>
      </c>
      <c r="C15" s="23" t="s">
        <v>35</v>
      </c>
      <c r="D15" s="23" t="s">
        <v>45</v>
      </c>
      <c r="E15" s="23" t="s">
        <v>46</v>
      </c>
      <c r="F15" s="23" t="s">
        <v>47</v>
      </c>
    </row>
    <row r="16" spans="1:6" x14ac:dyDescent="0.3">
      <c r="A16" s="24">
        <v>0</v>
      </c>
      <c r="B16" s="25">
        <f>B6</f>
        <v>165</v>
      </c>
      <c r="C16" s="25">
        <f>C6</f>
        <v>129</v>
      </c>
      <c r="D16" s="26">
        <f>B9</f>
        <v>296</v>
      </c>
      <c r="E16" s="26">
        <f>SUM(B16+D16)</f>
        <v>461</v>
      </c>
      <c r="F16" s="26">
        <f>SUM(C16+D16)</f>
        <v>425</v>
      </c>
    </row>
    <row r="17" spans="1:6" x14ac:dyDescent="0.3">
      <c r="A17" s="24">
        <v>1</v>
      </c>
      <c r="B17" s="26">
        <f>B16*(1+$B$13)</f>
        <v>168.96</v>
      </c>
      <c r="C17" s="26">
        <f>C16*(1+$C$13)</f>
        <v>131.19299999999998</v>
      </c>
      <c r="D17" s="26">
        <f>D16*(1+$D$13)</f>
        <v>300.44</v>
      </c>
      <c r="E17" s="26">
        <f t="shared" ref="E17:E21" si="0">SUM(B17+D17)</f>
        <v>469.4</v>
      </c>
      <c r="F17" s="26">
        <f t="shared" ref="F17:F21" si="1">SUM(C17+D17)</f>
        <v>431.63299999999998</v>
      </c>
    </row>
    <row r="18" spans="1:6" x14ac:dyDescent="0.3">
      <c r="A18" s="24">
        <v>2</v>
      </c>
      <c r="B18" s="26">
        <f t="shared" ref="B18:B21" si="2">B17*(1+$B$13)</f>
        <v>173.01504</v>
      </c>
      <c r="C18" s="26">
        <f t="shared" ref="C18:C21" si="3">C17*(1+$C$13)</f>
        <v>133.42328099999997</v>
      </c>
      <c r="D18" s="26">
        <f t="shared" ref="D18:D21" si="4">D17*(1+$D$13)</f>
        <v>304.94659999999999</v>
      </c>
      <c r="E18" s="26">
        <f t="shared" si="0"/>
        <v>477.96163999999999</v>
      </c>
      <c r="F18" s="26">
        <f t="shared" si="1"/>
        <v>438.36988099999996</v>
      </c>
    </row>
    <row r="19" spans="1:6" x14ac:dyDescent="0.3">
      <c r="A19" s="24">
        <v>3</v>
      </c>
      <c r="B19" s="26">
        <f t="shared" si="2"/>
        <v>177.16740096000001</v>
      </c>
      <c r="C19" s="26">
        <f t="shared" si="3"/>
        <v>135.69147677699996</v>
      </c>
      <c r="D19" s="26">
        <f t="shared" si="4"/>
        <v>309.52079899999995</v>
      </c>
      <c r="E19" s="26">
        <f t="shared" si="0"/>
        <v>486.68819995999996</v>
      </c>
      <c r="F19" s="26">
        <f t="shared" si="1"/>
        <v>445.21227577699995</v>
      </c>
    </row>
    <row r="20" spans="1:6" x14ac:dyDescent="0.3">
      <c r="A20" s="24">
        <v>4</v>
      </c>
      <c r="B20" s="26">
        <f t="shared" si="2"/>
        <v>181.41941858304003</v>
      </c>
      <c r="C20" s="26">
        <f t="shared" si="3"/>
        <v>137.99823188220896</v>
      </c>
      <c r="D20" s="26">
        <f t="shared" si="4"/>
        <v>314.16361098499993</v>
      </c>
      <c r="E20" s="26">
        <f t="shared" si="0"/>
        <v>495.58302956803993</v>
      </c>
      <c r="F20" s="26">
        <f t="shared" si="1"/>
        <v>452.16184286720886</v>
      </c>
    </row>
    <row r="21" spans="1:6" x14ac:dyDescent="0.3">
      <c r="A21" s="24">
        <v>5</v>
      </c>
      <c r="B21" s="26">
        <f t="shared" si="2"/>
        <v>185.77348462903299</v>
      </c>
      <c r="C21" s="26">
        <f t="shared" si="3"/>
        <v>140.34420182420649</v>
      </c>
      <c r="D21" s="26">
        <f t="shared" si="4"/>
        <v>318.87606514977489</v>
      </c>
      <c r="E21" s="26">
        <f t="shared" si="0"/>
        <v>504.64954977880791</v>
      </c>
      <c r="F21" s="26">
        <f t="shared" si="1"/>
        <v>459.22026697398138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 G</dc:creator>
  <cp:lastModifiedBy>Babak G</cp:lastModifiedBy>
  <dcterms:created xsi:type="dcterms:W3CDTF">2025-07-23T18:57:37Z</dcterms:created>
  <dcterms:modified xsi:type="dcterms:W3CDTF">2025-07-23T22:59:24Z</dcterms:modified>
</cp:coreProperties>
</file>