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ak\Desktop\"/>
    </mc:Choice>
  </mc:AlternateContent>
  <xr:revisionPtr revIDLastSave="0" documentId="13_ncr:1_{8B710BB8-2678-4E25-B4D2-E556D1D01DEF}" xr6:coauthVersionLast="47" xr6:coauthVersionMax="47" xr10:uidLastSave="{00000000-0000-0000-0000-000000000000}"/>
  <bookViews>
    <workbookView xWindow="-120" yWindow="-120" windowWidth="38640" windowHeight="21120" activeTab="3" xr2:uid="{94D44530-9FCF-44C9-A76B-70AE75195B73}"/>
  </bookViews>
  <sheets>
    <sheet name="1-WhatIfAnalysis" sheetId="1" r:id="rId1"/>
    <sheet name="2-WhatIfAnalysis" sheetId="2" r:id="rId2"/>
    <sheet name="3-TwoWayTable" sheetId="3" r:id="rId3"/>
    <sheet name="4-TwoWay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8" i="4"/>
  <c r="B15" i="3"/>
  <c r="B13" i="3"/>
  <c r="B12" i="3"/>
  <c r="B17" i="3" s="1"/>
  <c r="B13" i="2"/>
  <c r="B9" i="2"/>
  <c r="A31" i="1"/>
  <c r="B16" i="1"/>
  <c r="B20" i="1" s="1"/>
  <c r="B10" i="1"/>
  <c r="C17" i="3"/>
  <c r="C13" i="3"/>
  <c r="C15" i="3"/>
  <c r="C20" i="1"/>
  <c r="C12" i="3"/>
  <c r="B10" i="4" l="1"/>
  <c r="B26" i="4" s="1"/>
  <c r="B11" i="4"/>
  <c r="B20" i="3"/>
  <c r="E21" i="3" s="1"/>
  <c r="B15" i="2"/>
  <c r="G2" i="2"/>
  <c r="B11" i="1"/>
  <c r="B22" i="1" s="1"/>
  <c r="B30" i="1" s="1"/>
  <c r="B20" i="4" l="1"/>
  <c r="B28" i="4" s="1"/>
  <c r="F5" i="4" l="1"/>
</calcChain>
</file>

<file path=xl/sharedStrings.xml><?xml version="1.0" encoding="utf-8"?>
<sst xmlns="http://schemas.openxmlformats.org/spreadsheetml/2006/main" count="84" uniqueCount="67">
  <si>
    <t>Quality Sweater Company</t>
  </si>
  <si>
    <t>Inputs</t>
  </si>
  <si>
    <t>Costs</t>
  </si>
  <si>
    <t>Variable</t>
  </si>
  <si>
    <t>per catalog</t>
  </si>
  <si>
    <t>per order</t>
  </si>
  <si>
    <t>Average Customer Order</t>
  </si>
  <si>
    <t>Revenue</t>
  </si>
  <si>
    <t xml:space="preserve">  Pricing</t>
  </si>
  <si>
    <t xml:space="preserve">  Printing</t>
  </si>
  <si>
    <t xml:space="preserve">  Mailing</t>
  </si>
  <si>
    <t xml:space="preserve">  Reply envelopes</t>
  </si>
  <si>
    <t xml:space="preserve">  Labor and Materials</t>
  </si>
  <si>
    <t>Catalogs Ordered:</t>
  </si>
  <si>
    <t xml:space="preserve">  Response Rate</t>
  </si>
  <si>
    <t>Total Orders</t>
  </si>
  <si>
    <t>Total Revenue</t>
  </si>
  <si>
    <t xml:space="preserve">  Total Costs:</t>
  </si>
  <si>
    <t>Total Profit</t>
  </si>
  <si>
    <t>Data Table</t>
  </si>
  <si>
    <t>Response Rate</t>
  </si>
  <si>
    <t>Profit</t>
  </si>
  <si>
    <t>Haute Dog on Falls Road</t>
  </si>
  <si>
    <t xml:space="preserve">  start-up cost</t>
  </si>
  <si>
    <t>Sales</t>
  </si>
  <si>
    <t xml:space="preserve">  Days Open</t>
  </si>
  <si>
    <t>days per week</t>
  </si>
  <si>
    <t xml:space="preserve">  Daily Sales</t>
  </si>
  <si>
    <t>hot dogs per day</t>
  </si>
  <si>
    <t xml:space="preserve"> Price</t>
  </si>
  <si>
    <t>per hot dog</t>
  </si>
  <si>
    <t xml:space="preserve">  variable cost</t>
  </si>
  <si>
    <t xml:space="preserve">  Total Weekly Cost</t>
  </si>
  <si>
    <t xml:space="preserve">  Total weekly Revenue</t>
  </si>
  <si>
    <t>Weekly Profit</t>
  </si>
  <si>
    <t>Daily Sales</t>
  </si>
  <si>
    <t>BN Bookstore</t>
  </si>
  <si>
    <t>Regular Price</t>
  </si>
  <si>
    <t>Order</t>
  </si>
  <si>
    <t>Ordered</t>
  </si>
  <si>
    <t>Unit Cost</t>
  </si>
  <si>
    <t>at least</t>
  </si>
  <si>
    <t>Demand</t>
  </si>
  <si>
    <t>(500 - 4500)</t>
  </si>
  <si>
    <t>Sales Price</t>
  </si>
  <si>
    <t>Surplus</t>
  </si>
  <si>
    <t>Way #2</t>
  </si>
  <si>
    <t>COPY SHOP</t>
  </si>
  <si>
    <t>Number of Copiers Rented</t>
  </si>
  <si>
    <t>Maximum Copies per Year</t>
  </si>
  <si>
    <t>Daily Demand</t>
  </si>
  <si>
    <t>Annual Demand</t>
  </si>
  <si>
    <t>Copies Made Per Year</t>
  </si>
  <si>
    <t>(500-2000)</t>
  </si>
  <si>
    <t>fixed costs</t>
  </si>
  <si>
    <t>Variable costs</t>
  </si>
  <si>
    <t xml:space="preserve">  copier rental</t>
  </si>
  <si>
    <t xml:space="preserve">  operation costs</t>
  </si>
  <si>
    <t>Total Annual Cost</t>
  </si>
  <si>
    <t>per month</t>
  </si>
  <si>
    <t>per copier per year</t>
  </si>
  <si>
    <t>per copy</t>
  </si>
  <si>
    <t>per year</t>
  </si>
  <si>
    <t>Selling Price</t>
  </si>
  <si>
    <t>Total Annual Revenue</t>
  </si>
  <si>
    <t>Annual Profit</t>
  </si>
  <si>
    <t>Copiers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</si>
</sst>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0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4"/>
      <color theme="0" tint="-0.1499984740745262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2" tint="-9.9978637043366805E-2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32">
    <xf numFmtId="0" fontId="0" fillId="0" borderId="0" xfId="0"/>
    <xf numFmtId="0" fontId="4" fillId="3" borderId="0" xfId="3" applyFont="1" applyAlignment="1"/>
    <xf numFmtId="0" fontId="2" fillId="0" borderId="0" xfId="0" applyFont="1"/>
    <xf numFmtId="44" fontId="0" fillId="0" borderId="0" xfId="0" applyNumberFormat="1"/>
    <xf numFmtId="164" fontId="0" fillId="0" borderId="0" xfId="0" applyNumberFormat="1"/>
    <xf numFmtId="44" fontId="0" fillId="0" borderId="0" xfId="1" applyFont="1"/>
    <xf numFmtId="164" fontId="0" fillId="0" borderId="0" xfId="1" applyNumberFormat="1" applyFont="1"/>
    <xf numFmtId="0" fontId="0" fillId="0" borderId="0" xfId="1" applyNumberFormat="1" applyFont="1"/>
    <xf numFmtId="0" fontId="0" fillId="4" borderId="0" xfId="0" applyFill="1"/>
    <xf numFmtId="9" fontId="0" fillId="4" borderId="0" xfId="0" applyNumberFormat="1" applyFill="1"/>
    <xf numFmtId="44" fontId="0" fillId="4" borderId="0" xfId="0" applyNumberFormat="1" applyFill="1"/>
    <xf numFmtId="9" fontId="0" fillId="0" borderId="0" xfId="0" applyNumberFormat="1"/>
    <xf numFmtId="164" fontId="5" fillId="0" borderId="0" xfId="0" applyNumberFormat="1" applyFont="1"/>
    <xf numFmtId="0" fontId="7" fillId="4" borderId="0" xfId="0" applyFont="1" applyFill="1"/>
    <xf numFmtId="44" fontId="0" fillId="4" borderId="0" xfId="1" applyFont="1" applyFill="1"/>
    <xf numFmtId="0" fontId="0" fillId="5" borderId="0" xfId="0" applyFill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6" fillId="2" borderId="0" xfId="2" applyFont="1" applyAlignment="1">
      <alignment horizontal="center"/>
    </xf>
    <xf numFmtId="0" fontId="6" fillId="3" borderId="0" xfId="3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44" fontId="0" fillId="0" borderId="1" xfId="0" applyNumberFormat="1" applyBorder="1"/>
    <xf numFmtId="44" fontId="8" fillId="0" borderId="1" xfId="0" applyNumberFormat="1" applyFont="1" applyBorder="1"/>
    <xf numFmtId="0" fontId="0" fillId="0" borderId="4" xfId="0" applyBorder="1" applyAlignment="1">
      <alignment horizontal="center" vertical="center" textRotation="255" wrapText="1"/>
    </xf>
    <xf numFmtId="0" fontId="0" fillId="0" borderId="5" xfId="0" applyBorder="1" applyAlignment="1">
      <alignment horizontal="center" vertical="center" textRotation="255" wrapText="1"/>
    </xf>
    <xf numFmtId="0" fontId="0" fillId="0" borderId="6" xfId="0" applyBorder="1" applyAlignment="1">
      <alignment horizontal="center" vertical="center" textRotation="255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9" fillId="3" borderId="0" xfId="3" applyFont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</cellXfs>
  <cellStyles count="4">
    <cellStyle name="Accent2" xfId="2" builtinId="33"/>
    <cellStyle name="Accent5" xfId="3" builtinId="45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Respone</a:t>
            </a:r>
            <a:r>
              <a:rPr lang="en-US" baseline="0"/>
              <a:t> Rate vs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'1-WhatIfAnalysis'!$A$31:$A$38</c:f>
              <c:numCache>
                <c:formatCode>0%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</c:numCache>
            </c:numRef>
          </c:cat>
          <c:val>
            <c:numRef>
              <c:f>'1-WhatIfAnalysis'!$B$31:$B$38</c:f>
              <c:numCache>
                <c:formatCode>_("$"* #,##0_);_("$"* \(#,##0\);_("$"* "-"??_);_(@_)</c:formatCode>
                <c:ptCount val="8"/>
                <c:pt idx="0">
                  <c:v>-21600</c:v>
                </c:pt>
                <c:pt idx="1">
                  <c:v>-13800</c:v>
                </c:pt>
                <c:pt idx="2">
                  <c:v>-6000</c:v>
                </c:pt>
                <c:pt idx="3">
                  <c:v>1799.9999999999709</c:v>
                </c:pt>
                <c:pt idx="4">
                  <c:v>9600</c:v>
                </c:pt>
                <c:pt idx="5">
                  <c:v>17400</c:v>
                </c:pt>
                <c:pt idx="6">
                  <c:v>25200</c:v>
                </c:pt>
                <c:pt idx="7">
                  <c:v>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3-48D1-899E-3B51F6786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0843728"/>
        <c:axId val="950832688"/>
      </c:barChart>
      <c:catAx>
        <c:axId val="950843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32688"/>
        <c:crosses val="autoZero"/>
        <c:auto val="1"/>
        <c:lblAlgn val="ctr"/>
        <c:lblOffset val="100"/>
        <c:noMultiLvlLbl val="0"/>
      </c:catAx>
      <c:valAx>
        <c:axId val="95083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4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1304925</xdr:colOff>
      <xdr:row>22</xdr:row>
      <xdr:rowOff>4761</xdr:rowOff>
    </xdr:from>
    <xdr:to>
      <xdr:col>8</xdr:col>
      <xdr:colOff>9525</xdr:colOff>
      <xdr:row>38</xdr:row>
      <xdr:rowOff>9525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8694A78-A688-2C25-8927-D34670147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C9AA-C0E0-477F-BA44-C3A7F989BB91}">
  <dimension ref="A1:C38"/>
  <sheetViews>
    <sheetView topLeftCell="A10" workbookViewId="0">
      <selection activeCell="B15" sqref="B15"/>
    </sheetView>
  </sheetViews>
  <sheetFormatPr defaultRowHeight="18.75" x14ac:dyDescent="0.3"/>
  <cols>
    <col min="1" max="1" width="20.09765625" customWidth="1"/>
    <col min="2" max="2" width="12.09765625" bestFit="1" customWidth="1"/>
    <col min="3" max="3" width="13.796875" customWidth="1"/>
    <col min="5" max="6" width="12.296875" bestFit="1" customWidth="1"/>
    <col min="7" max="7" width="11.69921875" bestFit="1" customWidth="1"/>
  </cols>
  <sheetData>
    <row r="1" spans="1:3" ht="26.25" x14ac:dyDescent="0.4">
      <c r="A1" s="1" t="s">
        <v>0</v>
      </c>
      <c r="B1" s="1"/>
      <c r="C1" s="1"/>
    </row>
    <row r="3" spans="1:3" x14ac:dyDescent="0.3">
      <c r="A3" s="2" t="s">
        <v>1</v>
      </c>
    </row>
    <row r="4" spans="1:3" x14ac:dyDescent="0.3">
      <c r="A4" t="s">
        <v>2</v>
      </c>
    </row>
    <row r="5" spans="1:3" x14ac:dyDescent="0.3">
      <c r="A5" t="s">
        <v>8</v>
      </c>
      <c r="B5" s="4">
        <v>20000</v>
      </c>
    </row>
    <row r="6" spans="1:3" x14ac:dyDescent="0.3">
      <c r="A6" t="s">
        <v>3</v>
      </c>
    </row>
    <row r="7" spans="1:3" x14ac:dyDescent="0.3">
      <c r="A7" t="s">
        <v>9</v>
      </c>
      <c r="B7" s="3">
        <v>0.1</v>
      </c>
      <c r="C7" t="s">
        <v>4</v>
      </c>
    </row>
    <row r="8" spans="1:3" x14ac:dyDescent="0.3">
      <c r="A8" t="s">
        <v>10</v>
      </c>
      <c r="B8" s="5">
        <v>0.15</v>
      </c>
      <c r="C8" t="s">
        <v>4</v>
      </c>
    </row>
    <row r="9" spans="1:3" x14ac:dyDescent="0.3">
      <c r="A9" t="s">
        <v>11</v>
      </c>
      <c r="B9" s="5">
        <v>0.2</v>
      </c>
      <c r="C9" t="s">
        <v>5</v>
      </c>
    </row>
    <row r="10" spans="1:3" x14ac:dyDescent="0.3">
      <c r="A10" t="s">
        <v>12</v>
      </c>
      <c r="B10" s="5">
        <f>0.8*B19</f>
        <v>32</v>
      </c>
      <c r="C10" t="s">
        <v>5</v>
      </c>
    </row>
    <row r="11" spans="1:3" x14ac:dyDescent="0.3">
      <c r="A11" t="s">
        <v>17</v>
      </c>
      <c r="B11" s="3">
        <f>B5+(B7+B8)*B14+(B9+B10)*B16</f>
        <v>141600</v>
      </c>
    </row>
    <row r="13" spans="1:3" ht="15.75" customHeight="1" x14ac:dyDescent="0.3"/>
    <row r="14" spans="1:3" x14ac:dyDescent="0.3">
      <c r="A14" t="s">
        <v>13</v>
      </c>
      <c r="B14" s="7">
        <v>100000</v>
      </c>
    </row>
    <row r="15" spans="1:3" x14ac:dyDescent="0.3">
      <c r="A15" t="s">
        <v>14</v>
      </c>
      <c r="B15" s="9">
        <v>0.03</v>
      </c>
    </row>
    <row r="16" spans="1:3" x14ac:dyDescent="0.3">
      <c r="A16" t="s">
        <v>15</v>
      </c>
      <c r="B16">
        <f>B15*B14</f>
        <v>3000</v>
      </c>
    </row>
    <row r="18" spans="1:3" x14ac:dyDescent="0.3">
      <c r="A18" s="2" t="s">
        <v>7</v>
      </c>
    </row>
    <row r="19" spans="1:3" x14ac:dyDescent="0.3">
      <c r="A19" t="s">
        <v>6</v>
      </c>
      <c r="B19" s="6">
        <v>40</v>
      </c>
    </row>
    <row r="20" spans="1:3" x14ac:dyDescent="0.3">
      <c r="A20" t="s">
        <v>16</v>
      </c>
      <c r="B20" s="4">
        <f>B16*B19</f>
        <v>120000</v>
      </c>
      <c r="C20" t="str">
        <f ca="1">_xlfn.FORMULATEXT(B20)</f>
        <v>=B16*B19</v>
      </c>
    </row>
    <row r="22" spans="1:3" x14ac:dyDescent="0.3">
      <c r="A22" t="s">
        <v>18</v>
      </c>
      <c r="B22" s="10">
        <f>B20-B11</f>
        <v>-21600</v>
      </c>
    </row>
    <row r="28" spans="1:3" x14ac:dyDescent="0.3">
      <c r="A28" t="s">
        <v>19</v>
      </c>
    </row>
    <row r="29" spans="1:3" x14ac:dyDescent="0.3">
      <c r="A29" t="s">
        <v>20</v>
      </c>
      <c r="B29" t="s">
        <v>21</v>
      </c>
    </row>
    <row r="30" spans="1:3" x14ac:dyDescent="0.3">
      <c r="B30" s="12">
        <f>B22</f>
        <v>-21600</v>
      </c>
    </row>
    <row r="31" spans="1:3" x14ac:dyDescent="0.3">
      <c r="A31" s="11">
        <f>B15</f>
        <v>0.03</v>
      </c>
      <c r="B31" s="6">
        <f t="dataTable" ref="B31:B38" dt2D="0" dtr="0" r1="B15"/>
        <v>-21600</v>
      </c>
    </row>
    <row r="32" spans="1:3" x14ac:dyDescent="0.3">
      <c r="A32" s="11">
        <v>0.04</v>
      </c>
      <c r="B32" s="6">
        <v>-21600</v>
      </c>
    </row>
    <row r="33" spans="1:2" x14ac:dyDescent="0.3">
      <c r="A33" s="11">
        <v>0.05</v>
      </c>
      <c r="B33" s="6">
        <v>-21600</v>
      </c>
    </row>
    <row r="34" spans="1:2" x14ac:dyDescent="0.3">
      <c r="A34" s="11">
        <v>0.06</v>
      </c>
      <c r="B34" s="6">
        <v>-21600</v>
      </c>
    </row>
    <row r="35" spans="1:2" x14ac:dyDescent="0.3">
      <c r="A35" s="11">
        <v>7.0000000000000007E-2</v>
      </c>
      <c r="B35" s="6">
        <v>-21600</v>
      </c>
    </row>
    <row r="36" spans="1:2" x14ac:dyDescent="0.3">
      <c r="A36" s="11">
        <v>0.08</v>
      </c>
      <c r="B36" s="6">
        <v>-21600</v>
      </c>
    </row>
    <row r="37" spans="1:2" x14ac:dyDescent="0.3">
      <c r="A37" s="11">
        <v>0.09</v>
      </c>
      <c r="B37" s="6">
        <v>-21600</v>
      </c>
    </row>
    <row r="38" spans="1:2" x14ac:dyDescent="0.3">
      <c r="A38" s="11">
        <v>0.1</v>
      </c>
      <c r="B38" s="6">
        <v>-21600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6CC5-FB56-47EE-85A9-FBC377644966}">
  <dimension ref="A1:G17"/>
  <sheetViews>
    <sheetView workbookViewId="0">
      <selection activeCell="A10" sqref="A10"/>
    </sheetView>
  </sheetViews>
  <sheetFormatPr defaultRowHeight="18.75" x14ac:dyDescent="0.3"/>
  <cols>
    <col min="1" max="1" width="18.296875" bestFit="1" customWidth="1"/>
    <col min="2" max="2" width="10.5" customWidth="1"/>
    <col min="3" max="3" width="13.69921875" bestFit="1" customWidth="1"/>
    <col min="6" max="6" width="9.19921875" bestFit="1" customWidth="1"/>
    <col min="7" max="7" width="11.5" customWidth="1"/>
  </cols>
  <sheetData>
    <row r="1" spans="1:7" ht="24" x14ac:dyDescent="0.4">
      <c r="A1" s="18" t="s">
        <v>22</v>
      </c>
      <c r="B1" s="18"/>
      <c r="C1" s="18"/>
      <c r="F1" s="2" t="s">
        <v>35</v>
      </c>
      <c r="G1" s="2" t="s">
        <v>34</v>
      </c>
    </row>
    <row r="2" spans="1:7" x14ac:dyDescent="0.3">
      <c r="A2" s="2" t="s">
        <v>24</v>
      </c>
      <c r="G2" s="3">
        <f>B15</f>
        <v>1600</v>
      </c>
    </row>
    <row r="3" spans="1:7" x14ac:dyDescent="0.3">
      <c r="A3" t="s">
        <v>25</v>
      </c>
      <c r="B3">
        <v>6</v>
      </c>
      <c r="C3" t="s">
        <v>26</v>
      </c>
      <c r="F3">
        <v>10</v>
      </c>
      <c r="G3">
        <f t="dataTable" ref="G3:G17" dt2D="0" dtr="0" r1="B4"/>
        <v>-290</v>
      </c>
    </row>
    <row r="4" spans="1:7" x14ac:dyDescent="0.3">
      <c r="A4" t="s">
        <v>27</v>
      </c>
      <c r="B4" s="13">
        <v>100</v>
      </c>
      <c r="C4" t="s">
        <v>28</v>
      </c>
      <c r="F4">
        <v>20</v>
      </c>
      <c r="G4">
        <v>-80</v>
      </c>
    </row>
    <row r="5" spans="1:7" x14ac:dyDescent="0.3">
      <c r="F5">
        <v>30</v>
      </c>
      <c r="G5">
        <v>130</v>
      </c>
    </row>
    <row r="6" spans="1:7" x14ac:dyDescent="0.3">
      <c r="A6" s="2" t="s">
        <v>2</v>
      </c>
      <c r="F6">
        <v>40</v>
      </c>
      <c r="G6">
        <v>340</v>
      </c>
    </row>
    <row r="7" spans="1:7" x14ac:dyDescent="0.3">
      <c r="A7" t="s">
        <v>23</v>
      </c>
      <c r="B7" s="5">
        <v>500</v>
      </c>
      <c r="F7">
        <v>50</v>
      </c>
      <c r="G7">
        <v>550</v>
      </c>
    </row>
    <row r="8" spans="1:7" x14ac:dyDescent="0.3">
      <c r="A8" t="s">
        <v>31</v>
      </c>
      <c r="B8" s="14">
        <v>0.5</v>
      </c>
      <c r="F8">
        <v>60</v>
      </c>
      <c r="G8">
        <v>760</v>
      </c>
    </row>
    <row r="9" spans="1:7" x14ac:dyDescent="0.3">
      <c r="A9" t="s">
        <v>32</v>
      </c>
      <c r="B9" s="3">
        <f>B7+B8*B4*B3</f>
        <v>800</v>
      </c>
      <c r="F9">
        <v>70</v>
      </c>
      <c r="G9">
        <v>970</v>
      </c>
    </row>
    <row r="10" spans="1:7" x14ac:dyDescent="0.3">
      <c r="F10">
        <v>80</v>
      </c>
      <c r="G10">
        <v>1180</v>
      </c>
    </row>
    <row r="11" spans="1:7" x14ac:dyDescent="0.3">
      <c r="A11" s="2" t="s">
        <v>7</v>
      </c>
      <c r="F11">
        <v>90</v>
      </c>
      <c r="G11">
        <v>1390</v>
      </c>
    </row>
    <row r="12" spans="1:7" x14ac:dyDescent="0.3">
      <c r="A12" t="s">
        <v>29</v>
      </c>
      <c r="B12" s="5">
        <v>4</v>
      </c>
      <c r="C12" t="s">
        <v>30</v>
      </c>
      <c r="F12">
        <v>100</v>
      </c>
      <c r="G12">
        <v>1600</v>
      </c>
    </row>
    <row r="13" spans="1:7" x14ac:dyDescent="0.3">
      <c r="A13" t="s">
        <v>33</v>
      </c>
      <c r="B13" s="3">
        <f>B12*B4*B3</f>
        <v>2400</v>
      </c>
      <c r="F13">
        <v>110</v>
      </c>
      <c r="G13">
        <v>1810</v>
      </c>
    </row>
    <row r="14" spans="1:7" x14ac:dyDescent="0.3">
      <c r="F14">
        <v>120</v>
      </c>
      <c r="G14">
        <v>2020</v>
      </c>
    </row>
    <row r="15" spans="1:7" x14ac:dyDescent="0.3">
      <c r="A15" s="2" t="s">
        <v>34</v>
      </c>
      <c r="B15" s="3">
        <f>B13-B9</f>
        <v>1600</v>
      </c>
      <c r="F15">
        <v>130</v>
      </c>
      <c r="G15">
        <v>2230</v>
      </c>
    </row>
    <row r="16" spans="1:7" x14ac:dyDescent="0.3">
      <c r="F16">
        <v>140</v>
      </c>
      <c r="G16">
        <v>2440</v>
      </c>
    </row>
    <row r="17" spans="6:7" x14ac:dyDescent="0.3">
      <c r="F17">
        <v>150</v>
      </c>
      <c r="G17">
        <v>2650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A5A6-0A52-4E1E-8571-C734C788092D}">
  <dimension ref="A1:N30"/>
  <sheetViews>
    <sheetView workbookViewId="0">
      <selection activeCell="C29" sqref="C29"/>
    </sheetView>
  </sheetViews>
  <sheetFormatPr defaultRowHeight="18.75" x14ac:dyDescent="0.3"/>
  <cols>
    <col min="1" max="1" width="11" bestFit="1" customWidth="1"/>
    <col min="2" max="2" width="11.09765625" bestFit="1" customWidth="1"/>
    <col min="3" max="3" width="29.3984375" bestFit="1" customWidth="1"/>
    <col min="4" max="4" width="13.3984375" customWidth="1"/>
    <col min="5" max="6" width="10.09765625" bestFit="1" customWidth="1"/>
  </cols>
  <sheetData>
    <row r="1" spans="1:6" ht="24" x14ac:dyDescent="0.4">
      <c r="A1" s="19" t="s">
        <v>36</v>
      </c>
      <c r="B1" s="19"/>
    </row>
    <row r="3" spans="1:6" x14ac:dyDescent="0.3">
      <c r="E3" s="15" t="s">
        <v>41</v>
      </c>
    </row>
    <row r="4" spans="1:6" x14ac:dyDescent="0.3">
      <c r="A4" t="s">
        <v>37</v>
      </c>
      <c r="B4" s="5">
        <v>30</v>
      </c>
      <c r="E4" s="16" t="s">
        <v>39</v>
      </c>
      <c r="F4" s="16" t="s">
        <v>40</v>
      </c>
    </row>
    <row r="5" spans="1:6" x14ac:dyDescent="0.3">
      <c r="A5" t="s">
        <v>44</v>
      </c>
      <c r="B5" s="5">
        <v>10</v>
      </c>
      <c r="E5" s="16">
        <v>0</v>
      </c>
      <c r="F5" s="17">
        <v>24</v>
      </c>
    </row>
    <row r="6" spans="1:6" x14ac:dyDescent="0.3">
      <c r="E6" s="16">
        <v>1000</v>
      </c>
      <c r="F6" s="17">
        <v>23</v>
      </c>
    </row>
    <row r="7" spans="1:6" x14ac:dyDescent="0.3">
      <c r="E7" s="16">
        <v>2000</v>
      </c>
      <c r="F7" s="17">
        <v>22.25</v>
      </c>
    </row>
    <row r="8" spans="1:6" x14ac:dyDescent="0.3">
      <c r="E8" s="16">
        <v>3000</v>
      </c>
      <c r="F8" s="17">
        <v>21.75</v>
      </c>
    </row>
    <row r="9" spans="1:6" x14ac:dyDescent="0.3">
      <c r="A9" t="s">
        <v>42</v>
      </c>
      <c r="B9" s="8">
        <v>500</v>
      </c>
      <c r="C9" t="s">
        <v>43</v>
      </c>
      <c r="E9" s="16">
        <v>4000</v>
      </c>
      <c r="F9" s="17">
        <v>21.3</v>
      </c>
    </row>
    <row r="10" spans="1:6" x14ac:dyDescent="0.3">
      <c r="A10" t="s">
        <v>38</v>
      </c>
      <c r="B10" s="8">
        <v>500</v>
      </c>
    </row>
    <row r="12" spans="1:6" x14ac:dyDescent="0.3">
      <c r="A12" t="s">
        <v>45</v>
      </c>
      <c r="B12">
        <f>MAX(B10-B9,0)</f>
        <v>0</v>
      </c>
      <c r="C12" t="str">
        <f ca="1">_xlfn.FORMULATEXT(B12)</f>
        <v>=MAX(B10-B9,0)</v>
      </c>
    </row>
    <row r="13" spans="1:6" x14ac:dyDescent="0.3">
      <c r="A13" t="s">
        <v>46</v>
      </c>
      <c r="B13">
        <f>IF(B9&gt;B10,0,B10-B9)</f>
        <v>0</v>
      </c>
      <c r="C13" t="str">
        <f ca="1">_xlfn.FORMULATEXT(B13)</f>
        <v>=IF(B9&gt;B10,0,B10-B9)</v>
      </c>
    </row>
    <row r="15" spans="1:6" x14ac:dyDescent="0.3">
      <c r="A15" t="s">
        <v>2</v>
      </c>
      <c r="B15" s="5">
        <f>VLOOKUP(B10,E4:F9,2,TRUE)*B10</f>
        <v>12000</v>
      </c>
      <c r="C15" t="str">
        <f ca="1">_xlfn.FORMULATEXT(B15)</f>
        <v>=VLOOKUP(B10,E4:F9,2,TRUE)*B10</v>
      </c>
    </row>
    <row r="17" spans="1:14" x14ac:dyDescent="0.3">
      <c r="A17" t="s">
        <v>7</v>
      </c>
      <c r="B17" s="3">
        <f>MIN(B10,B9)*B4+B12*B5</f>
        <v>15000</v>
      </c>
      <c r="C17" t="str">
        <f ca="1">_xlfn.FORMULATEXT(B17)</f>
        <v>=MIN(B10,B9)*B4+B12*B5</v>
      </c>
    </row>
    <row r="20" spans="1:14" x14ac:dyDescent="0.3">
      <c r="A20" t="s">
        <v>21</v>
      </c>
      <c r="B20" s="3">
        <f>B17-B15</f>
        <v>3000</v>
      </c>
      <c r="F20" s="27" t="s">
        <v>42</v>
      </c>
      <c r="G20" s="28"/>
      <c r="H20" s="28"/>
      <c r="I20" s="28"/>
      <c r="J20" s="28"/>
      <c r="K20" s="28"/>
      <c r="L20" s="28"/>
      <c r="M20" s="28"/>
      <c r="N20" s="29"/>
    </row>
    <row r="21" spans="1:14" x14ac:dyDescent="0.3">
      <c r="E21" s="23">
        <f>B20</f>
        <v>3000</v>
      </c>
      <c r="F21" s="20">
        <v>500</v>
      </c>
      <c r="G21" s="20">
        <v>1000</v>
      </c>
      <c r="H21" s="20">
        <v>1500</v>
      </c>
      <c r="I21" s="20">
        <v>2000</v>
      </c>
      <c r="J21" s="20">
        <v>2500</v>
      </c>
      <c r="K21" s="20">
        <v>3000</v>
      </c>
      <c r="L21" s="20">
        <v>3500</v>
      </c>
      <c r="M21" s="20">
        <v>4000</v>
      </c>
      <c r="N21" s="20">
        <v>4500</v>
      </c>
    </row>
    <row r="22" spans="1:14" x14ac:dyDescent="0.3">
      <c r="D22" s="24" t="s">
        <v>38</v>
      </c>
      <c r="E22" s="20">
        <v>500</v>
      </c>
      <c r="F22" s="3">
        <f t="dataTable" ref="F22:N30" dt2D="1" dtr="1" r1="B9" r2="B10"/>
        <v>3000</v>
      </c>
      <c r="G22" s="20">
        <v>3000</v>
      </c>
      <c r="H22" s="20">
        <v>3000</v>
      </c>
      <c r="I22" s="20">
        <v>3000</v>
      </c>
      <c r="J22" s="20">
        <v>3000</v>
      </c>
      <c r="K22" s="20">
        <v>3000</v>
      </c>
      <c r="L22" s="20">
        <v>3000</v>
      </c>
      <c r="M22" s="20">
        <v>3000</v>
      </c>
      <c r="N22" s="20">
        <v>3000</v>
      </c>
    </row>
    <row r="23" spans="1:14" x14ac:dyDescent="0.3">
      <c r="D23" s="25"/>
      <c r="E23" s="20">
        <v>1000</v>
      </c>
      <c r="F23" s="20">
        <v>-3000</v>
      </c>
      <c r="G23" s="20">
        <v>7000</v>
      </c>
      <c r="H23" s="20">
        <v>7000</v>
      </c>
      <c r="I23" s="20">
        <v>7000</v>
      </c>
      <c r="J23" s="20">
        <v>7000</v>
      </c>
      <c r="K23" s="20">
        <v>7000</v>
      </c>
      <c r="L23" s="20">
        <v>7000</v>
      </c>
      <c r="M23" s="20">
        <v>7000</v>
      </c>
      <c r="N23" s="20">
        <v>7000</v>
      </c>
    </row>
    <row r="24" spans="1:14" x14ac:dyDescent="0.3">
      <c r="D24" s="25"/>
      <c r="E24" s="20">
        <v>1500</v>
      </c>
      <c r="F24" s="20">
        <v>-9500</v>
      </c>
      <c r="G24" s="20">
        <v>500</v>
      </c>
      <c r="H24" s="20">
        <v>10500</v>
      </c>
      <c r="I24" s="20">
        <v>10500</v>
      </c>
      <c r="J24" s="20">
        <v>10500</v>
      </c>
      <c r="K24" s="20">
        <v>10500</v>
      </c>
      <c r="L24" s="20">
        <v>10500</v>
      </c>
      <c r="M24" s="20">
        <v>10500</v>
      </c>
      <c r="N24" s="20">
        <v>10500</v>
      </c>
    </row>
    <row r="25" spans="1:14" x14ac:dyDescent="0.3">
      <c r="D25" s="25"/>
      <c r="E25" s="20">
        <v>2000</v>
      </c>
      <c r="F25" s="20">
        <v>-14500</v>
      </c>
      <c r="G25" s="20">
        <v>-4500</v>
      </c>
      <c r="H25" s="20">
        <v>5500</v>
      </c>
      <c r="I25" s="20">
        <v>15500</v>
      </c>
      <c r="J25" s="20">
        <v>15500</v>
      </c>
      <c r="K25" s="20">
        <v>15500</v>
      </c>
      <c r="L25" s="20">
        <v>15500</v>
      </c>
      <c r="M25" s="20">
        <v>15500</v>
      </c>
      <c r="N25" s="20">
        <v>15500</v>
      </c>
    </row>
    <row r="26" spans="1:14" x14ac:dyDescent="0.3">
      <c r="D26" s="25"/>
      <c r="E26" s="20">
        <v>2500</v>
      </c>
      <c r="F26" s="20">
        <v>-20625</v>
      </c>
      <c r="G26" s="20">
        <v>-10625</v>
      </c>
      <c r="H26" s="20">
        <v>-625</v>
      </c>
      <c r="I26" s="20">
        <v>9375</v>
      </c>
      <c r="J26" s="20">
        <v>19375</v>
      </c>
      <c r="K26" s="20">
        <v>19375</v>
      </c>
      <c r="L26" s="20">
        <v>19375</v>
      </c>
      <c r="M26" s="20">
        <v>19375</v>
      </c>
      <c r="N26" s="20">
        <v>19375</v>
      </c>
    </row>
    <row r="27" spans="1:14" x14ac:dyDescent="0.3">
      <c r="D27" s="25"/>
      <c r="E27" s="20">
        <v>3000</v>
      </c>
      <c r="F27" s="20">
        <v>-25250</v>
      </c>
      <c r="G27" s="20">
        <v>-15250</v>
      </c>
      <c r="H27" s="20">
        <v>-5250</v>
      </c>
      <c r="I27" s="20">
        <v>4750</v>
      </c>
      <c r="J27" s="20">
        <v>14750</v>
      </c>
      <c r="K27" s="20">
        <v>24750</v>
      </c>
      <c r="L27" s="20">
        <v>24750</v>
      </c>
      <c r="M27" s="20">
        <v>24750</v>
      </c>
      <c r="N27" s="20">
        <v>24750</v>
      </c>
    </row>
    <row r="28" spans="1:14" x14ac:dyDescent="0.3">
      <c r="D28" s="25"/>
      <c r="E28" s="20">
        <v>3500</v>
      </c>
      <c r="F28" s="20">
        <v>-31125</v>
      </c>
      <c r="G28" s="20">
        <v>-21125</v>
      </c>
      <c r="H28" s="20">
        <v>-11125</v>
      </c>
      <c r="I28" s="20">
        <v>-1125</v>
      </c>
      <c r="J28" s="20">
        <v>8875</v>
      </c>
      <c r="K28" s="20">
        <v>18875</v>
      </c>
      <c r="L28" s="20">
        <v>28875</v>
      </c>
      <c r="M28" s="20">
        <v>28875</v>
      </c>
      <c r="N28" s="20">
        <v>28875</v>
      </c>
    </row>
    <row r="29" spans="1:14" x14ac:dyDescent="0.3">
      <c r="D29" s="25"/>
      <c r="E29" s="20">
        <v>4000</v>
      </c>
      <c r="F29" s="20">
        <v>-35200</v>
      </c>
      <c r="G29" s="20">
        <v>-25200</v>
      </c>
      <c r="H29" s="20">
        <v>-15200</v>
      </c>
      <c r="I29" s="20">
        <v>-5200</v>
      </c>
      <c r="J29" s="20">
        <v>4800</v>
      </c>
      <c r="K29" s="20">
        <v>14800</v>
      </c>
      <c r="L29" s="20">
        <v>24800</v>
      </c>
      <c r="M29" s="20">
        <v>34800</v>
      </c>
      <c r="N29" s="20">
        <v>34800</v>
      </c>
    </row>
    <row r="30" spans="1:14" x14ac:dyDescent="0.3">
      <c r="D30" s="26"/>
      <c r="E30" s="20">
        <v>4500</v>
      </c>
      <c r="F30" s="20">
        <v>-40850</v>
      </c>
      <c r="G30" s="20">
        <v>-30850</v>
      </c>
      <c r="H30" s="20">
        <v>-20850</v>
      </c>
      <c r="I30" s="20">
        <v>-10850</v>
      </c>
      <c r="J30" s="20">
        <v>-850</v>
      </c>
      <c r="K30" s="20">
        <v>9150</v>
      </c>
      <c r="L30" s="20">
        <v>19150</v>
      </c>
      <c r="M30" s="20">
        <v>29150</v>
      </c>
      <c r="N30" s="20">
        <v>39150</v>
      </c>
    </row>
  </sheetData>
  <mergeCells count="3">
    <mergeCell ref="A1:B1"/>
    <mergeCell ref="F20:N20"/>
    <mergeCell ref="D22:D30"/>
  </mergeCells>
  <conditionalFormatting sqref="F22:N3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013D-7031-44B5-9000-31B6493B5690}">
  <dimension ref="A1:K28"/>
  <sheetViews>
    <sheetView tabSelected="1" workbookViewId="0">
      <selection activeCell="B27" sqref="B27"/>
    </sheetView>
  </sheetViews>
  <sheetFormatPr defaultRowHeight="18.75" x14ac:dyDescent="0.3"/>
  <cols>
    <col min="1" max="1" width="21.5" bestFit="1" customWidth="1"/>
    <col min="2" max="2" width="11.09765625" bestFit="1" customWidth="1"/>
    <col min="3" max="3" width="15.19921875" bestFit="1" customWidth="1"/>
    <col min="6" max="6" width="10.69921875" bestFit="1" customWidth="1"/>
  </cols>
  <sheetData>
    <row r="1" spans="1:11" ht="26.25" x14ac:dyDescent="0.3">
      <c r="A1" s="30" t="s">
        <v>47</v>
      </c>
      <c r="B1" s="30"/>
      <c r="C1" s="30"/>
    </row>
    <row r="3" spans="1:11" x14ac:dyDescent="0.3">
      <c r="A3" t="s">
        <v>48</v>
      </c>
      <c r="B3" s="8">
        <v>3</v>
      </c>
    </row>
    <row r="4" spans="1:11" x14ac:dyDescent="0.3">
      <c r="A4" t="s">
        <v>49</v>
      </c>
      <c r="B4">
        <f>100000*B3</f>
        <v>300000</v>
      </c>
      <c r="G4" s="21" t="s">
        <v>50</v>
      </c>
      <c r="H4" s="21"/>
      <c r="I4" s="21"/>
      <c r="J4" s="21"/>
      <c r="K4" s="21"/>
    </row>
    <row r="5" spans="1:11" x14ac:dyDescent="0.3">
      <c r="F5" s="22">
        <f>B28</f>
        <v>-7025</v>
      </c>
      <c r="G5" s="20">
        <v>500</v>
      </c>
      <c r="H5" s="20">
        <v>1000</v>
      </c>
      <c r="I5" s="20">
        <v>1500</v>
      </c>
      <c r="J5" s="20">
        <v>2000</v>
      </c>
      <c r="K5" s="20">
        <v>2500</v>
      </c>
    </row>
    <row r="6" spans="1:11" x14ac:dyDescent="0.3">
      <c r="E6" s="31" t="s">
        <v>66</v>
      </c>
      <c r="F6" s="20">
        <v>1</v>
      </c>
      <c r="G6" s="20">
        <f t="dataTable" ref="G6:K10" dt2D="1" dtr="1" r1="B7" r2="B3"/>
        <v>-2800</v>
      </c>
      <c r="H6" s="20">
        <v>-2800</v>
      </c>
      <c r="I6" s="20">
        <v>-2800</v>
      </c>
      <c r="J6" s="20">
        <v>-2800</v>
      </c>
      <c r="K6" s="20">
        <v>-2800</v>
      </c>
    </row>
    <row r="7" spans="1:11" x14ac:dyDescent="0.3">
      <c r="A7" t="s">
        <v>50</v>
      </c>
      <c r="B7" s="8">
        <v>500</v>
      </c>
      <c r="C7" t="s">
        <v>53</v>
      </c>
      <c r="E7" s="31"/>
      <c r="F7" s="20">
        <v>2</v>
      </c>
      <c r="G7" s="20">
        <v>-2025</v>
      </c>
      <c r="H7" s="20">
        <v>-800</v>
      </c>
      <c r="I7" s="20">
        <v>-800</v>
      </c>
      <c r="J7" s="20">
        <v>-800</v>
      </c>
      <c r="K7" s="20">
        <v>-800</v>
      </c>
    </row>
    <row r="8" spans="1:11" x14ac:dyDescent="0.3">
      <c r="A8" t="s">
        <v>51</v>
      </c>
      <c r="B8">
        <f>365*B7</f>
        <v>182500</v>
      </c>
      <c r="E8" s="31"/>
      <c r="F8" s="20">
        <v>3</v>
      </c>
      <c r="G8" s="20">
        <v>-7025</v>
      </c>
      <c r="H8" s="20">
        <v>1200</v>
      </c>
      <c r="I8" s="20">
        <v>1200</v>
      </c>
      <c r="J8" s="20">
        <v>1200</v>
      </c>
      <c r="K8" s="20">
        <v>1200</v>
      </c>
    </row>
    <row r="9" spans="1:11" x14ac:dyDescent="0.3">
      <c r="E9" s="31"/>
      <c r="F9" s="20">
        <v>4</v>
      </c>
      <c r="G9" s="20">
        <v>-12025</v>
      </c>
      <c r="H9" s="20">
        <v>750</v>
      </c>
      <c r="I9" s="20">
        <v>3200</v>
      </c>
      <c r="J9" s="20">
        <v>3200</v>
      </c>
      <c r="K9" s="20">
        <v>3200</v>
      </c>
    </row>
    <row r="10" spans="1:11" x14ac:dyDescent="0.3">
      <c r="A10" t="s">
        <v>52</v>
      </c>
      <c r="B10">
        <f>MIN(B4,B8)</f>
        <v>182500</v>
      </c>
      <c r="E10" s="31"/>
      <c r="F10" s="20">
        <v>5</v>
      </c>
      <c r="G10" s="20">
        <v>-17025</v>
      </c>
      <c r="H10" s="20">
        <v>-4250</v>
      </c>
      <c r="I10" s="20">
        <v>5200</v>
      </c>
      <c r="J10" s="20">
        <v>5200</v>
      </c>
      <c r="K10" s="20">
        <v>5200</v>
      </c>
    </row>
    <row r="11" spans="1:11" x14ac:dyDescent="0.3">
      <c r="A11" t="s">
        <v>46</v>
      </c>
      <c r="B11">
        <f>IF(B8&gt;B4,B4,B8)</f>
        <v>182500</v>
      </c>
    </row>
    <row r="14" spans="1:11" x14ac:dyDescent="0.3">
      <c r="A14" s="2" t="s">
        <v>2</v>
      </c>
    </row>
    <row r="15" spans="1:11" x14ac:dyDescent="0.3">
      <c r="A15" t="s">
        <v>54</v>
      </c>
      <c r="B15" s="5">
        <v>400</v>
      </c>
      <c r="C15" t="s">
        <v>59</v>
      </c>
    </row>
    <row r="16" spans="1:11" x14ac:dyDescent="0.3">
      <c r="A16" t="s">
        <v>55</v>
      </c>
    </row>
    <row r="17" spans="1:3" x14ac:dyDescent="0.3">
      <c r="A17" t="s">
        <v>56</v>
      </c>
      <c r="B17" s="5">
        <v>5000</v>
      </c>
      <c r="C17" t="s">
        <v>60</v>
      </c>
    </row>
    <row r="18" spans="1:3" x14ac:dyDescent="0.3">
      <c r="A18" t="s">
        <v>57</v>
      </c>
      <c r="B18" s="5">
        <v>0.03</v>
      </c>
      <c r="C18" t="s">
        <v>61</v>
      </c>
    </row>
    <row r="20" spans="1:3" x14ac:dyDescent="0.3">
      <c r="A20" t="s">
        <v>58</v>
      </c>
      <c r="B20" s="3">
        <f>12*B15+B17*B3+B10*B18</f>
        <v>25275</v>
      </c>
      <c r="C20" t="s">
        <v>62</v>
      </c>
    </row>
    <row r="23" spans="1:3" x14ac:dyDescent="0.3">
      <c r="A23" s="2" t="s">
        <v>7</v>
      </c>
    </row>
    <row r="24" spans="1:3" x14ac:dyDescent="0.3">
      <c r="A24" t="s">
        <v>63</v>
      </c>
      <c r="B24" s="5">
        <v>0.1</v>
      </c>
      <c r="C24" t="s">
        <v>61</v>
      </c>
    </row>
    <row r="26" spans="1:3" x14ac:dyDescent="0.3">
      <c r="A26" t="s">
        <v>64</v>
      </c>
      <c r="B26" s="3">
        <f>B24*B10</f>
        <v>18250</v>
      </c>
      <c r="C26" t="s">
        <v>62</v>
      </c>
    </row>
    <row r="28" spans="1:3" x14ac:dyDescent="0.3">
      <c r="A28" s="2" t="s">
        <v>65</v>
      </c>
      <c r="B28" s="3">
        <f>B26-B20</f>
        <v>-7025</v>
      </c>
      <c r="C28" t="s">
        <v>62</v>
      </c>
    </row>
  </sheetData>
  <mergeCells count="3">
    <mergeCell ref="A1:C1"/>
    <mergeCell ref="E6:E10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1-WhatIfAnalysis</vt:lpstr>
      <vt:lpstr>2-WhatIfAnalysis</vt:lpstr>
      <vt:lpstr>3-TwoWayTable</vt:lpstr>
      <vt:lpstr>4-TwoWayTable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G</dc:creator>
  <cp:lastModifiedBy>Babak G</cp:lastModifiedBy>
  <dcterms:created xsi:type="dcterms:W3CDTF">2025-07-25T23:13:14Z</dcterms:created>
  <dcterms:modified xsi:type="dcterms:W3CDTF">2025-07-27T01:55:22Z</dcterms:modified>
</cp:coreProperties>
</file>