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Videos\New folder (8)\my_projects\Excel Projects\"/>
    </mc:Choice>
  </mc:AlternateContent>
  <xr:revisionPtr revIDLastSave="0" documentId="13_ncr:1_{326F95CE-11A0-485F-9AB6-23FCDF2FB6E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" sheetId="1" r:id="rId1"/>
    <sheet name="piepivot" sheetId="2" r:id="rId2"/>
    <sheet name="linepivot" sheetId="3" r:id="rId3"/>
  </sheets>
  <definedNames>
    <definedName name="_xlnm._FilterDatabase" localSheetId="0" hidden="1">data!$A$1:$K$172</definedName>
  </definedNames>
  <calcPr calcId="181029" concurrentCalc="0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<sst xmlns="http://schemas.openxmlformats.org/spreadsheetml/2006/main" count="893" uniqueCount="55">
  <si>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</si>
  <si>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</si>
  <si>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</si>
  <si>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</si>
  <si>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</si>
  <si>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</si>
  <si>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</si>
  <si>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</si>
  <si>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</si>
  <si>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</si>
  <si>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</si>
  <si>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</si>
  <si>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</si>
  <si>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</si>
  <si>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</si>
  <si>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</si>
  <si>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</si>
  <si>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</si>
  <si>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</si>
  <si>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</si>
  <si>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</si>
  <si>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</si>
  <si>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</si>
  <si>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</si>
  <si>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</si>
  <si>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</si>
  <si>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</si>
  <si>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</si>
  <si>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</si>
  <si>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</si>
  <si>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</si>
  <si>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</si>
  <si>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</si>
  <si>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</si>
  <si>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</si>
  <si>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</si>
  <si>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</si>
  <si>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</si>
  <si>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</si>
  <si>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</si>
  <si>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</si>
  <si>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</si>
  <si>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</si>
  <si>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</si>
  <si>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</si>
  <si>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</si>
  <si>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</si>
  <si>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</si>
  <si>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</si>
  <si>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</si>
  <si>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</si>
  <si>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</si>
  <si>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</si>
  <si>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Mr Tosin</t>
  </si>
  <si>
    <t>Sum of Store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</si>
</sst>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44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3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29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29"/>
        <scheme val="minor"/>
      </font>
      <numFmt numFmtId="19" formatCode="m/d/yyyy"/>
    </dxf>
    <dxf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5(sales report).xlsx]piepivot!PivotTable1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B68-47C4-9AAF-A372BC2A7E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B68-47C4-9AAF-A372BC2A7E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B68-47C4-9AAF-A372BC2A7E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B68-47C4-9AAF-A372BC2A7E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piepivot!$A$4:$A$8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piepivot!$B$4:$B$8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6-4289-806C-AAA37235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5(sales report).xlsx]linepivot!linepivot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linepivot!$B$3</c:f>
              <c:strCache>
                <c:ptCount val="1"/>
                <c:pt idx="0">
                  <c:v>Sum of Store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linepivot!$A$4:$A$16</c:f>
              <c:strCache>
                <c:ptCount val="12"/>
                <c:pt idx="0">
                  <c:v>Jan</c:v>
                </c:pt>
                <c:pt idx="1">
                  <c:v>April</c:v>
                </c:pt>
                <c:pt idx="2">
                  <c:v>Feb</c:v>
                </c:pt>
                <c:pt idx="3">
                  <c:v>Mar</c:v>
                </c:pt>
                <c:pt idx="4">
                  <c:v>May</c:v>
                </c:pt>
                <c:pt idx="5">
                  <c:v>Aug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June</c:v>
                </c:pt>
                <c:pt idx="10">
                  <c:v>July</c:v>
                </c:pt>
                <c:pt idx="11">
                  <c:v>Sept</c:v>
                </c:pt>
              </c:strCache>
            </c:strRef>
          </c:cat>
          <c:val>
            <c:numRef>
              <c:f>linepivot!$B$4:$B$16</c:f>
              <c:numCache>
                <c:formatCode>#,##0</c:formatCode>
                <c:ptCount val="12"/>
                <c:pt idx="0">
                  <c:v>932</c:v>
                </c:pt>
                <c:pt idx="1">
                  <c:v>269.79999999999995</c:v>
                </c:pt>
                <c:pt idx="2">
                  <c:v>605.5</c:v>
                </c:pt>
                <c:pt idx="3">
                  <c:v>1235.5999999999999</c:v>
                </c:pt>
                <c:pt idx="4">
                  <c:v>200.70000000000002</c:v>
                </c:pt>
                <c:pt idx="5">
                  <c:v>1578.1999999999998</c:v>
                </c:pt>
                <c:pt idx="6">
                  <c:v>676.3</c:v>
                </c:pt>
                <c:pt idx="7">
                  <c:v>957.9</c:v>
                </c:pt>
                <c:pt idx="8">
                  <c:v>552.29999999999995</c:v>
                </c:pt>
                <c:pt idx="9">
                  <c:v>245.89999999999998</c:v>
                </c:pt>
                <c:pt idx="10">
                  <c:v>2526.1000000000004</c:v>
                </c:pt>
                <c:pt idx="11">
                  <c:v>973.59999999999991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F-4CED-99DB-CEDB8330A0A9}"/>
            </c:ext>
          </c:extLst>
        </c:ser>
        <c:ser>
          <c:idx val="1"/>
          <c:order val="1"/>
          <c:tx>
            <c:strRef>
              <c:f>linepivot!$C$3</c:f>
              <c:strCache>
                <c:ptCount val="1"/>
                <c:pt idx="0">
                  <c:v>Sum of Sale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linepivot!$A$4:$A$16</c:f>
              <c:strCache>
                <c:ptCount val="12"/>
                <c:pt idx="0">
                  <c:v>Jan</c:v>
                </c:pt>
                <c:pt idx="1">
                  <c:v>April</c:v>
                </c:pt>
                <c:pt idx="2">
                  <c:v>Feb</c:v>
                </c:pt>
                <c:pt idx="3">
                  <c:v>Mar</c:v>
                </c:pt>
                <c:pt idx="4">
                  <c:v>May</c:v>
                </c:pt>
                <c:pt idx="5">
                  <c:v>Aug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June</c:v>
                </c:pt>
                <c:pt idx="10">
                  <c:v>July</c:v>
                </c:pt>
                <c:pt idx="11">
                  <c:v>Sept</c:v>
                </c:pt>
              </c:strCache>
            </c:strRef>
          </c:cat>
          <c:val>
            <c:numRef>
              <c:f>linepivot!$C$4:$C$16</c:f>
              <c:numCache>
                <c:formatCode>#,##0</c:formatCode>
                <c:ptCount val="12"/>
                <c:pt idx="0">
                  <c:v>1418.6999999999998</c:v>
                </c:pt>
                <c:pt idx="1">
                  <c:v>510.7</c:v>
                </c:pt>
                <c:pt idx="2">
                  <c:v>971.19999999999993</c:v>
                </c:pt>
                <c:pt idx="3">
                  <c:v>1875.4</c:v>
                </c:pt>
                <c:pt idx="4">
                  <c:v>347.40000000000003</c:v>
                </c:pt>
                <c:pt idx="5">
                  <c:v>2513.6000000000004</c:v>
                </c:pt>
                <c:pt idx="6">
                  <c:v>1153.4000000000001</c:v>
                </c:pt>
                <c:pt idx="7">
                  <c:v>1477.1999999999998</c:v>
                </c:pt>
                <c:pt idx="8">
                  <c:v>898.4</c:v>
                </c:pt>
                <c:pt idx="9">
                  <c:v>409.50000000000006</c:v>
                </c:pt>
                <c:pt idx="10">
                  <c:v>3992.3</c:v>
                </c:pt>
                <c:pt idx="11">
                  <c:v>1542.8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F-4CED-99DB-CEDB8330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37976"/>
        <c:axId val="407741912"/>
      </c:lineChart>
      <c:catAx>
        <c:axId val="40773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41912"/>
        <c:crosses val="autoZero"/>
        <c:auto val="1"/>
        <c:lblAlgn val="ctr"/>
        <c:lblOffset val="100"/>
        <c:noMultiLvlLbl val="0"/>
      </c:catAx>
      <c:valAx>
        <c:axId val="40774191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3290244969378825E-2"/>
          <c:y val="2.3148148148148147E-2"/>
          <c:w val="0.5478637357830271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</xdr:row>
      <xdr:rowOff>28575</xdr:rowOff>
    </xdr:from>
    <xdr:to>
      <xdr:col>10</xdr:col>
      <xdr:colOff>142875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C58EF-52C9-4970-B20D-3C66F7B5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1</xdr:row>
      <xdr:rowOff>23812</xdr:rowOff>
    </xdr:from>
    <xdr:to>
      <xdr:col>10</xdr:col>
      <xdr:colOff>538162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4BB7C-89A1-4A45-9DC9-EBED70BFA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83.625246990741" createdVersion="7" refreshedVersion="7" minRefreshableVersion="3" recordCount="171" xr:uid="{CE90BB66-2D78-4464-BB9E-9A30547B6CFD}">
  <cacheSource type="worksheet">
    <worksheetSource ref="A1:K172" sheet="data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96.06465497685" createdVersion="7" refreshedVersion="7" minRefreshableVersion="3" recordCount="171" xr:uid="{9472F683-7567-455F-9D23-10FE41B54CFA}">
  <cacheSource type="worksheet">
    <worksheetSource name="Table1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n v="98.4"/>
    <n v="40.100000000000009"/>
    <n v="8.0200000000000014"/>
    <s v="Chalie"/>
    <s v="Barns"/>
    <s v="NM"/>
  </r>
  <r>
    <x v="0"/>
    <n v="1002"/>
    <n v="2877"/>
    <s v="Net"/>
    <n v="11.4"/>
    <n v="16.3"/>
    <n v="4.9000000000000004"/>
    <n v="0.49000000000000005"/>
    <s v="Juan"/>
    <s v="Hernandez"/>
    <s v="CA"/>
  </r>
  <r>
    <x v="0"/>
    <n v="1003"/>
    <n v="2499"/>
    <s v="8 ft Hose"/>
    <n v="6.2"/>
    <n v="9.1999999999999993"/>
    <n v="2.9999999999999991"/>
    <n v="0.29999999999999993"/>
    <s v="Doug"/>
    <s v="Smith"/>
    <s v="AZ"/>
  </r>
  <r>
    <x v="0"/>
    <n v="1004"/>
    <n v="8722"/>
    <s v="Water Pump"/>
    <n v="344"/>
    <n v="502"/>
    <n v="158"/>
    <n v="31.6"/>
    <s v="Chalie"/>
    <s v="Barns"/>
    <s v="AZ"/>
  </r>
  <r>
    <x v="0"/>
    <n v="1005"/>
    <n v="1109"/>
    <s v="Chlorine Test Kit"/>
    <n v="3"/>
    <n v="8"/>
    <n v="5"/>
    <n v="0.5"/>
    <s v="Doug"/>
    <s v="Smith"/>
    <s v="AZ"/>
  </r>
  <r>
    <x v="0"/>
    <n v="1006"/>
    <n v="9822"/>
    <s v="Pool Cover"/>
    <n v="58.3"/>
    <n v="98.4"/>
    <n v="40.100000000000009"/>
    <n v="8.0200000000000014"/>
    <s v="Doug"/>
    <s v="Smith"/>
    <s v="AZ"/>
  </r>
  <r>
    <x v="0"/>
    <n v="1007"/>
    <n v="1109"/>
    <s v="Chlorine Test Kit"/>
    <n v="3"/>
    <n v="8"/>
    <n v="5"/>
    <n v="0.5"/>
    <s v="Hellen"/>
    <s v="Johnson"/>
    <s v="NM"/>
  </r>
  <r>
    <x v="0"/>
    <n v="1008"/>
    <n v="2877"/>
    <s v="Net"/>
    <n v="11.4"/>
    <n v="16.3"/>
    <n v="4.9000000000000004"/>
    <n v="0.49000000000000005"/>
    <s v="Doug"/>
    <s v="Smith"/>
    <s v="NM"/>
  </r>
  <r>
    <x v="0"/>
    <n v="1009"/>
    <n v="1109"/>
    <s v="Chlorine Test Kit"/>
    <n v="3"/>
    <n v="8"/>
    <n v="5"/>
    <n v="0.5"/>
    <s v="Doug"/>
    <s v="Smith"/>
    <s v="AZ"/>
  </r>
  <r>
    <x v="0"/>
    <n v="1010"/>
    <n v="2877"/>
    <s v="Net"/>
    <n v="11.4"/>
    <n v="16.3"/>
    <n v="4.9000000000000004"/>
    <n v="0.49000000000000005"/>
    <s v="Juan"/>
    <s v="Hernandez"/>
    <s v="CO"/>
  </r>
  <r>
    <x v="0"/>
    <n v="1011"/>
    <n v="2877"/>
    <s v="Net"/>
    <n v="11.4"/>
    <n v="16.3"/>
    <n v="4.9000000000000004"/>
    <n v="0.49000000000000005"/>
    <s v="Juan"/>
    <s v="Hernandez"/>
    <s v="AZ"/>
  </r>
  <r>
    <x v="0"/>
    <n v="1012"/>
    <n v="4421"/>
    <s v="Skimmer"/>
    <n v="45"/>
    <n v="87"/>
    <n v="42"/>
    <n v="8.4"/>
    <s v="Doug"/>
    <s v="Smith"/>
    <s v="NM"/>
  </r>
  <r>
    <x v="0"/>
    <n v="1013"/>
    <n v="9212"/>
    <s v="1 Gal Muratic Acid"/>
    <n v="4"/>
    <n v="7"/>
    <n v="3"/>
    <n v="0.30000000000000004"/>
    <s v="Hellen"/>
    <s v="Johnson"/>
    <s v="CO"/>
  </r>
  <r>
    <x v="0"/>
    <n v="1014"/>
    <n v="8722"/>
    <s v="Water Pump"/>
    <n v="344"/>
    <n v="502"/>
    <n v="158"/>
    <n v="31.6"/>
    <s v="Chalie"/>
    <s v="Barns"/>
    <s v="CA"/>
  </r>
  <r>
    <x v="0"/>
    <n v="1015"/>
    <n v="2877"/>
    <s v="Net"/>
    <n v="11.4"/>
    <n v="16.3"/>
    <n v="4.9000000000000004"/>
    <n v="0.49000000000000005"/>
    <s v="Hellen"/>
    <s v="Johnson"/>
    <s v="AZ"/>
  </r>
  <r>
    <x v="0"/>
    <n v="1016"/>
    <n v="2499"/>
    <s v="8 ft Hose"/>
    <n v="6.2"/>
    <n v="9.1999999999999993"/>
    <n v="2.9999999999999991"/>
    <n v="0.29999999999999993"/>
    <s v="Doug"/>
    <s v="Smith"/>
    <s v="CA"/>
  </r>
  <r>
    <x v="1"/>
    <n v="1017"/>
    <n v="2242"/>
    <s v="AutoVac"/>
    <n v="60"/>
    <n v="124"/>
    <n v="64"/>
    <n v="12.8"/>
    <s v="Juan"/>
    <s v="Hernandez"/>
    <s v="NM"/>
  </r>
  <r>
    <x v="1"/>
    <n v="1018"/>
    <n v="1109"/>
    <s v="Chlorine Test Kit"/>
    <n v="3"/>
    <n v="8"/>
    <n v="5"/>
    <n v="0.5"/>
    <s v="Doug"/>
    <s v="Smith"/>
    <s v="CA"/>
  </r>
  <r>
    <x v="1"/>
    <n v="1019"/>
    <n v="2499"/>
    <s v="8 ft Hose"/>
    <n v="6.2"/>
    <n v="9.1999999999999993"/>
    <n v="2.9999999999999991"/>
    <n v="0.29999999999999993"/>
    <s v="Doug"/>
    <s v="Smith"/>
    <s v="CO"/>
  </r>
  <r>
    <x v="1"/>
    <n v="1020"/>
    <n v="2499"/>
    <s v="8 ft Hose"/>
    <n v="6.2"/>
    <n v="9.1999999999999993"/>
    <n v="2.9999999999999991"/>
    <n v="0.29999999999999993"/>
    <s v="Doug"/>
    <s v="Smith"/>
    <s v="NV"/>
  </r>
  <r>
    <x v="1"/>
    <n v="1021"/>
    <n v="1109"/>
    <s v="Chlorine Test Kit"/>
    <n v="3"/>
    <n v="8"/>
    <n v="5"/>
    <n v="0.5"/>
    <s v="Juan"/>
    <s v="Hernandez"/>
    <s v="CO"/>
  </r>
  <r>
    <x v="1"/>
    <n v="1022"/>
    <n v="2877"/>
    <s v="Net"/>
    <n v="11.4"/>
    <n v="16.3"/>
    <n v="4.9000000000000004"/>
    <n v="0.49000000000000005"/>
    <s v="Doug"/>
    <s v="Smith"/>
    <s v="UT"/>
  </r>
  <r>
    <x v="1"/>
    <n v="1023"/>
    <n v="1109"/>
    <s v="Chlorine Test Kit"/>
    <n v="3"/>
    <n v="8"/>
    <n v="5"/>
    <n v="0.5"/>
    <s v="Hellen"/>
    <s v="Johnson"/>
    <s v="NM"/>
  </r>
  <r>
    <x v="1"/>
    <n v="1024"/>
    <n v="9212"/>
    <s v="1 Gal Muratic Acid"/>
    <n v="4"/>
    <n v="7"/>
    <n v="3"/>
    <n v="0.30000000000000004"/>
    <s v="Juan"/>
    <s v="Hernandez"/>
    <s v="UT"/>
  </r>
  <r>
    <x v="1"/>
    <n v="1025"/>
    <n v="2877"/>
    <s v="Net"/>
    <n v="11.4"/>
    <n v="16.3"/>
    <n v="4.9000000000000004"/>
    <n v="0.49000000000000005"/>
    <s v="Hellen"/>
    <s v="Johnson"/>
    <s v="NV"/>
  </r>
  <r>
    <x v="1"/>
    <n v="1026"/>
    <n v="6119"/>
    <s v="Algea Killer 8 oz"/>
    <n v="9"/>
    <n v="14"/>
    <n v="5"/>
    <n v="0.5"/>
    <s v="Hellen"/>
    <s v="Johnson"/>
    <s v="NM"/>
  </r>
  <r>
    <x v="1"/>
    <n v="1027"/>
    <n v="6119"/>
    <s v="Algea Killer 8 oz"/>
    <n v="9"/>
    <n v="14"/>
    <n v="5"/>
    <n v="0.5"/>
    <s v="Chalie"/>
    <s v="Barns"/>
    <s v="NV"/>
  </r>
  <r>
    <x v="1"/>
    <n v="1028"/>
    <n v="8722"/>
    <s v="Water Pump"/>
    <n v="344"/>
    <n v="502"/>
    <n v="158"/>
    <n v="31.6"/>
    <s v="Chalie"/>
    <s v="Barns"/>
    <s v="AZ"/>
  </r>
  <r>
    <x v="1"/>
    <n v="1029"/>
    <n v="2499"/>
    <s v="8 ft Hose"/>
    <n v="6.2"/>
    <n v="9.1999999999999993"/>
    <n v="2.9999999999999991"/>
    <n v="0.29999999999999993"/>
    <s v="Juan"/>
    <s v="Hernandez"/>
    <s v="AZ"/>
  </r>
  <r>
    <x v="1"/>
    <n v="1030"/>
    <n v="4421"/>
    <s v="Skimmer"/>
    <n v="45"/>
    <n v="87"/>
    <n v="42"/>
    <n v="8.4"/>
    <s v="Juan"/>
    <s v="Hernandez"/>
    <s v="NV"/>
  </r>
  <r>
    <x v="1"/>
    <n v="1031"/>
    <n v="1109"/>
    <s v="Chlorine Test Kit"/>
    <n v="3"/>
    <n v="8"/>
    <n v="5"/>
    <n v="0.5"/>
    <s v="Juan"/>
    <s v="Hernandez"/>
    <s v="CA"/>
  </r>
  <r>
    <x v="1"/>
    <n v="1032"/>
    <n v="2877"/>
    <s v="Net"/>
    <n v="11.4"/>
    <n v="16.3"/>
    <n v="4.9000000000000004"/>
    <n v="0.49000000000000005"/>
    <s v="Chalie"/>
    <s v="Barns"/>
    <s v="AZ"/>
  </r>
  <r>
    <x v="1"/>
    <n v="1033"/>
    <n v="9822"/>
    <s v="Pool Cover"/>
    <n v="58.3"/>
    <n v="98.4"/>
    <n v="40.100000000000009"/>
    <n v="8.0200000000000014"/>
    <s v="Juan"/>
    <s v="Hernandez"/>
    <s v="CA"/>
  </r>
  <r>
    <x v="1"/>
    <n v="1034"/>
    <n v="2877"/>
    <s v="Net"/>
    <n v="11.4"/>
    <n v="16.3"/>
    <n v="4.9000000000000004"/>
    <n v="0.49000000000000005"/>
    <s v="Juan"/>
    <s v="Hernandez"/>
    <s v="CO"/>
  </r>
  <r>
    <x v="2"/>
    <n v="1035"/>
    <n v="2499"/>
    <s v="8 ft Hose"/>
    <n v="6.2"/>
    <n v="9.1999999999999993"/>
    <n v="2.9999999999999991"/>
    <n v="0.29999999999999993"/>
    <s v="Hellen"/>
    <s v="Johnson"/>
    <s v="CA"/>
  </r>
  <r>
    <x v="2"/>
    <n v="1036"/>
    <n v="2499"/>
    <s v="8 ft Hose"/>
    <n v="6.2"/>
    <n v="9.1999999999999993"/>
    <n v="2.9999999999999991"/>
    <n v="0.29999999999999993"/>
    <s v="Juan"/>
    <s v="Hernandez"/>
    <s v="NV"/>
  </r>
  <r>
    <x v="2"/>
    <n v="1037"/>
    <n v="6622"/>
    <s v="5 Gal Chlorine"/>
    <n v="42"/>
    <n v="77"/>
    <n v="35"/>
    <n v="7"/>
    <s v="Juan"/>
    <s v="Hernandez"/>
    <s v="NV"/>
  </r>
  <r>
    <x v="2"/>
    <n v="1038"/>
    <n v="2499"/>
    <s v="8 ft Hose"/>
    <n v="6.2"/>
    <n v="9.1999999999999993"/>
    <n v="2.9999999999999991"/>
    <n v="0.29999999999999993"/>
    <s v="Juan"/>
    <s v="Hernandez"/>
    <s v="NV"/>
  </r>
  <r>
    <x v="2"/>
    <n v="1039"/>
    <n v="2877"/>
    <s v="Net"/>
    <n v="11.4"/>
    <n v="16.3"/>
    <n v="4.9000000000000004"/>
    <n v="0.49000000000000005"/>
    <s v="Juan"/>
    <s v="Hernandez"/>
    <s v="CA"/>
  </r>
  <r>
    <x v="2"/>
    <n v="1040"/>
    <n v="1109"/>
    <s v="Chlorine Test Kit"/>
    <n v="3"/>
    <n v="8"/>
    <n v="5"/>
    <n v="0.5"/>
    <s v="Juan"/>
    <s v="Hernandez"/>
    <s v="AZ"/>
  </r>
  <r>
    <x v="2"/>
    <n v="1041"/>
    <n v="2499"/>
    <s v="8 ft Hose"/>
    <n v="6.2"/>
    <n v="9.1999999999999993"/>
    <n v="2.9999999999999991"/>
    <n v="0.29999999999999993"/>
    <s v="Chalie"/>
    <s v="Barns"/>
    <s v="NM"/>
  </r>
  <r>
    <x v="2"/>
    <n v="1042"/>
    <n v="8722"/>
    <s v="Water Pump"/>
    <n v="344"/>
    <n v="502"/>
    <n v="158"/>
    <n v="31.6"/>
    <s v="Doug"/>
    <s v="Smith"/>
    <s v="NM"/>
  </r>
  <r>
    <x v="2"/>
    <n v="1043"/>
    <n v="2242"/>
    <s v="AutoVac"/>
    <n v="60"/>
    <n v="124"/>
    <n v="64"/>
    <n v="12.8"/>
    <s v="Doug"/>
    <s v="Smith"/>
    <s v="CA"/>
  </r>
  <r>
    <x v="2"/>
    <n v="1044"/>
    <n v="2877"/>
    <s v="Net"/>
    <n v="11.4"/>
    <n v="16.3"/>
    <n v="4.9000000000000004"/>
    <n v="0.49000000000000005"/>
    <s v="Doug"/>
    <s v="Smith"/>
    <s v="CA"/>
  </r>
  <r>
    <x v="2"/>
    <n v="1045"/>
    <n v="8722"/>
    <s v="Water Pump"/>
    <n v="344"/>
    <n v="502"/>
    <n v="158"/>
    <n v="31.6"/>
    <s v="Hellen"/>
    <s v="Johnson"/>
    <s v="AZ"/>
  </r>
  <r>
    <x v="2"/>
    <n v="1046"/>
    <n v="6119"/>
    <s v="Algea Killer 8 oz"/>
    <n v="9"/>
    <n v="14"/>
    <n v="5"/>
    <n v="0.5"/>
    <s v="Juan"/>
    <s v="Hernandez"/>
    <s v="UT"/>
  </r>
  <r>
    <x v="2"/>
    <n v="1047"/>
    <n v="6622"/>
    <s v="5 Gal Chlorine"/>
    <n v="42"/>
    <n v="77"/>
    <n v="35"/>
    <n v="7"/>
    <s v="Hellen"/>
    <s v="Johnson"/>
    <s v="AZ"/>
  </r>
  <r>
    <x v="2"/>
    <n v="1048"/>
    <n v="8722"/>
    <s v="Water Pump"/>
    <n v="344"/>
    <n v="502"/>
    <n v="158"/>
    <n v="31.6"/>
    <s v="Chalie"/>
    <s v="Barns"/>
    <s v="AZ"/>
  </r>
  <r>
    <x v="3"/>
    <n v="1049"/>
    <n v="2499"/>
    <s v="8 ft Hose"/>
    <n v="6.2"/>
    <n v="9.1999999999999993"/>
    <n v="2.9999999999999991"/>
    <n v="0.29999999999999993"/>
    <s v="Chalie"/>
    <s v="Barns"/>
    <s v="CO"/>
  </r>
  <r>
    <x v="3"/>
    <n v="1050"/>
    <n v="2877"/>
    <s v="Net"/>
    <n v="11.4"/>
    <n v="16.3"/>
    <n v="4.9000000000000004"/>
    <n v="0.49000000000000005"/>
    <s v="Chalie"/>
    <s v="Barns"/>
    <s v="AZ"/>
  </r>
  <r>
    <x v="3"/>
    <n v="1051"/>
    <n v="6119"/>
    <s v="Algea Killer 8 oz"/>
    <n v="9"/>
    <n v="14"/>
    <n v="5"/>
    <n v="0.5"/>
    <s v="Doug"/>
    <s v="Smith"/>
    <s v="UT"/>
  </r>
  <r>
    <x v="3"/>
    <n v="1052"/>
    <n v="6622"/>
    <s v="5 Gal Chlorine"/>
    <n v="42"/>
    <n v="77"/>
    <n v="35"/>
    <n v="7"/>
    <s v="Doug"/>
    <s v="Smith"/>
    <s v="AZ"/>
  </r>
  <r>
    <x v="3"/>
    <n v="1053"/>
    <n v="2242"/>
    <s v="AutoVac"/>
    <n v="60"/>
    <n v="124"/>
    <n v="64"/>
    <n v="12.8"/>
    <s v="Chalie"/>
    <s v="Barns"/>
    <s v="CA"/>
  </r>
  <r>
    <x v="3"/>
    <n v="1054"/>
    <n v="4421"/>
    <s v="Skimmer"/>
    <n v="45"/>
    <n v="87"/>
    <n v="42"/>
    <n v="8.4"/>
    <s v="Doug"/>
    <s v="Smith"/>
    <s v="NV"/>
  </r>
  <r>
    <x v="3"/>
    <n v="1055"/>
    <n v="6119"/>
    <s v="Algea Killer 8 oz"/>
    <n v="9"/>
    <n v="14"/>
    <n v="5"/>
    <n v="0.5"/>
    <s v="Juan"/>
    <s v="Hernandez"/>
    <s v="NV"/>
  </r>
  <r>
    <x v="3"/>
    <n v="1056"/>
    <n v="1109"/>
    <s v="Chlorine Test Kit"/>
    <n v="3"/>
    <n v="8"/>
    <n v="5"/>
    <n v="0.5"/>
    <s v="Doug"/>
    <s v="Smith"/>
    <s v="CA"/>
  </r>
  <r>
    <x v="3"/>
    <n v="1057"/>
    <n v="2499"/>
    <s v="8 ft Hose"/>
    <n v="6.2"/>
    <n v="9.1999999999999993"/>
    <n v="2.9999999999999991"/>
    <n v="0.29999999999999993"/>
    <s v="Juan"/>
    <s v="Hernandez"/>
    <s v="CA"/>
  </r>
  <r>
    <x v="3"/>
    <n v="1058"/>
    <n v="6119"/>
    <s v="Algea Killer 8 oz"/>
    <n v="9"/>
    <n v="14"/>
    <n v="5"/>
    <n v="0.5"/>
    <s v="Hellen"/>
    <s v="Johnson"/>
    <s v="AZ"/>
  </r>
  <r>
    <x v="3"/>
    <n v="1059"/>
    <n v="2242"/>
    <s v="AutoVac"/>
    <n v="60"/>
    <n v="124"/>
    <n v="64"/>
    <n v="12.8"/>
    <s v="Doug"/>
    <s v="Smith"/>
    <s v="AZ"/>
  </r>
  <r>
    <x v="3"/>
    <n v="1060"/>
    <n v="6119"/>
    <s v="Algea Killer 8 oz"/>
    <n v="9"/>
    <n v="14"/>
    <n v="5"/>
    <n v="0.5"/>
    <s v="Doug"/>
    <s v="Smith"/>
    <s v="NV"/>
  </r>
  <r>
    <x v="4"/>
    <n v="1061"/>
    <n v="1109"/>
    <s v="Chlorine Test Kit"/>
    <n v="3"/>
    <n v="8"/>
    <n v="5"/>
    <n v="0.5"/>
    <s v="Doug"/>
    <s v="Smith"/>
    <s v="NV"/>
  </r>
  <r>
    <x v="4"/>
    <n v="1062"/>
    <n v="2499"/>
    <s v="8 ft Hose"/>
    <n v="6.2"/>
    <n v="9.1999999999999993"/>
    <n v="2.9999999999999991"/>
    <n v="0.29999999999999993"/>
    <s v="Chalie"/>
    <s v="Barns"/>
    <s v="AZ"/>
  </r>
  <r>
    <x v="4"/>
    <n v="1063"/>
    <n v="1109"/>
    <s v="Chlorine Test Kit"/>
    <n v="3"/>
    <n v="8"/>
    <n v="5"/>
    <n v="0.5"/>
    <s v="Doug"/>
    <s v="Smith"/>
    <s v="CA"/>
  </r>
  <r>
    <x v="4"/>
    <n v="1064"/>
    <n v="2499"/>
    <s v="8 ft Hose"/>
    <n v="6.2"/>
    <n v="9.1999999999999993"/>
    <n v="2.9999999999999991"/>
    <n v="0.29999999999999993"/>
    <s v="Hellen"/>
    <s v="Johnson"/>
    <s v="AZ"/>
  </r>
  <r>
    <x v="4"/>
    <n v="1065"/>
    <n v="2499"/>
    <s v="8 ft Hose"/>
    <n v="6.2"/>
    <n v="9.1999999999999993"/>
    <n v="2.9999999999999991"/>
    <n v="0.29999999999999993"/>
    <s v="Doug"/>
    <s v="Smith"/>
    <s v="NM"/>
  </r>
  <r>
    <x v="4"/>
    <n v="1066"/>
    <n v="2877"/>
    <s v="Net"/>
    <n v="11.4"/>
    <n v="16.3"/>
    <n v="4.9000000000000004"/>
    <n v="0.49000000000000005"/>
    <s v="Doug"/>
    <s v="Smith"/>
    <s v="NV"/>
  </r>
  <r>
    <x v="4"/>
    <n v="1067"/>
    <n v="2877"/>
    <s v="Net"/>
    <n v="11.4"/>
    <n v="16.3"/>
    <n v="4.9000000000000004"/>
    <n v="0.49000000000000005"/>
    <s v="Doug"/>
    <s v="Smith"/>
    <s v="UT"/>
  </r>
  <r>
    <x v="4"/>
    <n v="1068"/>
    <n v="6119"/>
    <s v="Algea Killer 8 oz"/>
    <n v="9"/>
    <n v="14"/>
    <n v="5"/>
    <n v="0.5"/>
    <s v="Juan"/>
    <s v="Hernandez"/>
    <s v="CA"/>
  </r>
  <r>
    <x v="4"/>
    <n v="1069"/>
    <n v="1109"/>
    <s v="Chlorine Test Kit"/>
    <n v="3"/>
    <n v="8"/>
    <n v="5"/>
    <n v="0.5"/>
    <s v="Doug"/>
    <s v="Smith"/>
    <s v="AZ"/>
  </r>
  <r>
    <x v="4"/>
    <n v="1070"/>
    <n v="2499"/>
    <s v="8 ft Hose"/>
    <n v="6.2"/>
    <n v="9.1999999999999993"/>
    <n v="2.9999999999999991"/>
    <n v="0.29999999999999993"/>
    <s v="Hellen"/>
    <s v="Johnson"/>
    <s v="AZ"/>
  </r>
  <r>
    <x v="4"/>
    <n v="1071"/>
    <n v="1109"/>
    <s v="Chlorine Test Kit"/>
    <n v="3"/>
    <n v="8"/>
    <n v="5"/>
    <n v="0.5"/>
    <s v="Chalie"/>
    <s v="Barns"/>
    <s v="AZ"/>
  </r>
  <r>
    <x v="4"/>
    <n v="1072"/>
    <n v="1109"/>
    <s v="Chlorine Test Kit"/>
    <n v="3"/>
    <n v="8"/>
    <n v="5"/>
    <n v="0.5"/>
    <s v="Doug"/>
    <s v="Smith"/>
    <s v="NV"/>
  </r>
  <r>
    <x v="4"/>
    <n v="1073"/>
    <n v="6622"/>
    <s v="5 Gal Chlorine"/>
    <n v="42"/>
    <n v="77"/>
    <n v="35"/>
    <n v="7"/>
    <s v="Doug"/>
    <s v="Smith"/>
    <s v="CA"/>
  </r>
  <r>
    <x v="4"/>
    <n v="1074"/>
    <n v="2877"/>
    <s v="Net"/>
    <n v="11.4"/>
    <n v="16.3"/>
    <n v="4.9000000000000004"/>
    <n v="0.49000000000000005"/>
    <s v="Doug"/>
    <s v="Smith"/>
    <s v="AZ"/>
  </r>
  <r>
    <x v="4"/>
    <n v="1075"/>
    <n v="1109"/>
    <s v="Chlorine Test Kit"/>
    <n v="3"/>
    <n v="8"/>
    <n v="5"/>
    <n v="0.5"/>
    <s v="Hellen"/>
    <s v="Johnson"/>
    <s v="CA"/>
  </r>
  <r>
    <x v="4"/>
    <n v="1076"/>
    <n v="1109"/>
    <s v="Chlorine Test Kit"/>
    <n v="3"/>
    <n v="8"/>
    <n v="5"/>
    <n v="0.5"/>
    <s v="Juan"/>
    <s v="Hernandez"/>
    <s v="AZ"/>
  </r>
  <r>
    <x v="4"/>
    <n v="1077"/>
    <n v="9822"/>
    <s v="Pool Cover"/>
    <n v="58.3"/>
    <n v="98.4"/>
    <n v="40.100000000000009"/>
    <n v="8.0200000000000014"/>
    <s v="Hellen"/>
    <s v="Johnson"/>
    <s v="AZ"/>
  </r>
  <r>
    <x v="4"/>
    <n v="1078"/>
    <n v="2877"/>
    <s v="Net"/>
    <n v="11.4"/>
    <n v="16.3"/>
    <n v="4.9000000000000004"/>
    <n v="0.49000000000000005"/>
    <s v="Juan"/>
    <s v="Hernandez"/>
    <s v="NV"/>
  </r>
  <r>
    <x v="5"/>
    <n v="1079"/>
    <n v="2877"/>
    <s v="Net"/>
    <n v="11.4"/>
    <n v="16.3"/>
    <n v="4.9000000000000004"/>
    <n v="0.49000000000000005"/>
    <s v="Juan"/>
    <s v="Hernandez"/>
    <s v="NM"/>
  </r>
  <r>
    <x v="5"/>
    <n v="1080"/>
    <n v="4421"/>
    <s v="Skimmer"/>
    <n v="45"/>
    <n v="87"/>
    <n v="42"/>
    <n v="8.4"/>
    <s v="Doug"/>
    <s v="Smith"/>
    <s v="CA"/>
  </r>
  <r>
    <x v="5"/>
    <n v="1081"/>
    <n v="6119"/>
    <s v="Algea Killer 8 oz"/>
    <n v="9"/>
    <n v="14"/>
    <n v="5"/>
    <n v="0.5"/>
    <s v="Doug"/>
    <s v="Smith"/>
    <s v="UT"/>
  </r>
  <r>
    <x v="5"/>
    <n v="1082"/>
    <n v="1109"/>
    <s v="Chlorine Test Kit"/>
    <n v="3"/>
    <n v="8"/>
    <n v="5"/>
    <n v="0.5"/>
    <s v="Chalie"/>
    <s v="Barns"/>
    <s v="CA"/>
  </r>
  <r>
    <x v="5"/>
    <n v="1083"/>
    <n v="1109"/>
    <s v="Chlorine Test Kit"/>
    <n v="3"/>
    <n v="8"/>
    <n v="5"/>
    <n v="0.5"/>
    <s v="Chalie"/>
    <s v="Barns"/>
    <s v="NV"/>
  </r>
  <r>
    <x v="5"/>
    <n v="1084"/>
    <n v="6119"/>
    <s v="Algea Killer 8 oz"/>
    <n v="9"/>
    <n v="14"/>
    <n v="5"/>
    <n v="0.5"/>
    <s v="Chalie"/>
    <s v="Barns"/>
    <s v="AZ"/>
  </r>
  <r>
    <x v="5"/>
    <n v="1085"/>
    <n v="9822"/>
    <s v="Pool Cover"/>
    <n v="58.3"/>
    <n v="98.4"/>
    <n v="40.100000000000009"/>
    <n v="8.0200000000000014"/>
    <s v="Doug"/>
    <s v="Smith"/>
    <s v="NV"/>
  </r>
  <r>
    <x v="5"/>
    <n v="1086"/>
    <n v="1109"/>
    <s v="Chlorine Test Kit"/>
    <n v="3"/>
    <n v="8"/>
    <n v="5"/>
    <n v="0.5"/>
    <s v="Hellen"/>
    <s v="Johnson"/>
    <s v="AZ"/>
  </r>
  <r>
    <x v="5"/>
    <n v="1087"/>
    <n v="2499"/>
    <s v="8 ft Hose"/>
    <n v="6.2"/>
    <n v="9.1999999999999993"/>
    <n v="2.9999999999999991"/>
    <n v="0.29999999999999993"/>
    <s v="Chalie"/>
    <s v="Barns"/>
    <s v="CA"/>
  </r>
  <r>
    <x v="5"/>
    <n v="1088"/>
    <n v="2499"/>
    <s v="8 ft Hose"/>
    <n v="6.2"/>
    <n v="9.1999999999999993"/>
    <n v="2.9999999999999991"/>
    <n v="0.29999999999999993"/>
    <s v="Chalie"/>
    <s v="Barns"/>
    <s v="NM"/>
  </r>
  <r>
    <x v="5"/>
    <n v="1089"/>
    <n v="6119"/>
    <s v="Algea Killer 8 oz"/>
    <n v="9"/>
    <n v="14"/>
    <n v="5"/>
    <n v="0.5"/>
    <s v="Doug"/>
    <s v="Smith"/>
    <s v="NV"/>
  </r>
  <r>
    <x v="5"/>
    <n v="1090"/>
    <n v="2877"/>
    <s v="Net"/>
    <n v="11.4"/>
    <n v="16.3"/>
    <n v="4.9000000000000004"/>
    <n v="0.49000000000000005"/>
    <s v="Chalie"/>
    <s v="Barns"/>
    <s v="CA"/>
  </r>
  <r>
    <x v="5"/>
    <n v="1091"/>
    <n v="2877"/>
    <s v="Net"/>
    <n v="11.4"/>
    <n v="16.3"/>
    <n v="4.9000000000000004"/>
    <n v="0.49000000000000005"/>
    <s v="Hellen"/>
    <s v="Johnson"/>
    <s v="NV"/>
  </r>
  <r>
    <x v="5"/>
    <n v="1092"/>
    <n v="2877"/>
    <s v="Net"/>
    <n v="11.4"/>
    <n v="16.3"/>
    <n v="4.9000000000000004"/>
    <n v="0.49000000000000005"/>
    <s v="Doug"/>
    <s v="Smith"/>
    <s v="CA"/>
  </r>
  <r>
    <x v="5"/>
    <n v="1093"/>
    <n v="6119"/>
    <s v="Algea Killer 8 oz"/>
    <n v="9"/>
    <n v="14"/>
    <n v="5"/>
    <n v="0.5"/>
    <s v="Juan"/>
    <s v="Hernandez"/>
    <s v="AZ"/>
  </r>
  <r>
    <x v="5"/>
    <n v="1094"/>
    <n v="6119"/>
    <s v="Algea Killer 8 oz"/>
    <n v="9"/>
    <n v="14"/>
    <n v="5"/>
    <n v="0.5"/>
    <s v="Doug"/>
    <s v="Smith"/>
    <s v="CA"/>
  </r>
  <r>
    <x v="5"/>
    <n v="1095"/>
    <n v="2499"/>
    <s v="8 ft Hose"/>
    <n v="6.2"/>
    <n v="9.1999999999999993"/>
    <n v="2.9999999999999991"/>
    <n v="0.29999999999999993"/>
    <s v="Hellen"/>
    <s v="Johnson"/>
    <s v="AZ"/>
  </r>
  <r>
    <x v="5"/>
    <n v="1096"/>
    <n v="6119"/>
    <s v="Algea Killer 8 oz"/>
    <n v="9"/>
    <n v="14"/>
    <n v="5"/>
    <n v="0.5"/>
    <s v="Doug"/>
    <s v="Smith"/>
    <s v="AZ"/>
  </r>
  <r>
    <x v="5"/>
    <n v="1097"/>
    <n v="9212"/>
    <s v="1 Gal Muratic Acid"/>
    <n v="4"/>
    <n v="7"/>
    <n v="3"/>
    <n v="0.30000000000000004"/>
    <s v="Hellen"/>
    <s v="Johnson"/>
    <s v="NV"/>
  </r>
  <r>
    <x v="5"/>
    <n v="1098"/>
    <n v="2877"/>
    <s v="Net"/>
    <n v="11.4"/>
    <n v="16.3"/>
    <n v="4.9000000000000004"/>
    <n v="0.49000000000000005"/>
    <s v="Juan"/>
    <s v="Hernandez"/>
    <s v="NM"/>
  </r>
  <r>
    <x v="6"/>
    <n v="1099"/>
    <n v="2877"/>
    <s v="Net"/>
    <n v="11.4"/>
    <n v="16.3"/>
    <n v="4.9000000000000004"/>
    <n v="0.49000000000000005"/>
    <s v="Doug"/>
    <s v="Smith"/>
    <s v="CA"/>
  </r>
  <r>
    <x v="6"/>
    <n v="1100"/>
    <n v="6119"/>
    <s v="Algea Killer 8 oz"/>
    <n v="9"/>
    <n v="14"/>
    <n v="5"/>
    <n v="0.5"/>
    <s v="Chalie"/>
    <s v="Barns"/>
    <s v="UT"/>
  </r>
  <r>
    <x v="6"/>
    <n v="1101"/>
    <n v="2499"/>
    <s v="8 ft Hose"/>
    <n v="6.2"/>
    <n v="9.1999999999999993"/>
    <n v="2.9999999999999991"/>
    <n v="0.29999999999999993"/>
    <s v="Doug"/>
    <s v="Smith"/>
    <s v="CA"/>
  </r>
  <r>
    <x v="6"/>
    <n v="1102"/>
    <n v="2242"/>
    <s v="AutoVac"/>
    <n v="60"/>
    <n v="124"/>
    <n v="64"/>
    <n v="12.8"/>
    <s v="Juan"/>
    <s v="Hernandez"/>
    <s v="NV"/>
  </r>
  <r>
    <x v="6"/>
    <n v="1103"/>
    <n v="2877"/>
    <s v="Net"/>
    <n v="11.4"/>
    <n v="16.3"/>
    <n v="4.9000000000000004"/>
    <n v="0.49000000000000005"/>
    <s v="Juan"/>
    <s v="Hernandez"/>
    <s v="AZ"/>
  </r>
  <r>
    <x v="6"/>
    <n v="1104"/>
    <n v="2877"/>
    <s v="Net"/>
    <n v="11.4"/>
    <n v="16.3"/>
    <n v="4.9000000000000004"/>
    <n v="0.49000000000000005"/>
    <s v="Doug"/>
    <s v="Smith"/>
    <s v="NV"/>
  </r>
  <r>
    <x v="6"/>
    <n v="1105"/>
    <n v="2499"/>
    <s v="8 ft Hose"/>
    <n v="6.2"/>
    <n v="9.1999999999999993"/>
    <n v="2.9999999999999991"/>
    <n v="0.29999999999999993"/>
    <s v="Juan"/>
    <s v="Hernandez"/>
    <s v="AZ"/>
  </r>
  <r>
    <x v="6"/>
    <n v="1106"/>
    <n v="9822"/>
    <s v="Pool Cover"/>
    <n v="58.3"/>
    <n v="98.4"/>
    <n v="40.100000000000009"/>
    <n v="8.0200000000000014"/>
    <s v="Juan"/>
    <s v="Hernandez"/>
    <s v="CA"/>
  </r>
  <r>
    <x v="6"/>
    <n v="1107"/>
    <n v="1109"/>
    <s v="Chlorine Test Kit"/>
    <n v="3"/>
    <n v="8"/>
    <n v="5"/>
    <n v="0.5"/>
    <s v="Hellen"/>
    <s v="Johnson"/>
    <s v="NM"/>
  </r>
  <r>
    <x v="6"/>
    <n v="1108"/>
    <n v="9822"/>
    <s v="Pool Cover"/>
    <n v="58.3"/>
    <n v="98.4"/>
    <n v="40.100000000000009"/>
    <n v="8.0200000000000014"/>
    <s v="Doug"/>
    <s v="Smith"/>
    <s v="NV"/>
  </r>
  <r>
    <x v="6"/>
    <n v="1109"/>
    <n v="8722"/>
    <s v="Water Pump"/>
    <n v="344"/>
    <n v="502"/>
    <n v="158"/>
    <n v="31.6"/>
    <s v="Juan"/>
    <s v="Hernandez"/>
    <s v="CA"/>
  </r>
  <r>
    <x v="6"/>
    <n v="1110"/>
    <n v="8722"/>
    <s v="Water Pump"/>
    <n v="344"/>
    <n v="502"/>
    <n v="158"/>
    <n v="31.6"/>
    <s v="Hellen"/>
    <s v="Johnson"/>
    <s v="NV"/>
  </r>
  <r>
    <x v="6"/>
    <n v="1111"/>
    <n v="6622"/>
    <s v="5 Gal Chlorine"/>
    <n v="42"/>
    <n v="77"/>
    <n v="35"/>
    <n v="7"/>
    <s v="Hellen"/>
    <s v="Johnson"/>
    <s v="CA"/>
  </r>
  <r>
    <x v="6"/>
    <n v="1112"/>
    <n v="6622"/>
    <s v="5 Gal Chlorine"/>
    <n v="42"/>
    <n v="77"/>
    <n v="35"/>
    <n v="7"/>
    <s v="Doug"/>
    <s v="Smith"/>
    <s v="AZ"/>
  </r>
  <r>
    <x v="6"/>
    <n v="1113"/>
    <n v="9822"/>
    <s v="Pool Cover"/>
    <n v="58.3"/>
    <n v="98.4"/>
    <n v="40.100000000000009"/>
    <n v="8.0200000000000014"/>
    <s v="Chalie"/>
    <s v="Barns"/>
    <s v="CA"/>
  </r>
  <r>
    <x v="6"/>
    <n v="1114"/>
    <n v="2242"/>
    <s v="AutoVac"/>
    <n v="60"/>
    <n v="124"/>
    <n v="64"/>
    <n v="12.8"/>
    <s v="Juan"/>
    <s v="Hernandez"/>
    <s v="AZ"/>
  </r>
  <r>
    <x v="6"/>
    <n v="1115"/>
    <n v="8722"/>
    <s v="Water Pump"/>
    <n v="344"/>
    <n v="502"/>
    <n v="158"/>
    <n v="31.6"/>
    <s v="Chalie"/>
    <s v="Barns"/>
    <s v="AZ"/>
  </r>
  <r>
    <x v="6"/>
    <n v="1116"/>
    <n v="6622"/>
    <s v="5 Gal Chlorine"/>
    <n v="42"/>
    <n v="77"/>
    <n v="35"/>
    <n v="7"/>
    <s v="Doug"/>
    <s v="Smith"/>
    <s v="NV"/>
  </r>
  <r>
    <x v="6"/>
    <n v="1117"/>
    <n v="8722"/>
    <s v="Water Pump"/>
    <n v="344"/>
    <n v="502"/>
    <n v="158"/>
    <n v="31.6"/>
    <s v="Hellen"/>
    <s v="Johnson"/>
    <s v="NM"/>
  </r>
  <r>
    <x v="6"/>
    <n v="1118"/>
    <n v="9822"/>
    <s v="Pool Cover"/>
    <n v="58.3"/>
    <n v="98.4"/>
    <n v="40.100000000000009"/>
    <n v="8.0200000000000014"/>
    <s v="Juan"/>
    <s v="Hernandez"/>
    <s v="CA"/>
  </r>
  <r>
    <x v="6"/>
    <n v="1119"/>
    <n v="2242"/>
    <s v="AutoVac"/>
    <n v="60"/>
    <n v="124"/>
    <n v="64"/>
    <n v="12.8"/>
    <s v="Chalie"/>
    <s v="Barns"/>
    <s v="UT"/>
  </r>
  <r>
    <x v="6"/>
    <n v="1120"/>
    <n v="2242"/>
    <s v="AutoVac"/>
    <n v="60"/>
    <n v="124"/>
    <n v="64"/>
    <n v="12.8"/>
    <s v="Doug"/>
    <s v="Smith"/>
    <s v="CA"/>
  </r>
  <r>
    <x v="6"/>
    <n v="1121"/>
    <n v="4421"/>
    <s v="Skimmer"/>
    <n v="45"/>
    <n v="87"/>
    <n v="42"/>
    <n v="8.4"/>
    <s v="Doug"/>
    <s v="Smith"/>
    <s v="NV"/>
  </r>
  <r>
    <x v="6"/>
    <n v="1122"/>
    <n v="8722"/>
    <s v="Water Pump"/>
    <n v="344"/>
    <n v="502"/>
    <n v="158"/>
    <n v="31.6"/>
    <s v="Doug"/>
    <s v="Smith"/>
    <s v="AZ"/>
  </r>
  <r>
    <x v="6"/>
    <n v="1123"/>
    <n v="9822"/>
    <s v="Pool Cover"/>
    <n v="58.3"/>
    <n v="98.4"/>
    <n v="40.100000000000009"/>
    <n v="8.0200000000000014"/>
    <s v="Doug"/>
    <s v="Smith"/>
    <s v="NV"/>
  </r>
  <r>
    <x v="6"/>
    <n v="1124"/>
    <n v="4421"/>
    <s v="Skimmer"/>
    <n v="45"/>
    <n v="87"/>
    <n v="42"/>
    <n v="8.4"/>
    <s v="Doug"/>
    <s v="Smith"/>
    <s v="AZ"/>
  </r>
  <r>
    <x v="7"/>
    <n v="1125"/>
    <n v="2242"/>
    <s v="AutoVac"/>
    <n v="60"/>
    <n v="124"/>
    <n v="64"/>
    <n v="12.8"/>
    <s v="Doug"/>
    <s v="Smith"/>
    <s v="CA"/>
  </r>
  <r>
    <x v="7"/>
    <n v="1126"/>
    <n v="9212"/>
    <s v="1 Gal Muratic Acid"/>
    <n v="4"/>
    <n v="7"/>
    <n v="3"/>
    <n v="0.30000000000000004"/>
    <s v="Doug"/>
    <s v="Smith"/>
    <s v="NM"/>
  </r>
  <r>
    <x v="7"/>
    <n v="1127"/>
    <n v="8722"/>
    <s v="Water Pump"/>
    <n v="344"/>
    <n v="502"/>
    <n v="158"/>
    <n v="31.6"/>
    <s v="Chalie"/>
    <s v="Barns"/>
    <s v="NV"/>
  </r>
  <r>
    <x v="7"/>
    <n v="1128"/>
    <n v="6622"/>
    <s v="5 Gal Chlorine"/>
    <n v="42"/>
    <n v="77"/>
    <n v="35"/>
    <n v="7"/>
    <s v="Juan"/>
    <s v="Hernandez"/>
    <s v="CA"/>
  </r>
  <r>
    <x v="7"/>
    <n v="1129"/>
    <n v="9822"/>
    <s v="Pool Cover"/>
    <n v="58.3"/>
    <n v="98.4"/>
    <n v="40.100000000000009"/>
    <n v="8.0200000000000014"/>
    <s v="Hellen"/>
    <s v="Johnson"/>
    <s v="NV"/>
  </r>
  <r>
    <x v="7"/>
    <n v="1130"/>
    <n v="4421"/>
    <s v="Skimmer"/>
    <n v="45"/>
    <n v="87"/>
    <n v="42"/>
    <n v="8.4"/>
    <s v="Hellen"/>
    <s v="Johnson"/>
    <s v="CA"/>
  </r>
  <r>
    <x v="7"/>
    <n v="1131"/>
    <n v="9212"/>
    <s v="1 Gal Muratic Acid"/>
    <n v="4"/>
    <n v="7"/>
    <n v="3"/>
    <n v="0.30000000000000004"/>
    <s v="Hellen"/>
    <s v="Johnson"/>
    <s v="AZ"/>
  </r>
  <r>
    <x v="7"/>
    <n v="1132"/>
    <n v="9212"/>
    <s v="1 Gal Muratic Acid"/>
    <n v="4"/>
    <n v="7"/>
    <n v="3"/>
    <n v="0.30000000000000004"/>
    <s v="Hellen"/>
    <s v="Johnson"/>
    <s v="CA"/>
  </r>
  <r>
    <x v="7"/>
    <n v="1133"/>
    <n v="9822"/>
    <s v="Pool Cover"/>
    <n v="58.3"/>
    <n v="98.4"/>
    <n v="40.100000000000009"/>
    <n v="8.0200000000000014"/>
    <s v="Chalie"/>
    <s v="Barns"/>
    <s v="AZ"/>
  </r>
  <r>
    <x v="7"/>
    <n v="1134"/>
    <n v="9822"/>
    <s v="Pool Cover"/>
    <n v="58.3"/>
    <n v="98.4"/>
    <n v="40.100000000000009"/>
    <n v="8.0200000000000014"/>
    <s v="Doug"/>
    <s v="Smith"/>
    <s v="AZ"/>
  </r>
  <r>
    <x v="7"/>
    <n v="1135"/>
    <n v="8722"/>
    <s v="Water Pump"/>
    <n v="344"/>
    <n v="502"/>
    <n v="158"/>
    <n v="31.6"/>
    <s v="Chalie"/>
    <s v="Barns"/>
    <s v="NV"/>
  </r>
  <r>
    <x v="7"/>
    <n v="1136"/>
    <n v="2242"/>
    <s v="AutoVac"/>
    <n v="60"/>
    <n v="124"/>
    <n v="64"/>
    <n v="12.8"/>
    <s v="Doug"/>
    <s v="Smith"/>
    <s v="NM"/>
  </r>
  <r>
    <x v="7"/>
    <n v="1137"/>
    <n v="9822"/>
    <s v="Pool Cover"/>
    <n v="58.3"/>
    <n v="98.4"/>
    <n v="40.100000000000009"/>
    <n v="8.0200000000000014"/>
    <s v="Juan"/>
    <s v="Hernandez"/>
    <s v="CA"/>
  </r>
  <r>
    <x v="7"/>
    <n v="1138"/>
    <n v="8722"/>
    <s v="Water Pump"/>
    <n v="344"/>
    <n v="502"/>
    <n v="158"/>
    <n v="31.6"/>
    <s v="Chalie"/>
    <s v="Barns"/>
    <s v="UT"/>
  </r>
  <r>
    <x v="7"/>
    <n v="1139"/>
    <n v="4421"/>
    <s v="Skimmer"/>
    <n v="45"/>
    <n v="87"/>
    <n v="42"/>
    <n v="8.4"/>
    <s v="Doug"/>
    <s v="Smith"/>
    <s v="CA"/>
  </r>
  <r>
    <x v="7"/>
    <n v="1140"/>
    <n v="4421"/>
    <s v="Skimmer"/>
    <n v="45"/>
    <n v="87"/>
    <n v="42"/>
    <n v="8.4"/>
    <s v="Juan"/>
    <s v="Hernandez"/>
    <s v="NV"/>
  </r>
  <r>
    <x v="7"/>
    <n v="1141"/>
    <n v="9212"/>
    <s v="1 Gal Muratic Acid"/>
    <n v="4"/>
    <n v="7"/>
    <n v="3"/>
    <n v="0.30000000000000004"/>
    <s v="Juan"/>
    <s v="Hernandez"/>
    <s v="AZ"/>
  </r>
  <r>
    <x v="8"/>
    <n v="1142"/>
    <n v="2242"/>
    <s v="AutoVac"/>
    <n v="60"/>
    <n v="124"/>
    <n v="64"/>
    <n v="12.8"/>
    <s v="Juan"/>
    <s v="Hernandez"/>
    <s v="NV"/>
  </r>
  <r>
    <x v="8"/>
    <n v="1143"/>
    <n v="9822"/>
    <s v="Pool Cover"/>
    <n v="58.3"/>
    <n v="98.4"/>
    <n v="40.100000000000009"/>
    <n v="8.0200000000000014"/>
    <s v="Hellen"/>
    <s v="Johnson"/>
    <s v="AZ"/>
  </r>
  <r>
    <x v="8"/>
    <n v="1144"/>
    <n v="2242"/>
    <s v="AutoVac"/>
    <n v="60"/>
    <n v="124"/>
    <n v="64"/>
    <n v="12.8"/>
    <s v="Hellen"/>
    <s v="Johnson"/>
    <s v="CA"/>
  </r>
  <r>
    <x v="8"/>
    <n v="1145"/>
    <n v="4421"/>
    <s v="Skimmer"/>
    <n v="45"/>
    <n v="87"/>
    <n v="42"/>
    <n v="8.4"/>
    <s v="Hellen"/>
    <s v="Johnson"/>
    <s v="NM"/>
  </r>
  <r>
    <x v="8"/>
    <n v="1146"/>
    <n v="8722"/>
    <s v="Water Pump"/>
    <n v="344"/>
    <n v="502"/>
    <n v="158"/>
    <n v="31.6"/>
    <s v="Hellen"/>
    <s v="Johnson"/>
    <s v="NV"/>
  </r>
  <r>
    <x v="8"/>
    <n v="1147"/>
    <n v="9822"/>
    <s v="Pool Cover"/>
    <n v="58.3"/>
    <n v="98.4"/>
    <n v="40.100000000000009"/>
    <n v="8.0200000000000014"/>
    <s v="Chalie"/>
    <s v="Barns"/>
    <s v="CA"/>
  </r>
  <r>
    <x v="8"/>
    <n v="1148"/>
    <n v="9212"/>
    <s v="1 Gal Muratic Acid"/>
    <n v="4"/>
    <n v="7"/>
    <n v="3"/>
    <n v="0.30000000000000004"/>
    <s v="Doug"/>
    <s v="Smith"/>
    <s v="AZ"/>
  </r>
  <r>
    <x v="8"/>
    <n v="1149"/>
    <n v="8722"/>
    <s v="Water Pump"/>
    <n v="344"/>
    <n v="502"/>
    <n v="158"/>
    <n v="31.6"/>
    <s v="Chalie"/>
    <s v="Barns"/>
    <s v="AZ"/>
  </r>
  <r>
    <x v="9"/>
    <n v="1150"/>
    <n v="2242"/>
    <s v="AutoVac"/>
    <n v="60"/>
    <n v="124"/>
    <n v="64"/>
    <n v="12.8"/>
    <s v="Doug"/>
    <s v="Smith"/>
    <s v="UT"/>
  </r>
  <r>
    <x v="9"/>
    <n v="1151"/>
    <n v="2242"/>
    <s v="AutoVac"/>
    <n v="60"/>
    <n v="124"/>
    <n v="64"/>
    <n v="12.8"/>
    <s v="Juan"/>
    <s v="Hernandez"/>
    <s v="CA"/>
  </r>
  <r>
    <x v="9"/>
    <n v="1152"/>
    <n v="4421"/>
    <s v="Skimmer"/>
    <n v="45"/>
    <n v="87"/>
    <n v="42"/>
    <n v="8.4"/>
    <s v="Chalie"/>
    <s v="Barns"/>
    <s v="NV"/>
  </r>
  <r>
    <x v="9"/>
    <n v="1153"/>
    <n v="8722"/>
    <s v="Water Pump"/>
    <n v="344"/>
    <n v="502"/>
    <n v="158"/>
    <n v="31.6"/>
    <s v="Doug"/>
    <s v="Smith"/>
    <s v="AZ"/>
  </r>
  <r>
    <x v="9"/>
    <n v="1154"/>
    <n v="9822"/>
    <s v="Pool Cover"/>
    <n v="58.3"/>
    <n v="98.4"/>
    <n v="40.100000000000009"/>
    <n v="8.0200000000000014"/>
    <s v="Juan"/>
    <s v="Hernandez"/>
    <s v="NV"/>
  </r>
  <r>
    <x v="9"/>
    <n v="1155"/>
    <n v="4421"/>
    <s v="Skimmer"/>
    <n v="45"/>
    <n v="87"/>
    <n v="42"/>
    <n v="8.4"/>
    <s v="Doug"/>
    <s v="Smith"/>
    <s v="AZ"/>
  </r>
  <r>
    <x v="9"/>
    <n v="1156"/>
    <n v="2242"/>
    <s v="AutoVac"/>
    <n v="60"/>
    <n v="124"/>
    <n v="64"/>
    <n v="12.8"/>
    <s v="Doug"/>
    <s v="Smith"/>
    <s v="CA"/>
  </r>
  <r>
    <x v="9"/>
    <n v="1157"/>
    <n v="9212"/>
    <s v="1 Gal Muratic Acid"/>
    <n v="4"/>
    <n v="7"/>
    <n v="3"/>
    <n v="0.30000000000000004"/>
    <s v="Doug"/>
    <s v="Smith"/>
    <s v="NM"/>
  </r>
  <r>
    <x v="10"/>
    <n v="1158"/>
    <n v="8722"/>
    <s v="Water Pump"/>
    <n v="344"/>
    <n v="502"/>
    <n v="158"/>
    <n v="31.6"/>
    <s v="Chalie"/>
    <s v="Barns"/>
    <s v="NV"/>
  </r>
  <r>
    <x v="10"/>
    <n v="1159"/>
    <n v="6622"/>
    <s v="5 Gal Chlorine"/>
    <n v="42"/>
    <n v="77"/>
    <n v="35"/>
    <n v="7"/>
    <s v="Doug"/>
    <s v="Smith"/>
    <s v="CA"/>
  </r>
  <r>
    <x v="10"/>
    <n v="1160"/>
    <n v="9822"/>
    <s v="Pool Cover"/>
    <n v="58.3"/>
    <n v="98.4"/>
    <n v="40.100000000000009"/>
    <n v="8.0200000000000014"/>
    <s v="Hellen"/>
    <s v="Johnson"/>
    <s v="NV"/>
  </r>
  <r>
    <x v="10"/>
    <n v="1161"/>
    <n v="4421"/>
    <s v="Skimmer"/>
    <n v="45"/>
    <n v="87"/>
    <n v="42"/>
    <n v="8.4"/>
    <s v="Juan"/>
    <s v="Hernandez"/>
    <s v="CA"/>
  </r>
  <r>
    <x v="10"/>
    <n v="1162"/>
    <n v="9212"/>
    <s v="1 Gal Muratic Acid"/>
    <n v="4"/>
    <n v="7"/>
    <n v="3"/>
    <n v="0.30000000000000004"/>
    <s v="Chalie"/>
    <s v="Barns"/>
    <s v="AZ"/>
  </r>
  <r>
    <x v="10"/>
    <n v="1163"/>
    <n v="9212"/>
    <s v="1 Gal Muratic Acid"/>
    <n v="4"/>
    <n v="7"/>
    <n v="3"/>
    <n v="0.30000000000000004"/>
    <s v="Doug"/>
    <s v="Smith"/>
    <s v="CA"/>
  </r>
  <r>
    <x v="10"/>
    <n v="1164"/>
    <n v="9822"/>
    <s v="Pool Cover"/>
    <n v="58.3"/>
    <n v="98.4"/>
    <n v="40.100000000000009"/>
    <n v="8.0200000000000014"/>
    <s v="Doug"/>
    <s v="Smith"/>
    <s v="AZ"/>
  </r>
  <r>
    <x v="10"/>
    <n v="1165"/>
    <n v="9822"/>
    <s v="Pool Cover"/>
    <n v="58.3"/>
    <n v="98.4"/>
    <n v="40.100000000000009"/>
    <n v="8.0200000000000014"/>
    <s v="Doug"/>
    <s v="Smith"/>
    <s v="AZ"/>
  </r>
  <r>
    <x v="10"/>
    <n v="1166"/>
    <n v="8722"/>
    <s v="Water Pump"/>
    <n v="344"/>
    <n v="502"/>
    <n v="158"/>
    <n v="31.6"/>
    <s v="Doug"/>
    <s v="Smith"/>
    <s v="NV"/>
  </r>
  <r>
    <x v="11"/>
    <n v="1167"/>
    <n v="2242"/>
    <s v="AutoVac"/>
    <n v="60"/>
    <n v="124"/>
    <n v="64"/>
    <n v="12.8"/>
    <s v="Doug"/>
    <s v="Smith"/>
    <s v="NM"/>
  </r>
  <r>
    <x v="11"/>
    <n v="1168"/>
    <n v="9822"/>
    <s v="Pool Cover"/>
    <n v="58.3"/>
    <n v="98.4"/>
    <n v="40.100000000000009"/>
    <n v="8.0200000000000014"/>
    <s v="Doug"/>
    <s v="Smith"/>
    <s v="CA"/>
  </r>
  <r>
    <x v="11"/>
    <n v="1169"/>
    <n v="8722"/>
    <s v="Water Pump"/>
    <n v="344"/>
    <n v="502"/>
    <n v="158"/>
    <n v="31.6"/>
    <s v="Doug"/>
    <s v="Smith"/>
    <s v="UT"/>
  </r>
  <r>
    <x v="11"/>
    <n v="1170"/>
    <n v="4421"/>
    <s v="Skimmer"/>
    <n v="45"/>
    <n v="87"/>
    <n v="42"/>
    <n v="8.4"/>
    <s v="Chalie"/>
    <s v="Barns"/>
    <s v="CA"/>
  </r>
  <r>
    <x v="11"/>
    <n v="1171"/>
    <n v="4421"/>
    <s v="Skimmer"/>
    <n v="45"/>
    <n v="87"/>
    <n v="42"/>
    <n v="8.4"/>
    <s v="Juan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C1051-AF98-4351-8100-48564A4585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7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97E3A-8B2C-4E45-8FB9-EF9A9DC4B746}" name="linepivot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6" firstHeaderRow="0" firstDataRow="1" firstDataCol="1"/>
  <pivotFields count="11">
    <pivotField axis="axisRow"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4" showAll="0"/>
    <pivotField showAll="0"/>
    <pivotField showAll="0"/>
    <pivotField dataField="1" numFmtId="44" showAll="0"/>
    <pivotField dataField="1" numFmtId="44" showAll="0"/>
    <pivotField numFmtId="44" showAll="0"/>
    <pivotField numFmtId="44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re Cost" fld="4" baseField="0" baseItem="0" numFmtId="3"/>
    <dataField name="Sum of Sale Price" fld="5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1C795-41E1-4890-B01F-3F5676C2C073}" name="Table1" displayName="Table1" ref="A1:K172" totalsRowShown="0" headerRowDxfId="6">
  <autoFilter ref="A1:K172" xr:uid="{00000000-0001-0000-0000-000000000000}"/>
  <tableColumns count="11">
    <tableColumn id="1" xr3:uid="{AD170DC4-BAC7-42B9-BF58-210CB87A27AE}" name="Month" dataDxfId="5" dataCellStyle="Comma"/>
    <tableColumn id="2" xr3:uid="{184D5468-DC5F-40FC-8BC9-F8F17CD4ECFB}" name="Transaction Number" dataDxfId="4" dataCellStyle="Comma"/>
    <tableColumn id="3" xr3:uid="{43385FF9-0FA3-4927-8CFA-485755826902}" name="Product Code"/>
    <tableColumn id="4" xr3:uid="{654BAAE8-CB07-4EED-9F51-F5C9A78BA1EC}" name="Product Description"/>
    <tableColumn id="5" xr3:uid="{211D99AA-6EE1-417E-A527-1C9DA544D846}" name="Store Cost" dataDxfId="3" dataCellStyle="Currency"/>
    <tableColumn id="6" xr3:uid="{FB4C7D84-9447-4155-8F31-C6088604C285}" name="Sale Price" dataDxfId="2" dataCellStyle="Currency"/>
    <tableColumn id="7" xr3:uid="{DA878025-0053-4C1C-B5EF-E1B743229706}" name="Profit" dataDxfId="1" dataCellStyle="Currency">
      <calculatedColumnFormula>F2-E2</calculatedColumnFormula>
    </tableColumn>
    <tableColumn id="8" xr3:uid="{FFC5C2F8-195C-4F70-8DA7-7EB5430CEC05}" name="Commision 10% for items less than $50. 20% for itemsmore than $50" dataDxfId="0" dataCellStyle="Currency">
      <calculatedColumnFormula>IF(F2&gt;50,G2*0.2,G2*0.1)</calculatedColumnFormula>
    </tableColumn>
    <tableColumn id="9" xr3:uid="{131FB4EF-52E7-4CED-A7AE-149DA2D88552}" name="First Name"/>
    <tableColumn id="10" xr3:uid="{602A7A46-109C-430E-9BA1-7563083CA07C}" name="Last name"/>
    <tableColumn id="11" xr3:uid="{52132D5C-B1BA-43FB-AF99-FF192950A05B}" name="Sale Loc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topLeftCell="A2" workbookViewId="0">
      <selection sqref="A1:K172"/>
    </sheetView>
  </sheetViews>
  <sheetFormatPr defaultColWidth="11" defaultRowHeight="15.75"/>
  <cols>
    <col min="2" max="2" width="20.25" customWidth="1"/>
    <col min="3" max="3" width="14.375" customWidth="1"/>
    <col min="4" max="4" width="19.875" customWidth="1"/>
    <col min="5" max="5" width="12.5" style="4" customWidth="1"/>
    <col min="6" max="6" width="12" style="4" customWidth="1"/>
    <col min="8" max="8" width="60.875" customWidth="1"/>
    <col min="9" max="9" width="11.875" customWidth="1"/>
    <col min="10" max="10" width="11.375" customWidth="1"/>
    <col min="11" max="11" width="14.125" customWidth="1"/>
  </cols>
  <sheetData>
    <row r="1" spans="1:11">
      <c r="A1" s="3" t="s">
        <v>22</v>
      </c>
      <c r="B1" s="3" t="s">
        <v>35</v>
      </c>
      <c r="C1" s="3" t="s">
        <v>0</v>
      </c>
      <c r="D1" s="3" t="s">
        <v>1</v>
      </c>
      <c r="E1" s="5" t="s">
        <v>2</v>
      </c>
      <c r="F1" s="5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 t="shared" ref="G2:G33" si="0">F2-E2</f>
        <v>40.100000000000009</v>
      </c>
      <c r="H2" s="4">
        <f t="shared" ref="H2:H33" si="1"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 t="shared" si="0"/>
        <v>4.9000000000000004</v>
      </c>
      <c r="H3" s="4">
        <f t="shared" si="1"/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 t="shared" si="0"/>
        <v>158</v>
      </c>
      <c r="H5" s="4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 t="shared" si="0"/>
        <v>5</v>
      </c>
      <c r="H6" s="4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 t="shared" si="0"/>
        <v>40.100000000000009</v>
      </c>
      <c r="H7" s="4">
        <f t="shared" si="1"/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 t="shared" si="0"/>
        <v>5</v>
      </c>
      <c r="H8" s="4">
        <f t="shared" si="1"/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 t="shared" si="0"/>
        <v>4.9000000000000004</v>
      </c>
      <c r="H9" s="4">
        <f t="shared" si="1"/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 t="shared" si="0"/>
        <v>5</v>
      </c>
      <c r="H10" s="4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 t="shared" si="0"/>
        <v>4.9000000000000004</v>
      </c>
      <c r="H11" s="4">
        <f t="shared" si="1"/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 t="shared" si="0"/>
        <v>4.9000000000000004</v>
      </c>
      <c r="H12" s="4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 t="shared" si="0"/>
        <v>42</v>
      </c>
      <c r="H13" s="4">
        <f t="shared" si="1"/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 t="shared" si="0"/>
        <v>3</v>
      </c>
      <c r="H14" s="4">
        <f t="shared" si="1"/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 t="shared" si="0"/>
        <v>158</v>
      </c>
      <c r="H15" s="4">
        <f t="shared" si="1"/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 t="shared" si="0"/>
        <v>4.9000000000000004</v>
      </c>
      <c r="H16" s="4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 t="shared" si="0"/>
        <v>64</v>
      </c>
      <c r="H18" s="4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 t="shared" si="0"/>
        <v>5</v>
      </c>
      <c r="H19" s="4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 t="shared" si="0"/>
        <v>5</v>
      </c>
      <c r="H22" s="4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 t="shared" si="0"/>
        <v>4.9000000000000004</v>
      </c>
      <c r="H23" s="4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 t="shared" si="0"/>
        <v>5</v>
      </c>
      <c r="H24" s="4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 t="shared" si="0"/>
        <v>3</v>
      </c>
      <c r="H25" s="4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 t="shared" si="0"/>
        <v>4.9000000000000004</v>
      </c>
      <c r="H26" s="4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 t="shared" si="0"/>
        <v>5</v>
      </c>
      <c r="H27" s="4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 t="shared" si="0"/>
        <v>5</v>
      </c>
      <c r="H28" s="4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 t="shared" si="0"/>
        <v>158</v>
      </c>
      <c r="H29" s="4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 t="shared" si="0"/>
        <v>42</v>
      </c>
      <c r="H31" s="4">
        <f t="shared" si="1"/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 t="shared" si="0"/>
        <v>5</v>
      </c>
      <c r="H32" s="4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 t="shared" si="0"/>
        <v>4.9000000000000004</v>
      </c>
      <c r="H33" s="4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 t="shared" ref="G34:G65" si="2">F34-E34</f>
        <v>40.100000000000009</v>
      </c>
      <c r="H34" s="4">
        <f t="shared" ref="H34:H65" si="3"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 t="shared" si="2"/>
        <v>4.9000000000000004</v>
      </c>
      <c r="H35" s="4">
        <f t="shared" si="3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 t="shared" si="2"/>
        <v>2.9999999999999991</v>
      </c>
      <c r="H36" s="4">
        <f t="shared" si="3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 t="shared" si="2"/>
        <v>2.9999999999999991</v>
      </c>
      <c r="H37" s="4">
        <f t="shared" si="3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 t="shared" si="2"/>
        <v>35</v>
      </c>
      <c r="H38" s="4">
        <f t="shared" si="3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 t="shared" si="2"/>
        <v>2.9999999999999991</v>
      </c>
      <c r="H39" s="4">
        <f t="shared" si="3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 t="shared" si="2"/>
        <v>4.9000000000000004</v>
      </c>
      <c r="H40" s="4">
        <f t="shared" si="3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 t="shared" si="2"/>
        <v>5</v>
      </c>
      <c r="H41" s="4">
        <f t="shared" si="3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 t="shared" si="2"/>
        <v>2.9999999999999991</v>
      </c>
      <c r="H42" s="4">
        <f t="shared" si="3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 t="shared" si="2"/>
        <v>158</v>
      </c>
      <c r="H43" s="4">
        <f t="shared" si="3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 t="shared" si="2"/>
        <v>64</v>
      </c>
      <c r="H44" s="4">
        <f t="shared" si="3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 t="shared" si="2"/>
        <v>4.9000000000000004</v>
      </c>
      <c r="H45" s="4">
        <f t="shared" si="3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 t="shared" si="2"/>
        <v>158</v>
      </c>
      <c r="H46" s="4">
        <f t="shared" si="3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 t="shared" si="2"/>
        <v>5</v>
      </c>
      <c r="H47" s="4">
        <f t="shared" si="3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 t="shared" si="2"/>
        <v>35</v>
      </c>
      <c r="H48" s="4">
        <f t="shared" si="3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 t="shared" si="2"/>
        <v>158</v>
      </c>
      <c r="H49" s="4">
        <f t="shared" si="3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 t="shared" si="2"/>
        <v>2.9999999999999991</v>
      </c>
      <c r="H50" s="4">
        <f t="shared" si="3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 t="shared" si="2"/>
        <v>4.9000000000000004</v>
      </c>
      <c r="H51" s="4">
        <f t="shared" si="3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 t="shared" si="2"/>
        <v>5</v>
      </c>
      <c r="H52" s="4">
        <f t="shared" si="3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 t="shared" si="2"/>
        <v>35</v>
      </c>
      <c r="H53" s="4">
        <f t="shared" si="3"/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 t="shared" si="2"/>
        <v>64</v>
      </c>
      <c r="H54" s="4">
        <f t="shared" si="3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 t="shared" si="2"/>
        <v>42</v>
      </c>
      <c r="H55" s="4">
        <f t="shared" si="3"/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 t="shared" si="2"/>
        <v>5</v>
      </c>
      <c r="H56" s="4">
        <f t="shared" si="3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 t="shared" si="2"/>
        <v>5</v>
      </c>
      <c r="H57" s="4">
        <f t="shared" si="3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 t="shared" si="2"/>
        <v>2.9999999999999991</v>
      </c>
      <c r="H58" s="4">
        <f t="shared" si="3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 t="shared" si="2"/>
        <v>5</v>
      </c>
      <c r="H59" s="4">
        <f t="shared" si="3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 t="shared" si="2"/>
        <v>64</v>
      </c>
      <c r="H60" s="4">
        <f t="shared" si="3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 t="shared" si="2"/>
        <v>5</v>
      </c>
      <c r="H61" s="4">
        <f t="shared" si="3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 t="shared" si="2"/>
        <v>5</v>
      </c>
      <c r="H62" s="4">
        <f t="shared" si="3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 t="shared" si="2"/>
        <v>2.9999999999999991</v>
      </c>
      <c r="H63" s="4">
        <f t="shared" si="3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 t="shared" si="2"/>
        <v>5</v>
      </c>
      <c r="H64" s="4">
        <f t="shared" si="3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 t="shared" si="2"/>
        <v>2.9999999999999991</v>
      </c>
      <c r="H65" s="4">
        <f t="shared" si="3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 t="shared" ref="G66:G97" si="4">F66-E66</f>
        <v>2.9999999999999991</v>
      </c>
      <c r="H66" s="4">
        <f t="shared" ref="H66:H97" si="5"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 t="shared" si="4"/>
        <v>4.9000000000000004</v>
      </c>
      <c r="H67" s="4">
        <f t="shared" si="5"/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 t="shared" si="4"/>
        <v>4.9000000000000004</v>
      </c>
      <c r="H68" s="4">
        <f t="shared" si="5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 t="shared" si="4"/>
        <v>5</v>
      </c>
      <c r="H69" s="4">
        <f t="shared" si="5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 t="shared" si="4"/>
        <v>5</v>
      </c>
      <c r="H70" s="4">
        <f t="shared" si="5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 t="shared" si="4"/>
        <v>2.9999999999999991</v>
      </c>
      <c r="H71" s="4">
        <f t="shared" si="5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 t="shared" si="4"/>
        <v>5</v>
      </c>
      <c r="H72" s="4">
        <f t="shared" si="5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 t="shared" si="4"/>
        <v>5</v>
      </c>
      <c r="H73" s="4">
        <f t="shared" si="5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 t="shared" si="4"/>
        <v>35</v>
      </c>
      <c r="H74" s="4">
        <f t="shared" si="5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 t="shared" si="4"/>
        <v>4.9000000000000004</v>
      </c>
      <c r="H75" s="4">
        <f t="shared" si="5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 t="shared" si="4"/>
        <v>5</v>
      </c>
      <c r="H76" s="4">
        <f t="shared" si="5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 t="shared" si="4"/>
        <v>5</v>
      </c>
      <c r="H77" s="4">
        <f t="shared" si="5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 t="shared" si="4"/>
        <v>40.100000000000009</v>
      </c>
      <c r="H78" s="4">
        <f t="shared" si="5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 t="shared" si="4"/>
        <v>4.9000000000000004</v>
      </c>
      <c r="H79" s="4">
        <f t="shared" si="5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 t="shared" si="4"/>
        <v>4.9000000000000004</v>
      </c>
      <c r="H80" s="4">
        <f t="shared" si="5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 t="shared" si="4"/>
        <v>42</v>
      </c>
      <c r="H81" s="4">
        <f t="shared" si="5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 t="shared" si="4"/>
        <v>5</v>
      </c>
      <c r="H82" s="4">
        <f t="shared" si="5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 t="shared" si="4"/>
        <v>5</v>
      </c>
      <c r="H83" s="4">
        <f t="shared" si="5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 t="shared" si="4"/>
        <v>5</v>
      </c>
      <c r="H84" s="4">
        <f t="shared" si="5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 t="shared" si="4"/>
        <v>5</v>
      </c>
      <c r="H85" s="4">
        <f t="shared" si="5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 t="shared" si="4"/>
        <v>40.100000000000009</v>
      </c>
      <c r="H86" s="4">
        <f t="shared" si="5"/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 t="shared" si="4"/>
        <v>5</v>
      </c>
      <c r="H87" s="4">
        <f t="shared" si="5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 t="shared" si="4"/>
        <v>2.9999999999999991</v>
      </c>
      <c r="H88" s="4">
        <f t="shared" si="5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 t="shared" si="4"/>
        <v>2.9999999999999991</v>
      </c>
      <c r="H89" s="4">
        <f t="shared" si="5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 t="shared" si="4"/>
        <v>5</v>
      </c>
      <c r="H90" s="4">
        <f t="shared" si="5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 t="shared" si="4"/>
        <v>4.9000000000000004</v>
      </c>
      <c r="H91" s="4">
        <f t="shared" si="5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 t="shared" si="4"/>
        <v>4.9000000000000004</v>
      </c>
      <c r="H92" s="4">
        <f t="shared" si="5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 t="shared" si="4"/>
        <v>4.9000000000000004</v>
      </c>
      <c r="H93" s="4">
        <f t="shared" si="5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 t="shared" si="4"/>
        <v>5</v>
      </c>
      <c r="H94" s="4">
        <f t="shared" si="5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 t="shared" si="4"/>
        <v>5</v>
      </c>
      <c r="H95" s="4">
        <f t="shared" si="5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 t="shared" si="4"/>
        <v>2.9999999999999991</v>
      </c>
      <c r="H96" s="4">
        <f t="shared" si="5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 t="shared" si="4"/>
        <v>5</v>
      </c>
      <c r="H97" s="4">
        <f t="shared" si="5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 t="shared" ref="G98:G129" si="6">F98-E98</f>
        <v>3</v>
      </c>
      <c r="H98" s="4">
        <f t="shared" ref="H98:H129" si="7"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 t="shared" si="6"/>
        <v>4.9000000000000004</v>
      </c>
      <c r="H99" s="4">
        <f t="shared" si="7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 t="shared" si="6"/>
        <v>4.9000000000000004</v>
      </c>
      <c r="H100" s="4">
        <f t="shared" si="7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 t="shared" si="6"/>
        <v>5</v>
      </c>
      <c r="H101" s="4">
        <f t="shared" si="7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 t="shared" si="6"/>
        <v>2.9999999999999991</v>
      </c>
      <c r="H102" s="4">
        <f t="shared" si="7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 t="shared" si="6"/>
        <v>64</v>
      </c>
      <c r="H103" s="4">
        <f t="shared" si="7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 t="shared" si="6"/>
        <v>4.9000000000000004</v>
      </c>
      <c r="H104" s="4">
        <f t="shared" si="7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 t="shared" si="6"/>
        <v>4.9000000000000004</v>
      </c>
      <c r="H105" s="4">
        <f t="shared" si="7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 t="shared" si="6"/>
        <v>2.9999999999999991</v>
      </c>
      <c r="H106" s="4">
        <f t="shared" si="7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 t="shared" si="6"/>
        <v>40.100000000000009</v>
      </c>
      <c r="H107" s="4">
        <f t="shared" si="7"/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 t="shared" si="6"/>
        <v>5</v>
      </c>
      <c r="H108" s="4">
        <f t="shared" si="7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 t="shared" si="6"/>
        <v>40.100000000000009</v>
      </c>
      <c r="H109" s="4">
        <f t="shared" si="7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 t="shared" si="6"/>
        <v>158</v>
      </c>
      <c r="H110" s="4">
        <f t="shared" si="7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 t="shared" si="6"/>
        <v>158</v>
      </c>
      <c r="H111" s="4">
        <f t="shared" si="7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 t="shared" si="6"/>
        <v>35</v>
      </c>
      <c r="H112" s="4">
        <f t="shared" si="7"/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 t="shared" si="6"/>
        <v>35</v>
      </c>
      <c r="H113" s="4">
        <f t="shared" si="7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 t="shared" si="6"/>
        <v>40.100000000000009</v>
      </c>
      <c r="H114" s="4">
        <f t="shared" si="7"/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 t="shared" si="6"/>
        <v>64</v>
      </c>
      <c r="H115" s="4">
        <f t="shared" si="7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 t="shared" si="6"/>
        <v>158</v>
      </c>
      <c r="H116" s="4">
        <f t="shared" si="7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 t="shared" si="6"/>
        <v>35</v>
      </c>
      <c r="H117" s="4">
        <f t="shared" si="7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 t="shared" si="6"/>
        <v>158</v>
      </c>
      <c r="H118" s="4">
        <f t="shared" si="7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 t="shared" si="6"/>
        <v>40.100000000000009</v>
      </c>
      <c r="H119" s="4">
        <f t="shared" si="7"/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 t="shared" si="6"/>
        <v>64</v>
      </c>
      <c r="H120" s="4">
        <f t="shared" si="7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 t="shared" si="6"/>
        <v>64</v>
      </c>
      <c r="H121" s="4">
        <f t="shared" si="7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 t="shared" si="6"/>
        <v>42</v>
      </c>
      <c r="H122" s="4">
        <f t="shared" si="7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 t="shared" si="6"/>
        <v>158</v>
      </c>
      <c r="H123" s="4">
        <f t="shared" si="7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 t="shared" si="6"/>
        <v>40.100000000000009</v>
      </c>
      <c r="H124" s="4">
        <f t="shared" si="7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 t="shared" si="6"/>
        <v>42</v>
      </c>
      <c r="H125" s="4">
        <f t="shared" si="7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 t="shared" si="6"/>
        <v>64</v>
      </c>
      <c r="H126" s="4">
        <f t="shared" si="7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 t="shared" si="6"/>
        <v>3</v>
      </c>
      <c r="H127" s="4">
        <f t="shared" si="7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 t="shared" si="6"/>
        <v>158</v>
      </c>
      <c r="H128" s="4">
        <f t="shared" si="7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 t="shared" si="6"/>
        <v>35</v>
      </c>
      <c r="H129" s="4">
        <f t="shared" si="7"/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 t="shared" ref="G130:G161" si="8">F130-E130</f>
        <v>40.100000000000009</v>
      </c>
      <c r="H130" s="4">
        <f t="shared" ref="H130:H161" si="9"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 t="shared" si="8"/>
        <v>42</v>
      </c>
      <c r="H131" s="4">
        <f t="shared" si="9"/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 t="shared" si="8"/>
        <v>3</v>
      </c>
      <c r="H132" s="4">
        <f t="shared" si="9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 t="shared" si="8"/>
        <v>3</v>
      </c>
      <c r="H133" s="4">
        <f t="shared" si="9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 t="shared" si="8"/>
        <v>40.100000000000009</v>
      </c>
      <c r="H134" s="4">
        <f t="shared" si="9"/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 t="shared" si="8"/>
        <v>40.100000000000009</v>
      </c>
      <c r="H135" s="4">
        <f t="shared" si="9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 t="shared" si="8"/>
        <v>158</v>
      </c>
      <c r="H136" s="4">
        <f t="shared" si="9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 t="shared" si="8"/>
        <v>64</v>
      </c>
      <c r="H137" s="4">
        <f t="shared" si="9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 t="shared" si="8"/>
        <v>40.100000000000009</v>
      </c>
      <c r="H138" s="4">
        <f t="shared" si="9"/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 t="shared" si="8"/>
        <v>158</v>
      </c>
      <c r="H139" s="4">
        <f t="shared" si="9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 t="shared" si="8"/>
        <v>42</v>
      </c>
      <c r="H140" s="4">
        <f t="shared" si="9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 t="shared" si="8"/>
        <v>42</v>
      </c>
      <c r="H141" s="4">
        <f t="shared" si="9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 t="shared" si="8"/>
        <v>3</v>
      </c>
      <c r="H142" s="4">
        <f t="shared" si="9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 t="shared" si="8"/>
        <v>64</v>
      </c>
      <c r="H143" s="4">
        <f t="shared" si="9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 t="shared" si="8"/>
        <v>40.100000000000009</v>
      </c>
      <c r="H144" s="4">
        <f t="shared" si="9"/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 t="shared" si="8"/>
        <v>64</v>
      </c>
      <c r="H145" s="4">
        <f t="shared" si="9"/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 t="shared" si="8"/>
        <v>42</v>
      </c>
      <c r="H146" s="4">
        <f t="shared" si="9"/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 t="shared" si="8"/>
        <v>158</v>
      </c>
      <c r="H147" s="4">
        <f t="shared" si="9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 t="shared" si="8"/>
        <v>40.100000000000009</v>
      </c>
      <c r="H148" s="4">
        <f t="shared" si="9"/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 t="shared" si="8"/>
        <v>3</v>
      </c>
      <c r="H149" s="4">
        <f t="shared" si="9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 t="shared" si="8"/>
        <v>158</v>
      </c>
      <c r="H150" s="4">
        <f t="shared" si="9"/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 t="shared" si="8"/>
        <v>64</v>
      </c>
      <c r="H151" s="4">
        <f t="shared" si="9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 t="shared" si="8"/>
        <v>64</v>
      </c>
      <c r="H152" s="4">
        <f t="shared" si="9"/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 t="shared" si="8"/>
        <v>42</v>
      </c>
      <c r="H153" s="4">
        <f t="shared" si="9"/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 t="shared" si="8"/>
        <v>158</v>
      </c>
      <c r="H154" s="4">
        <f t="shared" si="9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 t="shared" si="8"/>
        <v>40.100000000000009</v>
      </c>
      <c r="H155" s="4">
        <f t="shared" si="9"/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 t="shared" si="8"/>
        <v>42</v>
      </c>
      <c r="H156" s="4">
        <f t="shared" si="9"/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 t="shared" si="8"/>
        <v>64</v>
      </c>
      <c r="H157" s="4">
        <f t="shared" si="9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 t="shared" si="8"/>
        <v>3</v>
      </c>
      <c r="H158" s="4">
        <f t="shared" si="9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 t="shared" si="8"/>
        <v>158</v>
      </c>
      <c r="H159" s="4">
        <f t="shared" si="9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 t="shared" si="8"/>
        <v>35</v>
      </c>
      <c r="H160" s="4">
        <f t="shared" si="9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 t="shared" si="8"/>
        <v>40.100000000000009</v>
      </c>
      <c r="H161" s="4">
        <f t="shared" si="9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 t="shared" ref="G162:G172" si="10">F162-E162</f>
        <v>42</v>
      </c>
      <c r="H162" s="4">
        <f t="shared" ref="H162:H172" si="11"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 t="shared" si="10"/>
        <v>3</v>
      </c>
      <c r="H163" s="4">
        <f t="shared" si="11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 t="shared" si="10"/>
        <v>3</v>
      </c>
      <c r="H164" s="4">
        <f t="shared" si="11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 t="shared" si="10"/>
        <v>40.100000000000009</v>
      </c>
      <c r="H165" s="4">
        <f t="shared" si="11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 t="shared" si="10"/>
        <v>40.100000000000009</v>
      </c>
      <c r="H166" s="4">
        <f t="shared" si="11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 t="shared" si="10"/>
        <v>158</v>
      </c>
      <c r="H167" s="4">
        <f t="shared" si="11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 t="shared" si="10"/>
        <v>64</v>
      </c>
      <c r="H168" s="4">
        <f t="shared" si="11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 t="shared" si="10"/>
        <v>40.100000000000009</v>
      </c>
      <c r="H169" s="4">
        <f t="shared" si="11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 t="shared" si="10"/>
        <v>158</v>
      </c>
      <c r="H170" s="4">
        <f t="shared" si="11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 t="shared" si="10"/>
        <v>42</v>
      </c>
      <c r="H171" s="4">
        <f t="shared" si="11"/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 t="shared" si="10"/>
        <v>42</v>
      </c>
      <c r="H172" s="4">
        <f t="shared" si="11"/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4">
        <f>SUM(F2:F172)</f>
        <v>17110.599999999995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4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data"/>
    </dataRefs>
  </dataConsolid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33FE-4693-4593-A0DD-FA208D864C6C}">
  <dimension ref="A1:B8"/>
  <sheetViews>
    <sheetView workbookViewId="0">
      <selection activeCell="A2" sqref="A2"/>
    </sheetView>
  </sheetViews>
  <sheetFormatPr defaultRowHeight="15.75"/>
  <cols>
    <col min="1" max="1" width="12.125" bestFit="1" customWidth="1"/>
    <col min="2" max="2" width="14.875" bestFit="1" customWidth="1"/>
    <col min="3" max="4" width="6.625" bestFit="1" customWidth="1"/>
    <col min="5" max="9" width="7.625" bestFit="1" customWidth="1"/>
    <col min="10" max="11" width="8.625" bestFit="1" customWidth="1"/>
    <col min="12" max="12" width="11.625" bestFit="1" customWidth="1"/>
  </cols>
  <sheetData>
    <row r="1" spans="1:2">
      <c r="A1" t="s">
        <v>53</v>
      </c>
    </row>
    <row r="3" spans="1:2">
      <c r="A3" s="6" t="s">
        <v>50</v>
      </c>
      <c r="B3" t="s">
        <v>52</v>
      </c>
    </row>
    <row r="4" spans="1:2">
      <c r="A4" s="7" t="s">
        <v>38</v>
      </c>
      <c r="B4" s="8">
        <v>6003.5</v>
      </c>
    </row>
    <row r="5" spans="1:2">
      <c r="A5" s="7" t="s">
        <v>40</v>
      </c>
      <c r="B5" s="8">
        <v>2410.7000000000003</v>
      </c>
    </row>
    <row r="6" spans="1:2">
      <c r="A6" s="7" t="s">
        <v>44</v>
      </c>
      <c r="B6" s="8">
        <v>3035.3</v>
      </c>
    </row>
    <row r="7" spans="1:2">
      <c r="A7" s="7" t="s">
        <v>42</v>
      </c>
      <c r="B7" s="8">
        <v>5661.0999999999985</v>
      </c>
    </row>
    <row r="8" spans="1:2">
      <c r="A8" s="7" t="s">
        <v>51</v>
      </c>
      <c r="B8" s="8">
        <v>17110.599999999999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1A44-0237-4E46-B181-53FC507EE303}">
  <dimension ref="A3:C16"/>
  <sheetViews>
    <sheetView workbookViewId="0">
      <selection activeCell="N14" sqref="N14"/>
    </sheetView>
  </sheetViews>
  <sheetFormatPr defaultRowHeight="15.75"/>
  <cols>
    <col min="1" max="1" width="12.125" bestFit="1" customWidth="1"/>
    <col min="2" max="2" width="15.25" bestFit="1" customWidth="1"/>
    <col min="3" max="3" width="14.875" bestFit="1" customWidth="1"/>
    <col min="4" max="4" width="11.25" bestFit="1" customWidth="1"/>
  </cols>
  <sheetData>
    <row r="3" spans="1:3">
      <c r="A3" s="6" t="s">
        <v>50</v>
      </c>
      <c r="B3" t="s">
        <v>54</v>
      </c>
      <c r="C3" t="s">
        <v>52</v>
      </c>
    </row>
    <row r="4" spans="1:3">
      <c r="A4" s="7" t="s">
        <v>23</v>
      </c>
      <c r="B4" s="9">
        <v>932</v>
      </c>
      <c r="C4" s="9">
        <v>1418.6999999999998</v>
      </c>
    </row>
    <row r="5" spans="1:3">
      <c r="A5" s="7" t="s">
        <v>31</v>
      </c>
      <c r="B5" s="9">
        <v>269.79999999999995</v>
      </c>
      <c r="C5" s="9">
        <v>510.7</v>
      </c>
    </row>
    <row r="6" spans="1:3">
      <c r="A6" s="7" t="s">
        <v>24</v>
      </c>
      <c r="B6" s="9">
        <v>605.5</v>
      </c>
      <c r="C6" s="9">
        <v>971.19999999999993</v>
      </c>
    </row>
    <row r="7" spans="1:3">
      <c r="A7" s="7" t="s">
        <v>25</v>
      </c>
      <c r="B7" s="9">
        <v>1235.5999999999999</v>
      </c>
      <c r="C7" s="9">
        <v>1875.4</v>
      </c>
    </row>
    <row r="8" spans="1:3">
      <c r="A8" s="7" t="s">
        <v>26</v>
      </c>
      <c r="B8" s="9">
        <v>200.70000000000002</v>
      </c>
      <c r="C8" s="9">
        <v>347.40000000000003</v>
      </c>
    </row>
    <row r="9" spans="1:3">
      <c r="A9" s="7" t="s">
        <v>27</v>
      </c>
      <c r="B9" s="9">
        <v>1578.1999999999998</v>
      </c>
      <c r="C9" s="9">
        <v>2513.6000000000004</v>
      </c>
    </row>
    <row r="10" spans="1:3">
      <c r="A10" s="7" t="s">
        <v>28</v>
      </c>
      <c r="B10" s="9">
        <v>676.3</v>
      </c>
      <c r="C10" s="9">
        <v>1153.4000000000001</v>
      </c>
    </row>
    <row r="11" spans="1:3">
      <c r="A11" s="7" t="s">
        <v>29</v>
      </c>
      <c r="B11" s="9">
        <v>957.9</v>
      </c>
      <c r="C11" s="9">
        <v>1477.1999999999998</v>
      </c>
    </row>
    <row r="12" spans="1:3">
      <c r="A12" s="7" t="s">
        <v>30</v>
      </c>
      <c r="B12" s="9">
        <v>552.29999999999995</v>
      </c>
      <c r="C12" s="9">
        <v>898.4</v>
      </c>
    </row>
    <row r="13" spans="1:3">
      <c r="A13" s="7" t="s">
        <v>32</v>
      </c>
      <c r="B13" s="9">
        <v>245.89999999999998</v>
      </c>
      <c r="C13" s="9">
        <v>409.50000000000006</v>
      </c>
    </row>
    <row r="14" spans="1:3">
      <c r="A14" s="7" t="s">
        <v>33</v>
      </c>
      <c r="B14" s="9">
        <v>2526.1000000000004</v>
      </c>
      <c r="C14" s="9">
        <v>3992.3</v>
      </c>
    </row>
    <row r="15" spans="1:3">
      <c r="A15" s="7" t="s">
        <v>34</v>
      </c>
      <c r="B15" s="9">
        <v>973.59999999999991</v>
      </c>
      <c r="C15" s="9">
        <v>1542.8</v>
      </c>
    </row>
    <row r="16" spans="1:3">
      <c r="A16" s="7" t="s">
        <v>51</v>
      </c>
      <c r="B16" s="9">
        <v>10753.9</v>
      </c>
      <c r="C16" s="9">
        <v>17110.599999999999</v>
      </c>
    </row>
  </sheetData>
  <pageMargins left="0.7" right="0.7" top="0.75" bottom="0.75" header="0.3" footer="0.3"/>
  <pageSetup orientation="portrait" horizontalDpi="30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piepivot</vt:lpstr>
      <vt:lpstr>linepivot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USER</cp:lastModifiedBy>
  <dcterms:created xsi:type="dcterms:W3CDTF">2014-06-11T22:14:31Z</dcterms:created>
  <dcterms:modified xsi:type="dcterms:W3CDTF">2022-06-09T23:51:42Z</dcterms:modified>
</cp:coreProperties>
</file>