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abatundeTosin\Desktop\data_analysis_class\"/>
    </mc:Choice>
  </mc:AlternateContent>
  <xr:revisionPtr revIDLastSave="0" documentId="13_ncr:1_{20049B0B-8087-4A0D-AC91-CCFC2FC0596F}" xr6:coauthVersionLast="47" xr6:coauthVersionMax="47" xr10:uidLastSave="{00000000-0000-0000-0000-000000000000}"/>
  <bookViews>
    <workbookView xWindow="-108" yWindow="-108" windowWidth="23256" windowHeight="12456" activeTab="4" xr2:uid="{D56782D7-9E68-4DB7-89C1-344AEDE2E2B5}"/>
  </bookViews>
  <sheets>
    <sheet name="pivot1" sheetId="5" r:id="rId1"/>
    <sheet name="pivot2" sheetId="6" r:id="rId2"/>
    <sheet name="pivot3" sheetId="7" r:id="rId3"/>
    <sheet name="Table" sheetId="1" r:id="rId4"/>
    <sheet name="Dashboard" sheetId="2" r:id="rId5"/>
  </sheets>
  <definedNames>
    <definedName name="_xlchart.v1.0" hidden="1">pivot1!$W$14:$W$19</definedName>
    <definedName name="_xlchart.v1.1" hidden="1">pivot1!$X$14:$X$19</definedName>
    <definedName name="_xlchart.v1.2" hidden="1">pivot1!$W$14:$W$19</definedName>
    <definedName name="_xlchart.v1.3" hidden="1">pivot1!$X$14:$X$19</definedName>
    <definedName name="_xlcn.WorksheetConnection_Sheet1A1AK312" hidden="1">Table!$A$1:$AM$312</definedName>
    <definedName name="_xlcn.WorksheetConnection_Sheet1A1AL312" hidden="1">Table!$A$1:$AO$312</definedName>
    <definedName name="Slicer_Age">#N/A</definedName>
    <definedName name="Slicer_CitizenDesc">#N/A</definedName>
    <definedName name="Slicer_Department">#N/A</definedName>
    <definedName name="Slicer_EmploymentStatus">#N/A</definedName>
    <definedName name="Slicer_Position">#N/A</definedName>
    <definedName name="Slicer_Sex">#N/A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AL$312"/>
          <x15:modelTable id="Range 1" name="Range 1" connection="WorksheetConnection_Sheet1!$A$1:$AK$31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3" i="1" l="1"/>
  <c r="Q137" i="1"/>
  <c r="Q10" i="1"/>
  <c r="Q16" i="1"/>
  <c r="Q37" i="1"/>
  <c r="Q12" i="1"/>
  <c r="Q254" i="1"/>
  <c r="Q50" i="1"/>
  <c r="Q18" i="1"/>
  <c r="Q216" i="1"/>
  <c r="Q267" i="1"/>
  <c r="Q225" i="1"/>
  <c r="Q163" i="1"/>
  <c r="Q268" i="1"/>
  <c r="Q248" i="1"/>
  <c r="Q15" i="1"/>
  <c r="Q51" i="1"/>
  <c r="Q3" i="1"/>
  <c r="Q167" i="1"/>
  <c r="Q237" i="1"/>
  <c r="Q245" i="1"/>
  <c r="Q120" i="1"/>
  <c r="Q226" i="1"/>
  <c r="Q52" i="1"/>
  <c r="Q78" i="1"/>
  <c r="Q297" i="1"/>
  <c r="Q109" i="1"/>
  <c r="Q203" i="1"/>
  <c r="Q130" i="1"/>
  <c r="Q83" i="1"/>
  <c r="Q206" i="1"/>
  <c r="Q199" i="1"/>
  <c r="Q98" i="1"/>
  <c r="Q194" i="1"/>
  <c r="Q244" i="1"/>
  <c r="Q110" i="1"/>
  <c r="Q53" i="1"/>
  <c r="Q207" i="1"/>
  <c r="Q28" i="1"/>
  <c r="Q208" i="1"/>
  <c r="Q64" i="1"/>
  <c r="Q88" i="1"/>
  <c r="Q21" i="1"/>
  <c r="Q251" i="1"/>
  <c r="Q29" i="1"/>
  <c r="Q168" i="1"/>
  <c r="Q169" i="1"/>
  <c r="Q69" i="1"/>
  <c r="Q72" i="1"/>
  <c r="Q200" i="1"/>
  <c r="Q170" i="1"/>
  <c r="Q133" i="1"/>
  <c r="Q274" i="1"/>
  <c r="Q302" i="1"/>
  <c r="Q260" i="1"/>
  <c r="Q191" i="1"/>
  <c r="Q307" i="1"/>
  <c r="Q138" i="1"/>
  <c r="Q139" i="1"/>
  <c r="Q171" i="1"/>
  <c r="Q252" i="1"/>
  <c r="Q164" i="1"/>
  <c r="Q279" i="1"/>
  <c r="Q7" i="1"/>
  <c r="Q257" i="1"/>
  <c r="Q111" i="1"/>
  <c r="Q289" i="1"/>
  <c r="Q276" i="1"/>
  <c r="Q118" i="1"/>
  <c r="Q172" i="1"/>
  <c r="Q73" i="1"/>
  <c r="Q160" i="1"/>
  <c r="Q38" i="1"/>
  <c r="Q282" i="1"/>
  <c r="Q173" i="1"/>
  <c r="Q221" i="1"/>
  <c r="Q92" i="1"/>
  <c r="Q281" i="1"/>
  <c r="Q140" i="1"/>
  <c r="Q39" i="1"/>
  <c r="Q287" i="1"/>
  <c r="Q153" i="1"/>
  <c r="Q30" i="1"/>
  <c r="Q99" i="1"/>
  <c r="Q243" i="1"/>
  <c r="Q104" i="1"/>
  <c r="Q112" i="1"/>
  <c r="Q174" i="1"/>
  <c r="Q148" i="1"/>
  <c r="Q283" i="1"/>
  <c r="Q310" i="1"/>
  <c r="Q2" i="1"/>
  <c r="Q22" i="1"/>
  <c r="Q298" i="1"/>
  <c r="Q292" i="1"/>
  <c r="Q293" i="1"/>
  <c r="Q175" i="1"/>
  <c r="Q119" i="1"/>
  <c r="Q230" i="1"/>
  <c r="Q312" i="1"/>
  <c r="Q80" i="1"/>
  <c r="Q147" i="1"/>
  <c r="Q161" i="1"/>
  <c r="Q79" i="1"/>
  <c r="Q74" i="1"/>
  <c r="Q23" i="1"/>
  <c r="Q44" i="1"/>
  <c r="Q277" i="1"/>
  <c r="Q195" i="1"/>
  <c r="Q19" i="1"/>
  <c r="Q126" i="1"/>
  <c r="Q65" i="1"/>
  <c r="Q89" i="1"/>
  <c r="Q134" i="1"/>
  <c r="Q90" i="1"/>
  <c r="Q66" i="1"/>
  <c r="Q204" i="1"/>
  <c r="Q308" i="1"/>
  <c r="Q299" i="1"/>
  <c r="Q188" i="1"/>
  <c r="Q100" i="1"/>
  <c r="Q256" i="1"/>
  <c r="Q40" i="1"/>
  <c r="Q303" i="1"/>
  <c r="Q154" i="1"/>
  <c r="Q201" i="1"/>
  <c r="Q141" i="1"/>
  <c r="Q192" i="1"/>
  <c r="Q300" i="1"/>
  <c r="Q205" i="1"/>
  <c r="Q31" i="1"/>
  <c r="Q142" i="1"/>
  <c r="Q265" i="1"/>
  <c r="Q284" i="1"/>
  <c r="Q45" i="1"/>
  <c r="Q121" i="1"/>
  <c r="Q127" i="1"/>
  <c r="Q220" i="1"/>
  <c r="Q285" i="1"/>
  <c r="Q301" i="1"/>
  <c r="Q54" i="1"/>
  <c r="Q155" i="1"/>
  <c r="Q67" i="1"/>
  <c r="Q76" i="1"/>
  <c r="Q184" i="1"/>
  <c r="Q105" i="1"/>
  <c r="Q176" i="1"/>
  <c r="Q122" i="1"/>
  <c r="Q128" i="1"/>
  <c r="Q77" i="1"/>
  <c r="Q149" i="1"/>
  <c r="Q165" i="1"/>
  <c r="Q202" i="1"/>
  <c r="Q24" i="1"/>
  <c r="Q101" i="1"/>
  <c r="Q84" i="1"/>
  <c r="Q143" i="1"/>
  <c r="Q156" i="1"/>
  <c r="AN156" i="1" s="1"/>
  <c r="Q258" i="1"/>
  <c r="Q144" i="1"/>
  <c r="Q177" i="1"/>
  <c r="Q106" i="1"/>
  <c r="Q62" i="1"/>
  <c r="Q209" i="1"/>
  <c r="Q288" i="1"/>
  <c r="Q91" i="1"/>
  <c r="Q113" i="1"/>
  <c r="Q217" i="1"/>
  <c r="Q75" i="1"/>
  <c r="Q150" i="1"/>
  <c r="Q102" i="1"/>
  <c r="Q123" i="1"/>
  <c r="Q235" i="1"/>
  <c r="Q185" i="1"/>
  <c r="Q135" i="1"/>
  <c r="Q114" i="1"/>
  <c r="Q157" i="1"/>
  <c r="Q239" i="1"/>
  <c r="Q304" i="1"/>
  <c r="Q32" i="1"/>
  <c r="Q115" i="1"/>
  <c r="Q93" i="1"/>
  <c r="Q46" i="1"/>
  <c r="Q145" i="1"/>
  <c r="Q178" i="1"/>
  <c r="Q214" i="1"/>
  <c r="Q264" i="1"/>
  <c r="Q94" i="1"/>
  <c r="Q222" i="1"/>
  <c r="Q55" i="1"/>
  <c r="Q270" i="1"/>
  <c r="Q196" i="1"/>
  <c r="Q278" i="1"/>
  <c r="Q309" i="1"/>
  <c r="Q33" i="1"/>
  <c r="Q95" i="1"/>
  <c r="Q107" i="1"/>
  <c r="Q233" i="1"/>
  <c r="Q228" i="1"/>
  <c r="Q179" i="1"/>
  <c r="Q129" i="1"/>
  <c r="Q68" i="1"/>
  <c r="Q108" i="1"/>
  <c r="Q241" i="1"/>
  <c r="Q271" i="1"/>
  <c r="Q116" i="1"/>
  <c r="Q249" i="1"/>
  <c r="Q158" i="1"/>
  <c r="Q193" i="1"/>
  <c r="Q311" i="1"/>
  <c r="Q189" i="1"/>
  <c r="Q296" i="1"/>
  <c r="Q159" i="1"/>
  <c r="Q224" i="1"/>
  <c r="Q275" i="1"/>
  <c r="Q81" i="1"/>
  <c r="Q238" i="1"/>
  <c r="Q34" i="1"/>
  <c r="Q136" i="1"/>
  <c r="Q197" i="1"/>
  <c r="Q96" i="1"/>
  <c r="Q35" i="1"/>
  <c r="Q180" i="1"/>
  <c r="Q25" i="1"/>
  <c r="Q117" i="1"/>
  <c r="Q56" i="1"/>
  <c r="Q305" i="1"/>
  <c r="Q151" i="1"/>
  <c r="Q295" i="1"/>
  <c r="Q236" i="1"/>
  <c r="Q146" i="1"/>
  <c r="Q306" i="1"/>
  <c r="Q198" i="1"/>
  <c r="Q82" i="1"/>
  <c r="Q261" i="1"/>
  <c r="Q262" i="1"/>
  <c r="Q280" i="1"/>
  <c r="Q41" i="1"/>
  <c r="Q242" i="1"/>
  <c r="Q186" i="1"/>
  <c r="Q47" i="1"/>
  <c r="Q190" i="1"/>
  <c r="Q259" i="1"/>
  <c r="Q223" i="1"/>
  <c r="Q286" i="1"/>
  <c r="Q86" i="1"/>
  <c r="Q187" i="1"/>
  <c r="Q97" i="1"/>
  <c r="Q212" i="1"/>
  <c r="Q26" i="1"/>
  <c r="Q87" i="1"/>
  <c r="Q57" i="1"/>
  <c r="Q70" i="1"/>
  <c r="Q210" i="1"/>
  <c r="Q229" i="1"/>
  <c r="Q211" i="1"/>
  <c r="Q219" i="1"/>
  <c r="Q4" i="1"/>
  <c r="Q227" i="1"/>
  <c r="Q58" i="1"/>
  <c r="Q250" i="1"/>
  <c r="Q63" i="1"/>
  <c r="Q131" i="1"/>
  <c r="Q166" i="1"/>
  <c r="Q181" i="1"/>
  <c r="Q124" i="1"/>
  <c r="Q234" i="1"/>
  <c r="Q162" i="1"/>
  <c r="Q48" i="1"/>
  <c r="Q182" i="1"/>
  <c r="Q13" i="1"/>
  <c r="Q246" i="1"/>
  <c r="Q11" i="1"/>
  <c r="Q132" i="1"/>
  <c r="Q291" i="1"/>
  <c r="Q247" i="1"/>
  <c r="Q20" i="1"/>
  <c r="Q273" i="1"/>
  <c r="Q59" i="1"/>
  <c r="Q253" i="1"/>
  <c r="Q269" i="1"/>
  <c r="Q85" i="1"/>
  <c r="Q71" i="1"/>
  <c r="Q263" i="1"/>
  <c r="Q60" i="1"/>
  <c r="Q240" i="1"/>
  <c r="Q183" i="1"/>
  <c r="Q8" i="1"/>
  <c r="Q125" i="1"/>
  <c r="Q61" i="1"/>
  <c r="Q266" i="1"/>
  <c r="Q9" i="1"/>
  <c r="Q231" i="1"/>
  <c r="Q36" i="1"/>
  <c r="Q5" i="1"/>
  <c r="Q215" i="1"/>
  <c r="Q218" i="1"/>
  <c r="Q6" i="1"/>
  <c r="Q232" i="1"/>
  <c r="Q14" i="1"/>
  <c r="Q290" i="1"/>
  <c r="Q213" i="1"/>
  <c r="Q49" i="1"/>
  <c r="Q17" i="1"/>
  <c r="Q272" i="1"/>
  <c r="Q294" i="1"/>
  <c r="Q27" i="1"/>
  <c r="Q255" i="1"/>
  <c r="Q42" i="1"/>
  <c r="Q103" i="1"/>
  <c r="Q152" i="1"/>
  <c r="S21" i="5"/>
  <c r="R16" i="5"/>
  <c r="R15" i="5"/>
  <c r="R14" i="5"/>
  <c r="R13" i="5"/>
  <c r="R21" i="5" s="1"/>
  <c r="R12" i="5"/>
  <c r="W18" i="5"/>
  <c r="W17" i="5"/>
  <c r="W16" i="5"/>
  <c r="W15" i="5"/>
  <c r="W14" i="5"/>
  <c r="X18" i="5"/>
  <c r="S15" i="5"/>
  <c r="A8" i="5"/>
  <c r="X14" i="5"/>
  <c r="S13" i="5"/>
  <c r="G4" i="5"/>
  <c r="O2" i="5"/>
  <c r="C8" i="5"/>
  <c r="O4" i="5"/>
  <c r="X17" i="5"/>
  <c r="F7" i="5"/>
  <c r="L14" i="5"/>
  <c r="S12" i="5"/>
  <c r="X15" i="5"/>
  <c r="S16" i="5"/>
  <c r="L7" i="5"/>
  <c r="X16" i="5"/>
  <c r="O3" i="5"/>
  <c r="S14" i="5"/>
  <c r="H12" i="6"/>
  <c r="L8" i="5" l="1"/>
  <c r="L1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140444-0A24-4680-8F62-C00D2B58F0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D4A2D8-0AFE-4F86-89ED-D49F480816B7}" name="WorksheetConnection_Sheet1!$A$1:$AK$312" type="102" refreshedVersion="8" minRefreshableVersion="5">
    <extLst>
      <ext xmlns:x15="http://schemas.microsoft.com/office/spreadsheetml/2010/11/main" uri="{DE250136-89BD-433C-8126-D09CA5730AF9}">
        <x15:connection id="Range 1" autoDelete="1">
          <x15:rangePr sourceName="_xlcn.WorksheetConnection_Sheet1A1AK312"/>
        </x15:connection>
      </ext>
    </extLst>
  </connection>
  <connection id="3" xr16:uid="{186696E7-D1C6-4C2B-84EA-114E3149294A}" name="WorksheetConnection_Sheet1!$A$1:$AL$312" type="102" refreshedVersion="8" minRefreshableVersion="5">
    <extLst>
      <ext xmlns:x15="http://schemas.microsoft.com/office/spreadsheetml/2010/11/main" uri="{DE250136-89BD-433C-8126-D09CA5730AF9}">
        <x15:connection id="Range" autoDelete="1">
          <x15:rangePr sourceName="_xlcn.WorksheetConnection_Sheet1A1AL31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EmploymentStatus].&amp;[Terminated for Cause],[Range].[EmploymentStatus].&amp;[Voluntarily Terminated]}"/>
    <s v="{[Range].[EmploymentStatus].&amp;[Activ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<sst xmlns="http://schemas.openxmlformats.org/spreadsheetml/2006/main" count="4664" uniqueCount="600">
  <si>
    <t>EmpID</t>
  </si>
  <si>
    <t>Employee_Name</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</si>
  <si>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</si>
  <si>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</si>
  <si>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</si>
  <si>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</si>
  <si>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</si>
  <si>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</si>
  <si>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</si>
  <si>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</si>
  <si>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</si>
  <si>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</si>
  <si>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</si>
  <si>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</si>
  <si>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</si>
  <si>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</si>
  <si>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</si>
  <si>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</si>
  <si>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</si>
  <si>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</si>
  <si>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</si>
  <si>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</si>
  <si>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</si>
  <si>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</si>
  <si>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</si>
  <si>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</si>
  <si>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</si>
  <si>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</si>
  <si>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</si>
  <si>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</si>
  <si>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</si>
  <si>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</si>
  <si>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</si>
  <si>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</si>
  <si>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</si>
  <si>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</si>
  <si>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King, Janet</t>
  </si>
  <si>
    <t>President &amp; CEO</t>
  </si>
  <si>
    <t>MA</t>
  </si>
  <si>
    <t>F</t>
  </si>
  <si>
    <t>Married</t>
  </si>
  <si>
    <t>US Citizen</t>
  </si>
  <si>
    <t>Yes</t>
  </si>
  <si>
    <t>White</t>
  </si>
  <si>
    <t>N/A-StillEmployed</t>
  </si>
  <si>
    <t>Active</t>
  </si>
  <si>
    <t>Executive Office</t>
  </si>
  <si>
    <t>Board of Directors</t>
  </si>
  <si>
    <t>Indeed</t>
  </si>
  <si>
    <t>Fully Meets</t>
  </si>
  <si>
    <t>Zamora, Jennifer</t>
  </si>
  <si>
    <t>CIO</t>
  </si>
  <si>
    <t>Single</t>
  </si>
  <si>
    <t>No</t>
  </si>
  <si>
    <t>IT/IS</t>
  </si>
  <si>
    <t>Janet King</t>
  </si>
  <si>
    <t>Employee Referral</t>
  </si>
  <si>
    <t>Exceeds</t>
  </si>
  <si>
    <t>Houlihan, Debra</t>
  </si>
  <si>
    <t>Director of Sales</t>
  </si>
  <si>
    <t>RI</t>
  </si>
  <si>
    <t>Sales</t>
  </si>
  <si>
    <t>LinkedIn</t>
  </si>
  <si>
    <t>Foss, Jason</t>
  </si>
  <si>
    <t>IT Director</t>
  </si>
  <si>
    <t xml:space="preserve">M </t>
  </si>
  <si>
    <t>Black or African American</t>
  </si>
  <si>
    <t>4/15/2011</t>
  </si>
  <si>
    <t>Jennifer Zamora</t>
  </si>
  <si>
    <t>Corleone, Vito</t>
  </si>
  <si>
    <t>Director of Operations</t>
  </si>
  <si>
    <t xml:space="preserve">Production       </t>
  </si>
  <si>
    <t>Monroe, Peter</t>
  </si>
  <si>
    <t>IT Manager - Infra</t>
  </si>
  <si>
    <t>Eligible NonCitizen</t>
  </si>
  <si>
    <t>2/15/2012</t>
  </si>
  <si>
    <t>Diversity Job Fair</t>
  </si>
  <si>
    <t>Needs Improvement</t>
  </si>
  <si>
    <t>Roper, Katie</t>
  </si>
  <si>
    <t>Data Architect</t>
  </si>
  <si>
    <t>Brian Champaigne</t>
  </si>
  <si>
    <t>Ruiz, Ricardo</t>
  </si>
  <si>
    <t>IT Manager - DB</t>
  </si>
  <si>
    <t>Divorced</t>
  </si>
  <si>
    <t>hours</t>
  </si>
  <si>
    <t>Voluntarily Terminated</t>
  </si>
  <si>
    <t>Roup,Simon</t>
  </si>
  <si>
    <t>1/20/2013</t>
  </si>
  <si>
    <t>Dougall, Eric</t>
  </si>
  <si>
    <t>IT Manager - Support</t>
  </si>
  <si>
    <t>Roehrich, Bianca</t>
  </si>
  <si>
    <t>Principal Data Architect</t>
  </si>
  <si>
    <t>Another position</t>
  </si>
  <si>
    <t>Simon Roup</t>
  </si>
  <si>
    <t>Goble, Taisha</t>
  </si>
  <si>
    <t>Database Administrator</t>
  </si>
  <si>
    <t>2/16/2015</t>
  </si>
  <si>
    <t>3/15/2015</t>
  </si>
  <si>
    <t>no-call, no-show</t>
  </si>
  <si>
    <t>Terminated for Cause</t>
  </si>
  <si>
    <t>Voldemort, Lord</t>
  </si>
  <si>
    <t>2/22/2017</t>
  </si>
  <si>
    <t>2/15/2017</t>
  </si>
  <si>
    <t>Champaigne, Brian</t>
  </si>
  <si>
    <t>BI Director</t>
  </si>
  <si>
    <t>Becker, Renee</t>
  </si>
  <si>
    <t>performance</t>
  </si>
  <si>
    <t>Google Search</t>
  </si>
  <si>
    <t>Patronick, Lucas</t>
  </si>
  <si>
    <t>Software Engineer</t>
  </si>
  <si>
    <t>Software Engineering</t>
  </si>
  <si>
    <t>Alex Sweetwater</t>
  </si>
  <si>
    <t>Warfield, Sarah</t>
  </si>
  <si>
    <t>Sr. Network Engineer</t>
  </si>
  <si>
    <t>Widowed</t>
  </si>
  <si>
    <t>Asian</t>
  </si>
  <si>
    <t>3/30/2015</t>
  </si>
  <si>
    <t>Peter Monroe</t>
  </si>
  <si>
    <t>Boutwell, Bonalyn</t>
  </si>
  <si>
    <t>Sr. Accountant</t>
  </si>
  <si>
    <t>Admin Offices</t>
  </si>
  <si>
    <t>Brandon R. LeBlanc</t>
  </si>
  <si>
    <t xml:space="preserve">Johnson, Noelle </t>
  </si>
  <si>
    <t>Martin, Sandra</t>
  </si>
  <si>
    <t xml:space="preserve">Ait Sidi, Karthikeyan   </t>
  </si>
  <si>
    <t>Sr. DBA</t>
  </si>
  <si>
    <t>6/16/2016</t>
  </si>
  <si>
    <t>career change</t>
  </si>
  <si>
    <t>Booth, Frank</t>
  </si>
  <si>
    <t>Enterprise Architect</t>
  </si>
  <si>
    <t>CT</t>
  </si>
  <si>
    <t>2/17/2014</t>
  </si>
  <si>
    <t>2/19/2016</t>
  </si>
  <si>
    <t>Learned that he is a gangster</t>
  </si>
  <si>
    <t>Del Bosque, Keyla</t>
  </si>
  <si>
    <t>CareerBuilder</t>
  </si>
  <si>
    <t>True, Edward</t>
  </si>
  <si>
    <t>Non-Citizen</t>
  </si>
  <si>
    <t>2/18/2013</t>
  </si>
  <si>
    <t>4/15/2018</t>
  </si>
  <si>
    <t>medical issues</t>
  </si>
  <si>
    <t>Carr, Claudia  N</t>
  </si>
  <si>
    <t>6/30/2016</t>
  </si>
  <si>
    <t>Foster-Baker, Amy</t>
  </si>
  <si>
    <t>no</t>
  </si>
  <si>
    <t>Other</t>
  </si>
  <si>
    <t>Exantus, Susan</t>
  </si>
  <si>
    <t>attendance</t>
  </si>
  <si>
    <t>Gruber, Hans</t>
  </si>
  <si>
    <t>BI Developer</t>
  </si>
  <si>
    <t>4/20/2017</t>
  </si>
  <si>
    <t>Horton, Jayne</t>
  </si>
  <si>
    <t>DeVito, Tommy</t>
  </si>
  <si>
    <t>Rachael, Maggie</t>
  </si>
  <si>
    <t>Andreola, Colby</t>
  </si>
  <si>
    <t>Petrowsky, Thelma</t>
  </si>
  <si>
    <t>Data Analyst</t>
  </si>
  <si>
    <t>Carabbio, Judith</t>
  </si>
  <si>
    <t>Lajiri,  Jyoti</t>
  </si>
  <si>
    <t>Pearson, Randall</t>
  </si>
  <si>
    <t>LeBlanc, Brandon  R</t>
  </si>
  <si>
    <t>Shared Services Manager</t>
  </si>
  <si>
    <t>Szabo, Andrew</t>
  </si>
  <si>
    <t>Cross, Noah</t>
  </si>
  <si>
    <t>Barbossa, Hector</t>
  </si>
  <si>
    <t>TX</t>
  </si>
  <si>
    <t>Tannen, Biff</t>
  </si>
  <si>
    <t xml:space="preserve">Roby, Lori </t>
  </si>
  <si>
    <t>Zhou, Julia</t>
  </si>
  <si>
    <t>Vega, Vincent</t>
  </si>
  <si>
    <t>Production Manager</t>
  </si>
  <si>
    <t>Salter, Jason</t>
  </si>
  <si>
    <t xml:space="preserve">Data Analyst </t>
  </si>
  <si>
    <t>10/31/2015</t>
  </si>
  <si>
    <t>Navathe, Kurt</t>
  </si>
  <si>
    <t>Senior BI Developer</t>
  </si>
  <si>
    <t>Simard, Kramer</t>
  </si>
  <si>
    <t>Soze, Keyser</t>
  </si>
  <si>
    <t>Saada, Adell</t>
  </si>
  <si>
    <t xml:space="preserve">Daniele, Ann  </t>
  </si>
  <si>
    <t>Wang, Charlie</t>
  </si>
  <si>
    <t>Miller, Brannon</t>
  </si>
  <si>
    <t>yes</t>
  </si>
  <si>
    <t>Hispanic</t>
  </si>
  <si>
    <t>8/16/2012</t>
  </si>
  <si>
    <t>Costello, Frank</t>
  </si>
  <si>
    <t>Quinn, Sean</t>
  </si>
  <si>
    <t>2/21/2011</t>
  </si>
  <si>
    <t>8/15/2015</t>
  </si>
  <si>
    <t>Immediato, Walter</t>
  </si>
  <si>
    <t>9/24/2012</t>
  </si>
  <si>
    <t>unhappy</t>
  </si>
  <si>
    <t>Landa, Hans</t>
  </si>
  <si>
    <t>Le, Binh</t>
  </si>
  <si>
    <t>Wallace, Courtney  E</t>
  </si>
  <si>
    <t>9/26/2011</t>
  </si>
  <si>
    <t>Liebig, Ketsia</t>
  </si>
  <si>
    <t>9/30/2013</t>
  </si>
  <si>
    <t>Website</t>
  </si>
  <si>
    <t xml:space="preserve">Cady, Max </t>
  </si>
  <si>
    <t>Software Engineering Manager</t>
  </si>
  <si>
    <t>8/15/2011</t>
  </si>
  <si>
    <t>Turpin, Jumil</t>
  </si>
  <si>
    <t>Network Engineer</t>
  </si>
  <si>
    <t xml:space="preserve">Tredinnick, Neville </t>
  </si>
  <si>
    <t>4/15/2015</t>
  </si>
  <si>
    <t xml:space="preserve">Dunn, Amy  </t>
  </si>
  <si>
    <t>9/18/2014</t>
  </si>
  <si>
    <t>Trzeciak, Cybil</t>
  </si>
  <si>
    <t>Production Technician II</t>
  </si>
  <si>
    <t>Amy Dunn</t>
  </si>
  <si>
    <t>Goeth, Amon</t>
  </si>
  <si>
    <t>IT Support</t>
  </si>
  <si>
    <t xml:space="preserve">Peterson, Ebonee  </t>
  </si>
  <si>
    <t>10/25/2010</t>
  </si>
  <si>
    <t>5/18/2016</t>
  </si>
  <si>
    <t xml:space="preserve">Moumanil, Maliki </t>
  </si>
  <si>
    <t>Separated</t>
  </si>
  <si>
    <t>5/13/2013</t>
  </si>
  <si>
    <t>Michael Albert</t>
  </si>
  <si>
    <t>Bunbury, Jessica</t>
  </si>
  <si>
    <t>Area Sales Manager</t>
  </si>
  <si>
    <t>VA</t>
  </si>
  <si>
    <t>John Smith</t>
  </si>
  <si>
    <t>Bozzi, Charles</t>
  </si>
  <si>
    <t>retiring</t>
  </si>
  <si>
    <t>Driver, Elle</t>
  </si>
  <si>
    <t>CA</t>
  </si>
  <si>
    <t>Lynn Daneault</t>
  </si>
  <si>
    <t xml:space="preserve">Petingill, Shana  </t>
  </si>
  <si>
    <t>Brannon Miller</t>
  </si>
  <si>
    <t>Lunquist, Lisa</t>
  </si>
  <si>
    <t>8/19/2013</t>
  </si>
  <si>
    <t>Elijiah Gray</t>
  </si>
  <si>
    <t>Smith, John</t>
  </si>
  <si>
    <t>Sales Manager</t>
  </si>
  <si>
    <t>5/18/2014</t>
  </si>
  <si>
    <t>Debra Houlihan</t>
  </si>
  <si>
    <t>Candie, Calvin</t>
  </si>
  <si>
    <t>1/28/2016</t>
  </si>
  <si>
    <t>Fitzpatrick, Michael  J</t>
  </si>
  <si>
    <t>5/16/2011</t>
  </si>
  <si>
    <t>6/24/2013</t>
  </si>
  <si>
    <t>Monterro, Luisa</t>
  </si>
  <si>
    <t>Kissy Sullivan</t>
  </si>
  <si>
    <t xml:space="preserve">Tejeda, Lenora </t>
  </si>
  <si>
    <t>Moran, Patrick</t>
  </si>
  <si>
    <t>Kelley Spirea</t>
  </si>
  <si>
    <t xml:space="preserve">Oliver, Brooke </t>
  </si>
  <si>
    <t>5/14/2012</t>
  </si>
  <si>
    <t>Webster Butler</t>
  </si>
  <si>
    <t xml:space="preserve">Carter, Michelle </t>
  </si>
  <si>
    <t>VT</t>
  </si>
  <si>
    <t>8/18/2014</t>
  </si>
  <si>
    <t xml:space="preserve">Faller, Megan </t>
  </si>
  <si>
    <t>Guilianno, Mike</t>
  </si>
  <si>
    <t>TN</t>
  </si>
  <si>
    <t>Two or more races</t>
  </si>
  <si>
    <t>10/31/2014</t>
  </si>
  <si>
    <t>relocation out of area</t>
  </si>
  <si>
    <t>Kreuger, Freddy</t>
  </si>
  <si>
    <t>NY</t>
  </si>
  <si>
    <t>Dolan, Linda</t>
  </si>
  <si>
    <t>Hitchcock, Alfred</t>
  </si>
  <si>
    <t>NH</t>
  </si>
  <si>
    <t>American Indian or Alaska Native</t>
  </si>
  <si>
    <t xml:space="preserve">Winthrop, Jordan  </t>
  </si>
  <si>
    <t>2/21/2016</t>
  </si>
  <si>
    <t>Leruth, Giovanni</t>
  </si>
  <si>
    <t>UT</t>
  </si>
  <si>
    <t>4/30/2012</t>
  </si>
  <si>
    <t>Forrest, Alex</t>
  </si>
  <si>
    <t>9/29/2014</t>
  </si>
  <si>
    <t>8/19/2018</t>
  </si>
  <si>
    <t>Fatal attraction</t>
  </si>
  <si>
    <t>PIP</t>
  </si>
  <si>
    <t xml:space="preserve">Beak, Kimberly  </t>
  </si>
  <si>
    <t>7/21/2016</t>
  </si>
  <si>
    <t>Hunts, Julissa</t>
  </si>
  <si>
    <t>Kampew, Donysha</t>
  </si>
  <si>
    <t>PA</t>
  </si>
  <si>
    <t>4/24/2014</t>
  </si>
  <si>
    <t>maternity leave - did not return</t>
  </si>
  <si>
    <t>Gonzalez, Juan</t>
  </si>
  <si>
    <t>4/26/2010</t>
  </si>
  <si>
    <t>5/30/2011</t>
  </si>
  <si>
    <t>Ozark, Travis</t>
  </si>
  <si>
    <t>NC</t>
  </si>
  <si>
    <t>Clayton, Rick</t>
  </si>
  <si>
    <t>Eric Dougall</t>
  </si>
  <si>
    <t>Mancuso, Karen</t>
  </si>
  <si>
    <t>8/19/2012</t>
  </si>
  <si>
    <t>Huynh, Ming</t>
  </si>
  <si>
    <t>Hendrickson, Trina</t>
  </si>
  <si>
    <t>6/18/2013</t>
  </si>
  <si>
    <t>Corleone, Michael</t>
  </si>
  <si>
    <t>7/20/2010</t>
  </si>
  <si>
    <t xml:space="preserve">Fraval, Maruk </t>
  </si>
  <si>
    <t>Lundy, Susan</t>
  </si>
  <si>
    <t>9/15/2016</t>
  </si>
  <si>
    <t>more money</t>
  </si>
  <si>
    <t>Thibaud, Kenneth</t>
  </si>
  <si>
    <t>6/25/2007</t>
  </si>
  <si>
    <t>8/30/2010</t>
  </si>
  <si>
    <t>military</t>
  </si>
  <si>
    <t>Good, Susan</t>
  </si>
  <si>
    <t>David Stanley</t>
  </si>
  <si>
    <t>Chigurh, Anton</t>
  </si>
  <si>
    <t>Nowlan, Kristie</t>
  </si>
  <si>
    <t xml:space="preserve">Soto, Julia </t>
  </si>
  <si>
    <t>Walker, Roger</t>
  </si>
  <si>
    <t>Ketsia Liebig</t>
  </si>
  <si>
    <t>Blount, Dianna</t>
  </si>
  <si>
    <t xml:space="preserve">Gosciminski, Phylicia  </t>
  </si>
  <si>
    <t>Langford, Lindsey</t>
  </si>
  <si>
    <t>3/31/2014</t>
  </si>
  <si>
    <t>Fancett, Nicole</t>
  </si>
  <si>
    <t>Woodson, Jason</t>
  </si>
  <si>
    <t>Daneault, Lynn</t>
  </si>
  <si>
    <t>Spirea, Kelley</t>
  </si>
  <si>
    <t>Galia, Lisa</t>
  </si>
  <si>
    <t>Khemmich, Bartholemew</t>
  </si>
  <si>
    <t>CO</t>
  </si>
  <si>
    <t xml:space="preserve">Buccheri, Joseph  </t>
  </si>
  <si>
    <t>Hutter, Rosalie</t>
  </si>
  <si>
    <t>Alagbe,Trina</t>
  </si>
  <si>
    <t>Production Technician I</t>
  </si>
  <si>
    <t>Roberson, May</t>
  </si>
  <si>
    <t>10/22/2011</t>
  </si>
  <si>
    <t>return to school</t>
  </si>
  <si>
    <t>Akinkuolie, Sarah</t>
  </si>
  <si>
    <t>Biden, Lowan  M</t>
  </si>
  <si>
    <t xml:space="preserve">Cierpiszewski, Caroline  </t>
  </si>
  <si>
    <t>Chivukula, Enola</t>
  </si>
  <si>
    <t>6/27/2011</t>
  </si>
  <si>
    <t>11/15/2015</t>
  </si>
  <si>
    <t>Lecter, Hannibal</t>
  </si>
  <si>
    <t>Pham, Hong</t>
  </si>
  <si>
    <t>11/30/2012</t>
  </si>
  <si>
    <t>2/20/2012</t>
  </si>
  <si>
    <t xml:space="preserve">LaRotonda, William  </t>
  </si>
  <si>
    <t>Accountant I</t>
  </si>
  <si>
    <t>Torrence, Jack</t>
  </si>
  <si>
    <t>ND</t>
  </si>
  <si>
    <t xml:space="preserve">Bugali, Josephine </t>
  </si>
  <si>
    <t>Hankard, Earnest</t>
  </si>
  <si>
    <t>Cloninger, Jennifer</t>
  </si>
  <si>
    <t xml:space="preserve">Fernandes, Nilson  </t>
  </si>
  <si>
    <t xml:space="preserve">Sparks, Taylor  </t>
  </si>
  <si>
    <t>Kretschmer, John</t>
  </si>
  <si>
    <t>Sloan, Constance</t>
  </si>
  <si>
    <t>10/26/2009</t>
  </si>
  <si>
    <t>Gross, Paula</t>
  </si>
  <si>
    <t>Burke, Joelle</t>
  </si>
  <si>
    <t>Nguyen, Dheepa</t>
  </si>
  <si>
    <t>GA</t>
  </si>
  <si>
    <t xml:space="preserve">Sullivan, Kissy </t>
  </si>
  <si>
    <t>Leach, Dallas</t>
  </si>
  <si>
    <t>Panjwani, Nina</t>
  </si>
  <si>
    <t>Homberger, Adrienne  J</t>
  </si>
  <si>
    <t>Linden, Mathew</t>
  </si>
  <si>
    <t>Motlagh,  Dawn</t>
  </si>
  <si>
    <t xml:space="preserve">Cornett, Lisa </t>
  </si>
  <si>
    <t>Robinson, Elias</t>
  </si>
  <si>
    <t>Johnston, Yen</t>
  </si>
  <si>
    <t>McKinzie, Jac</t>
  </si>
  <si>
    <t>Cockel, James</t>
  </si>
  <si>
    <t>Onque, Jasmine</t>
  </si>
  <si>
    <t>FL</t>
  </si>
  <si>
    <t>Sullivan, Timothy</t>
  </si>
  <si>
    <t>Trang, Mei</t>
  </si>
  <si>
    <t xml:space="preserve">Steans, Tyrone  </t>
  </si>
  <si>
    <t>Brown, Mia</t>
  </si>
  <si>
    <t>10/27/2008</t>
  </si>
  <si>
    <t xml:space="preserve">Gray, Elijiah  </t>
  </si>
  <si>
    <t>Billis, Helen</t>
  </si>
  <si>
    <t>Mckenna, Sandy</t>
  </si>
  <si>
    <t>Meads, Elizabeth</t>
  </si>
  <si>
    <t>Dunne, Amy</t>
  </si>
  <si>
    <t>Adinolfi, Wilson  K</t>
  </si>
  <si>
    <t>Squatrito, Kristen</t>
  </si>
  <si>
    <t>6/29/2015</t>
  </si>
  <si>
    <t>Manchester, Robyn</t>
  </si>
  <si>
    <t xml:space="preserve">Burkett, Benjamin </t>
  </si>
  <si>
    <t>Von Massenbach, Anna</t>
  </si>
  <si>
    <t>Harrison, Kara</t>
  </si>
  <si>
    <t>Nguyen, Lei-Ming</t>
  </si>
  <si>
    <t>Latif, Mohammed</t>
  </si>
  <si>
    <t>4/15/2013</t>
  </si>
  <si>
    <t>Potts, Xana</t>
  </si>
  <si>
    <t>KY</t>
  </si>
  <si>
    <t>Ren, Kylo</t>
  </si>
  <si>
    <t>ID</t>
  </si>
  <si>
    <t>Rarrick, Quinn</t>
  </si>
  <si>
    <t xml:space="preserve">Chace, Beatrice </t>
  </si>
  <si>
    <t xml:space="preserve">DiNocco, Lily </t>
  </si>
  <si>
    <t>Delarge, Alex</t>
  </si>
  <si>
    <t>AL</t>
  </si>
  <si>
    <t>Givens, Myriam</t>
  </si>
  <si>
    <t>IN</t>
  </si>
  <si>
    <t>Robinson, Cherly</t>
  </si>
  <si>
    <t>5/17/2016</t>
  </si>
  <si>
    <t>Stoica, Rick</t>
  </si>
  <si>
    <t>Mangal, Debbie</t>
  </si>
  <si>
    <t>Gonzalez, Maria</t>
  </si>
  <si>
    <t>Jackson, Maryellen</t>
  </si>
  <si>
    <t xml:space="preserve">Jung, Judy  </t>
  </si>
  <si>
    <t xml:space="preserve">Tavares, Desiree  </t>
  </si>
  <si>
    <t>4/27/2009</t>
  </si>
  <si>
    <t>Jeannite, Tayana</t>
  </si>
  <si>
    <t>Smith, Joe</t>
  </si>
  <si>
    <t xml:space="preserve">Rose, Ashley  </t>
  </si>
  <si>
    <t>Wolk, Hang  T</t>
  </si>
  <si>
    <t xml:space="preserve">Jhaveri, Sneha  </t>
  </si>
  <si>
    <t>Chang, Donovan  E</t>
  </si>
  <si>
    <t>Estremera, Miguel</t>
  </si>
  <si>
    <t>9/27/2018</t>
  </si>
  <si>
    <t>Pelletier, Ermine</t>
  </si>
  <si>
    <t>9/15/2015</t>
  </si>
  <si>
    <t>Strong, Caitrin</t>
  </si>
  <si>
    <t>MT</t>
  </si>
  <si>
    <t>9/27/2010</t>
  </si>
  <si>
    <t>Eaton, Marianne</t>
  </si>
  <si>
    <t>Gonzalez, Cayo</t>
  </si>
  <si>
    <t xml:space="preserve">Williams, Jacquelyn  </t>
  </si>
  <si>
    <t>6/27/2015</t>
  </si>
  <si>
    <t xml:space="preserve">Punjabhi, Louis  </t>
  </si>
  <si>
    <t xml:space="preserve">Gill, Whitney  </t>
  </si>
  <si>
    <t>OH</t>
  </si>
  <si>
    <t>Close, Phil</t>
  </si>
  <si>
    <t>Athwal, Sam</t>
  </si>
  <si>
    <t>Sutwell, Barbara</t>
  </si>
  <si>
    <t xml:space="preserve">Dietrich, Jenna  </t>
  </si>
  <si>
    <t>WA</t>
  </si>
  <si>
    <t>Cole, Spencer</t>
  </si>
  <si>
    <t>9/23/2016</t>
  </si>
  <si>
    <t>Evensen, April</t>
  </si>
  <si>
    <t>2/25/2018</t>
  </si>
  <si>
    <t xml:space="preserve">Beatrice, Courtney </t>
  </si>
  <si>
    <t>Smith, Sade</t>
  </si>
  <si>
    <t>Barone, Francesco  A</t>
  </si>
  <si>
    <t>Fidelia,  Libby</t>
  </si>
  <si>
    <t xml:space="preserve">Veera, Abdellah </t>
  </si>
  <si>
    <t>8/13/2012</t>
  </si>
  <si>
    <t>Whittier, Scott</t>
  </si>
  <si>
    <t>5/15/2014</t>
  </si>
  <si>
    <t xml:space="preserve">Terry, Sharlene </t>
  </si>
  <si>
    <t>OR</t>
  </si>
  <si>
    <t>Demita, Carla</t>
  </si>
  <si>
    <t>Stansfield, Norman</t>
  </si>
  <si>
    <t>NV</t>
  </si>
  <si>
    <t>Monkfish, Erasumus</t>
  </si>
  <si>
    <t>Wilkes, Annie</t>
  </si>
  <si>
    <t>Sahoo, Adil</t>
  </si>
  <si>
    <t>Peters, Lauren</t>
  </si>
  <si>
    <t>Valentin,Jackie</t>
  </si>
  <si>
    <t>AZ</t>
  </si>
  <si>
    <t>Bates, Norman</t>
  </si>
  <si>
    <t>Bondwell, Betsy</t>
  </si>
  <si>
    <t>Girifalco, Evelyn</t>
  </si>
  <si>
    <t>Ferguson, Susan</t>
  </si>
  <si>
    <t xml:space="preserve">Darson, Jene'ya </t>
  </si>
  <si>
    <t>Myers, Michael</t>
  </si>
  <si>
    <t xml:space="preserve">Anderson, Linda  </t>
  </si>
  <si>
    <t>Dee, Randy</t>
  </si>
  <si>
    <t>Erilus, Angela</t>
  </si>
  <si>
    <t>Tippett, Jeanette</t>
  </si>
  <si>
    <t>Davis, Daniel</t>
  </si>
  <si>
    <t>Crimmings,   Jean</t>
  </si>
  <si>
    <t>Sander, Kamrin</t>
  </si>
  <si>
    <t>Foreman, Tanya</t>
  </si>
  <si>
    <t>Villanueva, Noah</t>
  </si>
  <si>
    <t>ME</t>
  </si>
  <si>
    <t>Miller, Ned</t>
  </si>
  <si>
    <t>DeGweck,  James</t>
  </si>
  <si>
    <t>Medeiros, Jennifer</t>
  </si>
  <si>
    <t>Robertson, Peter</t>
  </si>
  <si>
    <t>Hudson, Jane</t>
  </si>
  <si>
    <t>Carthy, B'rigit</t>
  </si>
  <si>
    <t>Wilber, Barry</t>
  </si>
  <si>
    <t>Smith, Leigh Ann</t>
  </si>
  <si>
    <t>Administrative Assistant</t>
  </si>
  <si>
    <t>9/25/2013</t>
  </si>
  <si>
    <t>Gilles, Alex</t>
  </si>
  <si>
    <t>6/25/2015</t>
  </si>
  <si>
    <t>Handschiegl, Joanne</t>
  </si>
  <si>
    <t>11/28/2011</t>
  </si>
  <si>
    <t xml:space="preserve">Baczenski, Rachael  </t>
  </si>
  <si>
    <t>England, Rex</t>
  </si>
  <si>
    <t>Chan, Lin</t>
  </si>
  <si>
    <t>Maurice, Shana</t>
  </si>
  <si>
    <t>5/31/2011</t>
  </si>
  <si>
    <t xml:space="preserve">Kinsella, Kathleen  </t>
  </si>
  <si>
    <t>Smith, Martin</t>
  </si>
  <si>
    <t>12/28/2017</t>
  </si>
  <si>
    <t>Brill, Donna</t>
  </si>
  <si>
    <t>6/15/2013</t>
  </si>
  <si>
    <t>Fett, Boba</t>
  </si>
  <si>
    <t>Becker, Scott</t>
  </si>
  <si>
    <t xml:space="preserve">Desimone, Carl </t>
  </si>
  <si>
    <t>Rossetti, Bruno</t>
  </si>
  <si>
    <t>8/13/2018</t>
  </si>
  <si>
    <t>Gaul, Barbara</t>
  </si>
  <si>
    <t>Owad, Clinton</t>
  </si>
  <si>
    <t xml:space="preserve">Gold, Shenice  </t>
  </si>
  <si>
    <t xml:space="preserve">Ngodup, Shari </t>
  </si>
  <si>
    <t xml:space="preserve">Carey, Michael  </t>
  </si>
  <si>
    <t>MacLennan, Samuel</t>
  </si>
  <si>
    <t>9/26/2017</t>
  </si>
  <si>
    <t>O'hare, Lynn</t>
  </si>
  <si>
    <t xml:space="preserve">Linares, Marilyn </t>
  </si>
  <si>
    <t>9/26/2018</t>
  </si>
  <si>
    <t>Morway, Tanya</t>
  </si>
  <si>
    <t>Barton, Nader</t>
  </si>
  <si>
    <t>On-line Web application</t>
  </si>
  <si>
    <t>Garcia, Raul</t>
  </si>
  <si>
    <t xml:space="preserve">Harrington, Christie </t>
  </si>
  <si>
    <t>12/15/2015</t>
  </si>
  <si>
    <t>Shields, Seffi</t>
  </si>
  <si>
    <t>Lydon, Allison</t>
  </si>
  <si>
    <t xml:space="preserve">Singh, Nan </t>
  </si>
  <si>
    <t xml:space="preserve">Ivey, Rose </t>
  </si>
  <si>
    <t xml:space="preserve">Lindsay, Leonara </t>
  </si>
  <si>
    <t>1/21/2011</t>
  </si>
  <si>
    <t>Gerke, Melisa</t>
  </si>
  <si>
    <t>11/15/2016</t>
  </si>
  <si>
    <t>Gentry, Mildred</t>
  </si>
  <si>
    <t xml:space="preserve">Dickinson, Geoff </t>
  </si>
  <si>
    <t>Bernstein, Sean</t>
  </si>
  <si>
    <t>Sewkumar, Nori</t>
  </si>
  <si>
    <t xml:space="preserve">Anderson, Carol </t>
  </si>
  <si>
    <t xml:space="preserve">Shepard, Anita </t>
  </si>
  <si>
    <t>9/30/2014</t>
  </si>
  <si>
    <t xml:space="preserve">Keatts, Kramer </t>
  </si>
  <si>
    <t>Ndzi, Colombui</t>
  </si>
  <si>
    <t xml:space="preserve">Robinson, Alain  </t>
  </si>
  <si>
    <t>1/26/2016</t>
  </si>
  <si>
    <t>Clukey, Elijian</t>
  </si>
  <si>
    <t>Wallace, Theresa</t>
  </si>
  <si>
    <t xml:space="preserve">Bacong, Alejandro </t>
  </si>
  <si>
    <t>Howard, Estelle</t>
  </si>
  <si>
    <t>Volk, Colleen</t>
  </si>
  <si>
    <t>gross misconduct</t>
  </si>
  <si>
    <t>Goyal, Roxana</t>
  </si>
  <si>
    <t>Engdahl, Jean</t>
  </si>
  <si>
    <t xml:space="preserve">Ybarra, Catherine </t>
  </si>
  <si>
    <t>9/29/2015</t>
  </si>
  <si>
    <t xml:space="preserve">Newman, Richard </t>
  </si>
  <si>
    <t>Theamstern, Sophia</t>
  </si>
  <si>
    <t>Gordon, David</t>
  </si>
  <si>
    <t>Stanford,Barbara  M</t>
  </si>
  <si>
    <t>Bachiochi, Linda</t>
  </si>
  <si>
    <t>Saar-Beckles, Melinda</t>
  </si>
  <si>
    <t>Lynch, Lindsay</t>
  </si>
  <si>
    <t>11/14/2015</t>
  </si>
  <si>
    <t>Osturnka, Adeel</t>
  </si>
  <si>
    <t>Barbara, Thomas</t>
  </si>
  <si>
    <t>9/19/2016</t>
  </si>
  <si>
    <t xml:space="preserve">Pitt, Brad </t>
  </si>
  <si>
    <t>Heitzman, Anthony</t>
  </si>
  <si>
    <t>Johnson, George</t>
  </si>
  <si>
    <t>4/29/2018</t>
  </si>
  <si>
    <t>Power, Morissa</t>
  </si>
  <si>
    <t xml:space="preserve">Rivera, Haley  </t>
  </si>
  <si>
    <t>Ndzi, Horia</t>
  </si>
  <si>
    <t>5/25/2016</t>
  </si>
  <si>
    <t>Knapp, Bradley  J</t>
  </si>
  <si>
    <t>Purinton, Janine</t>
  </si>
  <si>
    <t xml:space="preserve">Sadki, Nore  </t>
  </si>
  <si>
    <t>7/30/2018</t>
  </si>
  <si>
    <t>Dobrin, Denisa  S</t>
  </si>
  <si>
    <t>Langton, Enrico</t>
  </si>
  <si>
    <t>Perry, Shakira</t>
  </si>
  <si>
    <t>10/25/2015</t>
  </si>
  <si>
    <t xml:space="preserve">Kirill, Alexandra  </t>
  </si>
  <si>
    <t xml:space="preserve">Mahoney, Lauren  </t>
  </si>
  <si>
    <t>Rhoads, Thomas</t>
  </si>
  <si>
    <t>1/15/2016</t>
  </si>
  <si>
    <t xml:space="preserve">Jacobi, Hannah  </t>
  </si>
  <si>
    <t>Zima, Colleen</t>
  </si>
  <si>
    <t>Row Labels</t>
  </si>
  <si>
    <t>Grand Total</t>
  </si>
  <si>
    <t>Count of Salary</t>
  </si>
  <si>
    <t>Count of EmploymentStatus</t>
  </si>
  <si>
    <t>(Multiple Items)</t>
  </si>
  <si>
    <t>ACTIVE STAFF</t>
  </si>
  <si>
    <t>ATTRITION</t>
  </si>
  <si>
    <t>attrition rate =</t>
  </si>
  <si>
    <t>active staff</t>
  </si>
  <si>
    <t>Employee status</t>
  </si>
  <si>
    <t>Average of EmpSatisfaction</t>
  </si>
  <si>
    <t>RATING</t>
  </si>
  <si>
    <t>BALANCING</t>
  </si>
  <si>
    <t>FEMALE PERCENTAGE</t>
  </si>
  <si>
    <t>MALE PERCENTAGE</t>
  </si>
  <si>
    <t>Production</t>
  </si>
  <si>
    <t>+</t>
  </si>
  <si>
    <t>AGE</t>
  </si>
  <si>
    <t xml:space="preserve">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</si>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</sst>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dd/mm/yyyy;@" x16r2:formatCode16="[$-en-UG,1]dd/mm/yyyy;@"/>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Lato Black"/>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0" xfId="0" applyFont="1"/>
    <xf numFmtId="1" fontId="1" fillId="0" borderId="0" xfId="0" applyNumberFormat="1"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0" fontId="3" fillId="2" borderId="0" xfId="0" applyFont="1" applyFill="1"/>
    <xf numFmtId="0" fontId="0" fillId="2" borderId="0" xfId="0" applyFill="1"/>
    <xf numFmtId="165" fontId="1" fillId="0" borderId="0" xfId="0" applyNumberFormat="1" applyFont="1"/>
    <xf numFmtId="165" fontId="0" fillId="0" borderId="0" xfId="0" applyNumberFormat="1"/>
    <xf numFmtId="0" fontId="0" fillId="0" borderId="0" xfId="0" applyNumberFormat="1"/>
    <xf numFmtId="14" fontId="1" fillId="0" borderId="0" xfId="0" applyNumberFormat="1" applyFont="1"/>
  </cellXfs>
  <cellStyles count="2">
    <cellStyle name="Normal" xfId="0" builtinId="0"/>
    <cellStyle name="Percent" xfId="1" builtinId="5"/>
  </cellStyles>
  <dxfs count="4">
    <dxf>
      <fill>
        <patternFill>
          <bgColor rgb="FFFFC7CE"/>
        </patternFill>
      </fill>
    </dxf>
    <dxf>
      <fill>
        <gradientFill degree="45">
          <stop position="0">
            <color theme="9"/>
          </stop>
          <stop position="1">
            <color theme="9" tint="0.80001220740379042"/>
          </stop>
        </gradientFill>
      </fill>
      <border diagonalUp="0" diagonalDown="0">
        <left/>
        <right/>
        <top/>
        <bottom/>
        <vertical/>
        <horizontal/>
      </border>
    </dxf>
    <dxf>
      <border diagonalUp="0" diagonalDown="0">
        <left/>
        <right/>
        <top/>
        <bottom/>
        <vertical/>
        <horizontal/>
      </border>
    </dxf>
    <dxf>
      <fill>
        <gradientFill degree="90">
          <stop position="0">
            <color theme="9" tint="0.80001220740379042"/>
          </stop>
          <stop position="1">
            <color theme="9"/>
          </stop>
        </gradientFill>
      </fill>
      <border diagonalUp="0" diagonalDown="0">
        <left/>
        <right/>
        <top/>
        <bottom/>
        <vertical/>
        <horizontal/>
      </border>
    </dxf>
  </dxfs>
  <tableStyles count="3" defaultTableStyle="TableStyleMedium2" defaultPivotStyle="PivotStyleLight16">
    <tableStyle name="Slicer Style 1" pivot="0" table="0" count="1" xr9:uid="{D8A9FCAB-472C-444B-BA34-53C04A30FA15}">
      <tableStyleElement type="wholeTable" dxfId="3"/>
    </tableStyle>
    <tableStyle name="Slicer Style 2" pivot="0" table="0" count="1" xr9:uid="{8820035F-1660-48CC-AD28-7134103FFA7C}">
      <tableStyleElement type="wholeTable" dxfId="2"/>
    </tableStyle>
    <tableStyle name="Slicer Style 3" pivot="0" table="0" count="1" xr9:uid="{382CED25-F693-4849-921F-96B2F3D3E5E4}">
      <tableStyleElement type="wholeTable" dxfId="1"/>
    </tableStyle>
  </tableStyles>
  <colors>
    <mruColors>
      <color rgb="FF602928"/>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6.xml"/><Relationship Id="rId28" Type="http://schemas.openxmlformats.org/officeDocument/2006/relationships/sheetMetadata" Target="metadata.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sharedStrings" Target="sharedString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5000"/>
                      <a:lumOff val="95000"/>
                    </a:schemeClr>
                  </a:gs>
                  <a:gs pos="0">
                    <a:schemeClr val="accent1">
                      <a:lumMod val="50000"/>
                    </a:schemeClr>
                  </a:gs>
                  <a:gs pos="0">
                    <a:schemeClr val="accent1">
                      <a:lumMod val="50000"/>
                    </a:schemeClr>
                  </a:gs>
                  <a:gs pos="100000">
                    <a:schemeClr val="accent6">
                      <a:lumMod val="50000"/>
                    </a:schemeClr>
                  </a:gs>
                </a:gsLst>
                <a:lin ang="5400000" scaled="1"/>
              </a:gradFill>
              <a:ln w="19050">
                <a:solidFill>
                  <a:schemeClr val="lt1"/>
                </a:solidFill>
              </a:ln>
              <a:effectLst/>
            </c:spPr>
            <c:extLst>
              <c:ext xmlns:c16="http://schemas.microsoft.com/office/drawing/2014/chart" uri="{C3380CC4-5D6E-409C-BE32-E72D297353CC}">
                <c16:uniqueId val="{00000002-AF48-448C-A25E-0AB2E883A5F7}"/>
              </c:ext>
            </c:extLst>
          </c:dPt>
          <c:dPt>
            <c:idx val="1"/>
            <c:bubble3D val="0"/>
            <c:spPr>
              <a:solidFill>
                <a:schemeClr val="bg1">
                  <a:lumMod val="95000"/>
                  <a:alpha val="95000"/>
                </a:schemeClr>
              </a:solidFill>
              <a:ln w="19050">
                <a:solidFill>
                  <a:schemeClr val="lt1"/>
                </a:solidFill>
              </a:ln>
              <a:effectLst/>
            </c:spPr>
            <c:extLst>
              <c:ext xmlns:c16="http://schemas.microsoft.com/office/drawing/2014/chart" uri="{C3380CC4-5D6E-409C-BE32-E72D297353CC}">
                <c16:uniqueId val="{00000001-AF48-448C-A25E-0AB2E883A5F7}"/>
              </c:ext>
            </c:extLst>
          </c:dPt>
          <c:val>
            <c:numRef>
              <c:f>pivot1!$L$7:$L$8</c:f>
              <c:numCache>
                <c:formatCode>0.0</c:formatCode>
                <c:ptCount val="2"/>
                <c:pt idx="0">
                  <c:v>3.9261363636363638</c:v>
                </c:pt>
                <c:pt idx="1">
                  <c:v>1.0738636363636362</c:v>
                </c:pt>
              </c:numCache>
            </c:numRef>
          </c:val>
          <c:extLst>
            <c:ext xmlns:c16="http://schemas.microsoft.com/office/drawing/2014/chart" uri="{C3380CC4-5D6E-409C-BE32-E72D297353CC}">
              <c16:uniqueId val="{00000000-AF48-448C-A25E-0AB2E883A5F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pivot1!$K$14</c:f>
              <c:strCache>
                <c:ptCount val="1"/>
                <c:pt idx="0">
                  <c:v>RATING</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0F94-4BF9-8CE1-362AF66DAB4A}"/>
              </c:ext>
            </c:extLst>
          </c:dPt>
          <c:val>
            <c:numRef>
              <c:f>pivot1!$L$14</c:f>
              <c:numCache>
                <c:formatCode>0</c:formatCode>
                <c:ptCount val="1"/>
                <c:pt idx="0">
                  <c:v>3.9261363636363638</c:v>
                </c:pt>
              </c:numCache>
            </c:numRef>
          </c:val>
          <c:extLst>
            <c:ext xmlns:c16="http://schemas.microsoft.com/office/drawing/2014/chart" uri="{C3380CC4-5D6E-409C-BE32-E72D297353CC}">
              <c16:uniqueId val="{00000000-0F94-4BF9-8CE1-362AF66DAB4A}"/>
            </c:ext>
          </c:extLst>
        </c:ser>
        <c:ser>
          <c:idx val="1"/>
          <c:order val="1"/>
          <c:tx>
            <c:strRef>
              <c:f>pivot1!$K$15</c:f>
              <c:strCache>
                <c:ptCount val="1"/>
                <c:pt idx="0">
                  <c:v>BALANCING</c:v>
                </c:pt>
              </c:strCache>
            </c:strRef>
          </c:tx>
          <c:spPr>
            <a:solidFill>
              <a:schemeClr val="accent2"/>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3-0F94-4BF9-8CE1-362AF66DAB4A}"/>
              </c:ext>
            </c:extLst>
          </c:dPt>
          <c:val>
            <c:numRef>
              <c:f>pivot1!$L$15</c:f>
              <c:numCache>
                <c:formatCode>0</c:formatCode>
                <c:ptCount val="1"/>
                <c:pt idx="0">
                  <c:v>1.0738636363636362</c:v>
                </c:pt>
              </c:numCache>
            </c:numRef>
          </c:val>
          <c:extLst>
            <c:ext xmlns:c16="http://schemas.microsoft.com/office/drawing/2014/chart" uri="{C3380CC4-5D6E-409C-BE32-E72D297353CC}">
              <c16:uniqueId val="{00000001-0F94-4BF9-8CE1-362AF66DAB4A}"/>
            </c:ext>
          </c:extLst>
        </c:ser>
        <c:dLbls>
          <c:showLegendKey val="0"/>
          <c:showVal val="0"/>
          <c:showCatName val="0"/>
          <c:showSerName val="0"/>
          <c:showPercent val="0"/>
          <c:showBubbleSize val="0"/>
        </c:dLbls>
        <c:gapWidth val="0"/>
        <c:overlap val="100"/>
        <c:axId val="543053120"/>
        <c:axId val="543035840"/>
      </c:barChart>
      <c:catAx>
        <c:axId val="543053120"/>
        <c:scaling>
          <c:orientation val="minMax"/>
        </c:scaling>
        <c:delete val="1"/>
        <c:axPos val="l"/>
        <c:numFmt formatCode="General" sourceLinked="1"/>
        <c:majorTickMark val="out"/>
        <c:minorTickMark val="none"/>
        <c:tickLblPos val="nextTo"/>
        <c:crossAx val="543035840"/>
        <c:crosses val="autoZero"/>
        <c:auto val="1"/>
        <c:lblAlgn val="ctr"/>
        <c:lblOffset val="100"/>
        <c:noMultiLvlLbl val="0"/>
      </c:catAx>
      <c:valAx>
        <c:axId val="543035840"/>
        <c:scaling>
          <c:orientation val="minMax"/>
          <c:max val="5"/>
          <c:min val="0"/>
        </c:scaling>
        <c:delete val="1"/>
        <c:axPos val="b"/>
        <c:numFmt formatCode="0" sourceLinked="1"/>
        <c:majorTickMark val="out"/>
        <c:minorTickMark val="none"/>
        <c:tickLblPos val="nextTo"/>
        <c:crossAx val="54305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06293018682396"/>
          <c:y val="7.3775989268947018E-2"/>
          <c:w val="0.62487708947885934"/>
          <c:h val="0.85244802146210596"/>
        </c:manualLayout>
      </c:layout>
      <c:doughnutChart>
        <c:varyColors val="1"/>
        <c:ser>
          <c:idx val="0"/>
          <c:order val="0"/>
          <c:spPr>
            <a:gradFill>
              <a:gsLst>
                <a:gs pos="0">
                  <a:schemeClr val="accent1">
                    <a:lumMod val="5000"/>
                    <a:lumOff val="95000"/>
                  </a:schemeClr>
                </a:gs>
                <a:gs pos="0">
                  <a:schemeClr val="accent1">
                    <a:lumMod val="45000"/>
                    <a:lumOff val="55000"/>
                  </a:schemeClr>
                </a:gs>
                <a:gs pos="0">
                  <a:schemeClr val="accent1">
                    <a:lumMod val="45000"/>
                    <a:lumOff val="55000"/>
                  </a:schemeClr>
                </a:gs>
                <a:gs pos="100000">
                  <a:schemeClr val="accent1">
                    <a:lumMod val="30000"/>
                    <a:lumOff val="70000"/>
                  </a:schemeClr>
                </a:gs>
              </a:gsLst>
              <a:lin ang="5400000" scaled="1"/>
            </a:gradFill>
          </c:spPr>
          <c:dPt>
            <c:idx val="0"/>
            <c:bubble3D val="0"/>
            <c:spPr>
              <a:gradFill>
                <a:gsLst>
                  <a:gs pos="0">
                    <a:srgbClr val="7030A0"/>
                  </a:gs>
                  <a:gs pos="0">
                    <a:schemeClr val="accent1">
                      <a:lumMod val="45000"/>
                      <a:lumOff val="55000"/>
                    </a:schemeClr>
                  </a:gs>
                  <a:gs pos="0">
                    <a:srgbClr val="7030A0"/>
                  </a:gs>
                  <a:gs pos="100000">
                    <a:srgbClr val="7030A0"/>
                  </a:gs>
                </a:gsLst>
                <a:lin ang="5400000" scaled="1"/>
              </a:gradFill>
              <a:ln w="19050">
                <a:solidFill>
                  <a:schemeClr val="lt1"/>
                </a:solidFill>
              </a:ln>
              <a:effectLst/>
            </c:spPr>
            <c:extLst>
              <c:ext xmlns:c16="http://schemas.microsoft.com/office/drawing/2014/chart" uri="{C3380CC4-5D6E-409C-BE32-E72D297353CC}">
                <c16:uniqueId val="{00000001-8843-493E-8F7D-7F731283CD0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8843-493E-8F7D-7F731283CD0C}"/>
              </c:ext>
            </c:extLst>
          </c:dPt>
          <c:val>
            <c:numRef>
              <c:f>pivot1!$O$2:$O$3</c:f>
              <c:numCache>
                <c:formatCode>0%</c:formatCode>
                <c:ptCount val="2"/>
                <c:pt idx="0">
                  <c:v>1</c:v>
                </c:pt>
                <c:pt idx="1">
                  <c:v>0</c:v>
                </c:pt>
              </c:numCache>
            </c:numRef>
          </c:val>
          <c:extLst>
            <c:ext xmlns:c16="http://schemas.microsoft.com/office/drawing/2014/chart" uri="{C3380CC4-5D6E-409C-BE32-E72D297353CC}">
              <c16:uniqueId val="{00000004-8843-493E-8F7D-7F731283CD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06293018682396"/>
          <c:y val="7.3775989268947018E-2"/>
          <c:w val="0.62487708947885934"/>
          <c:h val="0.85244802146210596"/>
        </c:manualLayout>
      </c:layout>
      <c:doughnutChart>
        <c:varyColors val="1"/>
        <c:ser>
          <c:idx val="0"/>
          <c:order val="0"/>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843-493E-8F7D-7F731283CD0C}"/>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8843-493E-8F7D-7F731283CD0C}"/>
              </c:ext>
            </c:extLst>
          </c:dPt>
          <c:val>
            <c:numRef>
              <c:f>pivot1!$O$2:$O$3</c:f>
              <c:numCache>
                <c:formatCode>0%</c:formatCode>
                <c:ptCount val="2"/>
                <c:pt idx="0">
                  <c:v>1</c:v>
                </c:pt>
                <c:pt idx="1">
                  <c:v>0</c:v>
                </c:pt>
              </c:numCache>
            </c:numRef>
          </c:val>
          <c:extLst>
            <c:ext xmlns:c16="http://schemas.microsoft.com/office/drawing/2014/chart" uri="{C3380CC4-5D6E-409C-BE32-E72D297353CC}">
              <c16:uniqueId val="{00000004-8843-493E-8F7D-7F731283CD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dashboard.xlsx]pivot2!PivotTable1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0">
                <a:srgbClr val="602928"/>
              </a:gs>
              <a:gs pos="0">
                <a:schemeClr val="accent1">
                  <a:lumMod val="45000"/>
                  <a:lumOff val="55000"/>
                </a:schemeClr>
              </a:gs>
              <a:gs pos="100000">
                <a:srgbClr val="60292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gradFill>
              <a:gsLst>
                <a:gs pos="0">
                  <a:schemeClr val="accent6">
                    <a:lumMod val="50000"/>
                  </a:schemeClr>
                </a:gs>
                <a:gs pos="0">
                  <a:srgbClr val="602928"/>
                </a:gs>
                <a:gs pos="0">
                  <a:schemeClr val="accent1">
                    <a:lumMod val="45000"/>
                    <a:lumOff val="55000"/>
                  </a:schemeClr>
                </a:gs>
                <a:gs pos="100000">
                  <a:srgbClr val="602928"/>
                </a:gs>
              </a:gsLst>
              <a:lin ang="5400000" scaled="1"/>
            </a:gradFill>
            <a:ln>
              <a:noFill/>
            </a:ln>
            <a:effectLst/>
          </c:spPr>
          <c:invertIfNegative val="0"/>
          <c:cat>
            <c:strRef>
              <c:f>pivot2!$A$4:$A$13</c:f>
              <c:strCache>
                <c:ptCount val="9"/>
                <c:pt idx="0">
                  <c:v>Administrative Assistant</c:v>
                </c:pt>
                <c:pt idx="1">
                  <c:v>Area Sales Manager</c:v>
                </c:pt>
                <c:pt idx="2">
                  <c:v>Database Administrator</c:v>
                </c:pt>
                <c:pt idx="3">
                  <c:v>Principal Data Architect</c:v>
                </c:pt>
                <c:pt idx="4">
                  <c:v>Production Manager</c:v>
                </c:pt>
                <c:pt idx="5">
                  <c:v>Production Technician I</c:v>
                </c:pt>
                <c:pt idx="6">
                  <c:v>Production Technician II</c:v>
                </c:pt>
                <c:pt idx="7">
                  <c:v>Sales Manager</c:v>
                </c:pt>
                <c:pt idx="8">
                  <c:v>Software Engineer</c:v>
                </c:pt>
              </c:strCache>
            </c:strRef>
          </c:cat>
          <c:val>
            <c:numRef>
              <c:f>pivot2!$B$4:$B$13</c:f>
              <c:numCache>
                <c:formatCode>General</c:formatCode>
                <c:ptCount val="9"/>
                <c:pt idx="0">
                  <c:v>2</c:v>
                </c:pt>
                <c:pt idx="1">
                  <c:v>2</c:v>
                </c:pt>
                <c:pt idx="2">
                  <c:v>2</c:v>
                </c:pt>
                <c:pt idx="3">
                  <c:v>1</c:v>
                </c:pt>
                <c:pt idx="4">
                  <c:v>2</c:v>
                </c:pt>
                <c:pt idx="5">
                  <c:v>31</c:v>
                </c:pt>
                <c:pt idx="6">
                  <c:v>18</c:v>
                </c:pt>
                <c:pt idx="7">
                  <c:v>1</c:v>
                </c:pt>
                <c:pt idx="8">
                  <c:v>1</c:v>
                </c:pt>
              </c:numCache>
            </c:numRef>
          </c:val>
          <c:extLst>
            <c:ext xmlns:c16="http://schemas.microsoft.com/office/drawing/2014/chart" uri="{C3380CC4-5D6E-409C-BE32-E72D297353CC}">
              <c16:uniqueId val="{00000002-0974-451D-B6D7-DDF8B94D0A88}"/>
            </c:ext>
          </c:extLst>
        </c:ser>
        <c:dLbls>
          <c:showLegendKey val="0"/>
          <c:showVal val="0"/>
          <c:showCatName val="0"/>
          <c:showSerName val="0"/>
          <c:showPercent val="0"/>
          <c:showBubbleSize val="0"/>
        </c:dLbls>
        <c:gapWidth val="182"/>
        <c:axId val="1444366767"/>
        <c:axId val="1444369167"/>
      </c:barChart>
      <c:catAx>
        <c:axId val="144436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4369167"/>
        <c:crosses val="autoZero"/>
        <c:auto val="1"/>
        <c:lblAlgn val="ctr"/>
        <c:lblOffset val="100"/>
        <c:noMultiLvlLbl val="0"/>
      </c:catAx>
      <c:valAx>
        <c:axId val="1444369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436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dashboard.xlsx]pivot3!PivotTable2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6">
                  <a:lumMod val="50000"/>
                </a:schemeClr>
              </a:gs>
              <a:gs pos="0">
                <a:srgbClr val="602928"/>
              </a:gs>
              <a:gs pos="0">
                <a:srgbClr val="C00000"/>
              </a:gs>
              <a:gs pos="100000">
                <a:srgbClr val="602928"/>
              </a:gs>
            </a:gsLst>
            <a:lin ang="5400000" scaled="1"/>
          </a:gradFill>
          <a:ln w="19050">
            <a:solidFill>
              <a:schemeClr val="lt1"/>
            </a:solidFill>
          </a:ln>
          <a:effectLst/>
        </c:spPr>
      </c:pivotFmt>
      <c:pivotFmt>
        <c:idx val="2"/>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pivotFmt>
      <c:pivotFmt>
        <c:idx val="3"/>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pivotFmt>
      <c:pivotFmt>
        <c:idx val="6"/>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pivotFmt>
      <c:pivotFmt>
        <c:idx val="7"/>
        <c:spPr>
          <a:gradFill>
            <a:gsLst>
              <a:gs pos="0">
                <a:schemeClr val="accent6">
                  <a:lumMod val="50000"/>
                </a:schemeClr>
              </a:gs>
              <a:gs pos="0">
                <a:srgbClr val="602928"/>
              </a:gs>
              <a:gs pos="0">
                <a:srgbClr val="C00000"/>
              </a:gs>
              <a:gs pos="100000">
                <a:srgbClr val="602928"/>
              </a:gs>
            </a:gsLst>
            <a:lin ang="5400000" scaled="1"/>
          </a:gra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pivotFmt>
      <c:pivotFmt>
        <c:idx val="10"/>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pivotFmt>
      <c:pivotFmt>
        <c:idx val="11"/>
        <c:spPr>
          <a:gradFill>
            <a:gsLst>
              <a:gs pos="0">
                <a:schemeClr val="accent6">
                  <a:lumMod val="50000"/>
                </a:schemeClr>
              </a:gs>
              <a:gs pos="0">
                <a:srgbClr val="602928"/>
              </a:gs>
              <a:gs pos="0">
                <a:srgbClr val="C00000"/>
              </a:gs>
              <a:gs pos="100000">
                <a:srgbClr val="602928"/>
              </a:gs>
            </a:gsLst>
            <a:lin ang="5400000" scaled="1"/>
          </a:gradFill>
          <a:ln w="19050">
            <a:solidFill>
              <a:schemeClr val="lt1"/>
            </a:solidFill>
          </a:ln>
          <a:effectLst/>
        </c:spPr>
      </c:pivotFmt>
    </c:pivotFmts>
    <c:plotArea>
      <c:layout/>
      <c:pieChart>
        <c:varyColors val="1"/>
        <c:ser>
          <c:idx val="0"/>
          <c:order val="0"/>
          <c:tx>
            <c:strRef>
              <c:f>pivot3!$B$3</c:f>
              <c:strCache>
                <c:ptCount val="1"/>
                <c:pt idx="0">
                  <c:v>Total</c:v>
                </c:pt>
              </c:strCache>
            </c:strRef>
          </c:tx>
          <c:dPt>
            <c:idx val="0"/>
            <c:bubble3D val="0"/>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extLst>
              <c:ext xmlns:c16="http://schemas.microsoft.com/office/drawing/2014/chart" uri="{C3380CC4-5D6E-409C-BE32-E72D297353CC}">
                <c16:uniqueId val="{00000001-210C-4AC0-82AD-C7C69D8CE846}"/>
              </c:ext>
            </c:extLst>
          </c:dPt>
          <c:dPt>
            <c:idx val="1"/>
            <c:bubble3D val="0"/>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extLst>
              <c:ext xmlns:c16="http://schemas.microsoft.com/office/drawing/2014/chart" uri="{C3380CC4-5D6E-409C-BE32-E72D297353CC}">
                <c16:uniqueId val="{00000003-776A-432A-ADEF-B940E1E875EB}"/>
              </c:ext>
            </c:extLst>
          </c:dPt>
          <c:dPt>
            <c:idx val="2"/>
            <c:bubble3D val="0"/>
            <c:spPr>
              <a:gradFill>
                <a:gsLst>
                  <a:gs pos="0">
                    <a:schemeClr val="accent6">
                      <a:lumMod val="50000"/>
                    </a:schemeClr>
                  </a:gs>
                  <a:gs pos="0">
                    <a:srgbClr val="602928"/>
                  </a:gs>
                  <a:gs pos="0">
                    <a:srgbClr val="C00000"/>
                  </a:gs>
                  <a:gs pos="100000">
                    <a:srgbClr val="602928"/>
                  </a:gs>
                </a:gsLst>
                <a:lin ang="5400000" scaled="1"/>
              </a:gradFill>
              <a:ln w="19050">
                <a:solidFill>
                  <a:schemeClr val="lt1"/>
                </a:solidFill>
              </a:ln>
              <a:effectLst/>
            </c:spPr>
            <c:extLst>
              <c:ext xmlns:c16="http://schemas.microsoft.com/office/drawing/2014/chart" uri="{C3380CC4-5D6E-409C-BE32-E72D297353CC}">
                <c16:uniqueId val="{00000005-776A-432A-ADEF-B940E1E875EB}"/>
              </c:ext>
            </c:extLst>
          </c:dPt>
          <c:cat>
            <c:strRef>
              <c:f>pivot3!$A$4:$A$7</c:f>
              <c:strCache>
                <c:ptCount val="3"/>
                <c:pt idx="0">
                  <c:v>Eligible NonCitizen</c:v>
                </c:pt>
                <c:pt idx="1">
                  <c:v>Non-Citizen</c:v>
                </c:pt>
                <c:pt idx="2">
                  <c:v>US Citizen</c:v>
                </c:pt>
              </c:strCache>
            </c:strRef>
          </c:cat>
          <c:val>
            <c:numRef>
              <c:f>pivot3!$B$4:$B$7</c:f>
              <c:numCache>
                <c:formatCode>General</c:formatCode>
                <c:ptCount val="3"/>
                <c:pt idx="0">
                  <c:v>3</c:v>
                </c:pt>
                <c:pt idx="1">
                  <c:v>2</c:v>
                </c:pt>
                <c:pt idx="2">
                  <c:v>55</c:v>
                </c:pt>
              </c:numCache>
            </c:numRef>
          </c:val>
          <c:extLst>
            <c:ext xmlns:c16="http://schemas.microsoft.com/office/drawing/2014/chart" uri="{C3380CC4-5D6E-409C-BE32-E72D297353CC}">
              <c16:uniqueId val="{00000008-1D89-4DD8-97E9-42FCF25745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dashboard.xlsx]pivot2!PivotTable3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0">
                <a:srgbClr val="602928"/>
              </a:gs>
              <a:gs pos="0">
                <a:srgbClr val="602928"/>
              </a:gs>
              <a:gs pos="100000">
                <a:srgbClr val="7030A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5000"/>
                  <a:lumOff val="95000"/>
                </a:schemeClr>
              </a:gs>
              <a:gs pos="0">
                <a:schemeClr val="accent1">
                  <a:lumMod val="45000"/>
                  <a:lumOff val="55000"/>
                </a:schemeClr>
              </a:gs>
              <a:gs pos="0">
                <a:srgbClr val="C00000"/>
              </a:gs>
              <a:gs pos="100000">
                <a:srgbClr val="60292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25570518638439"/>
          <c:y val="8.8183421516754845E-2"/>
          <c:w val="0.49195509439824697"/>
          <c:h val="0.69842797428099268"/>
        </c:manualLayout>
      </c:layout>
      <c:barChart>
        <c:barDir val="bar"/>
        <c:grouping val="clustered"/>
        <c:varyColors val="0"/>
        <c:ser>
          <c:idx val="0"/>
          <c:order val="0"/>
          <c:tx>
            <c:strRef>
              <c:f>pivot2!$E$3</c:f>
              <c:strCache>
                <c:ptCount val="1"/>
                <c:pt idx="0">
                  <c:v>Total</c:v>
                </c:pt>
              </c:strCache>
            </c:strRef>
          </c:tx>
          <c:spPr>
            <a:gradFill>
              <a:gsLst>
                <a:gs pos="0">
                  <a:schemeClr val="accent1">
                    <a:lumMod val="5000"/>
                    <a:lumOff val="95000"/>
                  </a:schemeClr>
                </a:gs>
                <a:gs pos="0">
                  <a:schemeClr val="accent1">
                    <a:lumMod val="45000"/>
                    <a:lumOff val="55000"/>
                  </a:schemeClr>
                </a:gs>
                <a:gs pos="0">
                  <a:srgbClr val="C00000"/>
                </a:gs>
                <a:gs pos="100000">
                  <a:srgbClr val="602928"/>
                </a:gs>
              </a:gsLst>
              <a:lin ang="5400000" scaled="1"/>
            </a:gradFill>
            <a:ln>
              <a:noFill/>
            </a:ln>
            <a:effectLst/>
          </c:spPr>
          <c:invertIfNegative val="0"/>
          <c:cat>
            <c:strRef>
              <c:f>pivot2!$D$4:$D$9</c:f>
              <c:strCache>
                <c:ptCount val="5"/>
                <c:pt idx="0">
                  <c:v>CareerBuilder</c:v>
                </c:pt>
                <c:pt idx="1">
                  <c:v>Diversity Job Fair</c:v>
                </c:pt>
                <c:pt idx="2">
                  <c:v>Google Search</c:v>
                </c:pt>
                <c:pt idx="3">
                  <c:v>Indeed</c:v>
                </c:pt>
                <c:pt idx="4">
                  <c:v>LinkedIn</c:v>
                </c:pt>
              </c:strCache>
            </c:strRef>
          </c:cat>
          <c:val>
            <c:numRef>
              <c:f>pivot2!$E$4:$E$9</c:f>
              <c:numCache>
                <c:formatCode>General</c:formatCode>
                <c:ptCount val="5"/>
                <c:pt idx="0">
                  <c:v>9</c:v>
                </c:pt>
                <c:pt idx="1">
                  <c:v>8</c:v>
                </c:pt>
                <c:pt idx="2">
                  <c:v>22</c:v>
                </c:pt>
                <c:pt idx="3">
                  <c:v>12</c:v>
                </c:pt>
                <c:pt idx="4">
                  <c:v>9</c:v>
                </c:pt>
              </c:numCache>
            </c:numRef>
          </c:val>
          <c:extLst>
            <c:ext xmlns:c16="http://schemas.microsoft.com/office/drawing/2014/chart" uri="{C3380CC4-5D6E-409C-BE32-E72D297353CC}">
              <c16:uniqueId val="{00000002-C9CA-4581-ACB8-C53E705AF6A6}"/>
            </c:ext>
          </c:extLst>
        </c:ser>
        <c:dLbls>
          <c:showLegendKey val="0"/>
          <c:showVal val="0"/>
          <c:showCatName val="0"/>
          <c:showSerName val="0"/>
          <c:showPercent val="0"/>
          <c:showBubbleSize val="0"/>
        </c:dLbls>
        <c:gapWidth val="182"/>
        <c:axId val="2126577407"/>
        <c:axId val="2126592287"/>
      </c:barChart>
      <c:catAx>
        <c:axId val="212657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26592287"/>
        <c:crosses val="autoZero"/>
        <c:auto val="1"/>
        <c:lblAlgn val="ctr"/>
        <c:lblOffset val="100"/>
        <c:noMultiLvlLbl val="0"/>
      </c:catAx>
      <c:valAx>
        <c:axId val="212659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2657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3737970253718"/>
          <c:y val="4.1666666666668241E-4"/>
          <c:w val="0.7106262029746282"/>
          <c:h val="0.77736111111111106"/>
        </c:manualLayout>
      </c:layout>
      <c:barChart>
        <c:barDir val="bar"/>
        <c:grouping val="clustered"/>
        <c:varyColors val="0"/>
        <c:ser>
          <c:idx val="0"/>
          <c:order val="0"/>
          <c:spPr>
            <a:gradFill>
              <a:gsLst>
                <a:gs pos="0">
                  <a:srgbClr val="7030A0"/>
                </a:gs>
                <a:gs pos="0">
                  <a:schemeClr val="accent1">
                    <a:lumMod val="45000"/>
                    <a:lumOff val="55000"/>
                  </a:schemeClr>
                </a:gs>
                <a:gs pos="0">
                  <a:schemeClr val="accent2">
                    <a:lumMod val="75000"/>
                  </a:schemeClr>
                </a:gs>
                <a:gs pos="100000">
                  <a:schemeClr val="bg2">
                    <a:lumMod val="50000"/>
                  </a:schemeClr>
                </a:gs>
              </a:gsLst>
              <a:lin ang="5400000" scaled="1"/>
            </a:gradFill>
            <a:ln>
              <a:gradFill>
                <a:gsLst>
                  <a:gs pos="0">
                    <a:schemeClr val="accent1">
                      <a:lumMod val="5000"/>
                      <a:lumOff val="95000"/>
                    </a:schemeClr>
                  </a:gs>
                  <a:gs pos="0">
                    <a:schemeClr val="accent1">
                      <a:lumMod val="45000"/>
                      <a:lumOff val="55000"/>
                    </a:schemeClr>
                  </a:gs>
                  <a:gs pos="0">
                    <a:srgbClr val="C00000"/>
                  </a:gs>
                  <a:gs pos="100000">
                    <a:srgbClr val="602928"/>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pivot1!$R$12:$R$16</c:f>
              <c:strCache>
                <c:ptCount val="5"/>
                <c:pt idx="0">
                  <c:v>Admin Offices</c:v>
                </c:pt>
                <c:pt idx="1">
                  <c:v>IT/IS</c:v>
                </c:pt>
                <c:pt idx="2">
                  <c:v>Production</c:v>
                </c:pt>
                <c:pt idx="3">
                  <c:v>Sales</c:v>
                </c:pt>
                <c:pt idx="4">
                  <c:v>Software Engineering</c:v>
                </c:pt>
              </c:strCache>
            </c:strRef>
          </c:cat>
          <c:val>
            <c:numRef>
              <c:f>pivot1!$S$12:$S$16</c:f>
              <c:numCache>
                <c:formatCode>General</c:formatCode>
                <c:ptCount val="5"/>
                <c:pt idx="0">
                  <c:v>2</c:v>
                </c:pt>
                <c:pt idx="1">
                  <c:v>3</c:v>
                </c:pt>
                <c:pt idx="2">
                  <c:v>51</c:v>
                </c:pt>
                <c:pt idx="3">
                  <c:v>3</c:v>
                </c:pt>
                <c:pt idx="4">
                  <c:v>1</c:v>
                </c:pt>
              </c:numCache>
            </c:numRef>
          </c:val>
          <c:extLst>
            <c:ext xmlns:c16="http://schemas.microsoft.com/office/drawing/2014/chart" uri="{C3380CC4-5D6E-409C-BE32-E72D297353CC}">
              <c16:uniqueId val="{00000000-DA91-49F7-A4EE-90809A28913A}"/>
            </c:ext>
          </c:extLst>
        </c:ser>
        <c:dLbls>
          <c:dLblPos val="inEnd"/>
          <c:showLegendKey val="0"/>
          <c:showVal val="1"/>
          <c:showCatName val="0"/>
          <c:showSerName val="0"/>
          <c:showPercent val="0"/>
          <c:showBubbleSize val="0"/>
        </c:dLbls>
        <c:gapWidth val="182"/>
        <c:axId val="1289586655"/>
        <c:axId val="1289612575"/>
      </c:barChart>
      <c:catAx>
        <c:axId val="128958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89612575"/>
        <c:crosses val="autoZero"/>
        <c:auto val="1"/>
        <c:lblAlgn val="ctr"/>
        <c:lblOffset val="100"/>
        <c:noMultiLvlLbl val="0"/>
      </c:catAx>
      <c:valAx>
        <c:axId val="12896125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958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pivot1!$K$14</c:f>
              <c:strCache>
                <c:ptCount val="1"/>
                <c:pt idx="0">
                  <c:v>RATING</c:v>
                </c:pt>
              </c:strCache>
            </c:strRef>
          </c:tx>
          <c:spPr>
            <a:solidFill>
              <a:schemeClr val="accent1"/>
            </a:solidFill>
            <a:ln>
              <a:noFill/>
            </a:ln>
            <a:effectLst/>
          </c:spPr>
          <c:invertIfNegative val="0"/>
          <c:val>
            <c:numRef>
              <c:f>pivot1!$L$14</c:f>
              <c:numCache>
                <c:formatCode>0</c:formatCode>
                <c:ptCount val="1"/>
                <c:pt idx="0">
                  <c:v>3.9261363636363638</c:v>
                </c:pt>
              </c:numCache>
            </c:numRef>
          </c:val>
          <c:extLst>
            <c:ext xmlns:c16="http://schemas.microsoft.com/office/drawing/2014/chart" uri="{C3380CC4-5D6E-409C-BE32-E72D297353CC}">
              <c16:uniqueId val="{00000000-9A24-4ECA-8829-C4E6D6D8E9CD}"/>
            </c:ext>
          </c:extLst>
        </c:ser>
        <c:ser>
          <c:idx val="1"/>
          <c:order val="1"/>
          <c:tx>
            <c:strRef>
              <c:f>pivot1!$K$15</c:f>
              <c:strCache>
                <c:ptCount val="1"/>
                <c:pt idx="0">
                  <c:v>BALANCING</c:v>
                </c:pt>
              </c:strCache>
            </c:strRef>
          </c:tx>
          <c:spPr>
            <a:solidFill>
              <a:schemeClr val="accent2"/>
            </a:solidFill>
            <a:ln>
              <a:noFill/>
            </a:ln>
            <a:effectLst/>
          </c:spPr>
          <c:invertIfNegative val="0"/>
          <c:val>
            <c:numRef>
              <c:f>pivot1!$L$15</c:f>
              <c:numCache>
                <c:formatCode>0</c:formatCode>
                <c:ptCount val="1"/>
                <c:pt idx="0">
                  <c:v>1.0738636363636362</c:v>
                </c:pt>
              </c:numCache>
            </c:numRef>
          </c:val>
          <c:extLst>
            <c:ext xmlns:c16="http://schemas.microsoft.com/office/drawing/2014/chart" uri="{C3380CC4-5D6E-409C-BE32-E72D297353CC}">
              <c16:uniqueId val="{00000001-9A24-4ECA-8829-C4E6D6D8E9CD}"/>
            </c:ext>
          </c:extLst>
        </c:ser>
        <c:dLbls>
          <c:showLegendKey val="0"/>
          <c:showVal val="0"/>
          <c:showCatName val="0"/>
          <c:showSerName val="0"/>
          <c:showPercent val="0"/>
          <c:showBubbleSize val="0"/>
        </c:dLbls>
        <c:gapWidth val="0"/>
        <c:overlap val="100"/>
        <c:axId val="543053120"/>
        <c:axId val="543035840"/>
      </c:barChart>
      <c:catAx>
        <c:axId val="543053120"/>
        <c:scaling>
          <c:orientation val="minMax"/>
        </c:scaling>
        <c:delete val="1"/>
        <c:axPos val="l"/>
        <c:numFmt formatCode="General" sourceLinked="1"/>
        <c:majorTickMark val="out"/>
        <c:minorTickMark val="none"/>
        <c:tickLblPos val="nextTo"/>
        <c:crossAx val="543035840"/>
        <c:crosses val="autoZero"/>
        <c:auto val="1"/>
        <c:lblAlgn val="ctr"/>
        <c:lblOffset val="100"/>
        <c:noMultiLvlLbl val="0"/>
      </c:catAx>
      <c:valAx>
        <c:axId val="543035840"/>
        <c:scaling>
          <c:orientation val="minMax"/>
          <c:max val="5"/>
          <c:min val="0"/>
        </c:scaling>
        <c:delete val="1"/>
        <c:axPos val="b"/>
        <c:numFmt formatCode="0" sourceLinked="1"/>
        <c:majorTickMark val="out"/>
        <c:minorTickMark val="none"/>
        <c:tickLblPos val="nextTo"/>
        <c:crossAx val="54305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65-4349-AD44-17EC03CCF3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65-4349-AD44-17EC03CCF3EA}"/>
              </c:ext>
            </c:extLst>
          </c:dPt>
          <c:val>
            <c:numRef>
              <c:f>pivot1!$O$2:$O$3</c:f>
              <c:numCache>
                <c:formatCode>0%</c:formatCode>
                <c:ptCount val="2"/>
                <c:pt idx="0">
                  <c:v>1</c:v>
                </c:pt>
                <c:pt idx="1">
                  <c:v>0</c:v>
                </c:pt>
              </c:numCache>
            </c:numRef>
          </c:val>
          <c:extLst>
            <c:ext xmlns:c16="http://schemas.microsoft.com/office/drawing/2014/chart" uri="{C3380CC4-5D6E-409C-BE32-E72D297353CC}">
              <c16:uniqueId val="{00000000-6F54-4612-9068-E9EE1358A2C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tx>
            <c:strRef>
              <c:f>pivot1!$W$14</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pivot1!$X$14</c:f>
              <c:numCache>
                <c:formatCode>General</c:formatCode>
                <c:ptCount val="1"/>
                <c:pt idx="0">
                  <c:v>27</c:v>
                </c:pt>
              </c:numCache>
            </c:numRef>
          </c:val>
          <c:extLst>
            <c:ext xmlns:c16="http://schemas.microsoft.com/office/drawing/2014/chart" uri="{C3380CC4-5D6E-409C-BE32-E72D297353CC}">
              <c16:uniqueId val="{00000000-CE26-46F1-AFB7-ADB1DFE9BFA4}"/>
            </c:ext>
          </c:extLst>
        </c:ser>
        <c:ser>
          <c:idx val="1"/>
          <c:order val="1"/>
          <c:tx>
            <c:strRef>
              <c:f>pivot1!$W$15</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pivot1!$X$15</c:f>
              <c:numCache>
                <c:formatCode>General</c:formatCode>
                <c:ptCount val="1"/>
                <c:pt idx="0">
                  <c:v>20</c:v>
                </c:pt>
              </c:numCache>
            </c:numRef>
          </c:val>
          <c:extLst>
            <c:ext xmlns:c16="http://schemas.microsoft.com/office/drawing/2014/chart" uri="{C3380CC4-5D6E-409C-BE32-E72D297353CC}">
              <c16:uniqueId val="{00000001-CE26-46F1-AFB7-ADB1DFE9BFA4}"/>
            </c:ext>
          </c:extLst>
        </c:ser>
        <c:ser>
          <c:idx val="2"/>
          <c:order val="2"/>
          <c:tx>
            <c:strRef>
              <c:f>pivot1!$W$16</c:f>
              <c:strCache>
                <c:ptCount val="1"/>
                <c:pt idx="0">
                  <c:v>Divorced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pivot1!$X$16</c:f>
              <c:numCache>
                <c:formatCode>General</c:formatCode>
                <c:ptCount val="1"/>
                <c:pt idx="0">
                  <c:v>10</c:v>
                </c:pt>
              </c:numCache>
            </c:numRef>
          </c:val>
          <c:extLst>
            <c:ext xmlns:c16="http://schemas.microsoft.com/office/drawing/2014/chart" uri="{C3380CC4-5D6E-409C-BE32-E72D297353CC}">
              <c16:uniqueId val="{00000002-CE26-46F1-AFB7-ADB1DFE9BFA4}"/>
            </c:ext>
          </c:extLst>
        </c:ser>
        <c:ser>
          <c:idx val="3"/>
          <c:order val="3"/>
          <c:tx>
            <c:strRef>
              <c:f>pivot1!$W$17</c:f>
              <c:strCache>
                <c:ptCount val="1"/>
                <c:pt idx="0">
                  <c:v>Widowed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pivot1!$X$17</c:f>
              <c:numCache>
                <c:formatCode>General</c:formatCode>
                <c:ptCount val="1"/>
                <c:pt idx="0">
                  <c:v>2</c:v>
                </c:pt>
              </c:numCache>
            </c:numRef>
          </c:val>
          <c:extLst>
            <c:ext xmlns:c16="http://schemas.microsoft.com/office/drawing/2014/chart" uri="{C3380CC4-5D6E-409C-BE32-E72D297353CC}">
              <c16:uniqueId val="{00000003-CE26-46F1-AFB7-ADB1DFE9BFA4}"/>
            </c:ext>
          </c:extLst>
        </c:ser>
        <c:ser>
          <c:idx val="4"/>
          <c:order val="4"/>
          <c:tx>
            <c:strRef>
              <c:f>pivot1!$W$18</c:f>
              <c:strCache>
                <c:ptCount val="1"/>
                <c:pt idx="0">
                  <c:v>Separated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pivot1!$X$18</c:f>
              <c:numCache>
                <c:formatCode>General</c:formatCode>
                <c:ptCount val="1"/>
                <c:pt idx="0">
                  <c:v>1</c:v>
                </c:pt>
              </c:numCache>
            </c:numRef>
          </c:val>
          <c:extLst>
            <c:ext xmlns:c16="http://schemas.microsoft.com/office/drawing/2014/chart" uri="{C3380CC4-5D6E-409C-BE32-E72D297353CC}">
              <c16:uniqueId val="{00000004-CE26-46F1-AFB7-ADB1DFE9BFA4}"/>
            </c:ext>
          </c:extLst>
        </c:ser>
        <c:dLbls>
          <c:showLegendKey val="0"/>
          <c:showVal val="0"/>
          <c:showCatName val="0"/>
          <c:showSerName val="0"/>
          <c:showPercent val="0"/>
          <c:showBubbleSize val="0"/>
        </c:dLbls>
        <c:gapWidth val="115"/>
        <c:overlap val="-20"/>
        <c:axId val="1250985967"/>
        <c:axId val="1250990767"/>
      </c:barChart>
      <c:catAx>
        <c:axId val="12509859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50990767"/>
        <c:crosses val="autoZero"/>
        <c:auto val="1"/>
        <c:lblAlgn val="ctr"/>
        <c:lblOffset val="100"/>
        <c:noMultiLvlLbl val="0"/>
      </c:catAx>
      <c:valAx>
        <c:axId val="1250990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5098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manualLayout>
          <c:layoutTarget val="inner"/>
          <c:xMode val="edge"/>
          <c:yMode val="edge"/>
          <c:x val="0.2893737970253718"/>
          <c:y val="4.1666666666668241E-4"/>
          <c:w val="0.7106262029746282"/>
          <c:h val="0.777361111111111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pivot1!$R$12:$R$16</c:f>
              <c:strCache>
                <c:ptCount val="5"/>
                <c:pt idx="0">
                  <c:v>Admin Offices</c:v>
                </c:pt>
                <c:pt idx="1">
                  <c:v>IT/IS</c:v>
                </c:pt>
                <c:pt idx="2">
                  <c:v>Production</c:v>
                </c:pt>
                <c:pt idx="3">
                  <c:v>Sales</c:v>
                </c:pt>
                <c:pt idx="4">
                  <c:v>Software Engineering</c:v>
                </c:pt>
              </c:strCache>
            </c:strRef>
          </c:cat>
          <c:val>
            <c:numRef>
              <c:f>pivot1!$S$12:$S$16</c:f>
              <c:numCache>
                <c:formatCode>General</c:formatCode>
                <c:ptCount val="5"/>
                <c:pt idx="0">
                  <c:v>2</c:v>
                </c:pt>
                <c:pt idx="1">
                  <c:v>3</c:v>
                </c:pt>
                <c:pt idx="2">
                  <c:v>51</c:v>
                </c:pt>
                <c:pt idx="3">
                  <c:v>3</c:v>
                </c:pt>
                <c:pt idx="4">
                  <c:v>1</c:v>
                </c:pt>
              </c:numCache>
            </c:numRef>
          </c:val>
          <c:extLst>
            <c:ext xmlns:c16="http://schemas.microsoft.com/office/drawing/2014/chart" uri="{C3380CC4-5D6E-409C-BE32-E72D297353CC}">
              <c16:uniqueId val="{00000000-9697-4008-A46A-5AC761869D56}"/>
            </c:ext>
          </c:extLst>
        </c:ser>
        <c:dLbls>
          <c:dLblPos val="inEnd"/>
          <c:showLegendKey val="0"/>
          <c:showVal val="1"/>
          <c:showCatName val="0"/>
          <c:showSerName val="0"/>
          <c:showPercent val="0"/>
          <c:showBubbleSize val="0"/>
        </c:dLbls>
        <c:gapWidth val="182"/>
        <c:axId val="1289586655"/>
        <c:axId val="1289612575"/>
      </c:barChart>
      <c:catAx>
        <c:axId val="128958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89612575"/>
        <c:crosses val="autoZero"/>
        <c:auto val="1"/>
        <c:lblAlgn val="ctr"/>
        <c:lblOffset val="100"/>
        <c:noMultiLvlLbl val="0"/>
      </c:catAx>
      <c:valAx>
        <c:axId val="12896125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958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1"/>
            </a:solidFill>
            <a:ln>
              <a:noFill/>
            </a:ln>
            <a:effectLst/>
          </c:spPr>
          <c:invertIfNegative val="0"/>
          <c:cat>
            <c:strRef>
              <c:f>pivot2!$A$4:$A$13</c:f>
              <c:strCache>
                <c:ptCount val="9"/>
                <c:pt idx="0">
                  <c:v>Administrative Assistant</c:v>
                </c:pt>
                <c:pt idx="1">
                  <c:v>Area Sales Manager</c:v>
                </c:pt>
                <c:pt idx="2">
                  <c:v>Database Administrator</c:v>
                </c:pt>
                <c:pt idx="3">
                  <c:v>Principal Data Architect</c:v>
                </c:pt>
                <c:pt idx="4">
                  <c:v>Production Manager</c:v>
                </c:pt>
                <c:pt idx="5">
                  <c:v>Production Technician I</c:v>
                </c:pt>
                <c:pt idx="6">
                  <c:v>Production Technician II</c:v>
                </c:pt>
                <c:pt idx="7">
                  <c:v>Sales Manager</c:v>
                </c:pt>
                <c:pt idx="8">
                  <c:v>Software Engineer</c:v>
                </c:pt>
              </c:strCache>
            </c:strRef>
          </c:cat>
          <c:val>
            <c:numRef>
              <c:f>pivot2!$B$4:$B$13</c:f>
              <c:numCache>
                <c:formatCode>General</c:formatCode>
                <c:ptCount val="9"/>
                <c:pt idx="0">
                  <c:v>2</c:v>
                </c:pt>
                <c:pt idx="1">
                  <c:v>2</c:v>
                </c:pt>
                <c:pt idx="2">
                  <c:v>2</c:v>
                </c:pt>
                <c:pt idx="3">
                  <c:v>1</c:v>
                </c:pt>
                <c:pt idx="4">
                  <c:v>2</c:v>
                </c:pt>
                <c:pt idx="5">
                  <c:v>31</c:v>
                </c:pt>
                <c:pt idx="6">
                  <c:v>18</c:v>
                </c:pt>
                <c:pt idx="7">
                  <c:v>1</c:v>
                </c:pt>
                <c:pt idx="8">
                  <c:v>1</c:v>
                </c:pt>
              </c:numCache>
            </c:numRef>
          </c:val>
          <c:extLst>
            <c:ext xmlns:c16="http://schemas.microsoft.com/office/drawing/2014/chart" uri="{C3380CC4-5D6E-409C-BE32-E72D297353CC}">
              <c16:uniqueId val="{00000002-DB9F-45EC-ABCF-B34C048FE65B}"/>
            </c:ext>
          </c:extLst>
        </c:ser>
        <c:dLbls>
          <c:showLegendKey val="0"/>
          <c:showVal val="0"/>
          <c:showCatName val="0"/>
          <c:showSerName val="0"/>
          <c:showPercent val="0"/>
          <c:showBubbleSize val="0"/>
        </c:dLbls>
        <c:gapWidth val="182"/>
        <c:axId val="1444366767"/>
        <c:axId val="1444369167"/>
      </c:barChart>
      <c:catAx>
        <c:axId val="144436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4369167"/>
        <c:crosses val="autoZero"/>
        <c:auto val="1"/>
        <c:lblAlgn val="ctr"/>
        <c:lblOffset val="100"/>
        <c:noMultiLvlLbl val="0"/>
      </c:catAx>
      <c:valAx>
        <c:axId val="1444369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4366767"/>
        <c:crosses val="autoZero"/>
        <c:crossBetween val="between"/>
      </c:valAx>
    </c:plotArea>
    <c:plotVisOnly val="1"/>
    <c:dispBlanksAs val="gap"/>
    <c:showDLblsOverMax val="0"/>
    <c:extLst/>
  </c:chart>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dashboard.xlsx]pivot2!PivotTable3</c:name>
    <c:fmtId val="0"/>
  </c:pivotSource>
  <c:chart>
    <c:title>
      <c:tx>
        <c:rich>
          <a:bodyPr rot="0" spcFirstLastPara="1" vertOverflow="ellipsis" vert="horz" wrap="square" anchor="ctr" anchorCtr="1"/>
          <a:lstStyle/>
          <a:p>
            <a:pPr>
              <a:defRPr sz="1400" b="0" i="0" u="none" strike="noStrike" kern="1200" spc="0" baseline="0">
                <a:solidFill>
                  <a:srgbClr val="602928"/>
                </a:solidFill>
                <a:latin typeface="Lato Black" panose="020F0A02020204030203" pitchFamily="34" charset="0"/>
                <a:ea typeface="+mn-ea"/>
                <a:cs typeface="+mn-cs"/>
              </a:defRPr>
            </a:pPr>
            <a:r>
              <a:rPr lang="en-US">
                <a:solidFill>
                  <a:srgbClr val="602928"/>
                </a:solidFill>
                <a:latin typeface="Lato Black" panose="020F0A02020204030203" pitchFamily="34" charset="0"/>
              </a:rPr>
              <a:t>Recruitment</a:t>
            </a:r>
            <a:r>
              <a:rPr lang="en-US" baseline="0">
                <a:solidFill>
                  <a:srgbClr val="602928"/>
                </a:solidFill>
                <a:latin typeface="Lato Black" panose="020F0A02020204030203" pitchFamily="34" charset="0"/>
              </a:rPr>
              <a:t> source</a:t>
            </a:r>
            <a:endParaRPr lang="en-US">
              <a:solidFill>
                <a:srgbClr val="602928"/>
              </a:solidFill>
              <a:latin typeface="Lato Black" panose="020F0A02020204030203" pitchFamily="34" charset="0"/>
            </a:endParaRPr>
          </a:p>
        </c:rich>
      </c:tx>
      <c:layout>
        <c:manualLayout>
          <c:xMode val="edge"/>
          <c:yMode val="edge"/>
          <c:x val="0.3195693350831146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602928"/>
              </a:solidFill>
              <a:latin typeface="Lato Black" panose="020F0A02020204030203" pitchFamily="34" charset="0"/>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pivot2!$E$3</c:f>
              <c:strCache>
                <c:ptCount val="1"/>
                <c:pt idx="0">
                  <c:v>Total</c:v>
                </c:pt>
              </c:strCache>
            </c:strRef>
          </c:tx>
          <c:spPr>
            <a:solidFill>
              <a:schemeClr val="accent1"/>
            </a:solidFill>
            <a:ln>
              <a:noFill/>
            </a:ln>
            <a:effectLst/>
          </c:spPr>
          <c:invertIfNegative val="0"/>
          <c:cat>
            <c:strRef>
              <c:f>pivot2!$D$4:$D$9</c:f>
              <c:strCache>
                <c:ptCount val="5"/>
                <c:pt idx="0">
                  <c:v>CareerBuilder</c:v>
                </c:pt>
                <c:pt idx="1">
                  <c:v>Diversity Job Fair</c:v>
                </c:pt>
                <c:pt idx="2">
                  <c:v>Google Search</c:v>
                </c:pt>
                <c:pt idx="3">
                  <c:v>Indeed</c:v>
                </c:pt>
                <c:pt idx="4">
                  <c:v>LinkedIn</c:v>
                </c:pt>
              </c:strCache>
            </c:strRef>
          </c:cat>
          <c:val>
            <c:numRef>
              <c:f>pivot2!$E$4:$E$9</c:f>
              <c:numCache>
                <c:formatCode>General</c:formatCode>
                <c:ptCount val="5"/>
                <c:pt idx="0">
                  <c:v>9</c:v>
                </c:pt>
                <c:pt idx="1">
                  <c:v>8</c:v>
                </c:pt>
                <c:pt idx="2">
                  <c:v>22</c:v>
                </c:pt>
                <c:pt idx="3">
                  <c:v>12</c:v>
                </c:pt>
                <c:pt idx="4">
                  <c:v>9</c:v>
                </c:pt>
              </c:numCache>
            </c:numRef>
          </c:val>
          <c:extLst>
            <c:ext xmlns:c16="http://schemas.microsoft.com/office/drawing/2014/chart" uri="{C3380CC4-5D6E-409C-BE32-E72D297353CC}">
              <c16:uniqueId val="{00000002-D6B8-410C-9901-CA98B0AC36B3}"/>
            </c:ext>
          </c:extLst>
        </c:ser>
        <c:dLbls>
          <c:showLegendKey val="0"/>
          <c:showVal val="0"/>
          <c:showCatName val="0"/>
          <c:showSerName val="0"/>
          <c:showPercent val="0"/>
          <c:showBubbleSize val="0"/>
        </c:dLbls>
        <c:gapWidth val="182"/>
        <c:axId val="2126577407"/>
        <c:axId val="2126592287"/>
      </c:barChart>
      <c:catAx>
        <c:axId val="212657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26592287"/>
        <c:crosses val="autoZero"/>
        <c:auto val="1"/>
        <c:lblAlgn val="ctr"/>
        <c:lblOffset val="100"/>
        <c:noMultiLvlLbl val="0"/>
      </c:catAx>
      <c:valAx>
        <c:axId val="212659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265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dashboard.xlsx]pivot3!PivotTable2</c:name>
    <c:fmtId val="0"/>
  </c:pivotSource>
  <c:chart>
    <c:title>
      <c:tx>
        <c:rich>
          <a:bodyPr rot="0" spcFirstLastPara="1" vertOverflow="ellipsis" vert="horz" wrap="square" anchor="ctr" anchorCtr="1"/>
          <a:lstStyle/>
          <a:p>
            <a:pPr>
              <a:defRPr sz="1400" b="0" i="0" u="none" strike="noStrike" kern="1200" spc="0" baseline="0">
                <a:solidFill>
                  <a:srgbClr val="602928"/>
                </a:solidFill>
                <a:latin typeface="Lato Black" panose="020F0A02020204030203" pitchFamily="34" charset="0"/>
                <a:ea typeface="+mn-ea"/>
                <a:cs typeface="+mn-cs"/>
              </a:defRPr>
            </a:pPr>
            <a:r>
              <a:rPr lang="en-US">
                <a:solidFill>
                  <a:srgbClr val="602928"/>
                </a:solidFill>
                <a:latin typeface="Lato Black" panose="020F0A02020204030203" pitchFamily="34" charset="0"/>
              </a:rPr>
              <a:t>CitiZenDesc</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02928"/>
              </a:solidFill>
              <a:latin typeface="Lato Black" panose="020F0A02020204030203" pitchFamily="34" charset="0"/>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pivotFmt>
      <c:pivotFmt>
        <c:idx val="2"/>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pivotFmt>
      <c:pivotFmt>
        <c:idx val="3"/>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pivotFmt>
    </c:pivotFmts>
    <c:plotArea>
      <c:layout/>
      <c:pieChart>
        <c:varyColors val="1"/>
        <c:ser>
          <c:idx val="0"/>
          <c:order val="0"/>
          <c:tx>
            <c:strRef>
              <c:f>pivot3!$B$3</c:f>
              <c:strCache>
                <c:ptCount val="1"/>
                <c:pt idx="0">
                  <c:v>Total</c:v>
                </c:pt>
              </c:strCache>
            </c:strRef>
          </c:tx>
          <c:dPt>
            <c:idx val="0"/>
            <c:bubble3D val="0"/>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extLst>
              <c:ext xmlns:c16="http://schemas.microsoft.com/office/drawing/2014/chart" uri="{C3380CC4-5D6E-409C-BE32-E72D297353CC}">
                <c16:uniqueId val="{00000001-84E3-4C8E-B512-9BD23505518D}"/>
              </c:ext>
            </c:extLst>
          </c:dPt>
          <c:dPt>
            <c:idx val="1"/>
            <c:bubble3D val="0"/>
            <c:spPr>
              <a:gradFill>
                <a:gsLst>
                  <a:gs pos="0">
                    <a:schemeClr val="tx1"/>
                  </a:gs>
                  <a:gs pos="0">
                    <a:schemeClr val="accent1">
                      <a:lumMod val="45000"/>
                      <a:lumOff val="55000"/>
                    </a:schemeClr>
                  </a:gs>
                  <a:gs pos="0">
                    <a:schemeClr val="tx1"/>
                  </a:gs>
                  <a:gs pos="100000">
                    <a:schemeClr val="tx1"/>
                  </a:gs>
                </a:gsLst>
                <a:lin ang="5400000" scaled="1"/>
              </a:gradFill>
              <a:ln w="19050">
                <a:gradFill>
                  <a:gsLst>
                    <a:gs pos="0">
                      <a:schemeClr val="accent1">
                        <a:lumMod val="5000"/>
                        <a:lumOff val="95000"/>
                      </a:schemeClr>
                    </a:gs>
                    <a:gs pos="0">
                      <a:schemeClr val="accent1">
                        <a:lumMod val="45000"/>
                        <a:lumOff val="55000"/>
                      </a:schemeClr>
                    </a:gs>
                    <a:gs pos="0">
                      <a:srgbClr val="00B0F0"/>
                    </a:gs>
                    <a:gs pos="100000">
                      <a:schemeClr val="accent1">
                        <a:lumMod val="30000"/>
                        <a:lumOff val="70000"/>
                      </a:schemeClr>
                    </a:gs>
                  </a:gsLst>
                  <a:lin ang="5400000" scaled="1"/>
                </a:gradFill>
              </a:ln>
              <a:effectLst/>
            </c:spPr>
            <c:extLst>
              <c:ext xmlns:c16="http://schemas.microsoft.com/office/drawing/2014/chart" uri="{C3380CC4-5D6E-409C-BE32-E72D297353CC}">
                <c16:uniqueId val="{00000003-2EF0-4DA2-BD1D-6E1C0F474B19}"/>
              </c:ext>
            </c:extLst>
          </c:dPt>
          <c:dPt>
            <c:idx val="2"/>
            <c:bubble3D val="0"/>
            <c:spPr>
              <a:gradFill>
                <a:gsLst>
                  <a:gs pos="0">
                    <a:schemeClr val="accent1"/>
                  </a:gs>
                  <a:gs pos="0">
                    <a:srgbClr val="602928"/>
                  </a:gs>
                  <a:gs pos="0">
                    <a:schemeClr val="tx2">
                      <a:lumMod val="75000"/>
                    </a:schemeClr>
                  </a:gs>
                  <a:gs pos="100000">
                    <a:schemeClr val="accent1"/>
                  </a:gs>
                </a:gsLst>
                <a:lin ang="5400000" scaled="1"/>
              </a:gradFill>
              <a:ln w="19050">
                <a:solidFill>
                  <a:schemeClr val="lt1"/>
                </a:solidFill>
              </a:ln>
              <a:effectLst/>
            </c:spPr>
            <c:extLst>
              <c:ext xmlns:c16="http://schemas.microsoft.com/office/drawing/2014/chart" uri="{C3380CC4-5D6E-409C-BE32-E72D297353CC}">
                <c16:uniqueId val="{00000005-2EF0-4DA2-BD1D-6E1C0F474B19}"/>
              </c:ext>
            </c:extLst>
          </c:dPt>
          <c:cat>
            <c:strRef>
              <c:f>pivot3!$A$4:$A$7</c:f>
              <c:strCache>
                <c:ptCount val="3"/>
                <c:pt idx="0">
                  <c:v>Eligible NonCitizen</c:v>
                </c:pt>
                <c:pt idx="1">
                  <c:v>Non-Citizen</c:v>
                </c:pt>
                <c:pt idx="2">
                  <c:v>US Citizen</c:v>
                </c:pt>
              </c:strCache>
            </c:strRef>
          </c:cat>
          <c:val>
            <c:numRef>
              <c:f>pivot3!$B$4:$B$7</c:f>
              <c:numCache>
                <c:formatCode>General</c:formatCode>
                <c:ptCount val="3"/>
                <c:pt idx="0">
                  <c:v>3</c:v>
                </c:pt>
                <c:pt idx="1">
                  <c:v>2</c:v>
                </c:pt>
                <c:pt idx="2">
                  <c:v>55</c:v>
                </c:pt>
              </c:numCache>
            </c:numRef>
          </c:val>
          <c:extLst>
            <c:ext xmlns:c16="http://schemas.microsoft.com/office/drawing/2014/chart" uri="{C3380CC4-5D6E-409C-BE32-E72D297353CC}">
              <c16:uniqueId val="{00000008-EA97-4EC1-96D3-72E7F0C7AC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9906103286385"/>
          <c:y val="0.18726591760299627"/>
          <c:w val="0.36854460093896713"/>
          <c:h val="0.58801498127340823"/>
        </c:manualLayout>
      </c:layout>
      <c:doughnutChart>
        <c:varyColors val="1"/>
        <c:ser>
          <c:idx val="0"/>
          <c:order val="0"/>
          <c:spPr>
            <a:gradFill>
              <a:gsLst>
                <a:gs pos="0">
                  <a:schemeClr val="accent1">
                    <a:lumMod val="5000"/>
                    <a:lumOff val="95000"/>
                  </a:schemeClr>
                </a:gs>
                <a:gs pos="0">
                  <a:schemeClr val="accent1">
                    <a:lumMod val="50000"/>
                  </a:schemeClr>
                </a:gs>
                <a:gs pos="0">
                  <a:schemeClr val="accent1">
                    <a:lumMod val="75000"/>
                  </a:schemeClr>
                </a:gs>
                <a:gs pos="100000">
                  <a:schemeClr val="accent6">
                    <a:lumMod val="50000"/>
                  </a:schemeClr>
                </a:gs>
              </a:gsLst>
              <a:lin ang="5400000" scaled="1"/>
            </a:gradFill>
          </c:spPr>
          <c:dPt>
            <c:idx val="0"/>
            <c:bubble3D val="0"/>
            <c:explosion val="9"/>
            <c:spPr>
              <a:gradFill>
                <a:gsLst>
                  <a:gs pos="0">
                    <a:schemeClr val="accent1">
                      <a:lumMod val="5000"/>
                      <a:lumOff val="95000"/>
                    </a:schemeClr>
                  </a:gs>
                  <a:gs pos="0">
                    <a:schemeClr val="accent1">
                      <a:lumMod val="50000"/>
                    </a:schemeClr>
                  </a:gs>
                  <a:gs pos="0">
                    <a:schemeClr val="accent1">
                      <a:lumMod val="75000"/>
                    </a:schemeClr>
                  </a:gs>
                  <a:gs pos="100000">
                    <a:schemeClr val="accent6">
                      <a:lumMod val="75000"/>
                    </a:schemeClr>
                  </a:gs>
                </a:gsLst>
                <a:lin ang="5400000" scaled="1"/>
              </a:gradFill>
              <a:ln w="19050">
                <a:solidFill>
                  <a:schemeClr val="lt1"/>
                </a:solidFill>
              </a:ln>
              <a:effectLst/>
            </c:spPr>
            <c:extLst>
              <c:ext xmlns:c16="http://schemas.microsoft.com/office/drawing/2014/chart" uri="{C3380CC4-5D6E-409C-BE32-E72D297353CC}">
                <c16:uniqueId val="{00000001-FE2A-4CD8-8F5A-AC4CE6ECCE3B}"/>
              </c:ext>
            </c:extLst>
          </c:dPt>
          <c:dPt>
            <c:idx val="1"/>
            <c:bubble3D val="0"/>
            <c:spPr>
              <a:solidFill>
                <a:schemeClr val="bg1">
                  <a:lumMod val="95000"/>
                  <a:alpha val="95000"/>
                </a:schemeClr>
              </a:solidFill>
              <a:ln w="19050">
                <a:solidFill>
                  <a:schemeClr val="lt1"/>
                </a:solidFill>
              </a:ln>
              <a:effectLst/>
            </c:spPr>
            <c:extLst>
              <c:ext xmlns:c16="http://schemas.microsoft.com/office/drawing/2014/chart" uri="{C3380CC4-5D6E-409C-BE32-E72D297353CC}">
                <c16:uniqueId val="{00000003-FE2A-4CD8-8F5A-AC4CE6ECCE3B}"/>
              </c:ext>
            </c:extLst>
          </c:dPt>
          <c:val>
            <c:numRef>
              <c:f>pivot1!$L$7:$L$8</c:f>
              <c:numCache>
                <c:formatCode>0.0</c:formatCode>
                <c:ptCount val="2"/>
                <c:pt idx="0">
                  <c:v>3.9261363636363638</c:v>
                </c:pt>
                <c:pt idx="1">
                  <c:v>1.0738636363636362</c:v>
                </c:pt>
              </c:numCache>
            </c:numRef>
          </c:val>
          <c:extLst>
            <c:ext xmlns:c16="http://schemas.microsoft.com/office/drawing/2014/chart" uri="{C3380CC4-5D6E-409C-BE32-E72D297353CC}">
              <c16:uniqueId val="{00000004-FE2A-4CD8-8F5A-AC4CE6ECCE3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0BEC335F-92E3-4EEE-B5B7-13C3B2433FB5}">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rgbClr val="602928"/>
            </a:solidFill>
            <a:latin typeface="Lato Black" panose="020F0A02020204030203" pitchFamily="34" charset="0"/>
          </a:endParaRPr>
        </a:p>
      </cx:txPr>
    </cx:title>
    <cx:plotArea>
      <cx:plotAreaRegion>
        <cx:series layoutId="treemap" uniqueId="{0BEC335F-92E3-4EEE-B5B7-13C3B2433FB5}">
          <cx:spPr>
            <a:solidFill>
              <a:srgbClr val="602928"/>
            </a:solidFill>
          </cx:spPr>
          <cx:dataPt idx="1">
            <cx:spPr>
              <a:solidFill>
                <a:srgbClr val="002060"/>
              </a:solidFill>
            </cx:spPr>
          </cx:dataPt>
          <cx:dataPt idx="2">
            <cx:spPr>
              <a:solidFill>
                <a:srgbClr val="0070C0"/>
              </a:solidFill>
            </cx:spPr>
          </cx:dataPt>
          <cx:dataPt idx="3">
            <cx:spPr>
              <a:solidFill>
                <a:srgbClr val="7030A0"/>
              </a:solidFill>
            </cx:spPr>
          </cx:dataPt>
          <cx:dataPt idx="4">
            <cx:spPr>
              <a:solidFill>
                <a:srgbClr val="70AD47">
                  <a:lumMod val="50000"/>
                </a:srgbClr>
              </a:solidFill>
            </cx:spPr>
          </cx:dataPt>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13" Type="http://schemas.microsoft.com/office/2014/relationships/chartEx" Target="../charts/chartEx2.xml"/><Relationship Id="rId18" Type="http://schemas.openxmlformats.org/officeDocument/2006/relationships/chart" Target="../charts/chart16.xml"/><Relationship Id="rId3" Type="http://schemas.openxmlformats.org/officeDocument/2006/relationships/image" Target="../media/image3.jpg"/><Relationship Id="rId7" Type="http://schemas.openxmlformats.org/officeDocument/2006/relationships/chart" Target="../charts/chart9.xml"/><Relationship Id="rId12" Type="http://schemas.openxmlformats.org/officeDocument/2006/relationships/image" Target="../media/image8.jpg"/><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jpg"/><Relationship Id="rId5" Type="http://schemas.openxmlformats.org/officeDocument/2006/relationships/image" Target="../media/image5.png"/><Relationship Id="rId15" Type="http://schemas.openxmlformats.org/officeDocument/2006/relationships/chart" Target="../charts/chart14.xml"/><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8</xdr:col>
      <xdr:colOff>213360</xdr:colOff>
      <xdr:row>13</xdr:row>
      <xdr:rowOff>22860</xdr:rowOff>
    </xdr:from>
    <xdr:to>
      <xdr:col>9</xdr:col>
      <xdr:colOff>609600</xdr:colOff>
      <xdr:row>18</xdr:row>
      <xdr:rowOff>68580</xdr:rowOff>
    </xdr:to>
    <xdr:graphicFrame macro="">
      <xdr:nvGraphicFramePr>
        <xdr:cNvPr id="2" name="Chart 1">
          <a:extLst>
            <a:ext uri="{FF2B5EF4-FFF2-40B4-BE49-F238E27FC236}">
              <a16:creationId xmlns:a16="http://schemas.microsoft.com/office/drawing/2014/main" id="{7035828B-BEE1-74A2-2069-4D214BEE6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14</xdr:row>
      <xdr:rowOff>175260</xdr:rowOff>
    </xdr:from>
    <xdr:to>
      <xdr:col>5</xdr:col>
      <xdr:colOff>929640</xdr:colOff>
      <xdr:row>17</xdr:row>
      <xdr:rowOff>118110</xdr:rowOff>
    </xdr:to>
    <xdr:graphicFrame macro="">
      <xdr:nvGraphicFramePr>
        <xdr:cNvPr id="3" name="Chart 2">
          <a:extLst>
            <a:ext uri="{FF2B5EF4-FFF2-40B4-BE49-F238E27FC236}">
              <a16:creationId xmlns:a16="http://schemas.microsoft.com/office/drawing/2014/main" id="{483A8159-D87B-7011-85DC-B97E63290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10</xdr:row>
      <xdr:rowOff>7620</xdr:rowOff>
    </xdr:from>
    <xdr:to>
      <xdr:col>6</xdr:col>
      <xdr:colOff>21683</xdr:colOff>
      <xdr:row>12</xdr:row>
      <xdr:rowOff>116989</xdr:rowOff>
    </xdr:to>
    <xdr:sp macro="" textlink="">
      <xdr:nvSpPr>
        <xdr:cNvPr id="4" name="Freeform: Shape 3">
          <a:extLst>
            <a:ext uri="{FF2B5EF4-FFF2-40B4-BE49-F238E27FC236}">
              <a16:creationId xmlns:a16="http://schemas.microsoft.com/office/drawing/2014/main" id="{2F935D0A-DE27-B448-A347-D083FF1A6432}"/>
            </a:ext>
          </a:extLst>
        </xdr:cNvPr>
        <xdr:cNvSpPr/>
      </xdr:nvSpPr>
      <xdr:spPr>
        <a:xfrm>
          <a:off x="4015740" y="1836420"/>
          <a:ext cx="2246723" cy="475129"/>
        </a:xfrm>
        <a:custGeom>
          <a:avLst/>
          <a:gdLst>
            <a:gd name="connsiteX0" fmla="*/ 772085 w 2070846"/>
            <a:gd name="connsiteY0" fmla="*/ 94123 h 475129"/>
            <a:gd name="connsiteX1" fmla="*/ 717063 w 2070846"/>
            <a:gd name="connsiteY1" fmla="*/ 207122 h 475129"/>
            <a:gd name="connsiteX2" fmla="*/ 539003 w 2070846"/>
            <a:gd name="connsiteY2" fmla="*/ 207122 h 475129"/>
            <a:gd name="connsiteX3" fmla="*/ 683057 w 2070846"/>
            <a:gd name="connsiteY3" fmla="*/ 276958 h 475129"/>
            <a:gd name="connsiteX4" fmla="*/ 628033 w 2070846"/>
            <a:gd name="connsiteY4" fmla="*/ 389957 h 475129"/>
            <a:gd name="connsiteX5" fmla="*/ 772085 w 2070846"/>
            <a:gd name="connsiteY5" fmla="*/ 320119 h 475129"/>
            <a:gd name="connsiteX6" fmla="*/ 916137 w 2070846"/>
            <a:gd name="connsiteY6" fmla="*/ 389957 h 475129"/>
            <a:gd name="connsiteX7" fmla="*/ 861113 w 2070846"/>
            <a:gd name="connsiteY7" fmla="*/ 276958 h 475129"/>
            <a:gd name="connsiteX8" fmla="*/ 1005167 w 2070846"/>
            <a:gd name="connsiteY8" fmla="*/ 207122 h 475129"/>
            <a:gd name="connsiteX9" fmla="*/ 827107 w 2070846"/>
            <a:gd name="connsiteY9" fmla="*/ 207122 h 475129"/>
            <a:gd name="connsiteX10" fmla="*/ 1322294 w 2070846"/>
            <a:gd name="connsiteY10" fmla="*/ 94122 h 475129"/>
            <a:gd name="connsiteX11" fmla="*/ 1267272 w 2070846"/>
            <a:gd name="connsiteY11" fmla="*/ 207121 h 475129"/>
            <a:gd name="connsiteX12" fmla="*/ 1089212 w 2070846"/>
            <a:gd name="connsiteY12" fmla="*/ 207121 h 475129"/>
            <a:gd name="connsiteX13" fmla="*/ 1233266 w 2070846"/>
            <a:gd name="connsiteY13" fmla="*/ 276957 h 475129"/>
            <a:gd name="connsiteX14" fmla="*/ 1178242 w 2070846"/>
            <a:gd name="connsiteY14" fmla="*/ 389956 h 475129"/>
            <a:gd name="connsiteX15" fmla="*/ 1322294 w 2070846"/>
            <a:gd name="connsiteY15" fmla="*/ 320118 h 475129"/>
            <a:gd name="connsiteX16" fmla="*/ 1466346 w 2070846"/>
            <a:gd name="connsiteY16" fmla="*/ 389956 h 475129"/>
            <a:gd name="connsiteX17" fmla="*/ 1411322 w 2070846"/>
            <a:gd name="connsiteY17" fmla="*/ 276957 h 475129"/>
            <a:gd name="connsiteX18" fmla="*/ 1555376 w 2070846"/>
            <a:gd name="connsiteY18" fmla="*/ 207121 h 475129"/>
            <a:gd name="connsiteX19" fmla="*/ 1377316 w 2070846"/>
            <a:gd name="connsiteY19" fmla="*/ 207121 h 475129"/>
            <a:gd name="connsiteX20" fmla="*/ 0 w 2070846"/>
            <a:gd name="connsiteY20" fmla="*/ 0 h 475129"/>
            <a:gd name="connsiteX21" fmla="*/ 2070846 w 2070846"/>
            <a:gd name="connsiteY21" fmla="*/ 0 h 475129"/>
            <a:gd name="connsiteX22" fmla="*/ 2070846 w 2070846"/>
            <a:gd name="connsiteY22" fmla="*/ 225057 h 475129"/>
            <a:gd name="connsiteX23" fmla="*/ 1892786 w 2070846"/>
            <a:gd name="connsiteY23" fmla="*/ 225057 h 475129"/>
            <a:gd name="connsiteX24" fmla="*/ 1837764 w 2070846"/>
            <a:gd name="connsiteY24" fmla="*/ 112058 h 475129"/>
            <a:gd name="connsiteX25" fmla="*/ 1782742 w 2070846"/>
            <a:gd name="connsiteY25" fmla="*/ 225057 h 475129"/>
            <a:gd name="connsiteX26" fmla="*/ 1604682 w 2070846"/>
            <a:gd name="connsiteY26" fmla="*/ 225057 h 475129"/>
            <a:gd name="connsiteX27" fmla="*/ 1748736 w 2070846"/>
            <a:gd name="connsiteY27" fmla="*/ 294893 h 475129"/>
            <a:gd name="connsiteX28" fmla="*/ 1693712 w 2070846"/>
            <a:gd name="connsiteY28" fmla="*/ 407892 h 475129"/>
            <a:gd name="connsiteX29" fmla="*/ 1837764 w 2070846"/>
            <a:gd name="connsiteY29" fmla="*/ 338054 h 475129"/>
            <a:gd name="connsiteX30" fmla="*/ 1981816 w 2070846"/>
            <a:gd name="connsiteY30" fmla="*/ 407892 h 475129"/>
            <a:gd name="connsiteX31" fmla="*/ 1926792 w 2070846"/>
            <a:gd name="connsiteY31" fmla="*/ 294893 h 475129"/>
            <a:gd name="connsiteX32" fmla="*/ 2070846 w 2070846"/>
            <a:gd name="connsiteY32" fmla="*/ 225057 h 475129"/>
            <a:gd name="connsiteX33" fmla="*/ 2070846 w 2070846"/>
            <a:gd name="connsiteY33" fmla="*/ 475129 h 475129"/>
            <a:gd name="connsiteX34" fmla="*/ 0 w 2070846"/>
            <a:gd name="connsiteY34" fmla="*/ 475129 h 475129"/>
            <a:gd name="connsiteX35" fmla="*/ 0 w 2070846"/>
            <a:gd name="connsiteY35" fmla="*/ 207121 h 475129"/>
            <a:gd name="connsiteX36" fmla="*/ 144054 w 2070846"/>
            <a:gd name="connsiteY36" fmla="*/ 276957 h 475129"/>
            <a:gd name="connsiteX37" fmla="*/ 89030 w 2070846"/>
            <a:gd name="connsiteY37" fmla="*/ 389956 h 475129"/>
            <a:gd name="connsiteX38" fmla="*/ 233082 w 2070846"/>
            <a:gd name="connsiteY38" fmla="*/ 320118 h 475129"/>
            <a:gd name="connsiteX39" fmla="*/ 377134 w 2070846"/>
            <a:gd name="connsiteY39" fmla="*/ 389956 h 475129"/>
            <a:gd name="connsiteX40" fmla="*/ 322110 w 2070846"/>
            <a:gd name="connsiteY40" fmla="*/ 276957 h 475129"/>
            <a:gd name="connsiteX41" fmla="*/ 466164 w 2070846"/>
            <a:gd name="connsiteY41" fmla="*/ 207121 h 475129"/>
            <a:gd name="connsiteX42" fmla="*/ 288104 w 2070846"/>
            <a:gd name="connsiteY42" fmla="*/ 207121 h 475129"/>
            <a:gd name="connsiteX43" fmla="*/ 233082 w 2070846"/>
            <a:gd name="connsiteY43" fmla="*/ 94122 h 475129"/>
            <a:gd name="connsiteX44" fmla="*/ 178060 w 2070846"/>
            <a:gd name="connsiteY44" fmla="*/ 207121 h 475129"/>
            <a:gd name="connsiteX45" fmla="*/ 0 w 2070846"/>
            <a:gd name="connsiteY45" fmla="*/ 207121 h 4751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2070846" h="475129">
              <a:moveTo>
                <a:pt x="772085" y="94123"/>
              </a:moveTo>
              <a:lnTo>
                <a:pt x="717063" y="207122"/>
              </a:lnTo>
              <a:lnTo>
                <a:pt x="539003" y="207122"/>
              </a:lnTo>
              <a:lnTo>
                <a:pt x="683057" y="276958"/>
              </a:lnTo>
              <a:lnTo>
                <a:pt x="628033" y="389957"/>
              </a:lnTo>
              <a:lnTo>
                <a:pt x="772085" y="320119"/>
              </a:lnTo>
              <a:lnTo>
                <a:pt x="916137" y="389957"/>
              </a:lnTo>
              <a:lnTo>
                <a:pt x="861113" y="276958"/>
              </a:lnTo>
              <a:lnTo>
                <a:pt x="1005167" y="207122"/>
              </a:lnTo>
              <a:lnTo>
                <a:pt x="827107" y="207122"/>
              </a:lnTo>
              <a:close/>
              <a:moveTo>
                <a:pt x="1322294" y="94122"/>
              </a:moveTo>
              <a:lnTo>
                <a:pt x="1267272" y="207121"/>
              </a:lnTo>
              <a:lnTo>
                <a:pt x="1089212" y="207121"/>
              </a:lnTo>
              <a:lnTo>
                <a:pt x="1233266" y="276957"/>
              </a:lnTo>
              <a:lnTo>
                <a:pt x="1178242" y="389956"/>
              </a:lnTo>
              <a:lnTo>
                <a:pt x="1322294" y="320118"/>
              </a:lnTo>
              <a:lnTo>
                <a:pt x="1466346" y="389956"/>
              </a:lnTo>
              <a:lnTo>
                <a:pt x="1411322" y="276957"/>
              </a:lnTo>
              <a:lnTo>
                <a:pt x="1555376" y="207121"/>
              </a:lnTo>
              <a:lnTo>
                <a:pt x="1377316" y="207121"/>
              </a:lnTo>
              <a:close/>
              <a:moveTo>
                <a:pt x="0" y="0"/>
              </a:moveTo>
              <a:lnTo>
                <a:pt x="2070846" y="0"/>
              </a:lnTo>
              <a:lnTo>
                <a:pt x="2070846" y="225057"/>
              </a:lnTo>
              <a:lnTo>
                <a:pt x="1892786" y="225057"/>
              </a:lnTo>
              <a:lnTo>
                <a:pt x="1837764" y="112058"/>
              </a:lnTo>
              <a:lnTo>
                <a:pt x="1782742" y="225057"/>
              </a:lnTo>
              <a:lnTo>
                <a:pt x="1604682" y="225057"/>
              </a:lnTo>
              <a:lnTo>
                <a:pt x="1748736" y="294893"/>
              </a:lnTo>
              <a:lnTo>
                <a:pt x="1693712" y="407892"/>
              </a:lnTo>
              <a:lnTo>
                <a:pt x="1837764" y="338054"/>
              </a:lnTo>
              <a:lnTo>
                <a:pt x="1981816" y="407892"/>
              </a:lnTo>
              <a:lnTo>
                <a:pt x="1926792" y="294893"/>
              </a:lnTo>
              <a:lnTo>
                <a:pt x="2070846" y="225057"/>
              </a:lnTo>
              <a:lnTo>
                <a:pt x="2070846" y="475129"/>
              </a:lnTo>
              <a:lnTo>
                <a:pt x="0" y="475129"/>
              </a:lnTo>
              <a:lnTo>
                <a:pt x="0" y="207121"/>
              </a:lnTo>
              <a:lnTo>
                <a:pt x="144054" y="276957"/>
              </a:lnTo>
              <a:lnTo>
                <a:pt x="89030" y="389956"/>
              </a:lnTo>
              <a:lnTo>
                <a:pt x="233082" y="320118"/>
              </a:lnTo>
              <a:lnTo>
                <a:pt x="377134" y="389956"/>
              </a:lnTo>
              <a:lnTo>
                <a:pt x="322110" y="276957"/>
              </a:lnTo>
              <a:lnTo>
                <a:pt x="466164" y="207121"/>
              </a:lnTo>
              <a:lnTo>
                <a:pt x="288104" y="207121"/>
              </a:lnTo>
              <a:lnTo>
                <a:pt x="233082" y="94122"/>
              </a:lnTo>
              <a:lnTo>
                <a:pt x="178060" y="207121"/>
              </a:lnTo>
              <a:lnTo>
                <a:pt x="0" y="207121"/>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G"/>
        </a:p>
      </xdr:txBody>
    </xdr:sp>
    <xdr:clientData/>
  </xdr:twoCellAnchor>
  <xdr:twoCellAnchor>
    <xdr:from>
      <xdr:col>0</xdr:col>
      <xdr:colOff>845820</xdr:colOff>
      <xdr:row>12</xdr:row>
      <xdr:rowOff>68580</xdr:rowOff>
    </xdr:from>
    <xdr:to>
      <xdr:col>2</xdr:col>
      <xdr:colOff>815751</xdr:colOff>
      <xdr:row>14</xdr:row>
      <xdr:rowOff>32366</xdr:rowOff>
    </xdr:to>
    <xdr:sp macro="" textlink="">
      <xdr:nvSpPr>
        <xdr:cNvPr id="5" name="Freeform: Shape 4">
          <a:extLst>
            <a:ext uri="{FF2B5EF4-FFF2-40B4-BE49-F238E27FC236}">
              <a16:creationId xmlns:a16="http://schemas.microsoft.com/office/drawing/2014/main" id="{F1C09AC9-7CFF-FC33-4485-9468CD3E8E58}"/>
            </a:ext>
          </a:extLst>
        </xdr:cNvPr>
        <xdr:cNvSpPr/>
      </xdr:nvSpPr>
      <xdr:spPr>
        <a:xfrm>
          <a:off x="845820" y="2263140"/>
          <a:ext cx="2301651" cy="329546"/>
        </a:xfrm>
        <a:custGeom>
          <a:avLst/>
          <a:gdLst>
            <a:gd name="connsiteX0" fmla="*/ 0 w 2888391"/>
            <a:gd name="connsiteY0" fmla="*/ 0 h 367646"/>
            <a:gd name="connsiteX1" fmla="*/ 268664 w 2888391"/>
            <a:gd name="connsiteY1" fmla="*/ 0 h 367646"/>
            <a:gd name="connsiteX2" fmla="*/ 205242 w 2888391"/>
            <a:gd name="connsiteY2" fmla="*/ 140429 h 367646"/>
            <a:gd name="connsiteX3" fmla="*/ 1 w 2888391"/>
            <a:gd name="connsiteY3" fmla="*/ 140428 h 367646"/>
            <a:gd name="connsiteX4" fmla="*/ 166045 w 2888391"/>
            <a:gd name="connsiteY4" fmla="*/ 227217 h 367646"/>
            <a:gd name="connsiteX5" fmla="*/ 102621 w 2888391"/>
            <a:gd name="connsiteY5" fmla="*/ 367645 h 367646"/>
            <a:gd name="connsiteX6" fmla="*/ 268664 w 2888391"/>
            <a:gd name="connsiteY6" fmla="*/ 280855 h 367646"/>
            <a:gd name="connsiteX7" fmla="*/ 434707 w 2888391"/>
            <a:gd name="connsiteY7" fmla="*/ 367645 h 367646"/>
            <a:gd name="connsiteX8" fmla="*/ 371283 w 2888391"/>
            <a:gd name="connsiteY8" fmla="*/ 227217 h 367646"/>
            <a:gd name="connsiteX9" fmla="*/ 537327 w 2888391"/>
            <a:gd name="connsiteY9" fmla="*/ 140428 h 367646"/>
            <a:gd name="connsiteX10" fmla="*/ 332086 w 2888391"/>
            <a:gd name="connsiteY10" fmla="*/ 140429 h 367646"/>
            <a:gd name="connsiteX11" fmla="*/ 268664 w 2888391"/>
            <a:gd name="connsiteY11" fmla="*/ 0 h 367646"/>
            <a:gd name="connsiteX12" fmla="*/ 805992 w 2888391"/>
            <a:gd name="connsiteY12" fmla="*/ 0 h 367646"/>
            <a:gd name="connsiteX13" fmla="*/ 742570 w 2888391"/>
            <a:gd name="connsiteY13" fmla="*/ 140429 h 367646"/>
            <a:gd name="connsiteX14" fmla="*/ 537329 w 2888391"/>
            <a:gd name="connsiteY14" fmla="*/ 140428 h 367646"/>
            <a:gd name="connsiteX15" fmla="*/ 703373 w 2888391"/>
            <a:gd name="connsiteY15" fmla="*/ 227217 h 367646"/>
            <a:gd name="connsiteX16" fmla="*/ 639949 w 2888391"/>
            <a:gd name="connsiteY16" fmla="*/ 367645 h 367646"/>
            <a:gd name="connsiteX17" fmla="*/ 805992 w 2888391"/>
            <a:gd name="connsiteY17" fmla="*/ 280855 h 367646"/>
            <a:gd name="connsiteX18" fmla="*/ 972035 w 2888391"/>
            <a:gd name="connsiteY18" fmla="*/ 367645 h 367646"/>
            <a:gd name="connsiteX19" fmla="*/ 908611 w 2888391"/>
            <a:gd name="connsiteY19" fmla="*/ 227217 h 367646"/>
            <a:gd name="connsiteX20" fmla="*/ 1074655 w 2888391"/>
            <a:gd name="connsiteY20" fmla="*/ 140428 h 367646"/>
            <a:gd name="connsiteX21" fmla="*/ 869414 w 2888391"/>
            <a:gd name="connsiteY21" fmla="*/ 140429 h 367646"/>
            <a:gd name="connsiteX22" fmla="*/ 805992 w 2888391"/>
            <a:gd name="connsiteY22" fmla="*/ 0 h 367646"/>
            <a:gd name="connsiteX23" fmla="*/ 1373837 w 2888391"/>
            <a:gd name="connsiteY23" fmla="*/ 0 h 367646"/>
            <a:gd name="connsiteX24" fmla="*/ 1310415 w 2888391"/>
            <a:gd name="connsiteY24" fmla="*/ 140429 h 367646"/>
            <a:gd name="connsiteX25" fmla="*/ 1105174 w 2888391"/>
            <a:gd name="connsiteY25" fmla="*/ 140428 h 367646"/>
            <a:gd name="connsiteX26" fmla="*/ 1271218 w 2888391"/>
            <a:gd name="connsiteY26" fmla="*/ 227217 h 367646"/>
            <a:gd name="connsiteX27" fmla="*/ 1207794 w 2888391"/>
            <a:gd name="connsiteY27" fmla="*/ 367645 h 367646"/>
            <a:gd name="connsiteX28" fmla="*/ 1373837 w 2888391"/>
            <a:gd name="connsiteY28" fmla="*/ 280855 h 367646"/>
            <a:gd name="connsiteX29" fmla="*/ 1539880 w 2888391"/>
            <a:gd name="connsiteY29" fmla="*/ 367645 h 367646"/>
            <a:gd name="connsiteX30" fmla="*/ 1476456 w 2888391"/>
            <a:gd name="connsiteY30" fmla="*/ 227217 h 367646"/>
            <a:gd name="connsiteX31" fmla="*/ 1642500 w 2888391"/>
            <a:gd name="connsiteY31" fmla="*/ 140428 h 367646"/>
            <a:gd name="connsiteX32" fmla="*/ 1437259 w 2888391"/>
            <a:gd name="connsiteY32" fmla="*/ 140429 h 367646"/>
            <a:gd name="connsiteX33" fmla="*/ 1373837 w 2888391"/>
            <a:gd name="connsiteY33" fmla="*/ 0 h 367646"/>
            <a:gd name="connsiteX34" fmla="*/ 1961217 w 2888391"/>
            <a:gd name="connsiteY34" fmla="*/ 0 h 367646"/>
            <a:gd name="connsiteX35" fmla="*/ 1897795 w 2888391"/>
            <a:gd name="connsiteY35" fmla="*/ 140429 h 367646"/>
            <a:gd name="connsiteX36" fmla="*/ 1692554 w 2888391"/>
            <a:gd name="connsiteY36" fmla="*/ 140428 h 367646"/>
            <a:gd name="connsiteX37" fmla="*/ 1858598 w 2888391"/>
            <a:gd name="connsiteY37" fmla="*/ 227217 h 367646"/>
            <a:gd name="connsiteX38" fmla="*/ 1795174 w 2888391"/>
            <a:gd name="connsiteY38" fmla="*/ 367645 h 367646"/>
            <a:gd name="connsiteX39" fmla="*/ 1961217 w 2888391"/>
            <a:gd name="connsiteY39" fmla="*/ 280855 h 367646"/>
            <a:gd name="connsiteX40" fmla="*/ 2127260 w 2888391"/>
            <a:gd name="connsiteY40" fmla="*/ 367645 h 367646"/>
            <a:gd name="connsiteX41" fmla="*/ 2063836 w 2888391"/>
            <a:gd name="connsiteY41" fmla="*/ 227217 h 367646"/>
            <a:gd name="connsiteX42" fmla="*/ 2229880 w 2888391"/>
            <a:gd name="connsiteY42" fmla="*/ 140428 h 367646"/>
            <a:gd name="connsiteX43" fmla="*/ 2024639 w 2888391"/>
            <a:gd name="connsiteY43" fmla="*/ 140429 h 367646"/>
            <a:gd name="connsiteX44" fmla="*/ 1961217 w 2888391"/>
            <a:gd name="connsiteY44" fmla="*/ 0 h 367646"/>
            <a:gd name="connsiteX45" fmla="*/ 2548597 w 2888391"/>
            <a:gd name="connsiteY45" fmla="*/ 0 h 367646"/>
            <a:gd name="connsiteX46" fmla="*/ 2485175 w 2888391"/>
            <a:gd name="connsiteY46" fmla="*/ 140429 h 367646"/>
            <a:gd name="connsiteX47" fmla="*/ 2279934 w 2888391"/>
            <a:gd name="connsiteY47" fmla="*/ 140428 h 367646"/>
            <a:gd name="connsiteX48" fmla="*/ 2445978 w 2888391"/>
            <a:gd name="connsiteY48" fmla="*/ 227217 h 367646"/>
            <a:gd name="connsiteX49" fmla="*/ 2382554 w 2888391"/>
            <a:gd name="connsiteY49" fmla="*/ 367645 h 367646"/>
            <a:gd name="connsiteX50" fmla="*/ 2548597 w 2888391"/>
            <a:gd name="connsiteY50" fmla="*/ 280855 h 367646"/>
            <a:gd name="connsiteX51" fmla="*/ 2714640 w 2888391"/>
            <a:gd name="connsiteY51" fmla="*/ 367645 h 367646"/>
            <a:gd name="connsiteX52" fmla="*/ 2651216 w 2888391"/>
            <a:gd name="connsiteY52" fmla="*/ 227217 h 367646"/>
            <a:gd name="connsiteX53" fmla="*/ 2817260 w 2888391"/>
            <a:gd name="connsiteY53" fmla="*/ 140428 h 367646"/>
            <a:gd name="connsiteX54" fmla="*/ 2612019 w 2888391"/>
            <a:gd name="connsiteY54" fmla="*/ 140429 h 367646"/>
            <a:gd name="connsiteX55" fmla="*/ 2548597 w 2888391"/>
            <a:gd name="connsiteY55" fmla="*/ 0 h 367646"/>
            <a:gd name="connsiteX56" fmla="*/ 2888391 w 2888391"/>
            <a:gd name="connsiteY56" fmla="*/ 0 h 367646"/>
            <a:gd name="connsiteX57" fmla="*/ 2888391 w 2888391"/>
            <a:gd name="connsiteY57" fmla="*/ 367646 h 367646"/>
            <a:gd name="connsiteX58" fmla="*/ 0 w 2888391"/>
            <a:gd name="connsiteY58" fmla="*/ 367646 h 3676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2888391" h="367646">
              <a:moveTo>
                <a:pt x="0" y="0"/>
              </a:moveTo>
              <a:lnTo>
                <a:pt x="268664" y="0"/>
              </a:lnTo>
              <a:lnTo>
                <a:pt x="205242" y="140429"/>
              </a:lnTo>
              <a:lnTo>
                <a:pt x="1" y="140428"/>
              </a:lnTo>
              <a:lnTo>
                <a:pt x="166045" y="227217"/>
              </a:lnTo>
              <a:lnTo>
                <a:pt x="102621" y="367645"/>
              </a:lnTo>
              <a:lnTo>
                <a:pt x="268664" y="280855"/>
              </a:lnTo>
              <a:lnTo>
                <a:pt x="434707" y="367645"/>
              </a:lnTo>
              <a:lnTo>
                <a:pt x="371283" y="227217"/>
              </a:lnTo>
              <a:lnTo>
                <a:pt x="537327" y="140428"/>
              </a:lnTo>
              <a:lnTo>
                <a:pt x="332086" y="140429"/>
              </a:lnTo>
              <a:lnTo>
                <a:pt x="268664" y="0"/>
              </a:lnTo>
              <a:lnTo>
                <a:pt x="805992" y="0"/>
              </a:lnTo>
              <a:lnTo>
                <a:pt x="742570" y="140429"/>
              </a:lnTo>
              <a:lnTo>
                <a:pt x="537329" y="140428"/>
              </a:lnTo>
              <a:lnTo>
                <a:pt x="703373" y="227217"/>
              </a:lnTo>
              <a:lnTo>
                <a:pt x="639949" y="367645"/>
              </a:lnTo>
              <a:lnTo>
                <a:pt x="805992" y="280855"/>
              </a:lnTo>
              <a:lnTo>
                <a:pt x="972035" y="367645"/>
              </a:lnTo>
              <a:lnTo>
                <a:pt x="908611" y="227217"/>
              </a:lnTo>
              <a:lnTo>
                <a:pt x="1074655" y="140428"/>
              </a:lnTo>
              <a:lnTo>
                <a:pt x="869414" y="140429"/>
              </a:lnTo>
              <a:lnTo>
                <a:pt x="805992" y="0"/>
              </a:lnTo>
              <a:lnTo>
                <a:pt x="1373837" y="0"/>
              </a:lnTo>
              <a:lnTo>
                <a:pt x="1310415" y="140429"/>
              </a:lnTo>
              <a:lnTo>
                <a:pt x="1105174" y="140428"/>
              </a:lnTo>
              <a:lnTo>
                <a:pt x="1271218" y="227217"/>
              </a:lnTo>
              <a:lnTo>
                <a:pt x="1207794" y="367645"/>
              </a:lnTo>
              <a:lnTo>
                <a:pt x="1373837" y="280855"/>
              </a:lnTo>
              <a:lnTo>
                <a:pt x="1539880" y="367645"/>
              </a:lnTo>
              <a:lnTo>
                <a:pt x="1476456" y="227217"/>
              </a:lnTo>
              <a:lnTo>
                <a:pt x="1642500" y="140428"/>
              </a:lnTo>
              <a:lnTo>
                <a:pt x="1437259" y="140429"/>
              </a:lnTo>
              <a:lnTo>
                <a:pt x="1373837" y="0"/>
              </a:lnTo>
              <a:lnTo>
                <a:pt x="1961217" y="0"/>
              </a:lnTo>
              <a:lnTo>
                <a:pt x="1897795" y="140429"/>
              </a:lnTo>
              <a:lnTo>
                <a:pt x="1692554" y="140428"/>
              </a:lnTo>
              <a:lnTo>
                <a:pt x="1858598" y="227217"/>
              </a:lnTo>
              <a:lnTo>
                <a:pt x="1795174" y="367645"/>
              </a:lnTo>
              <a:lnTo>
                <a:pt x="1961217" y="280855"/>
              </a:lnTo>
              <a:lnTo>
                <a:pt x="2127260" y="367645"/>
              </a:lnTo>
              <a:lnTo>
                <a:pt x="2063836" y="227217"/>
              </a:lnTo>
              <a:lnTo>
                <a:pt x="2229880" y="140428"/>
              </a:lnTo>
              <a:lnTo>
                <a:pt x="2024639" y="140429"/>
              </a:lnTo>
              <a:lnTo>
                <a:pt x="1961217" y="0"/>
              </a:lnTo>
              <a:lnTo>
                <a:pt x="2548597" y="0"/>
              </a:lnTo>
              <a:lnTo>
                <a:pt x="2485175" y="140429"/>
              </a:lnTo>
              <a:lnTo>
                <a:pt x="2279934" y="140428"/>
              </a:lnTo>
              <a:lnTo>
                <a:pt x="2445978" y="227217"/>
              </a:lnTo>
              <a:lnTo>
                <a:pt x="2382554" y="367645"/>
              </a:lnTo>
              <a:lnTo>
                <a:pt x="2548597" y="280855"/>
              </a:lnTo>
              <a:lnTo>
                <a:pt x="2714640" y="367645"/>
              </a:lnTo>
              <a:lnTo>
                <a:pt x="2651216" y="227217"/>
              </a:lnTo>
              <a:lnTo>
                <a:pt x="2817260" y="140428"/>
              </a:lnTo>
              <a:lnTo>
                <a:pt x="2612019" y="140429"/>
              </a:lnTo>
              <a:lnTo>
                <a:pt x="2548597" y="0"/>
              </a:lnTo>
              <a:lnTo>
                <a:pt x="2888391" y="0"/>
              </a:lnTo>
              <a:lnTo>
                <a:pt x="2888391" y="367646"/>
              </a:lnTo>
              <a:lnTo>
                <a:pt x="0" y="367646"/>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G"/>
        </a:p>
      </xdr:txBody>
    </xdr:sp>
    <xdr:clientData/>
  </xdr:twoCellAnchor>
  <xdr:twoCellAnchor>
    <xdr:from>
      <xdr:col>5</xdr:col>
      <xdr:colOff>510540</xdr:colOff>
      <xdr:row>18</xdr:row>
      <xdr:rowOff>167640</xdr:rowOff>
    </xdr:from>
    <xdr:to>
      <xdr:col>8</xdr:col>
      <xdr:colOff>769620</xdr:colOff>
      <xdr:row>29</xdr:row>
      <xdr:rowOff>49530</xdr:rowOff>
    </xdr:to>
    <xdr:graphicFrame macro="">
      <xdr:nvGraphicFramePr>
        <xdr:cNvPr id="6" name="Chart 5">
          <a:extLst>
            <a:ext uri="{FF2B5EF4-FFF2-40B4-BE49-F238E27FC236}">
              <a16:creationId xmlns:a16="http://schemas.microsoft.com/office/drawing/2014/main" id="{DBA2EF87-AF91-64D7-588A-96D47DB17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441960</xdr:colOff>
      <xdr:row>7</xdr:row>
      <xdr:rowOff>114300</xdr:rowOff>
    </xdr:from>
    <xdr:to>
      <xdr:col>9</xdr:col>
      <xdr:colOff>800100</xdr:colOff>
      <xdr:row>21</xdr:row>
      <xdr:rowOff>20955</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BED04E2D-80B5-183A-60AD-115F5C330E9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292340" y="1394460"/>
              <a:ext cx="1828800" cy="246697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1272540</xdr:colOff>
      <xdr:row>20</xdr:row>
      <xdr:rowOff>80010</xdr:rowOff>
    </xdr:from>
    <xdr:to>
      <xdr:col>30</xdr:col>
      <xdr:colOff>464820</xdr:colOff>
      <xdr:row>35</xdr:row>
      <xdr:rowOff>80010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5BABB20-193D-B1A6-55F9-6A376895E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823680" y="3737610"/>
              <a:ext cx="4572000" cy="2743200"/>
            </a:xfrm>
            <a:prstGeom prst="rect">
              <a:avLst/>
            </a:prstGeom>
            <a:solidFill>
              <a:prstClr val="white"/>
            </a:solidFill>
            <a:ln w="1">
              <a:solidFill>
                <a:prstClr val="green"/>
              </a:solidFill>
            </a:ln>
          </xdr:spPr>
          <xdr:txBody>
            <a:bodyPr vertOverflow="clip" horzOverflow="clip"/>
            <a:lstStyle/>
            <a:p>
              <a:r>
                <a:rPr lang="en-U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30480</xdr:colOff>
      <xdr:row>1</xdr:row>
      <xdr:rowOff>160020</xdr:rowOff>
    </xdr:from>
    <xdr:to>
      <xdr:col>28</xdr:col>
      <xdr:colOff>441960</xdr:colOff>
      <xdr:row>16</xdr:row>
      <xdr:rowOff>160020</xdr:rowOff>
    </xdr:to>
    <xdr:graphicFrame macro="">
      <xdr:nvGraphicFramePr>
        <xdr:cNvPr id="12" name="Chart 11">
          <a:extLst>
            <a:ext uri="{FF2B5EF4-FFF2-40B4-BE49-F238E27FC236}">
              <a16:creationId xmlns:a16="http://schemas.microsoft.com/office/drawing/2014/main" id="{1489F5BD-F9FC-B48A-CCF3-60235C26A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335280</xdr:colOff>
      <xdr:row>9</xdr:row>
      <xdr:rowOff>45720</xdr:rowOff>
    </xdr:from>
    <xdr:to>
      <xdr:col>22</xdr:col>
      <xdr:colOff>91440</xdr:colOff>
      <xdr:row>24</xdr:row>
      <xdr:rowOff>45720</xdr:rowOff>
    </xdr:to>
    <xdr:graphicFrame macro="">
      <xdr:nvGraphicFramePr>
        <xdr:cNvPr id="15" name="Chart 14">
          <a:extLst>
            <a:ext uri="{FF2B5EF4-FFF2-40B4-BE49-F238E27FC236}">
              <a16:creationId xmlns:a16="http://schemas.microsoft.com/office/drawing/2014/main" id="{FF53900C-7BE4-B945-A545-34DEF4F0C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373380</xdr:colOff>
      <xdr:row>13</xdr:row>
      <xdr:rowOff>38100</xdr:rowOff>
    </xdr:from>
    <xdr:to>
      <xdr:col>14</xdr:col>
      <xdr:colOff>373380</xdr:colOff>
      <xdr:row>26</xdr:row>
      <xdr:rowOff>127635</xdr:rowOff>
    </xdr:to>
    <mc:AlternateContent xmlns:mc="http://schemas.openxmlformats.org/markup-compatibility/2006" xmlns:a14="http://schemas.microsoft.com/office/drawing/2010/main">
      <mc:Choice Requires="a14">
        <xdr:graphicFrame macro="">
          <xdr:nvGraphicFramePr>
            <xdr:cNvPr id="16" name="Position">
              <a:extLst>
                <a:ext uri="{FF2B5EF4-FFF2-40B4-BE49-F238E27FC236}">
                  <a16:creationId xmlns:a16="http://schemas.microsoft.com/office/drawing/2014/main" id="{BBECC889-328F-60A9-EEDB-F564C793056B}"/>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1330940" y="2415540"/>
              <a:ext cx="1828800" cy="246697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335280</xdr:colOff>
      <xdr:row>4</xdr:row>
      <xdr:rowOff>137160</xdr:rowOff>
    </xdr:from>
    <xdr:to>
      <xdr:col>4</xdr:col>
      <xdr:colOff>1196340</xdr:colOff>
      <xdr:row>19</xdr:row>
      <xdr:rowOff>137160</xdr:rowOff>
    </xdr:to>
    <xdr:graphicFrame macro="">
      <xdr:nvGraphicFramePr>
        <xdr:cNvPr id="2" name="Chart 1">
          <a:extLst>
            <a:ext uri="{FF2B5EF4-FFF2-40B4-BE49-F238E27FC236}">
              <a16:creationId xmlns:a16="http://schemas.microsoft.com/office/drawing/2014/main" id="{5F936471-A3D2-D1D7-9969-3297F5AC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129540</xdr:colOff>
      <xdr:row>10</xdr:row>
      <xdr:rowOff>7621</xdr:rowOff>
    </xdr:from>
    <xdr:to>
      <xdr:col>3</xdr:col>
      <xdr:colOff>975360</xdr:colOff>
      <xdr:row>16</xdr:row>
      <xdr:rowOff>144781</xdr:rowOff>
    </xdr:to>
    <mc:AlternateContent xmlns:mc="http://schemas.openxmlformats.org/markup-compatibility/2006" xmlns:a14="http://schemas.microsoft.com/office/drawing/2010/main">
      <mc:Choice Requires="a14">
        <xdr:graphicFrame macro="">
          <xdr:nvGraphicFramePr>
            <xdr:cNvPr id="3" name="EmploymentStatus">
              <a:extLst>
                <a:ext uri="{FF2B5EF4-FFF2-40B4-BE49-F238E27FC236}">
                  <a16:creationId xmlns:a16="http://schemas.microsoft.com/office/drawing/2014/main" id="{D32E0D3B-92F0-F964-A09E-C532F135F5D1}"/>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3276600" y="1836421"/>
              <a:ext cx="1455420" cy="123444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15240</xdr:rowOff>
    </xdr:from>
    <xdr:to>
      <xdr:col>3</xdr:col>
      <xdr:colOff>815340</xdr:colOff>
      <xdr:row>36</xdr:row>
      <xdr:rowOff>15240</xdr:rowOff>
    </xdr:to>
    <xdr:graphicFrame macro="">
      <xdr:nvGraphicFramePr>
        <xdr:cNvPr id="4" name="Chart 3">
          <a:extLst>
            <a:ext uri="{FF2B5EF4-FFF2-40B4-BE49-F238E27FC236}">
              <a16:creationId xmlns:a16="http://schemas.microsoft.com/office/drawing/2014/main" id="{69AB8417-9EA3-D9AE-8010-3EE94C39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655320</xdr:colOff>
      <xdr:row>10</xdr:row>
      <xdr:rowOff>68580</xdr:rowOff>
    </xdr:from>
    <xdr:to>
      <xdr:col>7</xdr:col>
      <xdr:colOff>457200</xdr:colOff>
      <xdr:row>25</xdr:row>
      <xdr:rowOff>68580</xdr:rowOff>
    </xdr:to>
    <xdr:graphicFrame macro="">
      <xdr:nvGraphicFramePr>
        <xdr:cNvPr id="2" name="Chart 1">
          <a:extLst>
            <a:ext uri="{FF2B5EF4-FFF2-40B4-BE49-F238E27FC236}">
              <a16:creationId xmlns:a16="http://schemas.microsoft.com/office/drawing/2014/main" id="{EF12256C-162C-7F6B-E488-EACEEE9DC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548640</xdr:colOff>
      <xdr:row>12</xdr:row>
      <xdr:rowOff>0</xdr:rowOff>
    </xdr:from>
    <xdr:to>
      <xdr:col>7</xdr:col>
      <xdr:colOff>548640</xdr:colOff>
      <xdr:row>25</xdr:row>
      <xdr:rowOff>89535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DC2D30EA-1A3B-708F-9AE3-7BC9F2A776C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610100" y="2194560"/>
              <a:ext cx="1828800" cy="246697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xdr:colOff>
      <xdr:row>0</xdr:row>
      <xdr:rowOff>30480</xdr:rowOff>
    </xdr:from>
    <xdr:to>
      <xdr:col>19</xdr:col>
      <xdr:colOff>480060</xdr:colOff>
      <xdr:row>30</xdr:row>
      <xdr:rowOff>53340</xdr:rowOff>
    </xdr:to>
    <xdr:sp macro="" textlink="">
      <xdr:nvSpPr>
        <xdr:cNvPr id="2" name="Rectangle 1">
          <a:extLst>
            <a:ext uri="{FF2B5EF4-FFF2-40B4-BE49-F238E27FC236}">
              <a16:creationId xmlns:a16="http://schemas.microsoft.com/office/drawing/2014/main" id="{DAD4E321-59D1-39AD-1900-1AA32D350754}"/>
            </a:ext>
          </a:extLst>
        </xdr:cNvPr>
        <xdr:cNvSpPr/>
      </xdr:nvSpPr>
      <xdr:spPr>
        <a:xfrm>
          <a:off x="708660" y="30480"/>
          <a:ext cx="11353800" cy="5509260"/>
        </a:xfrm>
        <a:prstGeom prst="rect">
          <a:avLst/>
        </a:prstGeom>
        <a:solidFill>
          <a:schemeClr val="accent1">
            <a:lumMod val="50000"/>
          </a:schemeClr>
        </a:solidFill>
        <a:ln w="38100"/>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G" sz="1100"/>
        </a:p>
      </xdr:txBody>
    </xdr:sp>
    <xdr:clientData/>
  </xdr:twoCellAnchor>
  <xdr:twoCellAnchor>
    <xdr:from>
      <xdr:col>14</xdr:col>
      <xdr:colOff>76200</xdr:colOff>
      <xdr:row>7</xdr:row>
      <xdr:rowOff>160020</xdr:rowOff>
    </xdr:from>
    <xdr:to>
      <xdr:col>19</xdr:col>
      <xdr:colOff>396240</xdr:colOff>
      <xdr:row>18</xdr:row>
      <xdr:rowOff>160020</xdr:rowOff>
    </xdr:to>
    <xdr:sp macro="" textlink="">
      <xdr:nvSpPr>
        <xdr:cNvPr id="9" name="Rectangle: Rounded Corners 8">
          <a:extLst>
            <a:ext uri="{FF2B5EF4-FFF2-40B4-BE49-F238E27FC236}">
              <a16:creationId xmlns:a16="http://schemas.microsoft.com/office/drawing/2014/main" id="{30691EB1-BD3D-FE33-EE8B-484F3F6A39B9}"/>
            </a:ext>
          </a:extLst>
        </xdr:cNvPr>
        <xdr:cNvSpPr/>
      </xdr:nvSpPr>
      <xdr:spPr>
        <a:xfrm>
          <a:off x="8610600" y="1440180"/>
          <a:ext cx="3368040" cy="2011680"/>
        </a:xfrm>
        <a:prstGeom prst="roundRect">
          <a:avLst/>
        </a:prstGeom>
        <a:solidFill>
          <a:schemeClr val="bg1"/>
        </a:solidFill>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602928"/>
              </a:solidFill>
              <a:effectLst/>
              <a:latin typeface="Lato Black" panose="020F0A02020204030203" pitchFamily="34" charset="0"/>
              <a:ea typeface="+mn-ea"/>
              <a:cs typeface="+mn-cs"/>
            </a:rPr>
            <a:t>Attrition By Marita Descision</a:t>
          </a:r>
          <a:endParaRPr lang="en-UG" sz="1400">
            <a:solidFill>
              <a:srgbClr val="602928"/>
            </a:solidFill>
            <a:effectLst/>
            <a:latin typeface="Lato Black" panose="020F0A02020204030203" pitchFamily="34" charset="0"/>
          </a:endParaRPr>
        </a:p>
        <a:p>
          <a:pPr algn="l"/>
          <a:endParaRPr lang="en-UG" sz="1100"/>
        </a:p>
      </xdr:txBody>
    </xdr:sp>
    <xdr:clientData/>
  </xdr:twoCellAnchor>
  <xdr:twoCellAnchor>
    <xdr:from>
      <xdr:col>1</xdr:col>
      <xdr:colOff>44863</xdr:colOff>
      <xdr:row>0</xdr:row>
      <xdr:rowOff>0</xdr:rowOff>
    </xdr:from>
    <xdr:to>
      <xdr:col>19</xdr:col>
      <xdr:colOff>467818</xdr:colOff>
      <xdr:row>30</xdr:row>
      <xdr:rowOff>106776</xdr:rowOff>
    </xdr:to>
    <xdr:grpSp>
      <xdr:nvGrpSpPr>
        <xdr:cNvPr id="38" name="Group 37">
          <a:extLst>
            <a:ext uri="{FF2B5EF4-FFF2-40B4-BE49-F238E27FC236}">
              <a16:creationId xmlns:a16="http://schemas.microsoft.com/office/drawing/2014/main" id="{FDB438F1-87F5-D9CD-4426-AC264D744683}"/>
            </a:ext>
          </a:extLst>
        </xdr:cNvPr>
        <xdr:cNvGrpSpPr/>
      </xdr:nvGrpSpPr>
      <xdr:grpSpPr>
        <a:xfrm>
          <a:off x="654463" y="0"/>
          <a:ext cx="11395755" cy="5593176"/>
          <a:chOff x="693420" y="30480"/>
          <a:chExt cx="11186160" cy="5752878"/>
        </a:xfrm>
      </xdr:grpSpPr>
      <xdr:sp macro="" textlink="">
        <xdr:nvSpPr>
          <xdr:cNvPr id="3" name="Rectangle: Rounded Corners 2">
            <a:extLst>
              <a:ext uri="{FF2B5EF4-FFF2-40B4-BE49-F238E27FC236}">
                <a16:creationId xmlns:a16="http://schemas.microsoft.com/office/drawing/2014/main" id="{1DF13006-C42A-EC29-5836-C26CED1945BD}"/>
              </a:ext>
            </a:extLst>
          </xdr:cNvPr>
          <xdr:cNvSpPr/>
        </xdr:nvSpPr>
        <xdr:spPr>
          <a:xfrm>
            <a:off x="693420" y="30480"/>
            <a:ext cx="6477000" cy="708660"/>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4" name="Rectangle: Rounded Corners 3">
            <a:extLst>
              <a:ext uri="{FF2B5EF4-FFF2-40B4-BE49-F238E27FC236}">
                <a16:creationId xmlns:a16="http://schemas.microsoft.com/office/drawing/2014/main" id="{9AEBEA0D-C703-4950-B542-ABF9C15F277F}"/>
              </a:ext>
            </a:extLst>
          </xdr:cNvPr>
          <xdr:cNvSpPr/>
        </xdr:nvSpPr>
        <xdr:spPr>
          <a:xfrm>
            <a:off x="7185660" y="30480"/>
            <a:ext cx="4693920" cy="693420"/>
          </a:xfrm>
          <a:prstGeom prst="roundRect">
            <a:avLst>
              <a:gd name="adj" fmla="val 12720"/>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2C754D27-7D11-078A-A006-FA582F0F35C9}"/>
              </a:ext>
            </a:extLst>
          </xdr:cNvPr>
          <xdr:cNvSpPr/>
        </xdr:nvSpPr>
        <xdr:spPr>
          <a:xfrm>
            <a:off x="716702" y="777240"/>
            <a:ext cx="2430951" cy="716280"/>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6" name="Rectangle: Rounded Corners 5">
            <a:extLst>
              <a:ext uri="{FF2B5EF4-FFF2-40B4-BE49-F238E27FC236}">
                <a16:creationId xmlns:a16="http://schemas.microsoft.com/office/drawing/2014/main" id="{252E4DB4-F751-228F-203F-76B76C67DE38}"/>
              </a:ext>
            </a:extLst>
          </xdr:cNvPr>
          <xdr:cNvSpPr/>
        </xdr:nvSpPr>
        <xdr:spPr>
          <a:xfrm>
            <a:off x="3181185" y="769838"/>
            <a:ext cx="2075786" cy="693420"/>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7" name="Rectangle: Rounded Corners 6">
            <a:extLst>
              <a:ext uri="{FF2B5EF4-FFF2-40B4-BE49-F238E27FC236}">
                <a16:creationId xmlns:a16="http://schemas.microsoft.com/office/drawing/2014/main" id="{B92BCD4E-4F8E-BE72-9D93-E3EE25BDC796}"/>
              </a:ext>
            </a:extLst>
          </xdr:cNvPr>
          <xdr:cNvSpPr/>
        </xdr:nvSpPr>
        <xdr:spPr>
          <a:xfrm>
            <a:off x="5271815" y="751537"/>
            <a:ext cx="2049594" cy="657076"/>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8" name="Rectangle: Rounded Corners 7">
            <a:extLst>
              <a:ext uri="{FF2B5EF4-FFF2-40B4-BE49-F238E27FC236}">
                <a16:creationId xmlns:a16="http://schemas.microsoft.com/office/drawing/2014/main" id="{268CC2ED-34EF-A57D-AD51-88BCE810D7A6}"/>
              </a:ext>
            </a:extLst>
          </xdr:cNvPr>
          <xdr:cNvSpPr/>
        </xdr:nvSpPr>
        <xdr:spPr>
          <a:xfrm>
            <a:off x="7336367" y="727697"/>
            <a:ext cx="2139238" cy="720884"/>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10" name="Rectangle: Rounded Corners 9">
            <a:extLst>
              <a:ext uri="{FF2B5EF4-FFF2-40B4-BE49-F238E27FC236}">
                <a16:creationId xmlns:a16="http://schemas.microsoft.com/office/drawing/2014/main" id="{03EC4E58-7823-241F-7893-B70A86F38901}"/>
              </a:ext>
            </a:extLst>
          </xdr:cNvPr>
          <xdr:cNvSpPr/>
        </xdr:nvSpPr>
        <xdr:spPr>
          <a:xfrm>
            <a:off x="4314509" y="1464755"/>
            <a:ext cx="4219891" cy="2017585"/>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11" name="Rectangle: Rounded Corners 10">
            <a:extLst>
              <a:ext uri="{FF2B5EF4-FFF2-40B4-BE49-F238E27FC236}">
                <a16:creationId xmlns:a16="http://schemas.microsoft.com/office/drawing/2014/main" id="{45CF8409-8597-1B2C-D14E-BCC23DAC246C}"/>
              </a:ext>
            </a:extLst>
          </xdr:cNvPr>
          <xdr:cNvSpPr/>
        </xdr:nvSpPr>
        <xdr:spPr>
          <a:xfrm>
            <a:off x="701741" y="1502696"/>
            <a:ext cx="3611179" cy="2017744"/>
          </a:xfrm>
          <a:prstGeom prst="roundRect">
            <a:avLst/>
          </a:prstGeom>
          <a:ln w="1270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12" name="Rectangle: Rounded Corners 11">
            <a:extLst>
              <a:ext uri="{FF2B5EF4-FFF2-40B4-BE49-F238E27FC236}">
                <a16:creationId xmlns:a16="http://schemas.microsoft.com/office/drawing/2014/main" id="{F688E710-0124-DA1A-567A-481375FBD2D6}"/>
              </a:ext>
            </a:extLst>
          </xdr:cNvPr>
          <xdr:cNvSpPr/>
        </xdr:nvSpPr>
        <xdr:spPr>
          <a:xfrm>
            <a:off x="709222" y="3535680"/>
            <a:ext cx="2765499" cy="2247678"/>
          </a:xfrm>
          <a:prstGeom prst="roundRect">
            <a:avLst/>
          </a:prstGeom>
          <a:ln w="571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14" name="Rectangle: Rounded Corners 13">
            <a:extLst>
              <a:ext uri="{FF2B5EF4-FFF2-40B4-BE49-F238E27FC236}">
                <a16:creationId xmlns:a16="http://schemas.microsoft.com/office/drawing/2014/main" id="{2CB549E9-D6D5-5176-B6C5-B76603566B5F}"/>
              </a:ext>
            </a:extLst>
          </xdr:cNvPr>
          <xdr:cNvSpPr/>
        </xdr:nvSpPr>
        <xdr:spPr>
          <a:xfrm>
            <a:off x="6217920" y="3596640"/>
            <a:ext cx="2743200" cy="1920240"/>
          </a:xfrm>
          <a:prstGeom prst="roundRect">
            <a:avLst/>
          </a:prstGeom>
          <a:noFill/>
          <a:ln w="571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sp macro="" textlink="">
        <xdr:nvSpPr>
          <xdr:cNvPr id="16" name="Rectangle: Rounded Corners 15">
            <a:extLst>
              <a:ext uri="{FF2B5EF4-FFF2-40B4-BE49-F238E27FC236}">
                <a16:creationId xmlns:a16="http://schemas.microsoft.com/office/drawing/2014/main" id="{D8952AFF-15EB-0175-0F5C-5F915F7B16B6}"/>
              </a:ext>
            </a:extLst>
          </xdr:cNvPr>
          <xdr:cNvSpPr/>
        </xdr:nvSpPr>
        <xdr:spPr>
          <a:xfrm>
            <a:off x="8854580" y="3569859"/>
            <a:ext cx="2999617" cy="2119447"/>
          </a:xfrm>
          <a:prstGeom prst="roundRect">
            <a:avLst/>
          </a:prstGeom>
          <a:ln w="571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latin typeface="Lato Black" panose="020F0A02020204030203" pitchFamily="34" charset="0"/>
              </a:rPr>
              <a:t>V</a:t>
            </a:r>
            <a:endParaRPr lang="en-UG" sz="1100">
              <a:latin typeface="Lato Black" panose="020F0A02020204030203" pitchFamily="34" charset="0"/>
            </a:endParaRPr>
          </a:p>
        </xdr:txBody>
      </xdr:sp>
      <xdr:sp macro="" textlink="">
        <xdr:nvSpPr>
          <xdr:cNvPr id="17" name="Rectangle: Rounded Corners 16">
            <a:extLst>
              <a:ext uri="{FF2B5EF4-FFF2-40B4-BE49-F238E27FC236}">
                <a16:creationId xmlns:a16="http://schemas.microsoft.com/office/drawing/2014/main" id="{672E5CEF-7FCE-A095-C4C4-B0CDBC32649F}"/>
              </a:ext>
            </a:extLst>
          </xdr:cNvPr>
          <xdr:cNvSpPr/>
        </xdr:nvSpPr>
        <xdr:spPr>
          <a:xfrm>
            <a:off x="6057314" y="3498405"/>
            <a:ext cx="2781887" cy="2222253"/>
          </a:xfrm>
          <a:prstGeom prst="roundRect">
            <a:avLst/>
          </a:prstGeom>
          <a:ln w="571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602928"/>
                </a:solidFill>
                <a:effectLst/>
                <a:latin typeface="Lato Black" panose="020F0A02020204030203" pitchFamily="34" charset="0"/>
                <a:ea typeface="+mn-ea"/>
                <a:cs typeface="+mn-cs"/>
              </a:rPr>
              <a:t>Recruitment source</a:t>
            </a:r>
            <a:endParaRPr lang="en-UG" sz="1400">
              <a:solidFill>
                <a:srgbClr val="602928"/>
              </a:solidFill>
              <a:effectLst/>
              <a:latin typeface="Lato Black" panose="020F0A02020204030203" pitchFamily="34" charset="0"/>
            </a:endParaRPr>
          </a:p>
          <a:p>
            <a:pPr algn="l"/>
            <a:endParaRPr lang="en-UG" sz="1100">
              <a:latin typeface="Lato Black" panose="020F0A02020204030203" pitchFamily="34" charset="0"/>
            </a:endParaRPr>
          </a:p>
        </xdr:txBody>
      </xdr:sp>
      <xdr:sp macro="" textlink="">
        <xdr:nvSpPr>
          <xdr:cNvPr id="26" name="Rectangle: Rounded Corners 25">
            <a:extLst>
              <a:ext uri="{FF2B5EF4-FFF2-40B4-BE49-F238E27FC236}">
                <a16:creationId xmlns:a16="http://schemas.microsoft.com/office/drawing/2014/main" id="{7C689467-E7D2-37C7-52F5-AF1649FAB476}"/>
              </a:ext>
            </a:extLst>
          </xdr:cNvPr>
          <xdr:cNvSpPr/>
        </xdr:nvSpPr>
        <xdr:spPr>
          <a:xfrm>
            <a:off x="9516617" y="743699"/>
            <a:ext cx="2292702" cy="713218"/>
          </a:xfrm>
          <a:prstGeom prst="roundRect">
            <a:avLst/>
          </a:prstGeom>
          <a:ln w="3810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G" sz="1100">
              <a:latin typeface="Lato Black" panose="020F0A02020204030203" pitchFamily="34" charset="0"/>
            </a:endParaRPr>
          </a:p>
        </xdr:txBody>
      </xdr:sp>
    </xdr:grpSp>
    <xdr:clientData/>
  </xdr:twoCellAnchor>
  <xdr:twoCellAnchor>
    <xdr:from>
      <xdr:col>2</xdr:col>
      <xdr:colOff>472440</xdr:colOff>
      <xdr:row>0</xdr:row>
      <xdr:rowOff>83820</xdr:rowOff>
    </xdr:from>
    <xdr:to>
      <xdr:col>11</xdr:col>
      <xdr:colOff>312420</xdr:colOff>
      <xdr:row>3</xdr:row>
      <xdr:rowOff>83820</xdr:rowOff>
    </xdr:to>
    <xdr:sp macro="" textlink="">
      <xdr:nvSpPr>
        <xdr:cNvPr id="29" name="TextBox 28">
          <a:extLst>
            <a:ext uri="{FF2B5EF4-FFF2-40B4-BE49-F238E27FC236}">
              <a16:creationId xmlns:a16="http://schemas.microsoft.com/office/drawing/2014/main" id="{1457FF97-2DF3-B214-F830-E123923AF765}"/>
            </a:ext>
          </a:extLst>
        </xdr:cNvPr>
        <xdr:cNvSpPr txBox="1"/>
      </xdr:nvSpPr>
      <xdr:spPr>
        <a:xfrm>
          <a:off x="1691640" y="83820"/>
          <a:ext cx="5326380" cy="548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accent5">
                  <a:lumMod val="75000"/>
                </a:schemeClr>
              </a:solidFill>
              <a:latin typeface="Lato Black" panose="020F0A02020204030203" pitchFamily="34" charset="0"/>
            </a:rPr>
            <a:t>HR</a:t>
          </a:r>
          <a:r>
            <a:rPr lang="en-US" sz="2800" baseline="0">
              <a:solidFill>
                <a:schemeClr val="accent5">
                  <a:lumMod val="75000"/>
                </a:schemeClr>
              </a:solidFill>
              <a:latin typeface="Lato Black" panose="020F0A02020204030203" pitchFamily="34" charset="0"/>
            </a:rPr>
            <a:t> ANALYTICS DASHBOARD DASHBOARD</a:t>
          </a:r>
          <a:endParaRPr lang="en-UG" sz="2800">
            <a:solidFill>
              <a:schemeClr val="accent5">
                <a:lumMod val="75000"/>
              </a:schemeClr>
            </a:solidFill>
            <a:latin typeface="Lato Black" panose="020F0A02020204030203" pitchFamily="34" charset="0"/>
          </a:endParaRPr>
        </a:p>
      </xdr:txBody>
    </xdr:sp>
    <xdr:clientData/>
  </xdr:twoCellAnchor>
  <xdr:twoCellAnchor>
    <xdr:from>
      <xdr:col>1</xdr:col>
      <xdr:colOff>114300</xdr:colOff>
      <xdr:row>4</xdr:row>
      <xdr:rowOff>22860</xdr:rowOff>
    </xdr:from>
    <xdr:to>
      <xdr:col>4</xdr:col>
      <xdr:colOff>175260</xdr:colOff>
      <xdr:row>6</xdr:row>
      <xdr:rowOff>0</xdr:rowOff>
    </xdr:to>
    <xdr:sp macro="" textlink="">
      <xdr:nvSpPr>
        <xdr:cNvPr id="13" name="TextBox 12">
          <a:extLst>
            <a:ext uri="{FF2B5EF4-FFF2-40B4-BE49-F238E27FC236}">
              <a16:creationId xmlns:a16="http://schemas.microsoft.com/office/drawing/2014/main" id="{26C9E3D9-7701-CAF1-D0B2-2F030E98F063}"/>
            </a:ext>
          </a:extLst>
        </xdr:cNvPr>
        <xdr:cNvSpPr txBox="1"/>
      </xdr:nvSpPr>
      <xdr:spPr>
        <a:xfrm>
          <a:off x="723900" y="754380"/>
          <a:ext cx="188976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02928"/>
              </a:solidFill>
              <a:latin typeface="Lato Black" panose="020F0A02020204030203" pitchFamily="34" charset="0"/>
            </a:rPr>
            <a:t>TOTAL EMPLOYEES</a:t>
          </a:r>
          <a:endParaRPr lang="en-UG" sz="1400">
            <a:solidFill>
              <a:srgbClr val="602928"/>
            </a:solidFill>
            <a:latin typeface="Lato Black" panose="020F0A02020204030203" pitchFamily="34" charset="0"/>
          </a:endParaRPr>
        </a:p>
      </xdr:txBody>
    </xdr:sp>
    <xdr:clientData/>
  </xdr:twoCellAnchor>
  <xdr:twoCellAnchor>
    <xdr:from>
      <xdr:col>2</xdr:col>
      <xdr:colOff>0</xdr:colOff>
      <xdr:row>5</xdr:row>
      <xdr:rowOff>121920</xdr:rowOff>
    </xdr:from>
    <xdr:to>
      <xdr:col>4</xdr:col>
      <xdr:colOff>144780</xdr:colOff>
      <xdr:row>7</xdr:row>
      <xdr:rowOff>160020</xdr:rowOff>
    </xdr:to>
    <xdr:sp macro="" textlink="pivot1!A8">
      <xdr:nvSpPr>
        <xdr:cNvPr id="15" name="TextBox 14">
          <a:extLst>
            <a:ext uri="{FF2B5EF4-FFF2-40B4-BE49-F238E27FC236}">
              <a16:creationId xmlns:a16="http://schemas.microsoft.com/office/drawing/2014/main" id="{DF424400-B00C-EE2A-226D-D0498D821464}"/>
            </a:ext>
          </a:extLst>
        </xdr:cNvPr>
        <xdr:cNvSpPr txBox="1"/>
      </xdr:nvSpPr>
      <xdr:spPr>
        <a:xfrm>
          <a:off x="1219200" y="1036320"/>
          <a:ext cx="136398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0A6CAB-5B6A-48D3-8BE5-5EF235BAD63C}" type="TxLink">
            <a:rPr lang="en-US" sz="2600" b="0" i="0" u="none" strike="noStrike">
              <a:solidFill>
                <a:srgbClr val="002060"/>
              </a:solidFill>
              <a:latin typeface="Lato Black" panose="020F0A02020204030203" pitchFamily="34" charset="0"/>
              <a:cs typeface="Calibri"/>
            </a:rPr>
            <a:pPr algn="ctr"/>
            <a:t>176</a:t>
          </a:fld>
          <a:endParaRPr lang="en-UG" sz="2600">
            <a:solidFill>
              <a:srgbClr val="002060"/>
            </a:solidFill>
            <a:latin typeface="Lato Black" panose="020F0A02020204030203" pitchFamily="34" charset="0"/>
          </a:endParaRPr>
        </a:p>
      </xdr:txBody>
    </xdr:sp>
    <xdr:clientData/>
  </xdr:twoCellAnchor>
  <xdr:twoCellAnchor>
    <xdr:from>
      <xdr:col>5</xdr:col>
      <xdr:colOff>373380</xdr:colOff>
      <xdr:row>5</xdr:row>
      <xdr:rowOff>60960</xdr:rowOff>
    </xdr:from>
    <xdr:to>
      <xdr:col>7</xdr:col>
      <xdr:colOff>518160</xdr:colOff>
      <xdr:row>7</xdr:row>
      <xdr:rowOff>91440</xdr:rowOff>
    </xdr:to>
    <xdr:sp macro="" textlink="pivot1!C8">
      <xdr:nvSpPr>
        <xdr:cNvPr id="18" name="TextBox 17">
          <a:extLst>
            <a:ext uri="{FF2B5EF4-FFF2-40B4-BE49-F238E27FC236}">
              <a16:creationId xmlns:a16="http://schemas.microsoft.com/office/drawing/2014/main" id="{87FBD6BA-248F-E077-5B94-F3E6DFFFA518}"/>
            </a:ext>
          </a:extLst>
        </xdr:cNvPr>
        <xdr:cNvSpPr txBox="1"/>
      </xdr:nvSpPr>
      <xdr:spPr>
        <a:xfrm>
          <a:off x="3421380" y="975360"/>
          <a:ext cx="1363980"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2154FFD-E40A-48E3-AEB7-3D839FE4F5ED}" type="TxLink">
            <a:rPr lang="en-US" sz="2600" b="0" i="0" u="none" strike="noStrike">
              <a:solidFill>
                <a:srgbClr val="002060"/>
              </a:solidFill>
              <a:latin typeface="Lato Black" panose="020F0A02020204030203" pitchFamily="34" charset="0"/>
              <a:cs typeface="Calibri"/>
            </a:rPr>
            <a:pPr algn="ctr"/>
            <a:t>116</a:t>
          </a:fld>
          <a:endParaRPr lang="en-UG" sz="2600">
            <a:solidFill>
              <a:srgbClr val="002060"/>
            </a:solidFill>
            <a:latin typeface="Lato Black" panose="020F0A02020204030203" pitchFamily="34" charset="0"/>
          </a:endParaRPr>
        </a:p>
      </xdr:txBody>
    </xdr:sp>
    <xdr:clientData/>
  </xdr:twoCellAnchor>
  <xdr:twoCellAnchor>
    <xdr:from>
      <xdr:col>5</xdr:col>
      <xdr:colOff>182880</xdr:colOff>
      <xdr:row>4</xdr:row>
      <xdr:rowOff>7620</xdr:rowOff>
    </xdr:from>
    <xdr:to>
      <xdr:col>7</xdr:col>
      <xdr:colOff>533400</xdr:colOff>
      <xdr:row>5</xdr:row>
      <xdr:rowOff>76200</xdr:rowOff>
    </xdr:to>
    <xdr:sp macro="" textlink="">
      <xdr:nvSpPr>
        <xdr:cNvPr id="19" name="TextBox 18">
          <a:extLst>
            <a:ext uri="{FF2B5EF4-FFF2-40B4-BE49-F238E27FC236}">
              <a16:creationId xmlns:a16="http://schemas.microsoft.com/office/drawing/2014/main" id="{FA01F940-14D7-D6F2-3BBD-EF2432FA8F23}"/>
            </a:ext>
          </a:extLst>
        </xdr:cNvPr>
        <xdr:cNvSpPr txBox="1"/>
      </xdr:nvSpPr>
      <xdr:spPr>
        <a:xfrm>
          <a:off x="3230880" y="739140"/>
          <a:ext cx="15697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02928"/>
              </a:solidFill>
              <a:latin typeface="Lato Black" panose="020F0A02020204030203" pitchFamily="34" charset="0"/>
            </a:rPr>
            <a:t>ACTIVE</a:t>
          </a:r>
          <a:r>
            <a:rPr lang="en-US" sz="1400" baseline="0">
              <a:solidFill>
                <a:srgbClr val="602928"/>
              </a:solidFill>
              <a:latin typeface="Lato Black" panose="020F0A02020204030203" pitchFamily="34" charset="0"/>
            </a:rPr>
            <a:t> STAFF</a:t>
          </a:r>
          <a:endParaRPr lang="en-UG" sz="1400">
            <a:solidFill>
              <a:srgbClr val="602928"/>
            </a:solidFill>
            <a:latin typeface="Lato Black" panose="020F0A02020204030203" pitchFamily="34" charset="0"/>
          </a:endParaRPr>
        </a:p>
      </xdr:txBody>
    </xdr:sp>
    <xdr:clientData/>
  </xdr:twoCellAnchor>
  <xdr:twoCellAnchor>
    <xdr:from>
      <xdr:col>9</xdr:col>
      <xdr:colOff>68580</xdr:colOff>
      <xdr:row>3</xdr:row>
      <xdr:rowOff>144780</xdr:rowOff>
    </xdr:from>
    <xdr:to>
      <xdr:col>11</xdr:col>
      <xdr:colOff>266700</xdr:colOff>
      <xdr:row>5</xdr:row>
      <xdr:rowOff>22860</xdr:rowOff>
    </xdr:to>
    <xdr:sp macro="" textlink="">
      <xdr:nvSpPr>
        <xdr:cNvPr id="20" name="TextBox 19">
          <a:extLst>
            <a:ext uri="{FF2B5EF4-FFF2-40B4-BE49-F238E27FC236}">
              <a16:creationId xmlns:a16="http://schemas.microsoft.com/office/drawing/2014/main" id="{69908FCF-8806-3090-A2D5-DBC3A9BDCD36}"/>
            </a:ext>
          </a:extLst>
        </xdr:cNvPr>
        <xdr:cNvSpPr txBox="1"/>
      </xdr:nvSpPr>
      <xdr:spPr>
        <a:xfrm>
          <a:off x="5554980" y="693420"/>
          <a:ext cx="1417320"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02928"/>
              </a:solidFill>
              <a:latin typeface="Lato Black" panose="020F0A02020204030203" pitchFamily="34" charset="0"/>
            </a:rPr>
            <a:t>ATTRITION</a:t>
          </a:r>
          <a:endParaRPr lang="en-UG" sz="1400">
            <a:solidFill>
              <a:srgbClr val="602928"/>
            </a:solidFill>
            <a:latin typeface="Lato Black" panose="020F0A02020204030203" pitchFamily="34" charset="0"/>
          </a:endParaRPr>
        </a:p>
      </xdr:txBody>
    </xdr:sp>
    <xdr:clientData/>
  </xdr:twoCellAnchor>
  <xdr:twoCellAnchor>
    <xdr:from>
      <xdr:col>8</xdr:col>
      <xdr:colOff>579120</xdr:colOff>
      <xdr:row>5</xdr:row>
      <xdr:rowOff>7620</xdr:rowOff>
    </xdr:from>
    <xdr:to>
      <xdr:col>12</xdr:col>
      <xdr:colOff>68580</xdr:colOff>
      <xdr:row>7</xdr:row>
      <xdr:rowOff>15240</xdr:rowOff>
    </xdr:to>
    <xdr:sp macro="" textlink="pivot1!G4">
      <xdr:nvSpPr>
        <xdr:cNvPr id="21" name="TextBox 20">
          <a:extLst>
            <a:ext uri="{FF2B5EF4-FFF2-40B4-BE49-F238E27FC236}">
              <a16:creationId xmlns:a16="http://schemas.microsoft.com/office/drawing/2014/main" id="{4D24BCD2-9483-D329-9790-141AD16A103A}"/>
            </a:ext>
          </a:extLst>
        </xdr:cNvPr>
        <xdr:cNvSpPr txBox="1"/>
      </xdr:nvSpPr>
      <xdr:spPr>
        <a:xfrm>
          <a:off x="5455920" y="922020"/>
          <a:ext cx="192786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6B11D7-B110-464F-A2E2-785DD75F0E3B}" type="TxLink">
            <a:rPr lang="en-US" sz="2600" b="0" i="0" u="none" strike="noStrike">
              <a:solidFill>
                <a:srgbClr val="002060"/>
              </a:solidFill>
              <a:latin typeface="Lato Black" panose="020F0A02020204030203" pitchFamily="34" charset="0"/>
              <a:cs typeface="Calibri"/>
            </a:rPr>
            <a:pPr algn="ctr"/>
            <a:t>60</a:t>
          </a:fld>
          <a:endParaRPr lang="en-UG" sz="2600">
            <a:solidFill>
              <a:srgbClr val="002060"/>
            </a:solidFill>
            <a:latin typeface="Lato Black" panose="020F0A02020204030203" pitchFamily="34" charset="0"/>
          </a:endParaRPr>
        </a:p>
      </xdr:txBody>
    </xdr:sp>
    <xdr:clientData/>
  </xdr:twoCellAnchor>
  <xdr:twoCellAnchor>
    <xdr:from>
      <xdr:col>12</xdr:col>
      <xdr:colOff>419100</xdr:colOff>
      <xdr:row>5</xdr:row>
      <xdr:rowOff>53340</xdr:rowOff>
    </xdr:from>
    <xdr:to>
      <xdr:col>15</xdr:col>
      <xdr:colOff>175260</xdr:colOff>
      <xdr:row>7</xdr:row>
      <xdr:rowOff>53340</xdr:rowOff>
    </xdr:to>
    <xdr:sp macro="" textlink="pivot1!F7">
      <xdr:nvSpPr>
        <xdr:cNvPr id="22" name="TextBox 21">
          <a:extLst>
            <a:ext uri="{FF2B5EF4-FFF2-40B4-BE49-F238E27FC236}">
              <a16:creationId xmlns:a16="http://schemas.microsoft.com/office/drawing/2014/main" id="{D732D9F7-7987-C6AC-C11F-71A9E51D596F}"/>
            </a:ext>
          </a:extLst>
        </xdr:cNvPr>
        <xdr:cNvSpPr txBox="1"/>
      </xdr:nvSpPr>
      <xdr:spPr>
        <a:xfrm>
          <a:off x="7734300" y="967740"/>
          <a:ext cx="158496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193D29-39F6-4D58-99FD-D345998AE6B2}" type="TxLink">
            <a:rPr lang="en-US" sz="2600" b="0" i="0" u="none" strike="noStrike">
              <a:solidFill>
                <a:srgbClr val="002060"/>
              </a:solidFill>
              <a:latin typeface="Lato Black" panose="020F0A02020204030203" pitchFamily="34" charset="0"/>
              <a:cs typeface="Calibri"/>
            </a:rPr>
            <a:pPr algn="ctr"/>
            <a:t>34%</a:t>
          </a:fld>
          <a:endParaRPr lang="en-UG" sz="2600">
            <a:solidFill>
              <a:srgbClr val="002060"/>
            </a:solidFill>
            <a:latin typeface="Lato Black" panose="020F0A02020204030203" pitchFamily="34" charset="0"/>
          </a:endParaRPr>
        </a:p>
      </xdr:txBody>
    </xdr:sp>
    <xdr:clientData/>
  </xdr:twoCellAnchor>
  <xdr:twoCellAnchor>
    <xdr:from>
      <xdr:col>12</xdr:col>
      <xdr:colOff>175260</xdr:colOff>
      <xdr:row>4</xdr:row>
      <xdr:rowOff>7620</xdr:rowOff>
    </xdr:from>
    <xdr:to>
      <xdr:col>15</xdr:col>
      <xdr:colOff>152400</xdr:colOff>
      <xdr:row>5</xdr:row>
      <xdr:rowOff>99060</xdr:rowOff>
    </xdr:to>
    <xdr:sp macro="" textlink="">
      <xdr:nvSpPr>
        <xdr:cNvPr id="23" name="TextBox 22">
          <a:extLst>
            <a:ext uri="{FF2B5EF4-FFF2-40B4-BE49-F238E27FC236}">
              <a16:creationId xmlns:a16="http://schemas.microsoft.com/office/drawing/2014/main" id="{EAED2481-BAE3-EAA2-4BCC-59480B827151}"/>
            </a:ext>
          </a:extLst>
        </xdr:cNvPr>
        <xdr:cNvSpPr txBox="1"/>
      </xdr:nvSpPr>
      <xdr:spPr>
        <a:xfrm>
          <a:off x="7490460" y="739140"/>
          <a:ext cx="180594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02928"/>
              </a:solidFill>
              <a:latin typeface="Lato Black" panose="020F0A02020204030203" pitchFamily="34" charset="0"/>
            </a:rPr>
            <a:t>ATTRITION</a:t>
          </a:r>
          <a:r>
            <a:rPr lang="en-US" sz="1400" baseline="0">
              <a:solidFill>
                <a:srgbClr val="602928"/>
              </a:solidFill>
              <a:latin typeface="Lato Black" panose="020F0A02020204030203" pitchFamily="34" charset="0"/>
            </a:rPr>
            <a:t> RATE</a:t>
          </a:r>
          <a:endParaRPr lang="en-UG" sz="1400">
            <a:solidFill>
              <a:srgbClr val="602928"/>
            </a:solidFill>
            <a:latin typeface="Lato Black" panose="020F0A02020204030203" pitchFamily="34" charset="0"/>
          </a:endParaRPr>
        </a:p>
      </xdr:txBody>
    </xdr:sp>
    <xdr:clientData/>
  </xdr:twoCellAnchor>
  <xdr:twoCellAnchor editAs="oneCell">
    <xdr:from>
      <xdr:col>4</xdr:col>
      <xdr:colOff>114301</xdr:colOff>
      <xdr:row>4</xdr:row>
      <xdr:rowOff>30480</xdr:rowOff>
    </xdr:from>
    <xdr:to>
      <xdr:col>5</xdr:col>
      <xdr:colOff>53340</xdr:colOff>
      <xdr:row>6</xdr:row>
      <xdr:rowOff>32385</xdr:rowOff>
    </xdr:to>
    <xdr:pic>
      <xdr:nvPicPr>
        <xdr:cNvPr id="25" name="Picture 24">
          <a:extLst>
            <a:ext uri="{FF2B5EF4-FFF2-40B4-BE49-F238E27FC236}">
              <a16:creationId xmlns:a16="http://schemas.microsoft.com/office/drawing/2014/main" id="{58D0920E-F3EC-13A7-9CC2-D475E65C0D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2701" y="762000"/>
          <a:ext cx="548639" cy="367665"/>
        </a:xfrm>
        <a:prstGeom prst="rect">
          <a:avLst/>
        </a:prstGeom>
      </xdr:spPr>
    </xdr:pic>
    <xdr:clientData/>
  </xdr:twoCellAnchor>
  <xdr:twoCellAnchor editAs="oneCell">
    <xdr:from>
      <xdr:col>7</xdr:col>
      <xdr:colOff>403861</xdr:colOff>
      <xdr:row>4</xdr:row>
      <xdr:rowOff>1</xdr:rowOff>
    </xdr:from>
    <xdr:to>
      <xdr:col>8</xdr:col>
      <xdr:colOff>297180</xdr:colOff>
      <xdr:row>6</xdr:row>
      <xdr:rowOff>121920</xdr:rowOff>
    </xdr:to>
    <xdr:pic>
      <xdr:nvPicPr>
        <xdr:cNvPr id="27" name="Picture 26">
          <a:extLst>
            <a:ext uri="{FF2B5EF4-FFF2-40B4-BE49-F238E27FC236}">
              <a16:creationId xmlns:a16="http://schemas.microsoft.com/office/drawing/2014/main" id="{94B2D613-1D68-6369-71F6-EBD7D80AAC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71061" y="731521"/>
          <a:ext cx="502919" cy="487679"/>
        </a:xfrm>
        <a:prstGeom prst="rect">
          <a:avLst/>
        </a:prstGeom>
      </xdr:spPr>
    </xdr:pic>
    <xdr:clientData/>
  </xdr:twoCellAnchor>
  <xdr:twoCellAnchor editAs="oneCell">
    <xdr:from>
      <xdr:col>11</xdr:col>
      <xdr:colOff>251461</xdr:colOff>
      <xdr:row>4</xdr:row>
      <xdr:rowOff>7621</xdr:rowOff>
    </xdr:from>
    <xdr:to>
      <xdr:col>12</xdr:col>
      <xdr:colOff>91440</xdr:colOff>
      <xdr:row>6</xdr:row>
      <xdr:rowOff>76201</xdr:rowOff>
    </xdr:to>
    <xdr:pic>
      <xdr:nvPicPr>
        <xdr:cNvPr id="31" name="Picture 30">
          <a:extLst>
            <a:ext uri="{FF2B5EF4-FFF2-40B4-BE49-F238E27FC236}">
              <a16:creationId xmlns:a16="http://schemas.microsoft.com/office/drawing/2014/main" id="{EA3852B5-D2F8-7F11-DA22-889D512D8F5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57061" y="739141"/>
          <a:ext cx="449579" cy="434340"/>
        </a:xfrm>
        <a:prstGeom prst="rect">
          <a:avLst/>
        </a:prstGeom>
      </xdr:spPr>
    </xdr:pic>
    <xdr:clientData/>
  </xdr:twoCellAnchor>
  <xdr:twoCellAnchor editAs="oneCell">
    <xdr:from>
      <xdr:col>14</xdr:col>
      <xdr:colOff>563881</xdr:colOff>
      <xdr:row>4</xdr:row>
      <xdr:rowOff>30481</xdr:rowOff>
    </xdr:from>
    <xdr:to>
      <xdr:col>15</xdr:col>
      <xdr:colOff>449580</xdr:colOff>
      <xdr:row>6</xdr:row>
      <xdr:rowOff>11430</xdr:rowOff>
    </xdr:to>
    <xdr:pic>
      <xdr:nvPicPr>
        <xdr:cNvPr id="35" name="Picture 34">
          <a:extLst>
            <a:ext uri="{FF2B5EF4-FFF2-40B4-BE49-F238E27FC236}">
              <a16:creationId xmlns:a16="http://schemas.microsoft.com/office/drawing/2014/main" id="{0DC14CE9-F6BF-4AEE-BC4F-6A089B5E662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98281" y="762001"/>
          <a:ext cx="495299" cy="346709"/>
        </a:xfrm>
        <a:prstGeom prst="rect">
          <a:avLst/>
        </a:prstGeom>
      </xdr:spPr>
    </xdr:pic>
    <xdr:clientData/>
  </xdr:twoCellAnchor>
  <xdr:twoCellAnchor editAs="oneCell">
    <xdr:from>
      <xdr:col>1</xdr:col>
      <xdr:colOff>220981</xdr:colOff>
      <xdr:row>0</xdr:row>
      <xdr:rowOff>7620</xdr:rowOff>
    </xdr:from>
    <xdr:to>
      <xdr:col>2</xdr:col>
      <xdr:colOff>281941</xdr:colOff>
      <xdr:row>3</xdr:row>
      <xdr:rowOff>60959</xdr:rowOff>
    </xdr:to>
    <xdr:pic>
      <xdr:nvPicPr>
        <xdr:cNvPr id="37" name="Picture 36">
          <a:extLst>
            <a:ext uri="{FF2B5EF4-FFF2-40B4-BE49-F238E27FC236}">
              <a16:creationId xmlns:a16="http://schemas.microsoft.com/office/drawing/2014/main" id="{F76C660C-9A2E-3CED-7B35-085B8565E4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0581" y="7620"/>
          <a:ext cx="670560" cy="601979"/>
        </a:xfrm>
        <a:prstGeom prst="rect">
          <a:avLst/>
        </a:prstGeom>
      </xdr:spPr>
    </xdr:pic>
    <xdr:clientData/>
  </xdr:twoCellAnchor>
  <xdr:twoCellAnchor editAs="oneCell">
    <xdr:from>
      <xdr:col>12</xdr:col>
      <xdr:colOff>60959</xdr:colOff>
      <xdr:row>0</xdr:row>
      <xdr:rowOff>30481</xdr:rowOff>
    </xdr:from>
    <xdr:to>
      <xdr:col>14</xdr:col>
      <xdr:colOff>274320</xdr:colOff>
      <xdr:row>3</xdr:row>
      <xdr:rowOff>91440</xdr:rowOff>
    </xdr:to>
    <xdr:pic>
      <xdr:nvPicPr>
        <xdr:cNvPr id="39" name="Picture 38">
          <a:extLst>
            <a:ext uri="{FF2B5EF4-FFF2-40B4-BE49-F238E27FC236}">
              <a16:creationId xmlns:a16="http://schemas.microsoft.com/office/drawing/2014/main" id="{645EB318-E819-33D1-3559-B5F9C150AF5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76159" y="30481"/>
          <a:ext cx="1432561" cy="609599"/>
        </a:xfrm>
        <a:prstGeom prst="rect">
          <a:avLst/>
        </a:prstGeom>
      </xdr:spPr>
    </xdr:pic>
    <xdr:clientData/>
  </xdr:twoCellAnchor>
  <xdr:twoCellAnchor>
    <xdr:from>
      <xdr:col>14</xdr:col>
      <xdr:colOff>281940</xdr:colOff>
      <xdr:row>0</xdr:row>
      <xdr:rowOff>53340</xdr:rowOff>
    </xdr:from>
    <xdr:to>
      <xdr:col>16</xdr:col>
      <xdr:colOff>281940</xdr:colOff>
      <xdr:row>3</xdr:row>
      <xdr:rowOff>91440</xdr:rowOff>
    </xdr:to>
    <xdr:sp macro="" textlink="">
      <xdr:nvSpPr>
        <xdr:cNvPr id="40" name="TextBox 39">
          <a:extLst>
            <a:ext uri="{FF2B5EF4-FFF2-40B4-BE49-F238E27FC236}">
              <a16:creationId xmlns:a16="http://schemas.microsoft.com/office/drawing/2014/main" id="{8F550167-6AAD-BE46-0594-272F7D478D35}"/>
            </a:ext>
          </a:extLst>
        </xdr:cNvPr>
        <xdr:cNvSpPr txBox="1"/>
      </xdr:nvSpPr>
      <xdr:spPr>
        <a:xfrm>
          <a:off x="8816340" y="53340"/>
          <a:ext cx="1219200" cy="586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602928"/>
              </a:solidFill>
              <a:latin typeface="Lato Black" panose="020F0A02020204030203" pitchFamily="34" charset="0"/>
            </a:rPr>
            <a:t>JOB </a:t>
          </a:r>
        </a:p>
        <a:p>
          <a:pPr algn="ctr"/>
          <a:r>
            <a:rPr lang="en-US" sz="1100">
              <a:solidFill>
                <a:srgbClr val="602928"/>
              </a:solidFill>
              <a:latin typeface="Lato Black" panose="020F0A02020204030203" pitchFamily="34" charset="0"/>
            </a:rPr>
            <a:t>SATISFACTION</a:t>
          </a:r>
        </a:p>
        <a:p>
          <a:pPr algn="ctr"/>
          <a:r>
            <a:rPr lang="en-US" sz="1100">
              <a:solidFill>
                <a:srgbClr val="602928"/>
              </a:solidFill>
              <a:latin typeface="Lato Black" panose="020F0A02020204030203" pitchFamily="34" charset="0"/>
            </a:rPr>
            <a:t>RATING</a:t>
          </a:r>
          <a:endParaRPr lang="en-UG" sz="1100">
            <a:solidFill>
              <a:srgbClr val="602928"/>
            </a:solidFill>
            <a:latin typeface="Lato Black" panose="020F0A02020204030203" pitchFamily="34" charset="0"/>
          </a:endParaRPr>
        </a:p>
      </xdr:txBody>
    </xdr:sp>
    <xdr:clientData/>
  </xdr:twoCellAnchor>
  <xdr:twoCellAnchor>
    <xdr:from>
      <xdr:col>16</xdr:col>
      <xdr:colOff>114300</xdr:colOff>
      <xdr:row>0</xdr:row>
      <xdr:rowOff>0</xdr:rowOff>
    </xdr:from>
    <xdr:to>
      <xdr:col>17</xdr:col>
      <xdr:colOff>426720</xdr:colOff>
      <xdr:row>3</xdr:row>
      <xdr:rowOff>144780</xdr:rowOff>
    </xdr:to>
    <xdr:graphicFrame macro="">
      <xdr:nvGraphicFramePr>
        <xdr:cNvPr id="41" name="Chart 40">
          <a:extLst>
            <a:ext uri="{FF2B5EF4-FFF2-40B4-BE49-F238E27FC236}">
              <a16:creationId xmlns:a16="http://schemas.microsoft.com/office/drawing/2014/main" id="{2467B8E3-4681-4378-BE32-DBB1DEC5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243840</xdr:colOff>
      <xdr:row>0</xdr:row>
      <xdr:rowOff>60960</xdr:rowOff>
    </xdr:from>
    <xdr:to>
      <xdr:col>19</xdr:col>
      <xdr:colOff>441960</xdr:colOff>
      <xdr:row>3</xdr:row>
      <xdr:rowOff>72390</xdr:rowOff>
    </xdr:to>
    <xdr:graphicFrame macro="">
      <xdr:nvGraphicFramePr>
        <xdr:cNvPr id="43" name="Chart 42">
          <a:extLst>
            <a:ext uri="{FF2B5EF4-FFF2-40B4-BE49-F238E27FC236}">
              <a16:creationId xmlns:a16="http://schemas.microsoft.com/office/drawing/2014/main" id="{B0262994-AC40-44FB-9463-D6E69488F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365759</xdr:colOff>
      <xdr:row>0</xdr:row>
      <xdr:rowOff>175260</xdr:rowOff>
    </xdr:from>
    <xdr:to>
      <xdr:col>19</xdr:col>
      <xdr:colOff>274320</xdr:colOff>
      <xdr:row>2</xdr:row>
      <xdr:rowOff>139046</xdr:rowOff>
    </xdr:to>
    <xdr:sp macro="" textlink="">
      <xdr:nvSpPr>
        <xdr:cNvPr id="44" name="Freeform: Shape 43">
          <a:extLst>
            <a:ext uri="{FF2B5EF4-FFF2-40B4-BE49-F238E27FC236}">
              <a16:creationId xmlns:a16="http://schemas.microsoft.com/office/drawing/2014/main" id="{138C6684-E236-4DE5-8FE6-CF980CA7995B}"/>
            </a:ext>
          </a:extLst>
        </xdr:cNvPr>
        <xdr:cNvSpPr/>
      </xdr:nvSpPr>
      <xdr:spPr>
        <a:xfrm>
          <a:off x="10728959" y="175260"/>
          <a:ext cx="1127761" cy="329546"/>
        </a:xfrm>
        <a:custGeom>
          <a:avLst/>
          <a:gdLst>
            <a:gd name="connsiteX0" fmla="*/ 0 w 2888391"/>
            <a:gd name="connsiteY0" fmla="*/ 0 h 367646"/>
            <a:gd name="connsiteX1" fmla="*/ 268664 w 2888391"/>
            <a:gd name="connsiteY1" fmla="*/ 0 h 367646"/>
            <a:gd name="connsiteX2" fmla="*/ 205242 w 2888391"/>
            <a:gd name="connsiteY2" fmla="*/ 140429 h 367646"/>
            <a:gd name="connsiteX3" fmla="*/ 1 w 2888391"/>
            <a:gd name="connsiteY3" fmla="*/ 140428 h 367646"/>
            <a:gd name="connsiteX4" fmla="*/ 166045 w 2888391"/>
            <a:gd name="connsiteY4" fmla="*/ 227217 h 367646"/>
            <a:gd name="connsiteX5" fmla="*/ 102621 w 2888391"/>
            <a:gd name="connsiteY5" fmla="*/ 367645 h 367646"/>
            <a:gd name="connsiteX6" fmla="*/ 268664 w 2888391"/>
            <a:gd name="connsiteY6" fmla="*/ 280855 h 367646"/>
            <a:gd name="connsiteX7" fmla="*/ 434707 w 2888391"/>
            <a:gd name="connsiteY7" fmla="*/ 367645 h 367646"/>
            <a:gd name="connsiteX8" fmla="*/ 371283 w 2888391"/>
            <a:gd name="connsiteY8" fmla="*/ 227217 h 367646"/>
            <a:gd name="connsiteX9" fmla="*/ 537327 w 2888391"/>
            <a:gd name="connsiteY9" fmla="*/ 140428 h 367646"/>
            <a:gd name="connsiteX10" fmla="*/ 332086 w 2888391"/>
            <a:gd name="connsiteY10" fmla="*/ 140429 h 367646"/>
            <a:gd name="connsiteX11" fmla="*/ 268664 w 2888391"/>
            <a:gd name="connsiteY11" fmla="*/ 0 h 367646"/>
            <a:gd name="connsiteX12" fmla="*/ 805992 w 2888391"/>
            <a:gd name="connsiteY12" fmla="*/ 0 h 367646"/>
            <a:gd name="connsiteX13" fmla="*/ 742570 w 2888391"/>
            <a:gd name="connsiteY13" fmla="*/ 140429 h 367646"/>
            <a:gd name="connsiteX14" fmla="*/ 537329 w 2888391"/>
            <a:gd name="connsiteY14" fmla="*/ 140428 h 367646"/>
            <a:gd name="connsiteX15" fmla="*/ 703373 w 2888391"/>
            <a:gd name="connsiteY15" fmla="*/ 227217 h 367646"/>
            <a:gd name="connsiteX16" fmla="*/ 639949 w 2888391"/>
            <a:gd name="connsiteY16" fmla="*/ 367645 h 367646"/>
            <a:gd name="connsiteX17" fmla="*/ 805992 w 2888391"/>
            <a:gd name="connsiteY17" fmla="*/ 280855 h 367646"/>
            <a:gd name="connsiteX18" fmla="*/ 972035 w 2888391"/>
            <a:gd name="connsiteY18" fmla="*/ 367645 h 367646"/>
            <a:gd name="connsiteX19" fmla="*/ 908611 w 2888391"/>
            <a:gd name="connsiteY19" fmla="*/ 227217 h 367646"/>
            <a:gd name="connsiteX20" fmla="*/ 1074655 w 2888391"/>
            <a:gd name="connsiteY20" fmla="*/ 140428 h 367646"/>
            <a:gd name="connsiteX21" fmla="*/ 869414 w 2888391"/>
            <a:gd name="connsiteY21" fmla="*/ 140429 h 367646"/>
            <a:gd name="connsiteX22" fmla="*/ 805992 w 2888391"/>
            <a:gd name="connsiteY22" fmla="*/ 0 h 367646"/>
            <a:gd name="connsiteX23" fmla="*/ 1373837 w 2888391"/>
            <a:gd name="connsiteY23" fmla="*/ 0 h 367646"/>
            <a:gd name="connsiteX24" fmla="*/ 1310415 w 2888391"/>
            <a:gd name="connsiteY24" fmla="*/ 140429 h 367646"/>
            <a:gd name="connsiteX25" fmla="*/ 1105174 w 2888391"/>
            <a:gd name="connsiteY25" fmla="*/ 140428 h 367646"/>
            <a:gd name="connsiteX26" fmla="*/ 1271218 w 2888391"/>
            <a:gd name="connsiteY26" fmla="*/ 227217 h 367646"/>
            <a:gd name="connsiteX27" fmla="*/ 1207794 w 2888391"/>
            <a:gd name="connsiteY27" fmla="*/ 367645 h 367646"/>
            <a:gd name="connsiteX28" fmla="*/ 1373837 w 2888391"/>
            <a:gd name="connsiteY28" fmla="*/ 280855 h 367646"/>
            <a:gd name="connsiteX29" fmla="*/ 1539880 w 2888391"/>
            <a:gd name="connsiteY29" fmla="*/ 367645 h 367646"/>
            <a:gd name="connsiteX30" fmla="*/ 1476456 w 2888391"/>
            <a:gd name="connsiteY30" fmla="*/ 227217 h 367646"/>
            <a:gd name="connsiteX31" fmla="*/ 1642500 w 2888391"/>
            <a:gd name="connsiteY31" fmla="*/ 140428 h 367646"/>
            <a:gd name="connsiteX32" fmla="*/ 1437259 w 2888391"/>
            <a:gd name="connsiteY32" fmla="*/ 140429 h 367646"/>
            <a:gd name="connsiteX33" fmla="*/ 1373837 w 2888391"/>
            <a:gd name="connsiteY33" fmla="*/ 0 h 367646"/>
            <a:gd name="connsiteX34" fmla="*/ 1961217 w 2888391"/>
            <a:gd name="connsiteY34" fmla="*/ 0 h 367646"/>
            <a:gd name="connsiteX35" fmla="*/ 1897795 w 2888391"/>
            <a:gd name="connsiteY35" fmla="*/ 140429 h 367646"/>
            <a:gd name="connsiteX36" fmla="*/ 1692554 w 2888391"/>
            <a:gd name="connsiteY36" fmla="*/ 140428 h 367646"/>
            <a:gd name="connsiteX37" fmla="*/ 1858598 w 2888391"/>
            <a:gd name="connsiteY37" fmla="*/ 227217 h 367646"/>
            <a:gd name="connsiteX38" fmla="*/ 1795174 w 2888391"/>
            <a:gd name="connsiteY38" fmla="*/ 367645 h 367646"/>
            <a:gd name="connsiteX39" fmla="*/ 1961217 w 2888391"/>
            <a:gd name="connsiteY39" fmla="*/ 280855 h 367646"/>
            <a:gd name="connsiteX40" fmla="*/ 2127260 w 2888391"/>
            <a:gd name="connsiteY40" fmla="*/ 367645 h 367646"/>
            <a:gd name="connsiteX41" fmla="*/ 2063836 w 2888391"/>
            <a:gd name="connsiteY41" fmla="*/ 227217 h 367646"/>
            <a:gd name="connsiteX42" fmla="*/ 2229880 w 2888391"/>
            <a:gd name="connsiteY42" fmla="*/ 140428 h 367646"/>
            <a:gd name="connsiteX43" fmla="*/ 2024639 w 2888391"/>
            <a:gd name="connsiteY43" fmla="*/ 140429 h 367646"/>
            <a:gd name="connsiteX44" fmla="*/ 1961217 w 2888391"/>
            <a:gd name="connsiteY44" fmla="*/ 0 h 367646"/>
            <a:gd name="connsiteX45" fmla="*/ 2548597 w 2888391"/>
            <a:gd name="connsiteY45" fmla="*/ 0 h 367646"/>
            <a:gd name="connsiteX46" fmla="*/ 2485175 w 2888391"/>
            <a:gd name="connsiteY46" fmla="*/ 140429 h 367646"/>
            <a:gd name="connsiteX47" fmla="*/ 2279934 w 2888391"/>
            <a:gd name="connsiteY47" fmla="*/ 140428 h 367646"/>
            <a:gd name="connsiteX48" fmla="*/ 2445978 w 2888391"/>
            <a:gd name="connsiteY48" fmla="*/ 227217 h 367646"/>
            <a:gd name="connsiteX49" fmla="*/ 2382554 w 2888391"/>
            <a:gd name="connsiteY49" fmla="*/ 367645 h 367646"/>
            <a:gd name="connsiteX50" fmla="*/ 2548597 w 2888391"/>
            <a:gd name="connsiteY50" fmla="*/ 280855 h 367646"/>
            <a:gd name="connsiteX51" fmla="*/ 2714640 w 2888391"/>
            <a:gd name="connsiteY51" fmla="*/ 367645 h 367646"/>
            <a:gd name="connsiteX52" fmla="*/ 2651216 w 2888391"/>
            <a:gd name="connsiteY52" fmla="*/ 227217 h 367646"/>
            <a:gd name="connsiteX53" fmla="*/ 2817260 w 2888391"/>
            <a:gd name="connsiteY53" fmla="*/ 140428 h 367646"/>
            <a:gd name="connsiteX54" fmla="*/ 2612019 w 2888391"/>
            <a:gd name="connsiteY54" fmla="*/ 140429 h 367646"/>
            <a:gd name="connsiteX55" fmla="*/ 2548597 w 2888391"/>
            <a:gd name="connsiteY55" fmla="*/ 0 h 367646"/>
            <a:gd name="connsiteX56" fmla="*/ 2888391 w 2888391"/>
            <a:gd name="connsiteY56" fmla="*/ 0 h 367646"/>
            <a:gd name="connsiteX57" fmla="*/ 2888391 w 2888391"/>
            <a:gd name="connsiteY57" fmla="*/ 367646 h 367646"/>
            <a:gd name="connsiteX58" fmla="*/ 0 w 2888391"/>
            <a:gd name="connsiteY58" fmla="*/ 367646 h 3676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2888391" h="367646">
              <a:moveTo>
                <a:pt x="0" y="0"/>
              </a:moveTo>
              <a:lnTo>
                <a:pt x="268664" y="0"/>
              </a:lnTo>
              <a:lnTo>
                <a:pt x="205242" y="140429"/>
              </a:lnTo>
              <a:lnTo>
                <a:pt x="1" y="140428"/>
              </a:lnTo>
              <a:lnTo>
                <a:pt x="166045" y="227217"/>
              </a:lnTo>
              <a:lnTo>
                <a:pt x="102621" y="367645"/>
              </a:lnTo>
              <a:lnTo>
                <a:pt x="268664" y="280855"/>
              </a:lnTo>
              <a:lnTo>
                <a:pt x="434707" y="367645"/>
              </a:lnTo>
              <a:lnTo>
                <a:pt x="371283" y="227217"/>
              </a:lnTo>
              <a:lnTo>
                <a:pt x="537327" y="140428"/>
              </a:lnTo>
              <a:lnTo>
                <a:pt x="332086" y="140429"/>
              </a:lnTo>
              <a:lnTo>
                <a:pt x="268664" y="0"/>
              </a:lnTo>
              <a:lnTo>
                <a:pt x="805992" y="0"/>
              </a:lnTo>
              <a:lnTo>
                <a:pt x="742570" y="140429"/>
              </a:lnTo>
              <a:lnTo>
                <a:pt x="537329" y="140428"/>
              </a:lnTo>
              <a:lnTo>
                <a:pt x="703373" y="227217"/>
              </a:lnTo>
              <a:lnTo>
                <a:pt x="639949" y="367645"/>
              </a:lnTo>
              <a:lnTo>
                <a:pt x="805992" y="280855"/>
              </a:lnTo>
              <a:lnTo>
                <a:pt x="972035" y="367645"/>
              </a:lnTo>
              <a:lnTo>
                <a:pt x="908611" y="227217"/>
              </a:lnTo>
              <a:lnTo>
                <a:pt x="1074655" y="140428"/>
              </a:lnTo>
              <a:lnTo>
                <a:pt x="869414" y="140429"/>
              </a:lnTo>
              <a:lnTo>
                <a:pt x="805992" y="0"/>
              </a:lnTo>
              <a:lnTo>
                <a:pt x="1373837" y="0"/>
              </a:lnTo>
              <a:lnTo>
                <a:pt x="1310415" y="140429"/>
              </a:lnTo>
              <a:lnTo>
                <a:pt x="1105174" y="140428"/>
              </a:lnTo>
              <a:lnTo>
                <a:pt x="1271218" y="227217"/>
              </a:lnTo>
              <a:lnTo>
                <a:pt x="1207794" y="367645"/>
              </a:lnTo>
              <a:lnTo>
                <a:pt x="1373837" y="280855"/>
              </a:lnTo>
              <a:lnTo>
                <a:pt x="1539880" y="367645"/>
              </a:lnTo>
              <a:lnTo>
                <a:pt x="1476456" y="227217"/>
              </a:lnTo>
              <a:lnTo>
                <a:pt x="1642500" y="140428"/>
              </a:lnTo>
              <a:lnTo>
                <a:pt x="1437259" y="140429"/>
              </a:lnTo>
              <a:lnTo>
                <a:pt x="1373837" y="0"/>
              </a:lnTo>
              <a:lnTo>
                <a:pt x="1961217" y="0"/>
              </a:lnTo>
              <a:lnTo>
                <a:pt x="1897795" y="140429"/>
              </a:lnTo>
              <a:lnTo>
                <a:pt x="1692554" y="140428"/>
              </a:lnTo>
              <a:lnTo>
                <a:pt x="1858598" y="227217"/>
              </a:lnTo>
              <a:lnTo>
                <a:pt x="1795174" y="367645"/>
              </a:lnTo>
              <a:lnTo>
                <a:pt x="1961217" y="280855"/>
              </a:lnTo>
              <a:lnTo>
                <a:pt x="2127260" y="367645"/>
              </a:lnTo>
              <a:lnTo>
                <a:pt x="2063836" y="227217"/>
              </a:lnTo>
              <a:lnTo>
                <a:pt x="2229880" y="140428"/>
              </a:lnTo>
              <a:lnTo>
                <a:pt x="2024639" y="140429"/>
              </a:lnTo>
              <a:lnTo>
                <a:pt x="1961217" y="0"/>
              </a:lnTo>
              <a:lnTo>
                <a:pt x="2548597" y="0"/>
              </a:lnTo>
              <a:lnTo>
                <a:pt x="2485175" y="140429"/>
              </a:lnTo>
              <a:lnTo>
                <a:pt x="2279934" y="140428"/>
              </a:lnTo>
              <a:lnTo>
                <a:pt x="2445978" y="227217"/>
              </a:lnTo>
              <a:lnTo>
                <a:pt x="2382554" y="367645"/>
              </a:lnTo>
              <a:lnTo>
                <a:pt x="2548597" y="280855"/>
              </a:lnTo>
              <a:lnTo>
                <a:pt x="2714640" y="367645"/>
              </a:lnTo>
              <a:lnTo>
                <a:pt x="2651216" y="227217"/>
              </a:lnTo>
              <a:lnTo>
                <a:pt x="2817260" y="140428"/>
              </a:lnTo>
              <a:lnTo>
                <a:pt x="2612019" y="140429"/>
              </a:lnTo>
              <a:lnTo>
                <a:pt x="2548597" y="0"/>
              </a:lnTo>
              <a:lnTo>
                <a:pt x="2888391" y="0"/>
              </a:lnTo>
              <a:lnTo>
                <a:pt x="2888391" y="367646"/>
              </a:lnTo>
              <a:lnTo>
                <a:pt x="0" y="367646"/>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G"/>
        </a:p>
      </xdr:txBody>
    </xdr:sp>
    <xdr:clientData/>
  </xdr:twoCellAnchor>
  <xdr:twoCellAnchor>
    <xdr:from>
      <xdr:col>1</xdr:col>
      <xdr:colOff>419100</xdr:colOff>
      <xdr:row>12</xdr:row>
      <xdr:rowOff>152400</xdr:rowOff>
    </xdr:from>
    <xdr:to>
      <xdr:col>3</xdr:col>
      <xdr:colOff>571500</xdr:colOff>
      <xdr:row>18</xdr:row>
      <xdr:rowOff>179070</xdr:rowOff>
    </xdr:to>
    <xdr:graphicFrame macro="">
      <xdr:nvGraphicFramePr>
        <xdr:cNvPr id="46" name="Chart 45">
          <a:extLst>
            <a:ext uri="{FF2B5EF4-FFF2-40B4-BE49-F238E27FC236}">
              <a16:creationId xmlns:a16="http://schemas.microsoft.com/office/drawing/2014/main" id="{B96A981A-8EB5-7EE4-7ACD-828F03D82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38100</xdr:colOff>
      <xdr:row>12</xdr:row>
      <xdr:rowOff>60960</xdr:rowOff>
    </xdr:from>
    <xdr:to>
      <xdr:col>7</xdr:col>
      <xdr:colOff>198120</xdr:colOff>
      <xdr:row>18</xdr:row>
      <xdr:rowOff>118110</xdr:rowOff>
    </xdr:to>
    <xdr:graphicFrame macro="">
      <xdr:nvGraphicFramePr>
        <xdr:cNvPr id="47" name="Chart 46">
          <a:extLst>
            <a:ext uri="{FF2B5EF4-FFF2-40B4-BE49-F238E27FC236}">
              <a16:creationId xmlns:a16="http://schemas.microsoft.com/office/drawing/2014/main" id="{0BAEEFFA-AEC3-08B6-6D33-065D45B8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419100</xdr:colOff>
      <xdr:row>8</xdr:row>
      <xdr:rowOff>182879</xdr:rowOff>
    </xdr:from>
    <xdr:to>
      <xdr:col>5</xdr:col>
      <xdr:colOff>419100</xdr:colOff>
      <xdr:row>12</xdr:row>
      <xdr:rowOff>7620</xdr:rowOff>
    </xdr:to>
    <mc:AlternateContent xmlns:mc="http://schemas.openxmlformats.org/markup-compatibility/2006" xmlns:a14="http://schemas.microsoft.com/office/drawing/2010/main">
      <mc:Choice Requires="a14">
        <xdr:graphicFrame macro="">
          <xdr:nvGraphicFramePr>
            <xdr:cNvPr id="50" name="Sex 1">
              <a:extLst>
                <a:ext uri="{FF2B5EF4-FFF2-40B4-BE49-F238E27FC236}">
                  <a16:creationId xmlns:a16="http://schemas.microsoft.com/office/drawing/2014/main" id="{7D72EF4A-BE7D-4FC0-981C-E60A24C7874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638300" y="1645919"/>
              <a:ext cx="1828800" cy="556261"/>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220980</xdr:colOff>
      <xdr:row>7</xdr:row>
      <xdr:rowOff>60960</xdr:rowOff>
    </xdr:from>
    <xdr:to>
      <xdr:col>25</xdr:col>
      <xdr:colOff>20955</xdr:colOff>
      <xdr:row>16</xdr:row>
      <xdr:rowOff>15240</xdr:rowOff>
    </xdr:to>
    <xdr:pic>
      <xdr:nvPicPr>
        <xdr:cNvPr id="52" name="Picture 51">
          <a:extLst>
            <a:ext uri="{FF2B5EF4-FFF2-40B4-BE49-F238E27FC236}">
              <a16:creationId xmlns:a16="http://schemas.microsoft.com/office/drawing/2014/main" id="{BB70225B-4ADB-5214-9E15-0B5FEF94BBF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412980" y="1341120"/>
          <a:ext cx="2847975" cy="1600200"/>
        </a:xfrm>
        <a:prstGeom prst="rect">
          <a:avLst/>
        </a:prstGeom>
      </xdr:spPr>
    </xdr:pic>
    <xdr:clientData/>
  </xdr:twoCellAnchor>
  <xdr:twoCellAnchor editAs="oneCell">
    <xdr:from>
      <xdr:col>4</xdr:col>
      <xdr:colOff>144780</xdr:colOff>
      <xdr:row>12</xdr:row>
      <xdr:rowOff>175260</xdr:rowOff>
    </xdr:from>
    <xdr:to>
      <xdr:col>5</xdr:col>
      <xdr:colOff>252632</xdr:colOff>
      <xdr:row>17</xdr:row>
      <xdr:rowOff>38100</xdr:rowOff>
    </xdr:to>
    <xdr:pic>
      <xdr:nvPicPr>
        <xdr:cNvPr id="54" name="Picture 53">
          <a:extLst>
            <a:ext uri="{FF2B5EF4-FFF2-40B4-BE49-F238E27FC236}">
              <a16:creationId xmlns:a16="http://schemas.microsoft.com/office/drawing/2014/main" id="{CD308558-BE2C-E3F7-532C-DC1E60AE351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83180" y="2369820"/>
          <a:ext cx="717452" cy="777240"/>
        </a:xfrm>
        <a:prstGeom prst="rect">
          <a:avLst/>
        </a:prstGeom>
      </xdr:spPr>
    </xdr:pic>
    <xdr:clientData/>
  </xdr:twoCellAnchor>
  <xdr:twoCellAnchor>
    <xdr:from>
      <xdr:col>14</xdr:col>
      <xdr:colOff>419100</xdr:colOff>
      <xdr:row>10</xdr:row>
      <xdr:rowOff>7620</xdr:rowOff>
    </xdr:from>
    <xdr:to>
      <xdr:col>19</xdr:col>
      <xdr:colOff>358140</xdr:colOff>
      <xdr:row>18</xdr:row>
      <xdr:rowOff>53340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3C938CC3-CFFF-4BAA-B763-94587E1DD3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953500" y="1836420"/>
              <a:ext cx="2987040" cy="1508760"/>
            </a:xfrm>
            <a:prstGeom prst="rect">
              <a:avLst/>
            </a:prstGeom>
            <a:solidFill>
              <a:prstClr val="white"/>
            </a:solidFill>
            <a:ln w="1">
              <a:solidFill>
                <a:prstClr val="green"/>
              </a:solidFill>
            </a:ln>
          </xdr:spPr>
          <xdr:txBody>
            <a:bodyPr vertOverflow="clip" horzOverflow="clip"/>
            <a:lstStyle/>
            <a:p>
              <a:r>
                <a:rPr lang="en-U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205740</xdr:colOff>
      <xdr:row>10</xdr:row>
      <xdr:rowOff>0</xdr:rowOff>
    </xdr:from>
    <xdr:to>
      <xdr:col>13</xdr:col>
      <xdr:colOff>441960</xdr:colOff>
      <xdr:row>18</xdr:row>
      <xdr:rowOff>144780</xdr:rowOff>
    </xdr:to>
    <xdr:graphicFrame macro="">
      <xdr:nvGraphicFramePr>
        <xdr:cNvPr id="32" name="Chart 31">
          <a:extLst>
            <a:ext uri="{FF2B5EF4-FFF2-40B4-BE49-F238E27FC236}">
              <a16:creationId xmlns:a16="http://schemas.microsoft.com/office/drawing/2014/main" id="{530CB130-B7B7-47C3-B011-1DFF44627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426720</xdr:colOff>
      <xdr:row>18</xdr:row>
      <xdr:rowOff>160020</xdr:rowOff>
    </xdr:from>
    <xdr:to>
      <xdr:col>10</xdr:col>
      <xdr:colOff>45720</xdr:colOff>
      <xdr:row>30</xdr:row>
      <xdr:rowOff>129540</xdr:rowOff>
    </xdr:to>
    <xdr:sp macro="" textlink="">
      <xdr:nvSpPr>
        <xdr:cNvPr id="33" name="Rectangle: Rounded Corners 32">
          <a:extLst>
            <a:ext uri="{FF2B5EF4-FFF2-40B4-BE49-F238E27FC236}">
              <a16:creationId xmlns:a16="http://schemas.microsoft.com/office/drawing/2014/main" id="{F5280246-2F74-CF84-6AE4-51CF448CBEDA}"/>
            </a:ext>
          </a:extLst>
        </xdr:cNvPr>
        <xdr:cNvSpPr/>
      </xdr:nvSpPr>
      <xdr:spPr>
        <a:xfrm>
          <a:off x="3474720" y="3451860"/>
          <a:ext cx="2667000" cy="2164080"/>
        </a:xfrm>
        <a:prstGeom prst="roundRect">
          <a:avLst/>
        </a:prstGeom>
        <a:ln w="571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602928"/>
              </a:solidFill>
              <a:effectLst/>
              <a:latin typeface="Lato Black" panose="020F0A02020204030203" pitchFamily="34" charset="0"/>
              <a:ea typeface="+mn-ea"/>
              <a:cs typeface="+mn-cs"/>
            </a:rPr>
            <a:t>CitiZenDesc</a:t>
          </a:r>
          <a:endParaRPr lang="en-UG" sz="1400">
            <a:solidFill>
              <a:srgbClr val="602928"/>
            </a:solidFill>
            <a:effectLst/>
            <a:latin typeface="Lato Black" panose="020F0A02020204030203" pitchFamily="34" charset="0"/>
          </a:endParaRPr>
        </a:p>
        <a:p>
          <a:pPr algn="l"/>
          <a:endParaRPr lang="en-UG" sz="1100">
            <a:latin typeface="Lato Black" panose="020F0A02020204030203" pitchFamily="34" charset="0"/>
          </a:endParaRPr>
        </a:p>
      </xdr:txBody>
    </xdr:sp>
    <xdr:clientData/>
  </xdr:twoCellAnchor>
  <xdr:twoCellAnchor>
    <xdr:from>
      <xdr:col>5</xdr:col>
      <xdr:colOff>518160</xdr:colOff>
      <xdr:row>20</xdr:row>
      <xdr:rowOff>121920</xdr:rowOff>
    </xdr:from>
    <xdr:to>
      <xdr:col>9</xdr:col>
      <xdr:colOff>472440</xdr:colOff>
      <xdr:row>29</xdr:row>
      <xdr:rowOff>53340</xdr:rowOff>
    </xdr:to>
    <xdr:graphicFrame macro="">
      <xdr:nvGraphicFramePr>
        <xdr:cNvPr id="42" name="Chart 41">
          <a:extLst>
            <a:ext uri="{FF2B5EF4-FFF2-40B4-BE49-F238E27FC236}">
              <a16:creationId xmlns:a16="http://schemas.microsoft.com/office/drawing/2014/main" id="{BC5A03A6-DE3E-4456-AD16-63C05703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297180</xdr:colOff>
      <xdr:row>21</xdr:row>
      <xdr:rowOff>91440</xdr:rowOff>
    </xdr:from>
    <xdr:to>
      <xdr:col>14</xdr:col>
      <xdr:colOff>304800</xdr:colOff>
      <xdr:row>29</xdr:row>
      <xdr:rowOff>68580</xdr:rowOff>
    </xdr:to>
    <xdr:graphicFrame macro="">
      <xdr:nvGraphicFramePr>
        <xdr:cNvPr id="45" name="Chart 44">
          <a:extLst>
            <a:ext uri="{FF2B5EF4-FFF2-40B4-BE49-F238E27FC236}">
              <a16:creationId xmlns:a16="http://schemas.microsoft.com/office/drawing/2014/main" id="{1529C3B5-D41D-494A-80DB-0F2E50372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220980</xdr:colOff>
      <xdr:row>15</xdr:row>
      <xdr:rowOff>15240</xdr:rowOff>
    </xdr:from>
    <xdr:to>
      <xdr:col>3</xdr:col>
      <xdr:colOff>91440</xdr:colOff>
      <xdr:row>16</xdr:row>
      <xdr:rowOff>167640</xdr:rowOff>
    </xdr:to>
    <xdr:sp macro="" textlink="pivot1!O2">
      <xdr:nvSpPr>
        <xdr:cNvPr id="28" name="TextBox 27">
          <a:extLst>
            <a:ext uri="{FF2B5EF4-FFF2-40B4-BE49-F238E27FC236}">
              <a16:creationId xmlns:a16="http://schemas.microsoft.com/office/drawing/2014/main" id="{161A9490-9DA5-257A-A787-97FEFDA45F02}"/>
            </a:ext>
          </a:extLst>
        </xdr:cNvPr>
        <xdr:cNvSpPr txBox="1"/>
      </xdr:nvSpPr>
      <xdr:spPr>
        <a:xfrm>
          <a:off x="1440180" y="2758440"/>
          <a:ext cx="480060"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5AB705-CB54-4109-8DB8-F97B4B9EB69E}" type="TxLink">
            <a:rPr lang="en-US" sz="1100" b="0" i="0" u="none" strike="noStrike">
              <a:solidFill>
                <a:srgbClr val="000000"/>
              </a:solidFill>
              <a:latin typeface="Lato Black" panose="020F0A02020204030203" pitchFamily="34" charset="0"/>
              <a:cs typeface="Calibri"/>
            </a:rPr>
            <a:pPr/>
            <a:t>100%</a:t>
          </a:fld>
          <a:endParaRPr lang="en-UG" sz="1100">
            <a:latin typeface="Lato Black" panose="020F0A02020204030203" pitchFamily="34" charset="0"/>
          </a:endParaRPr>
        </a:p>
      </xdr:txBody>
    </xdr:sp>
    <xdr:clientData/>
  </xdr:twoCellAnchor>
  <xdr:twoCellAnchor>
    <xdr:from>
      <xdr:col>7</xdr:col>
      <xdr:colOff>83820</xdr:colOff>
      <xdr:row>9</xdr:row>
      <xdr:rowOff>160020</xdr:rowOff>
    </xdr:from>
    <xdr:to>
      <xdr:col>14</xdr:col>
      <xdr:colOff>91440</xdr:colOff>
      <xdr:row>9</xdr:row>
      <xdr:rowOff>175260</xdr:rowOff>
    </xdr:to>
    <xdr:cxnSp macro="">
      <xdr:nvCxnSpPr>
        <xdr:cNvPr id="48" name="Straight Connector 47">
          <a:extLst>
            <a:ext uri="{FF2B5EF4-FFF2-40B4-BE49-F238E27FC236}">
              <a16:creationId xmlns:a16="http://schemas.microsoft.com/office/drawing/2014/main" id="{1FB64686-8B18-EF47-B644-22EC73A6C917}"/>
            </a:ext>
          </a:extLst>
        </xdr:cNvPr>
        <xdr:cNvCxnSpPr/>
      </xdr:nvCxnSpPr>
      <xdr:spPr>
        <a:xfrm>
          <a:off x="4351020" y="1805940"/>
          <a:ext cx="4274820" cy="15240"/>
        </a:xfrm>
        <a:prstGeom prst="line">
          <a:avLst/>
        </a:prstGeom>
        <a:ln>
          <a:solidFill>
            <a:srgbClr val="60292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243840</xdr:colOff>
      <xdr:row>7</xdr:row>
      <xdr:rowOff>167640</xdr:rowOff>
    </xdr:from>
    <xdr:to>
      <xdr:col>11</xdr:col>
      <xdr:colOff>36769</xdr:colOff>
      <xdr:row>9</xdr:row>
      <xdr:rowOff>179865</xdr:rowOff>
    </xdr:to>
    <xdr:pic>
      <xdr:nvPicPr>
        <xdr:cNvPr id="49" name="Picture 48">
          <a:extLst>
            <a:ext uri="{FF2B5EF4-FFF2-40B4-BE49-F238E27FC236}">
              <a16:creationId xmlns:a16="http://schemas.microsoft.com/office/drawing/2014/main" id="{014E0AD8-D9DA-9E0D-9589-7C2AD8C0F318}"/>
            </a:ext>
          </a:extLst>
        </xdr:cNvPr>
        <xdr:cNvPicPr>
          <a:picLocks noChangeAspect="1"/>
        </xdr:cNvPicPr>
      </xdr:nvPicPr>
      <xdr:blipFill>
        <a:blip xmlns:r="http://schemas.openxmlformats.org/officeDocument/2006/relationships" r:embed="rId17"/>
        <a:stretch>
          <a:fillRect/>
        </a:stretch>
      </xdr:blipFill>
      <xdr:spPr>
        <a:xfrm>
          <a:off x="4511040" y="1447800"/>
          <a:ext cx="2231329" cy="377985"/>
        </a:xfrm>
        <a:prstGeom prst="rect">
          <a:avLst/>
        </a:prstGeom>
      </xdr:spPr>
    </xdr:pic>
    <xdr:clientData/>
  </xdr:twoCellAnchor>
  <xdr:twoCellAnchor>
    <xdr:from>
      <xdr:col>1</xdr:col>
      <xdr:colOff>60961</xdr:colOff>
      <xdr:row>21</xdr:row>
      <xdr:rowOff>83820</xdr:rowOff>
    </xdr:from>
    <xdr:to>
      <xdr:col>5</xdr:col>
      <xdr:colOff>297181</xdr:colOff>
      <xdr:row>30</xdr:row>
      <xdr:rowOff>38100</xdr:rowOff>
    </xdr:to>
    <xdr:graphicFrame macro="">
      <xdr:nvGraphicFramePr>
        <xdr:cNvPr id="51" name="Chart 50">
          <a:extLst>
            <a:ext uri="{FF2B5EF4-FFF2-40B4-BE49-F238E27FC236}">
              <a16:creationId xmlns:a16="http://schemas.microsoft.com/office/drawing/2014/main" id="{C621F4E1-ED65-4BE7-B0C4-ECCF35A56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38100</xdr:colOff>
      <xdr:row>21</xdr:row>
      <xdr:rowOff>0</xdr:rowOff>
    </xdr:from>
    <xdr:to>
      <xdr:col>5</xdr:col>
      <xdr:colOff>396240</xdr:colOff>
      <xdr:row>21</xdr:row>
      <xdr:rowOff>30480</xdr:rowOff>
    </xdr:to>
    <xdr:cxnSp macro="">
      <xdr:nvCxnSpPr>
        <xdr:cNvPr id="55" name="Straight Connector 54">
          <a:extLst>
            <a:ext uri="{FF2B5EF4-FFF2-40B4-BE49-F238E27FC236}">
              <a16:creationId xmlns:a16="http://schemas.microsoft.com/office/drawing/2014/main" id="{F18571C5-A1DD-100E-DAF6-8B2CE3668D93}"/>
            </a:ext>
          </a:extLst>
        </xdr:cNvPr>
        <xdr:cNvCxnSpPr/>
      </xdr:nvCxnSpPr>
      <xdr:spPr>
        <a:xfrm>
          <a:off x="647700" y="3840480"/>
          <a:ext cx="2796540" cy="30480"/>
        </a:xfrm>
        <a:prstGeom prst="line">
          <a:avLst/>
        </a:prstGeom>
        <a:ln>
          <a:solidFill>
            <a:srgbClr val="60292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358140</xdr:colOff>
      <xdr:row>19</xdr:row>
      <xdr:rowOff>99060</xdr:rowOff>
    </xdr:from>
    <xdr:to>
      <xdr:col>5</xdr:col>
      <xdr:colOff>152400</xdr:colOff>
      <xdr:row>20</xdr:row>
      <xdr:rowOff>129540</xdr:rowOff>
    </xdr:to>
    <xdr:sp macro="" textlink="">
      <xdr:nvSpPr>
        <xdr:cNvPr id="57" name="TextBox 56">
          <a:extLst>
            <a:ext uri="{FF2B5EF4-FFF2-40B4-BE49-F238E27FC236}">
              <a16:creationId xmlns:a16="http://schemas.microsoft.com/office/drawing/2014/main" id="{E9AE21BF-C4E9-A1F9-CE33-D05D0231C60D}"/>
            </a:ext>
          </a:extLst>
        </xdr:cNvPr>
        <xdr:cNvSpPr txBox="1"/>
      </xdr:nvSpPr>
      <xdr:spPr>
        <a:xfrm>
          <a:off x="967740" y="3573780"/>
          <a:ext cx="2232660" cy="213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02928"/>
              </a:solidFill>
              <a:latin typeface="Lato Black" panose="020F0A02020204030203" pitchFamily="34" charset="0"/>
            </a:rPr>
            <a:t>Attrition by Position</a:t>
          </a:r>
          <a:endParaRPr lang="en-UG" sz="1400">
            <a:solidFill>
              <a:srgbClr val="602928"/>
            </a:solidFill>
            <a:latin typeface="Lato Black" panose="020F0A02020204030203" pitchFamily="34" charset="0"/>
          </a:endParaRPr>
        </a:p>
      </xdr:txBody>
    </xdr:sp>
    <xdr:clientData/>
  </xdr:twoCellAnchor>
  <xdr:twoCellAnchor>
    <xdr:from>
      <xdr:col>5</xdr:col>
      <xdr:colOff>396240</xdr:colOff>
      <xdr:row>21</xdr:row>
      <xdr:rowOff>15240</xdr:rowOff>
    </xdr:from>
    <xdr:to>
      <xdr:col>10</xdr:col>
      <xdr:colOff>45720</xdr:colOff>
      <xdr:row>21</xdr:row>
      <xdr:rowOff>30480</xdr:rowOff>
    </xdr:to>
    <xdr:cxnSp macro="">
      <xdr:nvCxnSpPr>
        <xdr:cNvPr id="59" name="Straight Connector 58">
          <a:extLst>
            <a:ext uri="{FF2B5EF4-FFF2-40B4-BE49-F238E27FC236}">
              <a16:creationId xmlns:a16="http://schemas.microsoft.com/office/drawing/2014/main" id="{0F3A02AB-E930-3524-C7AF-7D0D2F5D9066}"/>
            </a:ext>
          </a:extLst>
        </xdr:cNvPr>
        <xdr:cNvCxnSpPr/>
      </xdr:nvCxnSpPr>
      <xdr:spPr>
        <a:xfrm flipV="1">
          <a:off x="3444240" y="3855720"/>
          <a:ext cx="2697480" cy="15240"/>
        </a:xfrm>
        <a:prstGeom prst="line">
          <a:avLst/>
        </a:prstGeom>
        <a:ln>
          <a:solidFill>
            <a:srgbClr val="60292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21</xdr:row>
      <xdr:rowOff>0</xdr:rowOff>
    </xdr:from>
    <xdr:to>
      <xdr:col>14</xdr:col>
      <xdr:colOff>449580</xdr:colOff>
      <xdr:row>21</xdr:row>
      <xdr:rowOff>15240</xdr:rowOff>
    </xdr:to>
    <xdr:cxnSp macro="">
      <xdr:nvCxnSpPr>
        <xdr:cNvPr id="63" name="Straight Connector 62">
          <a:extLst>
            <a:ext uri="{FF2B5EF4-FFF2-40B4-BE49-F238E27FC236}">
              <a16:creationId xmlns:a16="http://schemas.microsoft.com/office/drawing/2014/main" id="{15102A4D-9126-DF02-5586-CDD31375EB87}"/>
            </a:ext>
          </a:extLst>
        </xdr:cNvPr>
        <xdr:cNvCxnSpPr/>
      </xdr:nvCxnSpPr>
      <xdr:spPr>
        <a:xfrm flipV="1">
          <a:off x="6134100" y="3840480"/>
          <a:ext cx="2849880" cy="15240"/>
        </a:xfrm>
        <a:prstGeom prst="line">
          <a:avLst/>
        </a:prstGeom>
        <a:ln>
          <a:solidFill>
            <a:srgbClr val="60292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91440</xdr:colOff>
      <xdr:row>9</xdr:row>
      <xdr:rowOff>167640</xdr:rowOff>
    </xdr:from>
    <xdr:to>
      <xdr:col>19</xdr:col>
      <xdr:colOff>419100</xdr:colOff>
      <xdr:row>10</xdr:row>
      <xdr:rowOff>22860</xdr:rowOff>
    </xdr:to>
    <xdr:cxnSp macro="">
      <xdr:nvCxnSpPr>
        <xdr:cNvPr id="66" name="Straight Connector 65">
          <a:extLst>
            <a:ext uri="{FF2B5EF4-FFF2-40B4-BE49-F238E27FC236}">
              <a16:creationId xmlns:a16="http://schemas.microsoft.com/office/drawing/2014/main" id="{BB4D09B3-F1F3-3FC0-77A0-12A8A01D3897}"/>
            </a:ext>
          </a:extLst>
        </xdr:cNvPr>
        <xdr:cNvCxnSpPr/>
      </xdr:nvCxnSpPr>
      <xdr:spPr>
        <a:xfrm>
          <a:off x="8625840" y="1813560"/>
          <a:ext cx="3375660" cy="38100"/>
        </a:xfrm>
        <a:prstGeom prst="line">
          <a:avLst/>
        </a:prstGeom>
        <a:ln>
          <a:solidFill>
            <a:srgbClr val="60292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449580</xdr:colOff>
      <xdr:row>22</xdr:row>
      <xdr:rowOff>38101</xdr:rowOff>
    </xdr:from>
    <xdr:to>
      <xdr:col>17</xdr:col>
      <xdr:colOff>167640</xdr:colOff>
      <xdr:row>28</xdr:row>
      <xdr:rowOff>121920</xdr:rowOff>
    </xdr:to>
    <mc:AlternateContent xmlns:mc="http://schemas.openxmlformats.org/markup-compatibility/2006" xmlns:a14="http://schemas.microsoft.com/office/drawing/2010/main">
      <mc:Choice Requires="a14">
        <xdr:graphicFrame macro="">
          <xdr:nvGraphicFramePr>
            <xdr:cNvPr id="36" name="CitizenDesc">
              <a:extLst>
                <a:ext uri="{FF2B5EF4-FFF2-40B4-BE49-F238E27FC236}">
                  <a16:creationId xmlns:a16="http://schemas.microsoft.com/office/drawing/2014/main" id="{6E532264-D916-0C6B-6A4C-7B13D5164EE9}"/>
                </a:ext>
              </a:extLst>
            </xdr:cNvPr>
            <xdr:cNvGraphicFramePr/>
          </xdr:nvGraphicFramePr>
          <xdr:xfrm>
            <a:off x="0" y="0"/>
            <a:ext cx="0" cy="0"/>
          </xdr:xfrm>
          <a:graphic>
            <a:graphicData uri="http://schemas.microsoft.com/office/drawing/2010/slicer">
              <sle:slicer xmlns:sle="http://schemas.microsoft.com/office/drawing/2010/slicer" name="CitizenDesc"/>
            </a:graphicData>
          </a:graphic>
        </xdr:graphicFrame>
      </mc:Choice>
      <mc:Fallback xmlns="">
        <xdr:sp macro="" textlink="">
          <xdr:nvSpPr>
            <xdr:cNvPr id="0" name=""/>
            <xdr:cNvSpPr>
              <a:spLocks noTextEdit="1"/>
            </xdr:cNvSpPr>
          </xdr:nvSpPr>
          <xdr:spPr>
            <a:xfrm>
              <a:off x="8983980" y="4061461"/>
              <a:ext cx="1546860" cy="11810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45720</xdr:colOff>
      <xdr:row>3</xdr:row>
      <xdr:rowOff>167640</xdr:rowOff>
    </xdr:from>
    <xdr:to>
      <xdr:col>19</xdr:col>
      <xdr:colOff>251460</xdr:colOff>
      <xdr:row>5</xdr:row>
      <xdr:rowOff>53340</xdr:rowOff>
    </xdr:to>
    <xdr:sp macro="" textlink="">
      <xdr:nvSpPr>
        <xdr:cNvPr id="34" name="TextBox 33">
          <a:extLst>
            <a:ext uri="{FF2B5EF4-FFF2-40B4-BE49-F238E27FC236}">
              <a16:creationId xmlns:a16="http://schemas.microsoft.com/office/drawing/2014/main" id="{B3FFDFEB-000E-3C0E-1969-D41233E49935}"/>
            </a:ext>
          </a:extLst>
        </xdr:cNvPr>
        <xdr:cNvSpPr txBox="1"/>
      </xdr:nvSpPr>
      <xdr:spPr>
        <a:xfrm>
          <a:off x="9799320" y="716280"/>
          <a:ext cx="203454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rgbClr val="602928"/>
              </a:solidFill>
              <a:latin typeface="Lato Black" panose="020F0A02020204030203" pitchFamily="34" charset="0"/>
            </a:rPr>
            <a:t>AVERAGE AGE</a:t>
          </a:r>
          <a:endParaRPr lang="en-UG" sz="1100">
            <a:solidFill>
              <a:srgbClr val="602928"/>
            </a:solidFill>
            <a:latin typeface="Lato Black" panose="020F0A02020204030203" pitchFamily="34" charset="0"/>
          </a:endParaRPr>
        </a:p>
      </xdr:txBody>
    </xdr:sp>
    <xdr:clientData/>
  </xdr:twoCellAnchor>
  <xdr:twoCellAnchor>
    <xdr:from>
      <xdr:col>16</xdr:col>
      <xdr:colOff>38100</xdr:colOff>
      <xdr:row>5</xdr:row>
      <xdr:rowOff>45720</xdr:rowOff>
    </xdr:from>
    <xdr:to>
      <xdr:col>19</xdr:col>
      <xdr:colOff>15240</xdr:colOff>
      <xdr:row>7</xdr:row>
      <xdr:rowOff>106680</xdr:rowOff>
    </xdr:to>
    <xdr:sp macro="" textlink="pivot2!H12">
      <xdr:nvSpPr>
        <xdr:cNvPr id="53" name="TextBox 52">
          <a:extLst>
            <a:ext uri="{FF2B5EF4-FFF2-40B4-BE49-F238E27FC236}">
              <a16:creationId xmlns:a16="http://schemas.microsoft.com/office/drawing/2014/main" id="{491F4BE6-BF4C-7081-62C1-D4BAE67B6CA0}"/>
            </a:ext>
          </a:extLst>
        </xdr:cNvPr>
        <xdr:cNvSpPr txBox="1"/>
      </xdr:nvSpPr>
      <xdr:spPr>
        <a:xfrm>
          <a:off x="9791700" y="960120"/>
          <a:ext cx="1805940" cy="4267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0BEC9E-8C38-43D4-BB46-0A971F8B0B7E}" type="TxLink">
            <a:rPr lang="en-US" sz="2600" b="0" i="0" u="none" strike="noStrike">
              <a:solidFill>
                <a:srgbClr val="002060"/>
              </a:solidFill>
              <a:latin typeface="Lato Black" panose="020F0A02020204030203" pitchFamily="34" charset="0"/>
              <a:cs typeface="Calibri"/>
            </a:rPr>
            <a:pPr/>
            <a:t>44</a:t>
          </a:fld>
          <a:endParaRPr lang="en-US" sz="2600">
            <a:solidFill>
              <a:srgbClr val="002060"/>
            </a:solidFill>
            <a:latin typeface="Lato Black" panose="020F0A02020204030203" pitchFamily="34" charset="0"/>
          </a:endParaRPr>
        </a:p>
      </xdr:txBody>
    </xdr:sp>
    <xdr:clientData/>
  </xdr:twoCellAnchor>
  <xdr:twoCellAnchor editAs="oneCell">
    <xdr:from>
      <xdr:col>17</xdr:col>
      <xdr:colOff>259079</xdr:colOff>
      <xdr:row>19</xdr:row>
      <xdr:rowOff>45721</xdr:rowOff>
    </xdr:from>
    <xdr:to>
      <xdr:col>19</xdr:col>
      <xdr:colOff>335280</xdr:colOff>
      <xdr:row>29</xdr:row>
      <xdr:rowOff>99061</xdr:rowOff>
    </xdr:to>
    <mc:AlternateContent xmlns:mc="http://schemas.openxmlformats.org/markup-compatibility/2006" xmlns:a14="http://schemas.microsoft.com/office/drawing/2010/main">
      <mc:Choice Requires="a14">
        <xdr:graphicFrame macro="">
          <xdr:nvGraphicFramePr>
            <xdr:cNvPr id="58" name="Department">
              <a:extLst>
                <a:ext uri="{FF2B5EF4-FFF2-40B4-BE49-F238E27FC236}">
                  <a16:creationId xmlns:a16="http://schemas.microsoft.com/office/drawing/2014/main" id="{D0E3D561-0B49-4FEE-A909-4520F2625BC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622279" y="3520441"/>
              <a:ext cx="1295401" cy="188214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0.33099</cdr:x>
      <cdr:y>0.25843</cdr:y>
    </cdr:from>
    <cdr:to>
      <cdr:x>0.59504</cdr:x>
      <cdr:y>0.70886</cdr:y>
    </cdr:to>
    <cdr:sp macro="" textlink="pivot1!$L$14">
      <cdr:nvSpPr>
        <cdr:cNvPr id="2" name="TextBox 1">
          <a:extLst xmlns:a="http://schemas.openxmlformats.org/drawingml/2006/main">
            <a:ext uri="{FF2B5EF4-FFF2-40B4-BE49-F238E27FC236}">
              <a16:creationId xmlns:a16="http://schemas.microsoft.com/office/drawing/2014/main" id="{62CEBDD3-C1F6-5615-DDF6-069FE430CE94}"/>
            </a:ext>
          </a:extLst>
        </cdr:cNvPr>
        <cdr:cNvSpPr txBox="1"/>
      </cdr:nvSpPr>
      <cdr:spPr>
        <a:xfrm xmlns:a="http://schemas.openxmlformats.org/drawingml/2006/main">
          <a:off x="358140" y="175260"/>
          <a:ext cx="285719" cy="30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A6313AB-CAAB-47E0-B6A7-427E03BA29C1}" type="TxLink">
            <a:rPr lang="en-US" sz="1100" b="0" i="0" u="none" strike="noStrike">
              <a:solidFill>
                <a:srgbClr val="002060"/>
              </a:solidFill>
              <a:latin typeface="Lato Black" panose="020F0A02020204030203" pitchFamily="34" charset="0"/>
              <a:cs typeface="Calibri"/>
            </a:rPr>
            <a:pPr/>
            <a:t>4</a:t>
          </a:fld>
          <a:endParaRPr lang="en-UG" sz="1100">
            <a:solidFill>
              <a:srgbClr val="002060"/>
            </a:solidFill>
            <a:latin typeface="Lato Black" panose="020F0A02020204030203"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0.31098</cdr:x>
      <cdr:y>0.36964</cdr:y>
    </cdr:from>
    <cdr:to>
      <cdr:x>0.65854</cdr:x>
      <cdr:y>0.62046</cdr:y>
    </cdr:to>
    <cdr:sp macro="" textlink="pivot1!$O$4">
      <cdr:nvSpPr>
        <cdr:cNvPr id="2" name="TextBox 1">
          <a:extLst xmlns:a="http://schemas.openxmlformats.org/drawingml/2006/main">
            <a:ext uri="{FF2B5EF4-FFF2-40B4-BE49-F238E27FC236}">
              <a16:creationId xmlns:a16="http://schemas.microsoft.com/office/drawing/2014/main" id="{C8C183DA-8537-D11B-308C-4B048DEC658E}"/>
            </a:ext>
          </a:extLst>
        </cdr:cNvPr>
        <cdr:cNvSpPr txBox="1"/>
      </cdr:nvSpPr>
      <cdr:spPr>
        <a:xfrm xmlns:a="http://schemas.openxmlformats.org/drawingml/2006/main">
          <a:off x="388620" y="426720"/>
          <a:ext cx="43434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11F80EF-5BD1-4EED-BDBF-4C5613ACC63D}" type="TxLink">
            <a:rPr lang="en-US" sz="1100" b="0" i="0" u="none" strike="noStrike">
              <a:solidFill>
                <a:srgbClr val="000000"/>
              </a:solidFill>
              <a:latin typeface="Lato Black" panose="020F0A02020204030203" pitchFamily="34" charset="0"/>
              <a:cs typeface="Calibri"/>
            </a:rPr>
            <a:pPr/>
            <a:t>#REF!</a:t>
          </a:fld>
          <a:endParaRPr lang="en-UG" sz="1100">
            <a:latin typeface="Lato Black" panose="020F0A02020204030203"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4328703" backgroundQuery="1" createdVersion="8" refreshedVersion="8" minRefreshableVersion="3" recordCount="0" supportSubquery="1" supportAdvancedDrill="1" xr:uid="{0FB87C44-141B-4B43-9DB3-B186D11ED3C5}">
  <cacheSource type="external" connectionId="1"/>
  <cacheFields count="6">
    <cacheField name="[Range].[RecruitmentSource].[RecruitmentSource]" caption="RecruitmentSource" numFmtId="0" hierarchy="28" level="1">
      <sharedItems count="5">
        <s v="CareerBuilder"/>
        <s v="Diversity Job Fair"/>
        <s v="Google Search"/>
        <s v="Indeed"/>
        <s v="LinkedIn"/>
      </sharedItems>
    </cacheField>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5"/>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3"/>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fieldsUsage count="2">
        <fieldUsage x="-1"/>
        <fieldUsage x="0"/>
      </fieldsUsage>
    </cacheHierarchy>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4"/>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8148151" backgroundQuery="1" createdVersion="8" refreshedVersion="8" minRefreshableVersion="3" recordCount="0" supportSubquery="1" supportAdvancedDrill="1" xr:uid="{CF0313FF-9E8C-4D37-9FC6-CE5A73803BD1}">
  <cacheSource type="external" connectionId="1"/>
  <cacheFields count="4">
    <cacheField name="[Measures].[Average of AGE]" caption="Average of AGE" numFmtId="0" hierarchy="87" level="32767"/>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2" memberValueDatatype="20" unbalanced="0"/>
    <cacheHierarchy uniqueName="[Range].[Employee_Name]" caption="Employee_Name" attribute="1" defaultMemberUniqueName="[Range].[Employee_Name].[All]" allUniqueName="[Range].[Employee_Name].[All]" dimensionUniqueName="[Range]" displayFolder="" count="2" memberValueDatatype="130" unbalanced="0"/>
    <cacheHierarchy uniqueName="[Range].[MarriedID]" caption="MarriedID" attribute="1" defaultMemberUniqueName="[Range].[MarriedID].[All]" allUniqueName="[Range].[MarriedID].[All]" dimensionUniqueName="[Range]" displayFolder="" count="2" memberValueDatatype="20" unbalanced="0"/>
    <cacheHierarchy uniqueName="[Range].[MaritalStatusID]" caption="MaritalStatusID" attribute="1" defaultMemberUniqueName="[Range].[MaritalStatusID].[All]" allUniqueName="[Range].[MaritalStatusID].[All]" dimensionUniqueName="[Range]" displayFolder="" count="2"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2" memberValueDatatype="20" unbalanced="0"/>
    <cacheHierarchy uniqueName="[Range].[DeptID]" caption="DeptID" attribute="1" defaultMemberUniqueName="[Range].[DeptID].[All]" allUniqueName="[Range].[DeptID].[All]" dimensionUniqueName="[Range]" displayFolder="" count="2" memberValueDatatype="20" unbalanced="0"/>
    <cacheHierarchy uniqueName="[Range].[PerfScoreID]" caption="PerfScoreID" attribute="1" defaultMemberUniqueName="[Range].[PerfScoreID].[All]" allUniqueName="[Range].[PerfScoreID].[All]" dimensionUniqueName="[Range]" displayFolder="" count="2"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cacheHierarchy uniqueName="[Range].[Salary]" caption="Salary" attribute="1" defaultMemberUniqueName="[Range].[Salary].[All]" allUniqueName="[Range].[Salary].[All]" dimensionUniqueName="[Range]" displayFolder="" count="2" memberValueDatatype="20" unbalanced="0"/>
    <cacheHierarchy uniqueName="[Range].[Termd]" caption="Termd" attribute="1" defaultMemberUniqueName="[Range].[Termd].[All]" allUniqueName="[Range].[Termd].[All]" dimensionUniqueName="[Range]" displayFolder="" count="2" memberValueDatatype="20" unbalanced="0"/>
    <cacheHierarchy uniqueName="[Range].[PositionID]" caption="PositionID" attribute="1" defaultMemberUniqueName="[Range].[PositionID].[All]" allUniqueName="[Range].[PositionID].[All]" dimensionUniqueName="[Range]" displayFolder="" count="2"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2" memberValueDatatype="20" unbalanced="0"/>
    <cacheHierarchy uniqueName="[Range].[DOB]" caption="DOB" attribute="1" defaultMemberUniqueName="[Range].[DOB].[All]" allUniqueName="[Range].[DOB].[All]" dimensionUniqueName="[Range]" displayFolder="" count="2" memberValueDatatype="130" unbalanced="0"/>
    <cacheHierarchy uniqueName="[Range].[Sex]" caption="Sex" attribute="1" defaultMemberUniqueName="[Range].[Sex].[All]" allUniqueName="[Range].[Sex].[All]" dimensionUniqueName="[Range]" displayFolder="" count="2" memberValueDatatype="130" unbalanced="0">
      <fieldsUsage count="2">
        <fieldUsage x="-1"/>
        <fieldUsage x="3"/>
      </fieldsUsage>
    </cacheHierarchy>
    <cacheHierarchy uniqueName="[Range].[MaritalDesc]" caption="MaritalDesc" attribute="1" defaultMemberUniqueName="[Range].[MaritalDesc].[All]" allUniqueName="[Range].[MaritalDesc].[All]" dimensionUniqueName="[Range]" displayFolder="" count="2"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1"/>
      </fieldsUsage>
    </cacheHierarchy>
    <cacheHierarchy uniqueName="[Range].[HispanicLatino]" caption="HispanicLatino" attribute="1" defaultMemberUniqueName="[Range].[HispanicLatino].[All]" allUniqueName="[Range].[HispanicLatino].[All]" dimensionUniqueName="[Range]" displayFolder="" count="2" memberValueDatatype="130" unbalanced="0"/>
    <cacheHierarchy uniqueName="[Range].[RaceDesc]" caption="RaceDesc" attribute="1" defaultMemberUniqueName="[Range].[RaceDesc].[All]" allUniqueName="[Range].[RaceDesc].[All]" dimensionUniqueName="[Range]" displayFolder="" count="2" memberValueDatatype="130" unbalanced="0"/>
    <cacheHierarchy uniqueName="[Range].[DateofHire]" caption="DateofHire" attribute="1" defaultMemberUniqueName="[Range].[DateofHire].[All]" allUniqueName="[Range].[DateofHire].[All]" dimensionUniqueName="[Range]" displayFolder="" count="2" memberValueDatatype="130" unbalanced="0"/>
    <cacheHierarchy uniqueName="[Range].[DateofTermination]" caption="DateofTermination" attribute="1" defaultMemberUniqueName="[Range].[DateofTermination].[All]" allUniqueName="[Range].[DateofTermination].[All]" dimensionUniqueName="[Range]" displayFolder="" count="2" memberValueDatatype="130" unbalanced="0"/>
    <cacheHierarchy uniqueName="[Range].[TermReason]" caption="TermReason" attribute="1" defaultMemberUniqueName="[Range].[TermReason].[All]" allUniqueName="[Range].[TermReason].[All]" dimensionUniqueName="[Range]" displayFolder="" count="2"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cacheHierarchy uniqueName="[Range].[ManagerID]" caption="ManagerID" attribute="1" defaultMemberUniqueName="[Range].[ManagerID].[All]" allUniqueName="[Range].[ManagerID].[All]" dimensionUniqueName="[Range]" displayFolder="" count="2"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cacheHierarchy uniqueName="[Range].[PerformanceScore]" caption="PerformanceScore" attribute="1" defaultMemberUniqueName="[Range].[PerformanceScore].[All]" allUniqueName="[Range].[PerformanceScore].[All]" dimensionUniqueName="[Range]" displayFolder="" count="2" memberValueDatatype="130" unbalanced="0"/>
    <cacheHierarchy uniqueName="[Range].[EngagementSurvey]" caption="EngagementSurvey" attribute="1" defaultMemberUniqueName="[Range].[EngagementSurvey].[All]" allUniqueName="[Range].[EngagementSurvey].[All]" dimensionUniqueName="[Range]" displayFolder="" count="2" memberValueDatatype="5" unbalanced="0"/>
    <cacheHierarchy uniqueName="[Range].[EmpSatisfaction]" caption="EmpSatisfaction" attribute="1" defaultMemberUniqueName="[Range].[EmpSatisfaction].[All]" allUniqueName="[Range].[EmpSatisfaction].[All]" dimensionUniqueName="[Range]" displayFolder="" count="2" memberValueDatatype="20" unbalanced="0"/>
    <cacheHierarchy uniqueName="[Range].[SpecialProjectsCount]" caption="SpecialProjectsCount" attribute="1" defaultMemberUniqueName="[Range].[SpecialProjectsCount].[All]" allUniqueName="[Range].[SpecialProjectsCount].[All]" dimensionUniqueName="[Range]" displayFolder="" count="2"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2" memberValueDatatype="130" unbalanced="0"/>
    <cacheHierarchy uniqueName="[Range].[DaysLateLast30]" caption="DaysLateLast30" attribute="1" defaultMemberUniqueName="[Range].[DaysLateLast30].[All]" allUniqueName="[Range].[DaysLateLast30].[All]" dimensionUniqueName="[Range]" displayFolder="" count="2" memberValueDatatype="20" unbalanced="0"/>
    <cacheHierarchy uniqueName="[Range].[Absences]" caption="Absences" attribute="1" defaultMemberUniqueName="[Range].[Absences].[All]" allUniqueName="[Range].[Absences].[All]" dimensionUniqueName="[Range]" displayFolder="" count="2" memberValueDatatype="20" unbalanced="0"/>
    <cacheHierarchy uniqueName="[Range].[Age]" caption="Age" attribute="1" defaultMemberUniqueName="[Range].[Age].[All]" allUniqueName="[Range].[Age].[All]" dimensionUniqueName="[Range]" displayFolder="" count="2" memberValueDatatype="130" unbalanced="0"/>
    <cacheHierarchy uniqueName="[Range].[MaritalDesc 2]" caption="MaritalDesc 2" attribute="1" defaultMemberUniqueName="[Range].[MaritalDesc 2].[All]" allUniqueName="[Range].[MaritalDesc 2].[All]" dimensionUniqueName="[Range]" displayFolder="" count="2" memberValueDatatype="130" unbalanced="0"/>
    <cacheHierarchy uniqueName="[Range 1].[EmpID]" caption="EmpID" attribute="1" defaultMemberUniqueName="[Range 1].[EmpID].[All]" allUniqueName="[Range 1].[EmpID].[All]" dimensionUniqueName="[Range 1]" displayFolder="" count="2" memberValueDatatype="20" unbalanced="0"/>
    <cacheHierarchy uniqueName="[Range 1].[Employee_Name]" caption="Employee_Name" attribute="1" defaultMemberUniqueName="[Range 1].[Employee_Name].[All]" allUniqueName="[Range 1].[Employee_Name].[All]" dimensionUniqueName="[Range 1]" displayFolder="" count="2" memberValueDatatype="130" unbalanced="0"/>
    <cacheHierarchy uniqueName="[Range 1].[MarriedID]" caption="MarriedID" attribute="1" defaultMemberUniqueName="[Range 1].[MarriedID].[All]" allUniqueName="[Range 1].[MarriedID].[All]" dimensionUniqueName="[Range 1]" displayFolder="" count="2" memberValueDatatype="20" unbalanced="0"/>
    <cacheHierarchy uniqueName="[Range 1].[MaritalStatusID]" caption="MaritalStatusID" attribute="1" defaultMemberUniqueName="[Range 1].[MaritalStatusID].[All]" allUniqueName="[Range 1].[MaritalStatusID].[All]" dimensionUniqueName="[Range 1]" displayFolder="" count="2" memberValueDatatype="20" unbalanced="0"/>
    <cacheHierarchy uniqueName="[Range 1].[GenderID]" caption="GenderID" attribute="1" defaultMemberUniqueName="[Range 1].[GenderID].[All]" allUniqueName="[Range 1].[GenderID].[All]" dimensionUniqueName="[Range 1]" displayFolder="" count="2" memberValueDatatype="20" unbalanced="0"/>
    <cacheHierarchy uniqueName="[Range 1].[EmpStatusID]" caption="EmpStatusID" attribute="1" defaultMemberUniqueName="[Range 1].[EmpStatusID].[All]" allUniqueName="[Range 1].[EmpStatusID].[All]" dimensionUniqueName="[Range 1]" displayFolder="" count="2" memberValueDatatype="20" unbalanced="0"/>
    <cacheHierarchy uniqueName="[Range 1].[DeptID]" caption="DeptID" attribute="1" defaultMemberUniqueName="[Range 1].[DeptID].[All]" allUniqueName="[Range 1].[DeptID].[All]" dimensionUniqueName="[Range 1]" displayFolder="" count="2" memberValueDatatype="20" unbalanced="0"/>
    <cacheHierarchy uniqueName="[Range 1].[PerfScoreID]" caption="PerfScoreID" attribute="1" defaultMemberUniqueName="[Range 1].[PerfScoreID].[All]" allUniqueName="[Range 1].[PerfScoreID].[All]" dimensionUniqueName="[Range 1]" displayFolder="" count="2" memberValueDatatype="20" unbalanced="0"/>
    <cacheHierarchy uniqueName="[Range 1].[FromDiversityJobFairID]" caption="FromDiversityJobFairID" attribute="1" defaultMemberUniqueName="[Range 1].[FromDiversityJobFairID].[All]" allUniqueName="[Range 1].[FromDiversityJobFairID].[All]" dimensionUniqueName="[Range 1]" displayFolder="" count="2" memberValueDatatype="20" unbalanced="0"/>
    <cacheHierarchy uniqueName="[Range 1].[Salary]" caption="Salary" attribute="1" defaultMemberUniqueName="[Range 1].[Salary].[All]" allUniqueName="[Range 1].[Salary].[All]" dimensionUniqueName="[Range 1]" displayFolder="" count="2" memberValueDatatype="20" unbalanced="0"/>
    <cacheHierarchy uniqueName="[Range 1].[Termd]" caption="Termd" attribute="1" defaultMemberUniqueName="[Range 1].[Termd].[All]" allUniqueName="[Range 1].[Termd].[All]" dimensionUniqueName="[Range 1]" displayFolder="" count="2" memberValueDatatype="20" unbalanced="0"/>
    <cacheHierarchy uniqueName="[Range 1].[PositionID]" caption="PositionID" attribute="1" defaultMemberUniqueName="[Range 1].[PositionID].[All]" allUniqueName="[Range 1].[PositionID].[All]" dimensionUniqueName="[Range 1]" displayFolder="" count="2" memberValueDatatype="20" unbalanced="0"/>
    <cacheHierarchy uniqueName="[Range 1].[Position]" caption="Position" attribute="1" defaultMemberUniqueName="[Range 1].[Position].[All]" allUniqueName="[Range 1].[Position].[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Zip]" caption="Zip" attribute="1" defaultMemberUniqueName="[Range 1].[Zip].[All]" allUniqueName="[Range 1].[Zip].[All]" dimensionUniqueName="[Range 1]" displayFolder="" count="2" memberValueDatatype="20" unbalanced="0"/>
    <cacheHierarchy uniqueName="[Range 1].[DOB]" caption="DOB" attribute="1" time="1" defaultMemberUniqueName="[Range 1].[DOB].[All]" allUniqueName="[Range 1].[DOB].[All]" dimensionUniqueName="[Range 1]" displayFolder="" count="2" memberValueDatatype="7" unbalanced="0"/>
    <cacheHierarchy uniqueName="[Range 1].[AGE]" caption="AGE" attribute="1" defaultMemberUniqueName="[Range 1].[AGE].[All]" allUniqueName="[Range 1].[AGE].[All]" dimensionUniqueName="[Range 1]" displayFolder="" count="2" memberValueDatatype="20" unbalanced="0"/>
    <cacheHierarchy uniqueName="[Range 1].[Sex]" caption="Sex" attribute="1" defaultMemberUniqueName="[Range 1].[Sex].[All]" allUniqueName="[Range 1].[Sex].[All]" dimensionUniqueName="[Range 1]" displayFolder="" count="2" memberValueDatatype="130" unbalanced="0"/>
    <cacheHierarchy uniqueName="[Range 1].[MaritalDesc]" caption="MaritalDesc" attribute="1" defaultMemberUniqueName="[Range 1].[MaritalDesc].[All]" allUniqueName="[Range 1].[MaritalDesc].[All]" dimensionUniqueName="[Range 1]" displayFolder="" count="2" memberValueDatatype="130" unbalanced="0"/>
    <cacheHierarchy uniqueName="[Range 1].[CitizenDesc]" caption="CitizenDesc" attribute="1" defaultMemberUniqueName="[Range 1].[CitizenDesc].[All]" allUniqueName="[Range 1].[CitizenDesc].[All]" dimensionUniqueName="[Range 1]" displayFolder="" count="2" memberValueDatatype="130" unbalanced="0"/>
    <cacheHierarchy uniqueName="[Range 1].[HispanicLatino]" caption="HispanicLatino" attribute="1" defaultMemberUniqueName="[Range 1].[HispanicLatino].[All]" allUniqueName="[Range 1].[HispanicLatino].[All]" dimensionUniqueName="[Range 1]" displayFolder="" count="2" memberValueDatatype="130" unbalanced="0"/>
    <cacheHierarchy uniqueName="[Range 1].[RaceDesc]" caption="RaceDesc" attribute="1" defaultMemberUniqueName="[Range 1].[RaceDesc].[All]" allUniqueName="[Range 1].[RaceDesc].[All]" dimensionUniqueName="[Range 1]" displayFolder="" count="2" memberValueDatatype="130" unbalanced="0"/>
    <cacheHierarchy uniqueName="[Range 1].[DateofHire]" caption="DateofHire" attribute="1" defaultMemberUniqueName="[Range 1].[DateofHire].[All]" allUniqueName="[Range 1].[DateofHire].[All]" dimensionUniqueName="[Range 1]" displayFolder="" count="2" memberValueDatatype="130" unbalanced="0"/>
    <cacheHierarchy uniqueName="[Range 1].[DateofTermination]" caption="DateofTermination" attribute="1" defaultMemberUniqueName="[Range 1].[DateofTermination].[All]" allUniqueName="[Range 1].[DateofTermination].[All]" dimensionUniqueName="[Range 1]" displayFolder="" count="2" memberValueDatatype="130" unbalanced="0"/>
    <cacheHierarchy uniqueName="[Range 1].[TermReason]" caption="TermReason" attribute="1" defaultMemberUniqueName="[Range 1].[TermReason].[All]" allUniqueName="[Range 1].[TermReason].[All]" dimensionUniqueName="[Range 1]" displayFolder="" count="2" memberValueDatatype="130" unbalanced="0"/>
    <cacheHierarchy uniqueName="[Range 1].[EmploymentStatus]" caption="EmploymentStatus" attribute="1" defaultMemberUniqueName="[Range 1].[EmploymentStatus].[All]" allUniqueName="[Range 1].[EmploymentStatus].[All]" dimensionUniqueName="[Range 1]" displayFolder="" count="2"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2"/>
      </fieldsUsage>
    </cacheHierarchy>
    <cacheHierarchy uniqueName="[Range 1].[ManagerName]" caption="ManagerName" attribute="1" defaultMemberUniqueName="[Range 1].[ManagerName].[All]" allUniqueName="[Range 1].[ManagerName].[All]" dimensionUniqueName="[Range 1]" displayFolder="" count="2" memberValueDatatype="130" unbalanced="0"/>
    <cacheHierarchy uniqueName="[Range 1].[ManagerID]" caption="ManagerID" attribute="1" defaultMemberUniqueName="[Range 1].[ManagerID].[All]" allUniqueName="[Range 1].[ManagerID].[All]" dimensionUniqueName="[Range 1]" displayFolder="" count="2" memberValueDatatype="20" unbalanced="0"/>
    <cacheHierarchy uniqueName="[Range 1].[RecruitmentSource]" caption="RecruitmentSource" attribute="1" defaultMemberUniqueName="[Range 1].[RecruitmentSource].[All]" allUniqueName="[Range 1].[RecruitmentSource].[All]" dimensionUniqueName="[Range 1]" displayFolder="" count="2" memberValueDatatype="130" unbalanced="0"/>
    <cacheHierarchy uniqueName="[Range 1].[PerformanceScore]" caption="PerformanceScore" attribute="1" defaultMemberUniqueName="[Range 1].[PerformanceScore].[All]" allUniqueName="[Range 1].[PerformanceScore].[All]" dimensionUniqueName="[Range 1]" displayFolder="" count="2" memberValueDatatype="130" unbalanced="0"/>
    <cacheHierarchy uniqueName="[Range 1].[EngagementSurvey]" caption="EngagementSurvey" attribute="1" defaultMemberUniqueName="[Range 1].[EngagementSurvey].[All]" allUniqueName="[Range 1].[EngagementSurvey].[All]" dimensionUniqueName="[Range 1]" displayFolder="" count="2" memberValueDatatype="5" unbalanced="0"/>
    <cacheHierarchy uniqueName="[Range 1].[EmpSatisfaction]" caption="EmpSatisfaction" attribute="1" defaultMemberUniqueName="[Range 1].[EmpSatisfaction].[All]" allUniqueName="[Range 1].[EmpSatisfaction].[All]" dimensionUniqueName="[Range 1]" displayFolder="" count="2" memberValueDatatype="20" unbalanced="0"/>
    <cacheHierarchy uniqueName="[Range 1].[SpecialProjectsCount]" caption="SpecialProjectsCount" attribute="1" defaultMemberUniqueName="[Range 1].[SpecialProjectsCount].[All]" allUniqueName="[Range 1].[SpecialProjectsCount].[All]" dimensionUniqueName="[Range 1]" displayFolder="" count="2"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2" memberValueDatatype="130" unbalanced="0"/>
    <cacheHierarchy uniqueName="[Range 1].[DaysLateLast30]" caption="DaysLateLast30" attribute="1" defaultMemberUniqueName="[Range 1].[DaysLateLast30].[All]" allUniqueName="[Range 1].[DaysLateLast30].[All]" dimensionUniqueName="[Range 1]" displayFolder="" count="2" memberValueDatatype="20" unbalanced="0"/>
    <cacheHierarchy uniqueName="[Range 1].[Absences]" caption="Absences" attribute="1" defaultMemberUniqueName="[Range 1].[Absences].[All]" allUniqueName="[Range 1].[Absences].[All]" dimensionUniqueName="[Range 1]"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hidden="1">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oneField="1" hidden="1">
      <fieldsUsage count="1">
        <fieldUsage x="0"/>
      </fieldsUsage>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505787038" backgroundQuery="1" createdVersion="8" refreshedVersion="8" minRefreshableVersion="3" recordCount="0" supportSubquery="1" supportAdvancedDrill="1" xr:uid="{F0AE9524-679F-43AA-A575-DA5BCAAAF178}">
  <cacheSource type="external" connectionId="1"/>
  <cacheFields count="5">
    <cacheField name="[Range].[CitizenDesc].[CitizenDesc]" caption="CitizenDesc" numFmtId="0" hierarchy="18" level="1">
      <sharedItems count="3">
        <s v="Eligible NonCitizen"/>
        <s v="Non-Citizen"/>
        <s v="US Citizen"/>
      </sharedItems>
    </cacheField>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2" memberValueDatatype="20" unbalanced="0"/>
    <cacheHierarchy uniqueName="[Range].[Employee_Name]" caption="Employee_Name" attribute="1" defaultMemberUniqueName="[Range].[Employee_Name].[All]" allUniqueName="[Range].[Employee_Name].[All]" dimensionUniqueName="[Range]" displayFolder="" count="2" memberValueDatatype="130" unbalanced="0"/>
    <cacheHierarchy uniqueName="[Range].[MarriedID]" caption="MarriedID" attribute="1" defaultMemberUniqueName="[Range].[MarriedID].[All]" allUniqueName="[Range].[MarriedID].[All]" dimensionUniqueName="[Range]" displayFolder="" count="2" memberValueDatatype="20" unbalanced="0"/>
    <cacheHierarchy uniqueName="[Range].[MaritalStatusID]" caption="MaritalStatusID" attribute="1" defaultMemberUniqueName="[Range].[MaritalStatusID].[All]" allUniqueName="[Range].[MaritalStatusID].[All]" dimensionUniqueName="[Range]" displayFolder="" count="2"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2" memberValueDatatype="20" unbalanced="0"/>
    <cacheHierarchy uniqueName="[Range].[DeptID]" caption="DeptID" attribute="1" defaultMemberUniqueName="[Range].[DeptID].[All]" allUniqueName="[Range].[DeptID].[All]" dimensionUniqueName="[Range]" displayFolder="" count="2" memberValueDatatype="20" unbalanced="0"/>
    <cacheHierarchy uniqueName="[Range].[PerfScoreID]" caption="PerfScoreID" attribute="1" defaultMemberUniqueName="[Range].[PerfScoreID].[All]" allUniqueName="[Range].[PerfScoreID].[All]" dimensionUniqueName="[Range]" displayFolder="" count="2"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cacheHierarchy uniqueName="[Range].[Salary]" caption="Salary" attribute="1" defaultMemberUniqueName="[Range].[Salary].[All]" allUniqueName="[Range].[Salary].[All]" dimensionUniqueName="[Range]" displayFolder="" count="2" memberValueDatatype="20" unbalanced="0"/>
    <cacheHierarchy uniqueName="[Range].[Termd]" caption="Termd" attribute="1" defaultMemberUniqueName="[Range].[Termd].[All]" allUniqueName="[Range].[Termd].[All]" dimensionUniqueName="[Range]" displayFolder="" count="2" memberValueDatatype="20" unbalanced="0"/>
    <cacheHierarchy uniqueName="[Range].[PositionID]" caption="PositionID" attribute="1" defaultMemberUniqueName="[Range].[PositionID].[All]" allUniqueName="[Range].[PositionID].[All]" dimensionUniqueName="[Range]" displayFolder="" count="2"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2" memberValueDatatype="20" unbalanced="0"/>
    <cacheHierarchy uniqueName="[Range].[DOB]" caption="DOB" attribute="1" defaultMemberUniqueName="[Range].[DOB].[All]" allUniqueName="[Range].[DOB].[All]" dimensionUniqueName="[Range]" displayFolder="" count="2" memberValueDatatype="130" unbalanced="0"/>
    <cacheHierarchy uniqueName="[Range].[Sex]" caption="Sex" attribute="1" defaultMemberUniqueName="[Range].[Sex].[All]" allUniqueName="[Range].[Sex].[All]" dimensionUniqueName="[Range]" displayFolder="" count="2" memberValueDatatype="130" unbalanced="0">
      <fieldsUsage count="2">
        <fieldUsage x="-1"/>
        <fieldUsage x="4"/>
      </fieldsUsage>
    </cacheHierarchy>
    <cacheHierarchy uniqueName="[Range].[MaritalDesc]" caption="MaritalDesc" attribute="1" defaultMemberUniqueName="[Range].[MaritalDesc].[All]" allUniqueName="[Range].[MaritalDesc].[All]" dimensionUniqueName="[Range]" displayFolder="" count="2"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0"/>
      </fieldsUsage>
    </cacheHierarchy>
    <cacheHierarchy uniqueName="[Range].[HispanicLatino]" caption="HispanicLatino" attribute="1" defaultMemberUniqueName="[Range].[HispanicLatino].[All]" allUniqueName="[Range].[HispanicLatino].[All]" dimensionUniqueName="[Range]" displayFolder="" count="2" memberValueDatatype="130" unbalanced="0"/>
    <cacheHierarchy uniqueName="[Range].[RaceDesc]" caption="RaceDesc" attribute="1" defaultMemberUniqueName="[Range].[RaceDesc].[All]" allUniqueName="[Range].[RaceDesc].[All]" dimensionUniqueName="[Range]" displayFolder="" count="2" memberValueDatatype="130" unbalanced="0"/>
    <cacheHierarchy uniqueName="[Range].[DateofHire]" caption="DateofHire" attribute="1" defaultMemberUniqueName="[Range].[DateofHire].[All]" allUniqueName="[Range].[DateofHire].[All]" dimensionUniqueName="[Range]" displayFolder="" count="2" memberValueDatatype="130" unbalanced="0"/>
    <cacheHierarchy uniqueName="[Range].[DateofTermination]" caption="DateofTermination" attribute="1" defaultMemberUniqueName="[Range].[DateofTermination].[All]" allUniqueName="[Range].[DateofTermination].[All]" dimensionUniqueName="[Range]" displayFolder="" count="2" memberValueDatatype="130" unbalanced="0"/>
    <cacheHierarchy uniqueName="[Range].[TermReason]" caption="TermReason" attribute="1" defaultMemberUniqueName="[Range].[TermReason].[All]" allUniqueName="[Range].[TermReason].[All]" dimensionUniqueName="[Range]" displayFolder="" count="2"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cacheHierarchy uniqueName="[Range].[ManagerID]" caption="ManagerID" attribute="1" defaultMemberUniqueName="[Range].[ManagerID].[All]" allUniqueName="[Range].[ManagerID].[All]" dimensionUniqueName="[Range]" displayFolder="" count="2"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cacheHierarchy uniqueName="[Range].[PerformanceScore]" caption="PerformanceScore" attribute="1" defaultMemberUniqueName="[Range].[PerformanceScore].[All]" allUniqueName="[Range].[PerformanceScore].[All]" dimensionUniqueName="[Range]" displayFolder="" count="2" memberValueDatatype="130" unbalanced="0"/>
    <cacheHierarchy uniqueName="[Range].[EngagementSurvey]" caption="EngagementSurvey" attribute="1" defaultMemberUniqueName="[Range].[EngagementSurvey].[All]" allUniqueName="[Range].[EngagementSurvey].[All]" dimensionUniqueName="[Range]" displayFolder="" count="2" memberValueDatatype="5" unbalanced="0"/>
    <cacheHierarchy uniqueName="[Range].[EmpSatisfaction]" caption="EmpSatisfaction" attribute="1" defaultMemberUniqueName="[Range].[EmpSatisfaction].[All]" allUniqueName="[Range].[EmpSatisfaction].[All]" dimensionUniqueName="[Range]" displayFolder="" count="2" memberValueDatatype="20" unbalanced="0"/>
    <cacheHierarchy uniqueName="[Range].[SpecialProjectsCount]" caption="SpecialProjectsCount" attribute="1" defaultMemberUniqueName="[Range].[SpecialProjectsCount].[All]" allUniqueName="[Range].[SpecialProjectsCount].[All]" dimensionUniqueName="[Range]" displayFolder="" count="2"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2" memberValueDatatype="130" unbalanced="0"/>
    <cacheHierarchy uniqueName="[Range].[DaysLateLast30]" caption="DaysLateLast30" attribute="1" defaultMemberUniqueName="[Range].[DaysLateLast30].[All]" allUniqueName="[Range].[DaysLateLast30].[All]" dimensionUniqueName="[Range]" displayFolder="" count="2" memberValueDatatype="20" unbalanced="0"/>
    <cacheHierarchy uniqueName="[Range].[Absences]" caption="Absences" attribute="1" defaultMemberUniqueName="[Range].[Absences].[All]" allUniqueName="[Range].[Absences].[All]" dimensionUniqueName="[Range]" displayFolder="" count="2" memberValueDatatype="20" unbalanced="0"/>
    <cacheHierarchy uniqueName="[Range].[Age]" caption="Age" attribute="1" defaultMemberUniqueName="[Range].[Age].[All]" allUniqueName="[Range].[Age].[All]" dimensionUniqueName="[Range]" displayFolder="" count="2" memberValueDatatype="130" unbalanced="0"/>
    <cacheHierarchy uniqueName="[Range].[MaritalDesc 2]" caption="MaritalDesc 2" attribute="1" defaultMemberUniqueName="[Range].[MaritalDesc 2].[All]" allUniqueName="[Range].[MaritalDesc 2].[All]" dimensionUniqueName="[Range]" displayFolder="" count="2" memberValueDatatype="130" unbalanced="0"/>
    <cacheHierarchy uniqueName="[Range 1].[EmpID]" caption="EmpID" attribute="1" defaultMemberUniqueName="[Range 1].[EmpID].[All]" allUniqueName="[Range 1].[EmpID].[All]" dimensionUniqueName="[Range 1]" displayFolder="" count="2" memberValueDatatype="20" unbalanced="0"/>
    <cacheHierarchy uniqueName="[Range 1].[Employee_Name]" caption="Employee_Name" attribute="1" defaultMemberUniqueName="[Range 1].[Employee_Name].[All]" allUniqueName="[Range 1].[Employee_Name].[All]" dimensionUniqueName="[Range 1]" displayFolder="" count="2" memberValueDatatype="130" unbalanced="0"/>
    <cacheHierarchy uniqueName="[Range 1].[MarriedID]" caption="MarriedID" attribute="1" defaultMemberUniqueName="[Range 1].[MarriedID].[All]" allUniqueName="[Range 1].[MarriedID].[All]" dimensionUniqueName="[Range 1]" displayFolder="" count="2" memberValueDatatype="20" unbalanced="0"/>
    <cacheHierarchy uniqueName="[Range 1].[MaritalStatusID]" caption="MaritalStatusID" attribute="1" defaultMemberUniqueName="[Range 1].[MaritalStatusID].[All]" allUniqueName="[Range 1].[MaritalStatusID].[All]" dimensionUniqueName="[Range 1]" displayFolder="" count="2" memberValueDatatype="20" unbalanced="0"/>
    <cacheHierarchy uniqueName="[Range 1].[GenderID]" caption="GenderID" attribute="1" defaultMemberUniqueName="[Range 1].[GenderID].[All]" allUniqueName="[Range 1].[GenderID].[All]" dimensionUniqueName="[Range 1]" displayFolder="" count="2" memberValueDatatype="20" unbalanced="0"/>
    <cacheHierarchy uniqueName="[Range 1].[EmpStatusID]" caption="EmpStatusID" attribute="1" defaultMemberUniqueName="[Range 1].[EmpStatusID].[All]" allUniqueName="[Range 1].[EmpStatusID].[All]" dimensionUniqueName="[Range 1]" displayFolder="" count="2" memberValueDatatype="20" unbalanced="0"/>
    <cacheHierarchy uniqueName="[Range 1].[DeptID]" caption="DeptID" attribute="1" defaultMemberUniqueName="[Range 1].[DeptID].[All]" allUniqueName="[Range 1].[DeptID].[All]" dimensionUniqueName="[Range 1]" displayFolder="" count="2" memberValueDatatype="20" unbalanced="0"/>
    <cacheHierarchy uniqueName="[Range 1].[PerfScoreID]" caption="PerfScoreID" attribute="1" defaultMemberUniqueName="[Range 1].[PerfScoreID].[All]" allUniqueName="[Range 1].[PerfScoreID].[All]" dimensionUniqueName="[Range 1]" displayFolder="" count="2" memberValueDatatype="20" unbalanced="0"/>
    <cacheHierarchy uniqueName="[Range 1].[FromDiversityJobFairID]" caption="FromDiversityJobFairID" attribute="1" defaultMemberUniqueName="[Range 1].[FromDiversityJobFairID].[All]" allUniqueName="[Range 1].[FromDiversityJobFairID].[All]" dimensionUniqueName="[Range 1]" displayFolder="" count="2" memberValueDatatype="20" unbalanced="0"/>
    <cacheHierarchy uniqueName="[Range 1].[Salary]" caption="Salary" attribute="1" defaultMemberUniqueName="[Range 1].[Salary].[All]" allUniqueName="[Range 1].[Salary].[All]" dimensionUniqueName="[Range 1]" displayFolder="" count="2" memberValueDatatype="20" unbalanced="0"/>
    <cacheHierarchy uniqueName="[Range 1].[Termd]" caption="Termd" attribute="1" defaultMemberUniqueName="[Range 1].[Termd].[All]" allUniqueName="[Range 1].[Termd].[All]" dimensionUniqueName="[Range 1]" displayFolder="" count="2" memberValueDatatype="20" unbalanced="0"/>
    <cacheHierarchy uniqueName="[Range 1].[PositionID]" caption="PositionID" attribute="1" defaultMemberUniqueName="[Range 1].[PositionID].[All]" allUniqueName="[Range 1].[PositionID].[All]" dimensionUniqueName="[Range 1]" displayFolder="" count="2" memberValueDatatype="20" unbalanced="0"/>
    <cacheHierarchy uniqueName="[Range 1].[Position]" caption="Position" attribute="1" defaultMemberUniqueName="[Range 1].[Position].[All]" allUniqueName="[Range 1].[Position].[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Zip]" caption="Zip" attribute="1" defaultMemberUniqueName="[Range 1].[Zip].[All]" allUniqueName="[Range 1].[Zip].[All]" dimensionUniqueName="[Range 1]" displayFolder="" count="2" memberValueDatatype="20" unbalanced="0"/>
    <cacheHierarchy uniqueName="[Range 1].[DOB]" caption="DOB" attribute="1" time="1" defaultMemberUniqueName="[Range 1].[DOB].[All]" allUniqueName="[Range 1].[DOB].[All]" dimensionUniqueName="[Range 1]" displayFolder="" count="2" memberValueDatatype="7" unbalanced="0"/>
    <cacheHierarchy uniqueName="[Range 1].[AGE]" caption="AGE" attribute="1" defaultMemberUniqueName="[Range 1].[AGE].[All]" allUniqueName="[Range 1].[AGE].[All]" dimensionUniqueName="[Range 1]" displayFolder="" count="2" memberValueDatatype="20" unbalanced="0"/>
    <cacheHierarchy uniqueName="[Range 1].[Sex]" caption="Sex" attribute="1" defaultMemberUniqueName="[Range 1].[Sex].[All]" allUniqueName="[Range 1].[Sex].[All]" dimensionUniqueName="[Range 1]" displayFolder="" count="2" memberValueDatatype="130" unbalanced="0"/>
    <cacheHierarchy uniqueName="[Range 1].[MaritalDesc]" caption="MaritalDesc" attribute="1" defaultMemberUniqueName="[Range 1].[MaritalDesc].[All]" allUniqueName="[Range 1].[MaritalDesc].[All]" dimensionUniqueName="[Range 1]" displayFolder="" count="2" memberValueDatatype="130" unbalanced="0"/>
    <cacheHierarchy uniqueName="[Range 1].[CitizenDesc]" caption="CitizenDesc" attribute="1" defaultMemberUniqueName="[Range 1].[CitizenDesc].[All]" allUniqueName="[Range 1].[CitizenDesc].[All]" dimensionUniqueName="[Range 1]" displayFolder="" count="2" memberValueDatatype="130" unbalanced="0"/>
    <cacheHierarchy uniqueName="[Range 1].[HispanicLatino]" caption="HispanicLatino" attribute="1" defaultMemberUniqueName="[Range 1].[HispanicLatino].[All]" allUniqueName="[Range 1].[HispanicLatino].[All]" dimensionUniqueName="[Range 1]" displayFolder="" count="2" memberValueDatatype="130" unbalanced="0"/>
    <cacheHierarchy uniqueName="[Range 1].[RaceDesc]" caption="RaceDesc" attribute="1" defaultMemberUniqueName="[Range 1].[RaceDesc].[All]" allUniqueName="[Range 1].[RaceDesc].[All]" dimensionUniqueName="[Range 1]" displayFolder="" count="2" memberValueDatatype="130" unbalanced="0"/>
    <cacheHierarchy uniqueName="[Range 1].[DateofHire]" caption="DateofHire" attribute="1" defaultMemberUniqueName="[Range 1].[DateofHire].[All]" allUniqueName="[Range 1].[DateofHire].[All]" dimensionUniqueName="[Range 1]" displayFolder="" count="2" memberValueDatatype="130" unbalanced="0"/>
    <cacheHierarchy uniqueName="[Range 1].[DateofTermination]" caption="DateofTermination" attribute="1" defaultMemberUniqueName="[Range 1].[DateofTermination].[All]" allUniqueName="[Range 1].[DateofTermination].[All]" dimensionUniqueName="[Range 1]" displayFolder="" count="2" memberValueDatatype="130" unbalanced="0"/>
    <cacheHierarchy uniqueName="[Range 1].[TermReason]" caption="TermReason" attribute="1" defaultMemberUniqueName="[Range 1].[TermReason].[All]" allUniqueName="[Range 1].[TermReason].[All]" dimensionUniqueName="[Range 1]" displayFolder="" count="2" memberValueDatatype="130" unbalanced="0"/>
    <cacheHierarchy uniqueName="[Range 1].[EmploymentStatus]" caption="EmploymentStatus" attribute="1" defaultMemberUniqueName="[Range 1].[EmploymentStatus].[All]" allUniqueName="[Range 1].[EmploymentStatus].[All]" dimensionUniqueName="[Range 1]" displayFolder="" count="2"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3"/>
      </fieldsUsage>
    </cacheHierarchy>
    <cacheHierarchy uniqueName="[Range 1].[ManagerName]" caption="ManagerName" attribute="1" defaultMemberUniqueName="[Range 1].[ManagerName].[All]" allUniqueName="[Range 1].[ManagerName].[All]" dimensionUniqueName="[Range 1]" displayFolder="" count="2" memberValueDatatype="130" unbalanced="0"/>
    <cacheHierarchy uniqueName="[Range 1].[ManagerID]" caption="ManagerID" attribute="1" defaultMemberUniqueName="[Range 1].[ManagerID].[All]" allUniqueName="[Range 1].[ManagerID].[All]" dimensionUniqueName="[Range 1]" displayFolder="" count="2" memberValueDatatype="20" unbalanced="0"/>
    <cacheHierarchy uniqueName="[Range 1].[RecruitmentSource]" caption="RecruitmentSource" attribute="1" defaultMemberUniqueName="[Range 1].[RecruitmentSource].[All]" allUniqueName="[Range 1].[RecruitmentSource].[All]" dimensionUniqueName="[Range 1]" displayFolder="" count="2" memberValueDatatype="130" unbalanced="0"/>
    <cacheHierarchy uniqueName="[Range 1].[PerformanceScore]" caption="PerformanceScore" attribute="1" defaultMemberUniqueName="[Range 1].[PerformanceScore].[All]" allUniqueName="[Range 1].[PerformanceScore].[All]" dimensionUniqueName="[Range 1]" displayFolder="" count="2" memberValueDatatype="130" unbalanced="0"/>
    <cacheHierarchy uniqueName="[Range 1].[EngagementSurvey]" caption="EngagementSurvey" attribute="1" defaultMemberUniqueName="[Range 1].[EngagementSurvey].[All]" allUniqueName="[Range 1].[EngagementSurvey].[All]" dimensionUniqueName="[Range 1]" displayFolder="" count="2" memberValueDatatype="5" unbalanced="0"/>
    <cacheHierarchy uniqueName="[Range 1].[EmpSatisfaction]" caption="EmpSatisfaction" attribute="1" defaultMemberUniqueName="[Range 1].[EmpSatisfaction].[All]" allUniqueName="[Range 1].[EmpSatisfaction].[All]" dimensionUniqueName="[Range 1]" displayFolder="" count="2" memberValueDatatype="20" unbalanced="0"/>
    <cacheHierarchy uniqueName="[Range 1].[SpecialProjectsCount]" caption="SpecialProjectsCount" attribute="1" defaultMemberUniqueName="[Range 1].[SpecialProjectsCount].[All]" allUniqueName="[Range 1].[SpecialProjectsCount].[All]" dimensionUniqueName="[Range 1]" displayFolder="" count="2"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2" memberValueDatatype="130" unbalanced="0"/>
    <cacheHierarchy uniqueName="[Range 1].[DaysLateLast30]" caption="DaysLateLast30" attribute="1" defaultMemberUniqueName="[Range 1].[DaysLateLast30].[All]" allUniqueName="[Range 1].[DaysLateLast30].[All]" dimensionUniqueName="[Range 1]" displayFolder="" count="2" memberValueDatatype="20" unbalanced="0"/>
    <cacheHierarchy uniqueName="[Range 1].[Absences]" caption="Absences" attribute="1" defaultMemberUniqueName="[Range 1].[Absences].[All]" allUniqueName="[Range 1].[Absences].[All]" dimensionUniqueName="[Range 1]"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78.884468055556" backgroundQuery="1" createdVersion="3" refreshedVersion="8" minRefreshableVersion="3" recordCount="0" supportSubquery="1" supportAdvancedDrill="1" xr:uid="{466FDB45-64C6-47E7-828B-BD9C3881EA99}">
  <cacheSource type="external" connectionId="1">
    <extLst>
      <ext xmlns:x14="http://schemas.microsoft.com/office/spreadsheetml/2009/9/main" uri="{F057638F-6D5F-4e77-A914-E7F072B9BCA8}">
        <x14:sourceConnection name="ThisWorkbookDataModel"/>
      </ext>
    </extLst>
  </cacheSource>
  <cacheFields count="0"/>
  <cacheHierarchies count="86">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0"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2"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hidden="1">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5516717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4907411" backgroundQuery="1" createdVersion="8" refreshedVersion="8" minRefreshableVersion="3" recordCount="0" supportSubquery="1" supportAdvancedDrill="1" xr:uid="{8C7BA859-6DEC-497B-801E-4660BF2D6E33}">
  <cacheSource type="external" connectionId="1"/>
  <cacheFields count="6">
    <cacheField name="[Range].[Position].[Position]" caption="Position" numFmtId="0" hierarchy="12" level="1">
      <sharedItems count="9">
        <s v="Administrative Assistant"/>
        <s v="Area Sales Manager"/>
        <s v="Database Administrator"/>
        <s v="Principal Data Architect"/>
        <s v="Production Manager"/>
        <s v="Production Technician I"/>
        <s v="Production Technician II"/>
        <s v="Sales Manager"/>
        <s v="Software Engineer"/>
      </sharedItems>
    </cacheField>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5"/>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3"/>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4"/>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5949073" backgroundQuery="1" createdVersion="8" refreshedVersion="8" minRefreshableVersion="3" recordCount="0" supportSubquery="1" supportAdvancedDrill="1" xr:uid="{C6C60365-1E97-461B-8E22-B9B2759CBA9B}">
  <cacheSource type="external" connectionId="1"/>
  <cacheFields count="6">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Department].[Department]" caption="Department" numFmtId="0" hierarchy="25" level="1">
      <sharedItems count="5">
        <s v="Admin Offices"/>
        <s v="IT/IS"/>
        <s v="Production"/>
        <s v="Sales"/>
        <s v="Software Engineering"/>
      </sharedItems>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5"/>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3"/>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4"/>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6527781" backgroundQuery="1" createdVersion="8" refreshedVersion="8" minRefreshableVersion="3" recordCount="0" supportSubquery="1" supportAdvancedDrill="1" xr:uid="{3D3D341F-13F4-442D-9319-FC93DD5E2DDF}">
  <cacheSource type="external" connectionId="1"/>
  <cacheFields count="4">
    <cacheField name="[Range].[Sex].[Sex]" caption="Sex" numFmtId="0" hierarchy="16" level="1">
      <sharedItems count="1">
        <s v="F"/>
      </sharedItems>
    </cacheField>
    <cacheField name="[Measures].[Count of Salary]" caption="Count of Salary" numFmtId="0" hierarchy="82" level="32767"/>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0"/>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2"/>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3"/>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hidden="1">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6874997" backgroundQuery="1" createdVersion="8" refreshedVersion="8" minRefreshableVersion="3" recordCount="0" supportSubquery="1" supportAdvancedDrill="1" xr:uid="{A5F028D2-002D-416B-9F05-4AC9B7175E9D}">
  <cacheSource type="external" connectionId="1"/>
  <cacheFields count="4">
    <cacheField name="[Measures].[Average of EmpSatisfaction]" caption="Average of EmpSatisfaction" numFmtId="0" hierarchy="84" level="32767"/>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3"/>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1"/>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2"/>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hidden="1">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722222" backgroundQuery="1" createdVersion="8" refreshedVersion="8" minRefreshableVersion="3" recordCount="0" supportSubquery="1" supportAdvancedDrill="1" xr:uid="{343F5609-4A39-40DC-BDF3-36C379E75075}">
  <cacheSource type="external" connectionId="1"/>
  <cacheFields count="6">
    <cacheField name="[Measures].[Count of EmploymentStatus]" caption="Count of EmploymentStatus" numFmtId="0" hierarchy="78" level="32767"/>
    <cacheField name="[Range].[MaritalDesc].[MaritalDesc]" caption="MaritalDesc" numFmtId="0" hierarchy="17" level="1">
      <sharedItems count="5">
        <s v="Divorced"/>
        <s v="Married"/>
        <s v="Separated"/>
        <s v="Single"/>
        <s v="Widowed"/>
      </sharedItems>
    </cacheField>
    <cacheField name="[Range].[EmploymentStatus].[EmploymentStatus]" caption="EmploymentStatus" numFmtId="0" hierarchy="24" level="1">
      <sharedItems containsSemiMixedTypes="0" containsNonDate="0" containsString="0"/>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5"/>
      </fieldsUsage>
    </cacheHierarchy>
    <cacheHierarchy uniqueName="[Range].[MaritalDesc]" caption="MaritalDesc" attribute="1" defaultMemberUniqueName="[Range].[MaritalDesc].[All]" allUniqueName="[Range].[MaritalDesc].[All]" dimensionUniqueName="[Range]" displayFolder="" count="2" memberValueDatatype="130" unbalanced="0">
      <fieldsUsage count="2">
        <fieldUsage x="-1"/>
        <fieldUsage x="1"/>
      </fieldsUsage>
    </cacheHierarchy>
    <cacheHierarchy uniqueName="[Range].[CitizenDesc]" caption="CitizenDesc" attribute="1" defaultMemberUniqueName="[Range].[CitizenDesc].[All]" allUniqueName="[Range].[CitizenDesc].[All]" dimensionUniqueName="[Range]" displayFolder="" count="2" memberValueDatatype="130" unbalanced="0">
      <fieldsUsage count="2">
        <fieldUsage x="-1"/>
        <fieldUsage x="3"/>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4"/>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7569444" backgroundQuery="1" createdVersion="8" refreshedVersion="8" minRefreshableVersion="3" recordCount="0" supportSubquery="1" supportAdvancedDrill="1" xr:uid="{C01B48F2-B04E-44A2-9C2A-69FC0222B602}">
  <cacheSource type="external" connectionId="1"/>
  <cacheFields count="4">
    <cacheField name="[Measures].[Count of EmploymentStatus]" caption="Count of EmploymentStatus" numFmtId="0" hierarchy="78" level="32767"/>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3"/>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1"/>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2"/>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7800928" backgroundQuery="1" createdVersion="8" refreshedVersion="8" minRefreshableVersion="3" recordCount="0" supportSubquery="1" supportAdvancedDrill="1" xr:uid="{0F3859BC-9934-45E1-833B-BDC31D369279}">
  <cacheSource type="external" connectionId="1"/>
  <cacheFields count="5">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4"/>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2"/>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3"/>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5093.455248032406" backgroundQuery="1" createdVersion="8" refreshedVersion="8" minRefreshableVersion="3" recordCount="0" supportSubquery="1" supportAdvancedDrill="1" xr:uid="{66288E29-0C11-4699-BC06-685E84E1D930}">
  <cacheSource type="external" connectionId="1"/>
  <cacheFields count="5">
    <cacheField name="[Measures].[Count of EmploymentStatus]" caption="Count of EmploymentStatus" numFmtId="0" hierarchy="78" level="32767"/>
    <cacheField name="[Range].[EmploymentStatus].[EmploymentStatus]" caption="EmploymentStatus" numFmtId="0" hierarchy="24" level="1">
      <sharedItems containsSemiMixedTypes="0" containsNonDate="0" containsString="0"/>
    </cacheField>
    <cacheField name="[Range].[CitizenDesc].[CitizenDesc]" caption="CitizenDesc" numFmtId="0" hierarchy="18" level="1">
      <sharedItems containsSemiMixedTypes="0" containsNonDate="0" containsString="0"/>
    </cacheField>
    <cacheField name="[Range 1].[Department].[Department]" caption="Department" numFmtId="0" hierarchy="64" level="1">
      <sharedItems containsSemiMixedTypes="0" containsNonDate="0" containsString="0"/>
    </cacheField>
    <cacheField name="[Range].[Sex].[Sex]" caption="Sex" numFmtId="0" hierarchy="16" level="1">
      <sharedItems containsSemiMixedTypes="0" containsNonDate="0" containsString="0"/>
    </cacheField>
  </cacheFields>
  <cacheHierarchies count="88">
    <cacheHierarchy uniqueName="[Range].[EmpID]" caption="EmpID" attribute="1" defaultMemberUniqueName="[Range].[EmpID].[All]" allUniqueName="[Range].[EmpID].[All]" dimensionUniqueName="[Range]"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4"/>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2" memberValueDatatype="130" unbalanced="0">
      <fieldsUsage count="2">
        <fieldUsage x="-1"/>
        <fieldUsage x="2"/>
      </fieldsUsage>
    </cacheHierarchy>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13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13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MaritalDesc 2]" caption="MaritalDesc 2" attribute="1" defaultMemberUniqueName="[Range].[MaritalDesc 2].[All]" allUniqueName="[Range].[MaritalDesc 2].[All]" dimensionUniqueName="[Range]" displayFolder="" count="0" memberValueDatatype="130" unbalanced="0"/>
    <cacheHierarchy uniqueName="[Range 1].[EmpID]" caption="EmpID" attribute="1" defaultMemberUniqueName="[Range 1].[EmpID].[All]" allUniqueName="[Range 1].[EmpID].[All]" dimensionUniqueName="[Range 1]" displayFolder="" count="0" memberValueDatatype="20" unbalanced="0"/>
    <cacheHierarchy uniqueName="[Range 1].[Employee_Name]" caption="Employee_Name" attribute="1" defaultMemberUniqueName="[Range 1].[Employee_Name].[All]" allUniqueName="[Range 1].[Employee_Name].[All]" dimensionUniqueName="[Range 1]" displayFolder="" count="0" memberValueDatatype="130" unbalanced="0"/>
    <cacheHierarchy uniqueName="[Range 1].[MarriedID]" caption="MarriedID" attribute="1" defaultMemberUniqueName="[Range 1].[MarriedID].[All]" allUniqueName="[Range 1].[MarriedID].[All]" dimensionUniqueName="[Range 1]" displayFolder="" count="0" memberValueDatatype="20" unbalanced="0"/>
    <cacheHierarchy uniqueName="[Range 1].[MaritalStatusID]" caption="MaritalStatusID" attribute="1" defaultMemberUniqueName="[Range 1].[MaritalStatusID].[All]" allUniqueName="[Range 1].[MaritalStatusID].[All]" dimensionUniqueName="[Range 1]" displayFolder="" count="0" memberValueDatatype="20" unbalanced="0"/>
    <cacheHierarchy uniqueName="[Range 1].[GenderID]" caption="GenderID" attribute="1" defaultMemberUniqueName="[Range 1].[GenderID].[All]" allUniqueName="[Range 1].[GenderID].[All]" dimensionUniqueName="[Range 1]" displayFolder="" count="0" memberValueDatatype="20" unbalanced="0"/>
    <cacheHierarchy uniqueName="[Range 1].[EmpStatusID]" caption="EmpStatusID" attribute="1" defaultMemberUniqueName="[Range 1].[EmpStatusID].[All]" allUniqueName="[Range 1].[EmpStatusID].[All]" dimensionUniqueName="[Range 1]" displayFolder="" count="0" memberValueDatatype="20" unbalanced="0"/>
    <cacheHierarchy uniqueName="[Range 1].[DeptID]" caption="DeptID" attribute="1" defaultMemberUniqueName="[Range 1].[DeptID].[All]" allUniqueName="[Range 1].[DeptID].[All]" dimensionUniqueName="[Range 1]" displayFolder="" count="0" memberValueDatatype="20" unbalanced="0"/>
    <cacheHierarchy uniqueName="[Range 1].[PerfScoreID]" caption="PerfScoreID" attribute="1" defaultMemberUniqueName="[Range 1].[PerfScoreID].[All]" allUniqueName="[Range 1].[PerfScoreID].[All]" dimensionUniqueName="[Range 1]" displayFolder="" count="0" memberValueDatatype="20" unbalanced="0"/>
    <cacheHierarchy uniqueName="[Range 1].[FromDiversityJobFairID]" caption="FromDiversityJobFairID" attribute="1" defaultMemberUniqueName="[Range 1].[FromDiversityJobFairID].[All]" allUniqueName="[Range 1].[FromDiversityJobFairID].[All]" dimensionUniqueName="[Range 1]" displayFolder="" count="0" memberValueDatatype="20" unbalanced="0"/>
    <cacheHierarchy uniqueName="[Range 1].[Salary]" caption="Salary" attribute="1" defaultMemberUniqueName="[Range 1].[Salary].[All]" allUniqueName="[Range 1].[Salary].[All]" dimensionUniqueName="[Range 1]" displayFolder="" count="0" memberValueDatatype="20" unbalanced="0"/>
    <cacheHierarchy uniqueName="[Range 1].[Termd]" caption="Termd" attribute="1" defaultMemberUniqueName="[Range 1].[Termd].[All]" allUniqueName="[Range 1].[Termd].[All]" dimensionUniqueName="[Range 1]" displayFolder="" count="0" memberValueDatatype="20" unbalanced="0"/>
    <cacheHierarchy uniqueName="[Range 1].[PositionID]" caption="PositionID" attribute="1" defaultMemberUniqueName="[Range 1].[PositionID].[All]" allUniqueName="[Range 1].[PositionID].[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Zip]" caption="Zip" attribute="1" defaultMemberUniqueName="[Range 1].[Zip].[All]" allUniqueName="[Range 1].[Zip].[All]" dimensionUniqueName="[Range 1]" displayFolder="" count="0" memberValueDatatype="20" unbalanced="0"/>
    <cacheHierarchy uniqueName="[Range 1].[DOB]" caption="DOB" attribute="1" time="1" defaultMemberUniqueName="[Range 1].[DOB].[All]" allUniqueName="[Range 1].[DOB].[All]" dimensionUniqueName="[Range 1]" displayFolder="" count="0" memberValueDatatype="7" unbalanced="0"/>
    <cacheHierarchy uniqueName="[Range 1].[AGE]" caption="AGE" attribute="1" defaultMemberUniqueName="[Range 1].[AGE].[All]" allUniqueName="[Range 1].[AGE].[All]" dimensionUniqueName="[Range 1]" displayFolder="" count="0" memberValueDatatype="20" unbalanced="0"/>
    <cacheHierarchy uniqueName="[Range 1].[Sex]" caption="Sex" attribute="1" defaultMemberUniqueName="[Range 1].[Sex].[All]" allUniqueName="[Range 1].[Sex].[All]" dimensionUniqueName="[Range 1]" displayFolder="" count="0" memberValueDatatype="130" unbalanced="0"/>
    <cacheHierarchy uniqueName="[Range 1].[MaritalDesc]" caption="MaritalDesc" attribute="1" defaultMemberUniqueName="[Range 1].[MaritalDesc].[All]" allUniqueName="[Range 1].[MaritalDesc].[All]" dimensionUniqueName="[Range 1]" displayFolder="" count="0" memberValueDatatype="130" unbalanced="0"/>
    <cacheHierarchy uniqueName="[Range 1].[CitizenDesc]" caption="CitizenDesc" attribute="1" defaultMemberUniqueName="[Range 1].[CitizenDesc].[All]" allUniqueName="[Range 1].[CitizenDesc].[All]" dimensionUniqueName="[Range 1]" displayFolder="" count="0" memberValueDatatype="130" unbalanced="0"/>
    <cacheHierarchy uniqueName="[Range 1].[HispanicLatino]" caption="HispanicLatino" attribute="1" defaultMemberUniqueName="[Range 1].[HispanicLatino].[All]" allUniqueName="[Range 1].[HispanicLatino].[All]" dimensionUniqueName="[Range 1]" displayFolder="" count="0" memberValueDatatype="130" unbalanced="0"/>
    <cacheHierarchy uniqueName="[Range 1].[RaceDesc]" caption="RaceDesc" attribute="1" defaultMemberUniqueName="[Range 1].[RaceDesc].[All]" allUniqueName="[Range 1].[RaceDesc].[All]" dimensionUniqueName="[Range 1]" displayFolder="" count="0" memberValueDatatype="130" unbalanced="0"/>
    <cacheHierarchy uniqueName="[Range 1].[DateofHire]" caption="DateofHire" attribute="1" defaultMemberUniqueName="[Range 1].[DateofHire].[All]" allUniqueName="[Range 1].[DateofHire].[All]" dimensionUniqueName="[Range 1]" displayFolder="" count="0" memberValueDatatype="130" unbalanced="0"/>
    <cacheHierarchy uniqueName="[Range 1].[DateofTermination]" caption="DateofTermination" attribute="1" defaultMemberUniqueName="[Range 1].[DateofTermination].[All]" allUniqueName="[Range 1].[DateofTermination].[All]" dimensionUniqueName="[Range 1]" displayFolder="" count="0" memberValueDatatype="130" unbalanced="0"/>
    <cacheHierarchy uniqueName="[Range 1].[TermReason]" caption="TermReason" attribute="1" defaultMemberUniqueName="[Range 1].[TermReason].[All]" allUniqueName="[Range 1].[TermReason].[All]" dimensionUniqueName="[Range 1]" displayFolder="" count="0" memberValueDatatype="130" unbalanced="0"/>
    <cacheHierarchy uniqueName="[Range 1].[EmploymentStatus]" caption="EmploymentStatus" attribute="1" defaultMemberUniqueName="[Range 1].[EmploymentStatus].[All]" allUniqueName="[Range 1].[EmploymentStatus].[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2" memberValueDatatype="130" unbalanced="0">
      <fieldsUsage count="2">
        <fieldUsage x="-1"/>
        <fieldUsage x="3"/>
      </fieldsUsage>
    </cacheHierarchy>
    <cacheHierarchy uniqueName="[Range 1].[ManagerName]" caption="ManagerName" attribute="1" defaultMemberUniqueName="[Range 1].[ManagerName].[All]" allUniqueName="[Range 1].[ManagerName].[All]" dimensionUniqueName="[Range 1]" displayFolder="" count="0" memberValueDatatype="130" unbalanced="0"/>
    <cacheHierarchy uniqueName="[Range 1].[ManagerID]" caption="ManagerID" attribute="1" defaultMemberUniqueName="[Range 1].[ManagerID].[All]" allUniqueName="[Range 1].[ManagerID].[All]" dimensionUniqueName="[Range 1]" displayFolder="" count="0" memberValueDatatype="20" unbalanced="0"/>
    <cacheHierarchy uniqueName="[Range 1].[RecruitmentSource]" caption="RecruitmentSource" attribute="1" defaultMemberUniqueName="[Range 1].[RecruitmentSource].[All]" allUniqueName="[Range 1].[RecruitmentSource].[All]" dimensionUniqueName="[Range 1]" displayFolder="" count="0" memberValueDatatype="130" unbalanced="0"/>
    <cacheHierarchy uniqueName="[Range 1].[PerformanceScore]" caption="PerformanceScore" attribute="1" defaultMemberUniqueName="[Range 1].[PerformanceScore].[All]" allUniqueName="[Range 1].[PerformanceScore].[All]" dimensionUniqueName="[Range 1]" displayFolder="" count="0" memberValueDatatype="130" unbalanced="0"/>
    <cacheHierarchy uniqueName="[Range 1].[EngagementSurvey]" caption="EngagementSurvey" attribute="1" defaultMemberUniqueName="[Range 1].[EngagementSurvey].[All]" allUniqueName="[Range 1].[EngagementSurvey].[All]" dimensionUniqueName="[Range 1]" displayFolder="" count="0" memberValueDatatype="5" unbalanced="0"/>
    <cacheHierarchy uniqueName="[Range 1].[EmpSatisfaction]" caption="EmpSatisfaction" attribute="1" defaultMemberUniqueName="[Range 1].[EmpSatisfaction].[All]" allUniqueName="[Range 1].[EmpSatisfaction].[All]" dimensionUniqueName="[Range 1]" displayFolder="" count="0" memberValueDatatype="20" unbalanced="0"/>
    <cacheHierarchy uniqueName="[Range 1].[SpecialProjectsCount]" caption="SpecialProjectsCount" attribute="1" defaultMemberUniqueName="[Range 1].[SpecialProjectsCount].[All]" allUniqueName="[Range 1].[SpecialProjectsCount].[All]" dimensionUniqueName="[Range 1]" displayFolder="" count="0" memberValueDatatype="20" unbalanced="0"/>
    <cacheHierarchy uniqueName="[Range 1].[LastPerformanceReview_Date]" caption="LastPerformanceReview_Date" attribute="1" defaultMemberUniqueName="[Range 1].[LastPerformanceReview_Date].[All]" allUniqueName="[Range 1].[LastPerformanceReview_Date].[All]" dimensionUniqueName="[Range 1]" displayFolder="" count="0" memberValueDatatype="130" unbalanced="0"/>
    <cacheHierarchy uniqueName="[Range 1].[DaysLateLast30]" caption="DaysLateLast30" attribute="1" defaultMemberUniqueName="[Range 1].[DaysLateLast30].[All]" allUniqueName="[Range 1].[DaysLateLast30].[All]" dimensionUniqueName="[Range 1]" displayFolder="" count="0" memberValueDatatype="20" unbalanced="0"/>
    <cacheHierarchy uniqueName="[Range 1].[Absences]" caption="Absences" attribute="1" defaultMemberUniqueName="[Range 1].[Absences].[All]" allUniqueName="[Range 1].[Absenc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EmploymentStatus]" caption="Count of EmploymentStatus" measure="1" displayFolder="" measureGroup="Range"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16"/>
        </ext>
      </extLst>
    </cacheHierarchy>
    <cacheHierarchy uniqueName="[Measures].[Sum of MaritalStatusID]" caption="Sum of MaritalStatusID"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31"/>
        </ext>
      </extLst>
    </cacheHierarchy>
    <cacheHierarchy uniqueName="[Measures].[Sum of EmpStatusID]" caption="Sum of EmpStatusID" measure="1" displayFolder="" measureGroup="Rang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Range 1" count="0" hidden="1">
      <extLst>
        <ext xmlns:x15="http://schemas.microsoft.com/office/spreadsheetml/2010/11/main" uri="{B97F6D7D-B522-45F9-BDA1-12C45D357490}">
          <x15:cacheHierarchy aggregatedColumn="54"/>
        </ext>
      </extLst>
    </cacheHierarchy>
    <cacheHierarchy uniqueName="[Measures].[Average of AGE]" caption="Average of AGE" measure="1" displayFolder="" measureGroup="Range 1" count="0" hidden="1">
      <extLst>
        <ext xmlns:x15="http://schemas.microsoft.com/office/spreadsheetml/2010/11/main" uri="{B97F6D7D-B522-45F9-BDA1-12C45D357490}">
          <x15:cacheHierarchy aggregatedColumn="5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142FB-7CCD-4EDF-BDB2-0DA8C5BE08C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W3:X9"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24" name="[Range].[EmploymentStatus].&amp;[Terminated for Cause]" cap="Terminated for Cause"/>
  </pageFields>
  <dataFields count="1">
    <dataField name="Count of EmploymentStatus"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B10510-CF37-459B-842C-D3C8F2C1E3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9" firstHeaderRow="1" firstDataRow="1" firstDataCol="1" rowPageCount="1" colPageCount="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24" name="[Range].[EmploymentStatus].&amp;[Terminated for Cause]" cap="Terminated for Cause"/>
  </pageFields>
  <dataFields count="1">
    <dataField name="Count of EmploymentStatus" fld="1" subtotal="count"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4F0299-5A7E-4192-8779-FDD986BCC69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5">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24" name="[Range].[EmploymentStatus].&amp;[Terminated for Cause]" cap="Terminated for Cause"/>
  </pageFields>
  <dataFields count="1">
    <dataField name="Count of EmploymentStatus"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05CF2-50B6-4B8E-AB8D-1D3C768A2C32}"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alary" fld="1"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D1F38-CFCF-410B-94E8-10A8DEF9BD04}"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EmploymentStatus"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4E357-5067-4437-9D8C-8716D7A9F1DC}"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5">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24" name="[Range].[EmploymentStatus].&amp;[Terminated for Cause]" cap="Terminated for Cause"/>
  </pageFields>
  <dataFields count="1">
    <dataField name="ATTRITION" fld="0" subtotal="count" baseField="0" baseItem="4372"/>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ATTRITION"/>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20054-6D3C-4F92-AFEB-177CDAF3F6E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ion">
  <location ref="R3:S9" firstHeaderRow="1" firstDataRow="1" firstDataCol="1" rowPageCount="1" colPageCount="1"/>
  <pivotFields count="6">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pageFields count="1">
    <pageField fld="1" hier="24" name="[Range].[EmploymentStatus].&amp;[Terminated for Cause]" cap="Terminated for Cause"/>
  </pageFields>
  <dataFields count="1">
    <dataField name="Count of EmploymentStatus"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7A8785-4859-4789-9A56-713A368AEA15}"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rowPageCount="1" colPageCount="1"/>
  <pivotFields count="5">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24" name="[Range].[EmploymentStatus].&amp;[Active]" cap="Active"/>
  </pageFields>
  <dataFields count="1">
    <dataField name="ACTIVE STAFF" fld="0" subtotal="count" baseField="0" baseItem="4372"/>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EmploymentStatus].&amp;[Ac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ACTIVE STAFF"/>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97DE6A-9C4B-46C0-93BC-67C3CCC147D5}"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K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EmpSatisfaction" fld="0" subtotal="average"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alary"/>
    <pivotHierarchy dragToData="1"/>
    <pivotHierarchy dragToData="1" caption="Average of EmpSatisfactio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EE7F2E-3E33-4355-81A4-FA351C9F1DE7}"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p " fld="0" subtotal="average"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 "/>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AC74D5-AE19-4BBA-9D1D-EF3932353D7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3" firstHeaderRow="1"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pageFields count="1">
    <pageField fld="2" hier="24" name="[Range].[EmploymentStatus].&amp;[Terminated for Cause]" cap="Terminated for Cause"/>
  </pageFields>
  <dataFields count="1">
    <dataField name="Count of EmploymentStatus" fld="1" subtotal="count" baseField="0" baseItem="0"/>
  </dataFields>
  <chartFormats count="2">
    <chartFormat chart="0"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Range].[Sex].&amp;[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Range].[EmploymentStatus].&amp;[Terminated for Cause]"/>
        <member name="[Range].[EmploymentStatus].&amp;[Voluntarily Termina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L$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5E362A4-901B-4E04-BE0E-AEF10340366B}" sourceName="[Range].[Sex]">
  <pivotTables>
    <pivotTable tabId="5" name="PivotTable10"/>
    <pivotTable tabId="5" name="PivotTable11"/>
    <pivotTable tabId="5" name="PivotTable7"/>
    <pivotTable tabId="5" name="PivotTable8"/>
    <pivotTable tabId="5" name="PivotTable9"/>
    <pivotTable tabId="5" name="PivotTable1"/>
    <pivotTable tabId="5" name="PivotTable2"/>
    <pivotTable tabId="6" name="PivotTable1"/>
    <pivotTable tabId="6" name="PivotTable3"/>
    <pivotTable tabId="7" name="PivotTable2"/>
    <pivotTable tabId="6" name="PivotTable12"/>
  </pivotTables>
  <data>
    <olap pivotCacheId="1551671739">
      <levels count="2">
        <level uniqueName="[Range].[Sex].[(All)]" sourceCaption="(All)" count="0"/>
        <level uniqueName="[Range].[Sex].[Sex]" sourceCaption="Sex" count="2">
          <ranges>
            <range startItem="0">
              <i n="[Range].[Sex].&amp;[F]" c="F"/>
              <i n="[Range].[Sex].&amp;[M]" c="M"/>
            </range>
          </ranges>
        </level>
      </levels>
      <selections count="1">
        <selection n="[Range].[Sex].&amp;[F]"/>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BEEB2674-C5F5-4FF0-B83F-281877BE77BF}" sourceName="[Range].[Position]">
  <pivotTables>
    <pivotTable tabId="5" name="PivotTable1"/>
    <pivotTable tabId="5" name="PivotTable10"/>
    <pivotTable tabId="5" name="PivotTable11"/>
    <pivotTable tabId="5" name="PivotTable2"/>
    <pivotTable tabId="5" name="PivotTable7"/>
    <pivotTable tabId="5" name="PivotTable8"/>
    <pivotTable tabId="5" name="PivotTable9"/>
    <pivotTable tabId="6" name="PivotTable1"/>
    <pivotTable tabId="6" name="PivotTable3"/>
    <pivotTable tabId="7" name="PivotTable2"/>
  </pivotTables>
  <data>
    <olap pivotCacheId="1551671739">
      <levels count="2">
        <level uniqueName="[Range].[Position].[(All)]" sourceCaption="(All)" count="0"/>
        <level uniqueName="[Range].[Position].[Position]" sourceCaption="Position" count="31">
          <ranges>
            <range startItem="0">
              <i n="[Range].[Position].&amp;[Administrative Assistant]" c="Administrative Assistant"/>
              <i n="[Range].[Position].&amp;[Area Sales Manager]" c="Area Sales Manager"/>
              <i n="[Range].[Position].&amp;[Database Administrator]" c="Database Administrator"/>
              <i n="[Range].[Position].&amp;[Principal Data Architect]" c="Principal Data Architect"/>
              <i n="[Range].[Position].&amp;[Production Manager]" c="Production Manager"/>
              <i n="[Range].[Position].&amp;[Production Technician I]" c="Production Technician I"/>
              <i n="[Range].[Position].&amp;[Production Technician II]" c="Production Technician II"/>
              <i n="[Range].[Position].&amp;[Sales Manager]" c="Sales Manager"/>
              <i n="[Range].[Position].&amp;[Software Engineer]" c="Software Engineer"/>
              <i n="[Range].[Position].&amp;[Accountant I]" c="Accountant I"/>
              <i n="[Range].[Position].&amp;[BI Developer]" c="BI Developer"/>
              <i n="[Range].[Position].&amp;[CIO]" c="CIO"/>
              <i n="[Range].[Position].&amp;[Data Analyst]" c="Data Analyst"/>
              <i n="[Range].[Position].&amp;[Data Architect]" c="Data Architect"/>
              <i n="[Range].[Position].&amp;[Director of Sales]" c="Director of Sales"/>
              <i n="[Range].[Position].&amp;[IT Support]" c="IT Support"/>
              <i n="[Range].[Position].&amp;[Network Engineer]" c="Network Engineer"/>
              <i n="[Range].[Position].&amp;[President &amp; CEO]" c="President &amp; CEO"/>
              <i n="[Range].[Position].&amp;[Senior BI Developer]" c="Senior BI Developer"/>
              <i n="[Range].[Position].&amp;[Sr. Accountant]" c="Sr. Accountant"/>
              <i n="[Range].[Position].&amp;[Sr. DBA]" c="Sr. DBA"/>
              <i n="[Range].[Position].&amp;[Sr. Network Engineer]" c="Sr. Network Engineer"/>
              <i n="[Range].[Position].&amp;[BI Director]" c="BI Director" nd="1"/>
              <i n="[Range].[Position].&amp;[Director of Operations]" c="Director of Operations" nd="1"/>
              <i n="[Range].[Position].&amp;[Enterprise Architect]" c="Enterprise Architect" nd="1"/>
              <i n="[Range].[Position].&amp;[IT Director]" c="IT Director" nd="1"/>
              <i n="[Range].[Position].&amp;[IT Manager - DB]" c="IT Manager - DB" nd="1"/>
              <i n="[Range].[Position].&amp;[IT Manager - Infra]" c="IT Manager - Infra" nd="1"/>
              <i n="[Range].[Position].&amp;[IT Manager - Support]" c="IT Manager - Support" nd="1"/>
              <i n="[Range].[Position].&amp;[Shared Services Manager]" c="Shared Services Manager" nd="1"/>
              <i n="[Range].[Position].&amp;[Software Engineering Manager]" c="Software Engineering Manager" nd="1"/>
            </range>
          </ranges>
        </level>
      </levels>
      <selections count="1">
        <selection n="[Range].[Pos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4AC0F5D4-D094-4927-BB3A-631DEA243EBE}" sourceName="[Range].[EmploymentStatus]">
  <pivotTables>
    <pivotTable tabId="6" name="PivotTable1"/>
  </pivotTables>
  <data>
    <olap pivotCacheId="1551671739">
      <levels count="2">
        <level uniqueName="[Range].[EmploymentStatus].[(All)]" sourceCaption="(All)" count="0"/>
        <level uniqueName="[Range].[EmploymentStatus].[EmploymentStatus]" sourceCaption="EmploymentStatus" count="3">
          <ranges>
            <range startItem="0">
              <i n="[Range].[EmploymentStatus].&amp;[Active]" c="Active"/>
              <i n="[Range].[EmploymentStatus].&amp;[Terminated for Cause]" c="Terminated for Cause"/>
              <i n="[Range].[EmploymentStatus].&amp;[Voluntarily Terminated]" c="Voluntarily Terminated"/>
            </range>
          </ranges>
        </level>
      </levels>
      <selections count="2">
        <selection n="[Range].[EmploymentStatus].&amp;[Terminated for Cause]"/>
        <selection n="[Range].[EmploymentStatus].&amp;[Voluntarily Terminat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Desc" xr10:uid="{37EDD15B-2389-45DB-B8C6-F338BF405025}" sourceName="[Range].[CitizenDesc]">
  <pivotTables>
    <pivotTable tabId="6" name="PivotTable3"/>
    <pivotTable tabId="6" name="PivotTable1"/>
    <pivotTable tabId="7" name="PivotTable2"/>
    <pivotTable tabId="5" name="PivotTable1"/>
    <pivotTable tabId="5" name="PivotTable10"/>
    <pivotTable tabId="5" name="PivotTable11"/>
    <pivotTable tabId="5" name="PivotTable2"/>
    <pivotTable tabId="5" name="PivotTable7"/>
    <pivotTable tabId="5" name="PivotTable8"/>
    <pivotTable tabId="5" name="PivotTable9"/>
    <pivotTable tabId="6" name="PivotTable12"/>
  </pivotTables>
  <data>
    <olap pivotCacheId="1551671739">
      <levels count="2">
        <level uniqueName="[Range].[CitizenDesc].[(All)]" sourceCaption="(All)" count="0"/>
        <level uniqueName="[Range].[CitizenDesc].[CitizenDesc]" sourceCaption="CitizenDesc" count="3">
          <ranges>
            <range startItem="0">
              <i n="[Range].[CitizenDesc].&amp;[Eligible NonCitizen]" c="Eligible NonCitizen"/>
              <i n="[Range].[CitizenDesc].&amp;[Non-Citizen]" c="Non-Citizen"/>
              <i n="[Range].[CitizenDesc].&amp;[US Citizen]" c="US Citizen"/>
            </range>
          </ranges>
        </level>
      </levels>
      <selections count="1">
        <selection n="[Range].[CitizenDesc].[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9105F97-F35D-445B-8D1C-A7BE46E80529}" sourceName="[Range 1].[Department]">
  <pivotTables>
    <pivotTable tabId="6" name="PivotTable12"/>
    <pivotTable tabId="6" name="PivotTable1"/>
    <pivotTable tabId="6" name="PivotTable3"/>
    <pivotTable tabId="7" name="PivotTable2"/>
    <pivotTable tabId="5" name="PivotTable1"/>
    <pivotTable tabId="5" name="PivotTable10"/>
    <pivotTable tabId="5" name="PivotTable11"/>
    <pivotTable tabId="5" name="PivotTable2"/>
    <pivotTable tabId="5" name="PivotTable7"/>
    <pivotTable tabId="5" name="PivotTable8"/>
    <pivotTable tabId="5" name="PivotTable9"/>
  </pivotTables>
  <data>
    <olap pivotCacheId="1551671739">
      <levels count="2">
        <level uniqueName="[Range 1].[Department].[(All)]" sourceCaption="(All)" count="0"/>
        <level uniqueName="[Range 1].[Department].[Department]" sourceCaption="Department" count="6">
          <ranges>
            <range startItem="0">
              <i n="[Range 1].[Department].&amp;[Admin Offices]" c="Admin Offices"/>
              <i n="[Range 1].[Department].&amp;[Executive Office]" c="Executive Office"/>
              <i n="[Range 1].[Department].&amp;[IT/IS]" c="IT/IS"/>
              <i n="[Range 1].[Department].&amp;[Production]" c="Production"/>
              <i n="[Range 1].[Department].&amp;[Sales]" c="Sales"/>
              <i n="[Range 1].[Department].&amp;[Software Engineering]" c="Software Engineering"/>
            </range>
          </ranges>
        </level>
      </levels>
      <selections count="1">
        <selection n="[Range 1].[Department].&amp;[Sales]"/>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2B6AF42-87BC-42EB-897D-9A32939EDBB9}" sourceName="[Range].[Age]">
  <pivotTables>
    <pivotTable tabId="7" name="PivotTable2"/>
  </pivotTables>
  <data>
    <olap pivotCacheId="1551671739">
      <levels count="2">
        <level uniqueName="[Range].[Age].[(All)]" sourceCaption="(All)" count="0"/>
        <level uniqueName="[Range].[Age].[Age]" sourceCaption="Age" count="3">
          <ranges>
            <range startItem="0">
              <i n="[Range].[Age].&amp;" c="(blank)"/>
              <i n="[Range].[Age].&amp;[#VALUE!]" c="#VALUE!" nd="1"/>
              <i n="[Range].[Age].&amp;[20]" c="20" nd="1"/>
            </range>
          </ranges>
        </level>
      </levels>
      <selections count="1">
        <selection n="[Range].[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6378E962-F8E9-4438-8607-D365C86FD067}" cache="Slicer_Sex" caption="Sex" level="1" style="SlicerStyleLight1" rowHeight="234950"/>
  <slicer name="Position" xr10:uid="{F4519F6F-DF02-4608-9B19-930C0EA06091}" cache="Slicer_Position" caption="Position" level="1"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Status" xr10:uid="{665BEAC7-19BB-4561-AB7B-6A7800B906DF}" cache="Slicer_EmploymentStatus" caption="EmploymentStatus" level="1"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5925AFE-4130-40B1-A5DB-B2F052BEEF92}" cache="Slicer_Age" caption="Ag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573CBA0F-4D4F-4E6F-9842-BEEF2E945051}" cache="Slicer_Sex" caption="Sex" columnCount="2" level="1" rowHeight="234950"/>
  <slicer name="CitizenDesc" xr10:uid="{46030C3E-3CFA-4732-B4B8-CBFF76AAAF8F}" cache="Slicer_CitizenDesc" caption="CitizenDesc" level="1" rowHeight="234950"/>
  <slicer name="Department" xr10:uid="{C35BAB38-E89D-48A9-88E2-EB19AC0FBD34}" cache="Slicer_Department" caption="Departm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A51A-D9A8-49C0-94EF-2EADB2BED538}">
  <dimension ref="A1:X21"/>
  <sheetViews>
    <sheetView topLeftCell="M1" workbookViewId="0">
      <selection activeCell="R3" sqref="R3"/>
    </sheetView>
  </sheetViews>
  <sheetFormatPr defaultRowHeight="14.4" x14ac:dyDescent="0.3"/>
  <cols>
    <col min="1" max="1" width="25.109375" bestFit="1" customWidth="1"/>
    <col min="3" max="3" width="16.33203125" bestFit="1" customWidth="1"/>
    <col min="4" max="4" width="8.21875" bestFit="1" customWidth="1"/>
    <col min="5" max="5" width="16.33203125" bestFit="1" customWidth="1"/>
    <col min="6" max="6" width="16.109375" bestFit="1" customWidth="1"/>
    <col min="9" max="9" width="12.5546875" bestFit="1" customWidth="1"/>
    <col min="10" max="10" width="14" bestFit="1" customWidth="1"/>
    <col min="11" max="11" width="24.44140625" bestFit="1" customWidth="1"/>
    <col min="18" max="18" width="18.44140625" bestFit="1" customWidth="1"/>
    <col min="19" max="19" width="25.109375" bestFit="1" customWidth="1"/>
    <col min="23" max="23" width="16.33203125" bestFit="1" customWidth="1"/>
    <col min="24" max="24" width="25.109375" bestFit="1" customWidth="1"/>
  </cols>
  <sheetData>
    <row r="1" spans="1:24" x14ac:dyDescent="0.3">
      <c r="C1" s="5" t="s">
        <v>24</v>
      </c>
      <c r="D1" t="s" vm="2">
        <v>45</v>
      </c>
      <c r="E1" s="5" t="s">
        <v>24</v>
      </c>
      <c r="F1" t="s" vm="1">
        <v>584</v>
      </c>
      <c r="R1" s="5" t="s">
        <v>24</v>
      </c>
      <c r="S1" t="s" vm="1">
        <v>584</v>
      </c>
      <c r="W1" s="5" t="s">
        <v>24</v>
      </c>
      <c r="X1" t="s" vm="1">
        <v>584</v>
      </c>
    </row>
    <row r="2" spans="1:24" x14ac:dyDescent="0.3">
      <c r="I2" s="5" t="s">
        <v>580</v>
      </c>
      <c r="J2" t="s">
        <v>582</v>
      </c>
      <c r="K2" t="s">
        <v>590</v>
      </c>
      <c r="M2" t="s">
        <v>593</v>
      </c>
      <c r="O2" s="8">
        <f>GETPIVOTDATA("[Measures].[Count of Salary]",$I$2,"[Range].[Sex]","[Range].[Sex].&amp;[F]")/GETPIVOTDATA("[Measures].[Count of Salary]",$I$2)</f>
        <v>1</v>
      </c>
    </row>
    <row r="3" spans="1:24" x14ac:dyDescent="0.3">
      <c r="A3" t="s">
        <v>583</v>
      </c>
      <c r="C3" t="s">
        <v>585</v>
      </c>
      <c r="E3" t="s">
        <v>586</v>
      </c>
      <c r="I3" s="6" t="s">
        <v>39</v>
      </c>
      <c r="J3" s="13">
        <v>176</v>
      </c>
      <c r="K3" s="13">
        <v>3.9261363636363638</v>
      </c>
      <c r="O3" s="8" t="e">
        <f>GETPIVOTDATA("[Measures].[Count of Salary]",$I$2,"[Range].[Sex]","[Range].[Sex].&amp;[M]")/GETPIVOTDATA("[Measures].[Count of Salary]",$I$2)</f>
        <v>#REF!</v>
      </c>
      <c r="R3" s="5" t="s">
        <v>595</v>
      </c>
      <c r="S3" t="s">
        <v>583</v>
      </c>
      <c r="W3" s="5" t="s">
        <v>580</v>
      </c>
      <c r="X3" t="s">
        <v>583</v>
      </c>
    </row>
    <row r="4" spans="1:24" x14ac:dyDescent="0.3">
      <c r="A4" s="13">
        <v>176</v>
      </c>
      <c r="C4" s="13">
        <v>116</v>
      </c>
      <c r="E4" s="13">
        <v>60</v>
      </c>
      <c r="G4">
        <f>GETPIVOTDATA("[Measures].[Count of EmploymentStatus]",$E$3)</f>
        <v>60</v>
      </c>
      <c r="I4" s="6" t="s">
        <v>581</v>
      </c>
      <c r="J4" s="13">
        <v>176</v>
      </c>
      <c r="M4" t="s">
        <v>594</v>
      </c>
      <c r="O4" s="8" t="e">
        <f>GETPIVOTDATA("[Measures].[Count of Salary]",$I$2,"[Range].[Sex]","[Range].[Sex].&amp;[M]")/GETPIVOTDATA("[Measures].[Count of Salary]",$I$2)</f>
        <v>#REF!</v>
      </c>
      <c r="R4" s="6" t="s">
        <v>120</v>
      </c>
      <c r="S4" s="13">
        <v>2</v>
      </c>
      <c r="W4" s="6" t="s">
        <v>83</v>
      </c>
      <c r="X4" s="13">
        <v>10</v>
      </c>
    </row>
    <row r="5" spans="1:24" x14ac:dyDescent="0.3">
      <c r="R5" s="6" t="s">
        <v>54</v>
      </c>
      <c r="S5" s="13">
        <v>3</v>
      </c>
      <c r="W5" s="6" t="s">
        <v>40</v>
      </c>
      <c r="X5" s="13">
        <v>27</v>
      </c>
    </row>
    <row r="6" spans="1:24" x14ac:dyDescent="0.3">
      <c r="R6" s="6" t="s">
        <v>595</v>
      </c>
      <c r="S6" s="13">
        <v>51</v>
      </c>
      <c r="W6" s="6" t="s">
        <v>217</v>
      </c>
      <c r="X6" s="13">
        <v>1</v>
      </c>
    </row>
    <row r="7" spans="1:24" x14ac:dyDescent="0.3">
      <c r="A7" t="s">
        <v>589</v>
      </c>
      <c r="C7" t="s">
        <v>588</v>
      </c>
      <c r="E7" t="s">
        <v>587</v>
      </c>
      <c r="F7" s="8">
        <f>GETPIVOTDATA("[Measures].[Count of EmploymentStatus]",$E$3)/GETPIVOTDATA("[Measures].[Count of EmploymentStatus]",$A$3)</f>
        <v>0.34090909090909088</v>
      </c>
      <c r="K7" t="s">
        <v>591</v>
      </c>
      <c r="L7" s="7">
        <f>GETPIVOTDATA("[Measures].[Average of EmpSatisfaction]",$K$2)</f>
        <v>3.9261363636363638</v>
      </c>
      <c r="R7" s="6" t="s">
        <v>61</v>
      </c>
      <c r="S7" s="13">
        <v>3</v>
      </c>
      <c r="W7" s="6" t="s">
        <v>52</v>
      </c>
      <c r="X7" s="13">
        <v>20</v>
      </c>
    </row>
    <row r="8" spans="1:24" x14ac:dyDescent="0.3">
      <c r="A8">
        <f>GETPIVOTDATA("[Measures].[Count of EmploymentStatus]",$A$3)</f>
        <v>176</v>
      </c>
      <c r="C8">
        <f>GETPIVOTDATA("[Measures].[Count of EmploymentStatus]",$C$3)</f>
        <v>116</v>
      </c>
      <c r="K8" t="s">
        <v>592</v>
      </c>
      <c r="L8" s="7">
        <f>5-L7</f>
        <v>1.0738636363636362</v>
      </c>
      <c r="R8" s="6" t="s">
        <v>110</v>
      </c>
      <c r="S8" s="13">
        <v>1</v>
      </c>
      <c r="W8" s="6" t="s">
        <v>114</v>
      </c>
      <c r="X8" s="13">
        <v>2</v>
      </c>
    </row>
    <row r="9" spans="1:24" x14ac:dyDescent="0.3">
      <c r="R9" s="6" t="s">
        <v>581</v>
      </c>
      <c r="S9" s="13">
        <v>60</v>
      </c>
      <c r="W9" s="6" t="s">
        <v>581</v>
      </c>
      <c r="X9" s="13">
        <v>60</v>
      </c>
    </row>
    <row r="12" spans="1:24" x14ac:dyDescent="0.3">
      <c r="R12" t="str">
        <f>R4</f>
        <v>Admin Offices</v>
      </c>
      <c r="S12">
        <f>GETPIVOTDATA("[Measures].[Count of EmploymentStatus]",$R$3,"[Range].[Department]","[Range].[Department].&amp;[Admin Offices]")</f>
        <v>2</v>
      </c>
    </row>
    <row r="13" spans="1:24" x14ac:dyDescent="0.3">
      <c r="R13" t="str">
        <f>R5</f>
        <v>IT/IS</v>
      </c>
      <c r="S13">
        <f>GETPIVOTDATA("[Measures].[Count of EmploymentStatus]",$R$3,"[Range].[Department]","[Range].[Department].&amp;[IT/IS]")</f>
        <v>3</v>
      </c>
    </row>
    <row r="14" spans="1:24" x14ac:dyDescent="0.3">
      <c r="K14" t="s">
        <v>591</v>
      </c>
      <c r="L14" s="4">
        <f>GETPIVOTDATA("[Measures].[Average of EmpSatisfaction]",$K$2)</f>
        <v>3.9261363636363638</v>
      </c>
      <c r="R14" t="str">
        <f>R6</f>
        <v>Production</v>
      </c>
      <c r="S14">
        <f>GETPIVOTDATA("[Measures].[Count of EmploymentStatus]",$R$3,"[Range].[Department]","[Range].[Department].&amp;[Production]")</f>
        <v>51</v>
      </c>
      <c r="W14" t="str">
        <f>W5</f>
        <v>Married</v>
      </c>
      <c r="X14">
        <f>GETPIVOTDATA("[Measures].[Count of EmploymentStatus]",$W$3,"[Range].[MaritalDesc]","[Range].[MaritalDesc].&amp;[Married]")</f>
        <v>27</v>
      </c>
    </row>
    <row r="15" spans="1:24" x14ac:dyDescent="0.3">
      <c r="K15" t="s">
        <v>592</v>
      </c>
      <c r="L15" s="4">
        <f>5-L14</f>
        <v>1.0738636363636362</v>
      </c>
      <c r="R15" t="str">
        <f>R7</f>
        <v>Sales</v>
      </c>
      <c r="S15">
        <f>GETPIVOTDATA("[Measures].[Count of EmploymentStatus]",$R$3,"[Range].[Department]","[Range].[Department].&amp;[Sales]")</f>
        <v>3</v>
      </c>
      <c r="W15" t="str">
        <f>W7</f>
        <v>Single</v>
      </c>
      <c r="X15">
        <f>GETPIVOTDATA("[Measures].[Count of EmploymentStatus]",$W$3,"[Range].[MaritalDesc]","[Range].[MaritalDesc].&amp;[Single]")</f>
        <v>20</v>
      </c>
    </row>
    <row r="16" spans="1:24" x14ac:dyDescent="0.3">
      <c r="R16" t="str">
        <f>R8</f>
        <v>Software Engineering</v>
      </c>
      <c r="S16">
        <f>GETPIVOTDATA("[Measures].[Count of EmploymentStatus]",$R$3,"[Range].[Department]","[Range].[Department].&amp;[Software Engineering]")</f>
        <v>1</v>
      </c>
      <c r="W16" t="str">
        <f>W4</f>
        <v>Divorced</v>
      </c>
      <c r="X16">
        <f>GETPIVOTDATA("[Measures].[Count of EmploymentStatus]",$W$3,"[Range].[MaritalDesc]","[Range].[MaritalDesc].&amp;[Divorced]")</f>
        <v>10</v>
      </c>
    </row>
    <row r="17" spans="18:24" x14ac:dyDescent="0.3">
      <c r="W17" t="str">
        <f>W8</f>
        <v>Widowed</v>
      </c>
      <c r="X17">
        <f>GETPIVOTDATA("[Measures].[Count of EmploymentStatus]",$W$3,"[Range].[MaritalDesc]","[Range].[MaritalDesc].&amp;[Widowed]")</f>
        <v>2</v>
      </c>
    </row>
    <row r="18" spans="18:24" x14ac:dyDescent="0.3">
      <c r="W18" t="str">
        <f>W6</f>
        <v>Separated</v>
      </c>
      <c r="X18">
        <f>GETPIVOTDATA("[Measures].[Count of EmploymentStatus]",$W$3,"[Range].[MaritalDesc]","[Range].[MaritalDesc].&amp;[Separated]")</f>
        <v>1</v>
      </c>
    </row>
    <row r="21" spans="18:24" x14ac:dyDescent="0.3">
      <c r="R21" t="str">
        <f>R13</f>
        <v>IT/IS</v>
      </c>
      <c r="S21">
        <f>51</f>
        <v>51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682E-D526-49A2-9610-54A536E1EB99}">
  <dimension ref="A1:H13"/>
  <sheetViews>
    <sheetView workbookViewId="0">
      <selection activeCell="G3" sqref="G3"/>
    </sheetView>
  </sheetViews>
  <sheetFormatPr defaultRowHeight="14.4" x14ac:dyDescent="0.3"/>
  <cols>
    <col min="1" max="1" width="20.77734375" bestFit="1" customWidth="1"/>
    <col min="2" max="2" width="25.109375" bestFit="1" customWidth="1"/>
    <col min="4" max="4" width="16.33203125" bestFit="1" customWidth="1"/>
    <col min="5" max="5" width="25.109375" bestFit="1" customWidth="1"/>
    <col min="7" max="8" width="14.109375" bestFit="1" customWidth="1"/>
  </cols>
  <sheetData>
    <row r="1" spans="1:8" x14ac:dyDescent="0.3">
      <c r="A1" s="5" t="s">
        <v>24</v>
      </c>
      <c r="B1" t="s" vm="1">
        <v>584</v>
      </c>
      <c r="D1" s="5" t="s">
        <v>24</v>
      </c>
      <c r="E1" t="s" vm="1">
        <v>584</v>
      </c>
    </row>
    <row r="3" spans="1:8" x14ac:dyDescent="0.3">
      <c r="A3" s="5" t="s">
        <v>580</v>
      </c>
      <c r="B3" t="s">
        <v>583</v>
      </c>
      <c r="D3" s="5" t="s">
        <v>580</v>
      </c>
      <c r="E3" t="s">
        <v>583</v>
      </c>
      <c r="G3" t="s">
        <v>598</v>
      </c>
    </row>
    <row r="4" spans="1:8" x14ac:dyDescent="0.3">
      <c r="A4" s="6" t="s">
        <v>481</v>
      </c>
      <c r="B4" s="13">
        <v>2</v>
      </c>
      <c r="D4" s="6" t="s">
        <v>135</v>
      </c>
      <c r="E4" s="13">
        <v>9</v>
      </c>
      <c r="G4" s="13">
        <v>44</v>
      </c>
    </row>
    <row r="5" spans="1:8" x14ac:dyDescent="0.3">
      <c r="A5" s="6" t="s">
        <v>221</v>
      </c>
      <c r="B5" s="13">
        <v>2</v>
      </c>
      <c r="D5" s="6" t="s">
        <v>76</v>
      </c>
      <c r="E5" s="13">
        <v>8</v>
      </c>
    </row>
    <row r="6" spans="1:8" x14ac:dyDescent="0.3">
      <c r="A6" s="6" t="s">
        <v>95</v>
      </c>
      <c r="B6" s="13">
        <v>2</v>
      </c>
      <c r="D6" s="6" t="s">
        <v>107</v>
      </c>
      <c r="E6" s="13">
        <v>22</v>
      </c>
    </row>
    <row r="7" spans="1:8" x14ac:dyDescent="0.3">
      <c r="A7" s="6" t="s">
        <v>91</v>
      </c>
      <c r="B7" s="13">
        <v>1</v>
      </c>
      <c r="D7" s="6" t="s">
        <v>48</v>
      </c>
      <c r="E7" s="13">
        <v>12</v>
      </c>
    </row>
    <row r="8" spans="1:8" x14ac:dyDescent="0.3">
      <c r="A8" s="6" t="s">
        <v>170</v>
      </c>
      <c r="B8" s="13">
        <v>2</v>
      </c>
      <c r="D8" s="6" t="s">
        <v>62</v>
      </c>
      <c r="E8" s="13">
        <v>9</v>
      </c>
    </row>
    <row r="9" spans="1:8" x14ac:dyDescent="0.3">
      <c r="A9" s="6" t="s">
        <v>326</v>
      </c>
      <c r="B9" s="13">
        <v>31</v>
      </c>
      <c r="D9" s="6" t="s">
        <v>581</v>
      </c>
      <c r="E9" s="13">
        <v>60</v>
      </c>
    </row>
    <row r="10" spans="1:8" x14ac:dyDescent="0.3">
      <c r="A10" s="6" t="s">
        <v>209</v>
      </c>
      <c r="B10" s="13">
        <v>18</v>
      </c>
    </row>
    <row r="11" spans="1:8" x14ac:dyDescent="0.3">
      <c r="A11" s="6" t="s">
        <v>235</v>
      </c>
      <c r="B11" s="13">
        <v>1</v>
      </c>
    </row>
    <row r="12" spans="1:8" x14ac:dyDescent="0.3">
      <c r="A12" s="6" t="s">
        <v>109</v>
      </c>
      <c r="B12" s="13">
        <v>1</v>
      </c>
      <c r="H12">
        <f>GETPIVOTDATA("[Measures].[Average of AGE]",$G$3)</f>
        <v>44</v>
      </c>
    </row>
    <row r="13" spans="1:8" x14ac:dyDescent="0.3">
      <c r="A13" s="6" t="s">
        <v>581</v>
      </c>
      <c r="B13" s="13">
        <v>60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005D-FB47-49FA-A484-4ADBB5AE1ACC}">
  <dimension ref="A1:B7"/>
  <sheetViews>
    <sheetView topLeftCell="A3" workbookViewId="0">
      <selection activeCell="H21" sqref="H21:H22"/>
    </sheetView>
  </sheetViews>
  <sheetFormatPr defaultRowHeight="14.4" x14ac:dyDescent="0.3"/>
  <cols>
    <col min="1" max="1" width="16.33203125" bestFit="1" customWidth="1"/>
    <col min="2" max="2" width="25.109375" bestFit="1" customWidth="1"/>
  </cols>
  <sheetData>
    <row r="1" spans="1:2" x14ac:dyDescent="0.3">
      <c r="A1" s="5" t="s">
        <v>24</v>
      </c>
      <c r="B1" t="s" vm="1">
        <v>584</v>
      </c>
    </row>
    <row r="3" spans="1:2" x14ac:dyDescent="0.3">
      <c r="A3" s="5" t="s">
        <v>580</v>
      </c>
      <c r="B3" t="s">
        <v>583</v>
      </c>
    </row>
    <row r="4" spans="1:2" x14ac:dyDescent="0.3">
      <c r="A4" s="6" t="s">
        <v>74</v>
      </c>
      <c r="B4" s="13">
        <v>3</v>
      </c>
    </row>
    <row r="5" spans="1:2" x14ac:dyDescent="0.3">
      <c r="A5" s="6" t="s">
        <v>137</v>
      </c>
      <c r="B5" s="13">
        <v>2</v>
      </c>
    </row>
    <row r="6" spans="1:2" x14ac:dyDescent="0.3">
      <c r="A6" s="6" t="s">
        <v>41</v>
      </c>
      <c r="B6" s="13">
        <v>55</v>
      </c>
    </row>
    <row r="7" spans="1:2" x14ac:dyDescent="0.3">
      <c r="A7" s="6" t="s">
        <v>581</v>
      </c>
      <c r="B7" s="1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E29E-FEF0-460B-B17C-B348BFD8D699}">
  <dimension ref="A1:AO312"/>
  <sheetViews>
    <sheetView topLeftCell="Q1" workbookViewId="0">
      <pane ySplit="1" topLeftCell="A2" activePane="bottomLeft" state="frozen"/>
      <selection activeCell="AA1" sqref="AA1"/>
      <selection pane="bottomLeft" activeCell="Y2" sqref="Y2"/>
    </sheetView>
  </sheetViews>
  <sheetFormatPr defaultRowHeight="14.4" x14ac:dyDescent="0.3"/>
  <cols>
    <col min="2" max="2" width="21.6640625" bestFit="1" customWidth="1"/>
    <col min="3" max="3" width="9.44140625" bestFit="1" customWidth="1"/>
    <col min="4" max="4" width="14.109375" bestFit="1" customWidth="1"/>
    <col min="6" max="6" width="11.77734375" bestFit="1" customWidth="1"/>
    <col min="7" max="7" width="6.77734375" bestFit="1" customWidth="1"/>
    <col min="8" max="8" width="10.88671875" bestFit="1" customWidth="1"/>
    <col min="9" max="9" width="20.44140625" bestFit="1" customWidth="1"/>
    <col min="12" max="12" width="9.5546875" bestFit="1" customWidth="1"/>
    <col min="13" max="13" width="26.33203125" bestFit="1" customWidth="1"/>
    <col min="16" max="16" width="13.88671875" style="12" customWidth="1"/>
    <col min="17" max="18" width="13.88671875" style="4" customWidth="1"/>
    <col min="20" max="20" width="10.88671875" bestFit="1" customWidth="1"/>
    <col min="21" max="21" width="16.109375" bestFit="1" customWidth="1"/>
    <col min="22" max="22" width="13.33203125" bestFit="1" customWidth="1"/>
    <col min="23" max="23" width="28.21875" bestFit="1" customWidth="1"/>
    <col min="24" max="24" width="25.77734375" style="3" bestFit="1" customWidth="1"/>
    <col min="25" max="25" width="25.77734375" style="3" customWidth="1"/>
    <col min="26" max="26" width="17" bestFit="1" customWidth="1"/>
    <col min="27" max="27" width="26.77734375" bestFit="1" customWidth="1"/>
    <col min="28" max="28" width="19.77734375" bestFit="1" customWidth="1"/>
    <col min="29" max="29" width="18.44140625" bestFit="1" customWidth="1"/>
    <col min="30" max="30" width="16.88671875" bestFit="1" customWidth="1"/>
    <col min="31" max="31" width="10.33203125" bestFit="1" customWidth="1"/>
    <col min="32" max="32" width="20.77734375" bestFit="1" customWidth="1"/>
    <col min="33" max="33" width="17.77734375" bestFit="1" customWidth="1"/>
    <col min="34" max="34" width="17.5546875" bestFit="1" customWidth="1"/>
    <col min="35" max="35" width="14.6640625" bestFit="1" customWidth="1"/>
    <col min="36" max="36" width="19" bestFit="1" customWidth="1"/>
    <col min="37" max="37" width="26.5546875" customWidth="1"/>
    <col min="38" max="38" width="14" bestFit="1" customWidth="1"/>
    <col min="41" max="41" width="10.88671875" bestFit="1" customWidth="1"/>
  </cols>
  <sheetData>
    <row r="1" spans="1:4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1" t="s">
        <v>15</v>
      </c>
      <c r="Q1" s="2" t="s">
        <v>597</v>
      </c>
      <c r="R1" s="2"/>
      <c r="S1" s="1" t="s">
        <v>16</v>
      </c>
      <c r="T1" s="1" t="s">
        <v>17</v>
      </c>
      <c r="U1" s="1" t="s">
        <v>18</v>
      </c>
      <c r="V1" s="1" t="s">
        <v>19</v>
      </c>
      <c r="W1" s="1" t="s">
        <v>20</v>
      </c>
      <c r="X1" s="14" t="s">
        <v>21</v>
      </c>
      <c r="Y1" s="14"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2"/>
      <c r="AO1" s="1"/>
    </row>
    <row r="2" spans="1:41" x14ac:dyDescent="0.3">
      <c r="A2">
        <v>10041</v>
      </c>
      <c r="B2" t="s">
        <v>286</v>
      </c>
      <c r="C2">
        <v>0</v>
      </c>
      <c r="D2">
        <v>0</v>
      </c>
      <c r="E2">
        <v>1</v>
      </c>
      <c r="F2">
        <v>1</v>
      </c>
      <c r="G2">
        <v>6</v>
      </c>
      <c r="H2">
        <v>3</v>
      </c>
      <c r="I2">
        <v>0</v>
      </c>
      <c r="J2">
        <v>68829</v>
      </c>
      <c r="K2">
        <v>0</v>
      </c>
      <c r="L2">
        <v>3</v>
      </c>
      <c r="M2" t="s">
        <v>221</v>
      </c>
      <c r="N2" t="s">
        <v>287</v>
      </c>
      <c r="O2">
        <v>27229</v>
      </c>
      <c r="P2" s="12">
        <v>30090</v>
      </c>
      <c r="Q2" s="4">
        <f t="shared" ref="Q2:Q65" ca="1" si="0">DATEDIF(P2,TODAY(),"Y")</f>
        <v>42</v>
      </c>
      <c r="S2" t="s">
        <v>65</v>
      </c>
      <c r="T2" t="s">
        <v>52</v>
      </c>
      <c r="U2" t="s">
        <v>41</v>
      </c>
      <c r="V2" t="s">
        <v>53</v>
      </c>
      <c r="W2" t="s">
        <v>43</v>
      </c>
      <c r="X2" s="3">
        <v>42125</v>
      </c>
      <c r="Y2" s="3" t="s">
        <v>599</v>
      </c>
      <c r="AA2" t="s">
        <v>44</v>
      </c>
      <c r="AB2" t="s">
        <v>45</v>
      </c>
      <c r="AC2" t="s">
        <v>61</v>
      </c>
      <c r="AD2" t="s">
        <v>223</v>
      </c>
      <c r="AE2">
        <v>17</v>
      </c>
      <c r="AF2" t="s">
        <v>198</v>
      </c>
      <c r="AG2" t="s">
        <v>49</v>
      </c>
      <c r="AH2">
        <v>5</v>
      </c>
      <c r="AI2">
        <v>5</v>
      </c>
      <c r="AJ2">
        <v>0</v>
      </c>
      <c r="AK2" s="3">
        <v>44940</v>
      </c>
      <c r="AL2">
        <v>0</v>
      </c>
      <c r="AM2">
        <v>18</v>
      </c>
      <c r="AN2" s="4"/>
    </row>
    <row r="3" spans="1:41" x14ac:dyDescent="0.3">
      <c r="A3">
        <v>10156</v>
      </c>
      <c r="B3" t="s">
        <v>122</v>
      </c>
      <c r="C3">
        <v>1</v>
      </c>
      <c r="D3">
        <v>1</v>
      </c>
      <c r="E3">
        <v>0</v>
      </c>
      <c r="F3">
        <v>3</v>
      </c>
      <c r="G3">
        <v>3</v>
      </c>
      <c r="H3">
        <v>3</v>
      </c>
      <c r="I3">
        <v>0</v>
      </c>
      <c r="J3">
        <v>105700</v>
      </c>
      <c r="K3">
        <v>0</v>
      </c>
      <c r="L3">
        <v>8</v>
      </c>
      <c r="M3" t="s">
        <v>95</v>
      </c>
      <c r="N3" t="s">
        <v>38</v>
      </c>
      <c r="O3">
        <v>2301</v>
      </c>
      <c r="P3" s="12">
        <v>31604</v>
      </c>
      <c r="Q3" s="4">
        <f t="shared" ca="1" si="0"/>
        <v>38</v>
      </c>
      <c r="S3" t="s">
        <v>39</v>
      </c>
      <c r="T3" t="s">
        <v>40</v>
      </c>
      <c r="U3" t="s">
        <v>41</v>
      </c>
      <c r="V3" t="s">
        <v>53</v>
      </c>
      <c r="W3" t="s">
        <v>115</v>
      </c>
      <c r="X3" s="3">
        <v>42125</v>
      </c>
      <c r="AA3" t="s">
        <v>44</v>
      </c>
      <c r="AB3" t="s">
        <v>45</v>
      </c>
      <c r="AC3" t="s">
        <v>54</v>
      </c>
      <c r="AD3" t="s">
        <v>93</v>
      </c>
      <c r="AE3">
        <v>4</v>
      </c>
      <c r="AF3" t="s">
        <v>48</v>
      </c>
      <c r="AG3" t="s">
        <v>49</v>
      </c>
      <c r="AH3">
        <v>3.75</v>
      </c>
      <c r="AI3">
        <v>3</v>
      </c>
      <c r="AJ3">
        <v>5</v>
      </c>
      <c r="AK3" s="3">
        <v>43771</v>
      </c>
      <c r="AL3">
        <v>0</v>
      </c>
      <c r="AM3">
        <v>2</v>
      </c>
      <c r="AN3" s="4"/>
    </row>
    <row r="4" spans="1:41" x14ac:dyDescent="0.3">
      <c r="A4">
        <v>10151</v>
      </c>
      <c r="B4" t="s">
        <v>512</v>
      </c>
      <c r="C4">
        <v>1</v>
      </c>
      <c r="D4">
        <v>1</v>
      </c>
      <c r="E4">
        <v>0</v>
      </c>
      <c r="F4">
        <v>1</v>
      </c>
      <c r="G4">
        <v>3</v>
      </c>
      <c r="H4">
        <v>3</v>
      </c>
      <c r="I4">
        <v>0</v>
      </c>
      <c r="J4">
        <v>52599</v>
      </c>
      <c r="K4">
        <v>0</v>
      </c>
      <c r="L4">
        <v>15</v>
      </c>
      <c r="M4" t="s">
        <v>203</v>
      </c>
      <c r="N4" t="s">
        <v>38</v>
      </c>
      <c r="O4">
        <v>2048</v>
      </c>
      <c r="P4" s="12">
        <v>28949</v>
      </c>
      <c r="Q4" s="4">
        <f t="shared" ca="1" si="0"/>
        <v>45</v>
      </c>
      <c r="S4" t="s">
        <v>39</v>
      </c>
      <c r="T4" t="s">
        <v>40</v>
      </c>
      <c r="U4" t="s">
        <v>41</v>
      </c>
      <c r="V4" t="s">
        <v>53</v>
      </c>
      <c r="W4" t="s">
        <v>43</v>
      </c>
      <c r="X4" s="3" t="s">
        <v>96</v>
      </c>
      <c r="AA4" t="s">
        <v>44</v>
      </c>
      <c r="AB4" t="s">
        <v>45</v>
      </c>
      <c r="AC4" t="s">
        <v>54</v>
      </c>
      <c r="AD4" t="s">
        <v>117</v>
      </c>
      <c r="AE4">
        <v>7</v>
      </c>
      <c r="AF4" t="s">
        <v>135</v>
      </c>
      <c r="AG4" t="s">
        <v>49</v>
      </c>
      <c r="AH4">
        <v>3.81</v>
      </c>
      <c r="AI4">
        <v>3</v>
      </c>
      <c r="AJ4">
        <v>6</v>
      </c>
      <c r="AK4" s="3">
        <v>43771</v>
      </c>
      <c r="AL4">
        <v>0</v>
      </c>
      <c r="AM4">
        <v>6</v>
      </c>
      <c r="AN4" s="4"/>
    </row>
    <row r="5" spans="1:41" x14ac:dyDescent="0.3">
      <c r="A5">
        <v>10129</v>
      </c>
      <c r="B5" t="s">
        <v>559</v>
      </c>
      <c r="C5">
        <v>0</v>
      </c>
      <c r="D5">
        <v>0</v>
      </c>
      <c r="E5">
        <v>1</v>
      </c>
      <c r="F5">
        <v>1</v>
      </c>
      <c r="G5">
        <v>5</v>
      </c>
      <c r="H5">
        <v>3</v>
      </c>
      <c r="I5">
        <v>0</v>
      </c>
      <c r="J5">
        <v>46998</v>
      </c>
      <c r="K5">
        <v>0</v>
      </c>
      <c r="L5">
        <v>19</v>
      </c>
      <c r="M5" t="s">
        <v>326</v>
      </c>
      <c r="N5" t="s">
        <v>38</v>
      </c>
      <c r="O5">
        <v>2149</v>
      </c>
      <c r="P5" s="12">
        <v>30773</v>
      </c>
      <c r="Q5" s="4">
        <f t="shared" ca="1" si="0"/>
        <v>40</v>
      </c>
      <c r="S5" t="s">
        <v>65</v>
      </c>
      <c r="T5" t="s">
        <v>52</v>
      </c>
      <c r="U5" t="s">
        <v>41</v>
      </c>
      <c r="V5" t="s">
        <v>53</v>
      </c>
      <c r="W5" t="s">
        <v>43</v>
      </c>
      <c r="X5" s="3" t="s">
        <v>443</v>
      </c>
      <c r="AA5" t="s">
        <v>44</v>
      </c>
      <c r="AB5" t="s">
        <v>45</v>
      </c>
      <c r="AC5" t="s">
        <v>71</v>
      </c>
      <c r="AD5" t="s">
        <v>311</v>
      </c>
      <c r="AE5">
        <v>19</v>
      </c>
      <c r="AF5" t="s">
        <v>107</v>
      </c>
      <c r="AG5" t="s">
        <v>49</v>
      </c>
      <c r="AH5">
        <v>4.17</v>
      </c>
      <c r="AI5">
        <v>4</v>
      </c>
      <c r="AJ5">
        <v>0</v>
      </c>
      <c r="AK5" s="3">
        <v>43771</v>
      </c>
      <c r="AL5">
        <v>0</v>
      </c>
      <c r="AM5">
        <v>1</v>
      </c>
      <c r="AN5" s="4"/>
    </row>
    <row r="6" spans="1:41" x14ac:dyDescent="0.3">
      <c r="A6">
        <v>10011</v>
      </c>
      <c r="B6" t="s">
        <v>563</v>
      </c>
      <c r="C6">
        <v>1</v>
      </c>
      <c r="D6">
        <v>1</v>
      </c>
      <c r="E6">
        <v>0</v>
      </c>
      <c r="F6">
        <v>1</v>
      </c>
      <c r="G6">
        <v>5</v>
      </c>
      <c r="H6">
        <v>4</v>
      </c>
      <c r="I6">
        <v>0</v>
      </c>
      <c r="J6">
        <v>46738</v>
      </c>
      <c r="K6">
        <v>0</v>
      </c>
      <c r="L6">
        <v>19</v>
      </c>
      <c r="M6" t="s">
        <v>326</v>
      </c>
      <c r="N6" t="s">
        <v>38</v>
      </c>
      <c r="O6">
        <v>2171</v>
      </c>
      <c r="P6" s="12">
        <v>26999</v>
      </c>
      <c r="Q6" s="4">
        <f t="shared" ca="1" si="0"/>
        <v>50</v>
      </c>
      <c r="S6" t="s">
        <v>39</v>
      </c>
      <c r="T6" t="s">
        <v>40</v>
      </c>
      <c r="U6" t="s">
        <v>41</v>
      </c>
      <c r="V6" t="s">
        <v>53</v>
      </c>
      <c r="W6" t="s">
        <v>115</v>
      </c>
      <c r="X6" s="3" t="s">
        <v>486</v>
      </c>
      <c r="AA6" t="s">
        <v>44</v>
      </c>
      <c r="AB6" t="s">
        <v>45</v>
      </c>
      <c r="AC6" t="s">
        <v>71</v>
      </c>
      <c r="AD6" t="s">
        <v>250</v>
      </c>
      <c r="AF6" t="s">
        <v>107</v>
      </c>
      <c r="AG6" t="s">
        <v>57</v>
      </c>
      <c r="AH6">
        <v>4.3600000000000003</v>
      </c>
      <c r="AI6">
        <v>5</v>
      </c>
      <c r="AJ6">
        <v>0</v>
      </c>
      <c r="AK6" s="3">
        <v>43771</v>
      </c>
      <c r="AL6">
        <v>0</v>
      </c>
      <c r="AM6">
        <v>16</v>
      </c>
      <c r="AN6" s="4"/>
    </row>
    <row r="7" spans="1:41" x14ac:dyDescent="0.3">
      <c r="A7">
        <v>10228</v>
      </c>
      <c r="B7" t="s">
        <v>211</v>
      </c>
      <c r="C7">
        <v>1</v>
      </c>
      <c r="D7">
        <v>1</v>
      </c>
      <c r="E7">
        <v>1</v>
      </c>
      <c r="F7">
        <v>1</v>
      </c>
      <c r="G7">
        <v>3</v>
      </c>
      <c r="H7">
        <v>3</v>
      </c>
      <c r="I7">
        <v>0</v>
      </c>
      <c r="J7">
        <v>74679</v>
      </c>
      <c r="K7">
        <v>0</v>
      </c>
      <c r="L7">
        <v>14</v>
      </c>
      <c r="M7" t="s">
        <v>212</v>
      </c>
      <c r="N7" t="s">
        <v>38</v>
      </c>
      <c r="O7">
        <v>2135</v>
      </c>
      <c r="P7" s="12">
        <v>32836</v>
      </c>
      <c r="Q7" s="4">
        <f t="shared" ca="1" si="0"/>
        <v>34</v>
      </c>
      <c r="S7" t="s">
        <v>65</v>
      </c>
      <c r="T7" t="s">
        <v>40</v>
      </c>
      <c r="U7" t="s">
        <v>41</v>
      </c>
      <c r="V7" t="s">
        <v>42</v>
      </c>
      <c r="W7" t="s">
        <v>43</v>
      </c>
      <c r="X7" s="3" t="s">
        <v>116</v>
      </c>
      <c r="AA7" t="s">
        <v>44</v>
      </c>
      <c r="AB7" t="s">
        <v>45</v>
      </c>
      <c r="AC7" t="s">
        <v>54</v>
      </c>
      <c r="AD7" t="s">
        <v>117</v>
      </c>
      <c r="AE7">
        <v>7</v>
      </c>
      <c r="AF7" t="s">
        <v>62</v>
      </c>
      <c r="AG7" t="s">
        <v>49</v>
      </c>
      <c r="AH7">
        <v>4.3</v>
      </c>
      <c r="AI7">
        <v>5</v>
      </c>
      <c r="AJ7">
        <v>7</v>
      </c>
      <c r="AK7" s="3">
        <v>43748</v>
      </c>
      <c r="AL7">
        <v>0</v>
      </c>
      <c r="AM7">
        <v>20</v>
      </c>
      <c r="AN7" s="4"/>
    </row>
    <row r="8" spans="1:41" x14ac:dyDescent="0.3">
      <c r="A8">
        <v>10278</v>
      </c>
      <c r="B8" t="s">
        <v>550</v>
      </c>
      <c r="C8">
        <v>0</v>
      </c>
      <c r="D8">
        <v>2</v>
      </c>
      <c r="E8">
        <v>0</v>
      </c>
      <c r="F8">
        <v>1</v>
      </c>
      <c r="G8">
        <v>5</v>
      </c>
      <c r="H8">
        <v>3</v>
      </c>
      <c r="I8">
        <v>0</v>
      </c>
      <c r="J8">
        <v>47961</v>
      </c>
      <c r="K8">
        <v>0</v>
      </c>
      <c r="L8">
        <v>19</v>
      </c>
      <c r="M8" t="s">
        <v>326</v>
      </c>
      <c r="N8" t="s">
        <v>38</v>
      </c>
      <c r="O8">
        <v>2050</v>
      </c>
      <c r="P8" s="12">
        <v>30188</v>
      </c>
      <c r="Q8" s="4">
        <f t="shared" ca="1" si="0"/>
        <v>42</v>
      </c>
      <c r="S8" t="s">
        <v>39</v>
      </c>
      <c r="T8" t="s">
        <v>83</v>
      </c>
      <c r="U8" t="s">
        <v>41</v>
      </c>
      <c r="V8" t="s">
        <v>53</v>
      </c>
      <c r="W8" t="s">
        <v>257</v>
      </c>
      <c r="X8" s="3">
        <v>40817</v>
      </c>
      <c r="AA8" t="s">
        <v>44</v>
      </c>
      <c r="AB8" t="s">
        <v>45</v>
      </c>
      <c r="AC8" t="s">
        <v>71</v>
      </c>
      <c r="AD8" t="s">
        <v>244</v>
      </c>
      <c r="AE8">
        <v>20</v>
      </c>
      <c r="AF8" t="s">
        <v>107</v>
      </c>
      <c r="AG8" t="s">
        <v>49</v>
      </c>
      <c r="AH8">
        <v>4.0999999999999996</v>
      </c>
      <c r="AI8">
        <v>4</v>
      </c>
      <c r="AJ8">
        <v>0</v>
      </c>
      <c r="AK8" s="3">
        <v>43648</v>
      </c>
      <c r="AL8">
        <v>0</v>
      </c>
      <c r="AM8">
        <v>9</v>
      </c>
      <c r="AN8" s="4"/>
    </row>
    <row r="9" spans="1:41" x14ac:dyDescent="0.3">
      <c r="A9">
        <v>10021</v>
      </c>
      <c r="B9" t="s">
        <v>555</v>
      </c>
      <c r="C9">
        <v>1</v>
      </c>
      <c r="D9">
        <v>1</v>
      </c>
      <c r="E9">
        <v>1</v>
      </c>
      <c r="F9">
        <v>1</v>
      </c>
      <c r="G9">
        <v>5</v>
      </c>
      <c r="H9">
        <v>4</v>
      </c>
      <c r="I9">
        <v>0</v>
      </c>
      <c r="J9">
        <v>47414</v>
      </c>
      <c r="K9">
        <v>0</v>
      </c>
      <c r="L9">
        <v>19</v>
      </c>
      <c r="M9" t="s">
        <v>326</v>
      </c>
      <c r="N9" t="s">
        <v>38</v>
      </c>
      <c r="O9">
        <v>2478</v>
      </c>
      <c r="P9" s="12">
        <v>28076</v>
      </c>
      <c r="Q9" s="4">
        <f t="shared" ca="1" si="0"/>
        <v>47</v>
      </c>
      <c r="S9" t="s">
        <v>65</v>
      </c>
      <c r="T9" t="s">
        <v>40</v>
      </c>
      <c r="U9" t="s">
        <v>41</v>
      </c>
      <c r="V9" t="s">
        <v>53</v>
      </c>
      <c r="W9" t="s">
        <v>43</v>
      </c>
      <c r="X9" s="3" t="s">
        <v>197</v>
      </c>
      <c r="AA9" t="s">
        <v>44</v>
      </c>
      <c r="AB9" t="s">
        <v>45</v>
      </c>
      <c r="AC9" t="s">
        <v>71</v>
      </c>
      <c r="AD9" t="s">
        <v>247</v>
      </c>
      <c r="AE9">
        <v>18</v>
      </c>
      <c r="AF9" t="s">
        <v>62</v>
      </c>
      <c r="AG9" t="s">
        <v>57</v>
      </c>
      <c r="AH9">
        <v>5</v>
      </c>
      <c r="AI9">
        <v>3</v>
      </c>
      <c r="AJ9">
        <v>0</v>
      </c>
      <c r="AK9" s="3">
        <v>43648</v>
      </c>
      <c r="AL9">
        <v>0</v>
      </c>
      <c r="AM9">
        <v>13</v>
      </c>
      <c r="AN9" s="4"/>
    </row>
    <row r="10" spans="1:41" x14ac:dyDescent="0.3">
      <c r="A10">
        <v>10015</v>
      </c>
      <c r="B10" t="s">
        <v>63</v>
      </c>
      <c r="C10">
        <v>0</v>
      </c>
      <c r="D10">
        <v>0</v>
      </c>
      <c r="E10">
        <v>1</v>
      </c>
      <c r="F10">
        <v>1</v>
      </c>
      <c r="G10">
        <v>3</v>
      </c>
      <c r="H10">
        <v>4</v>
      </c>
      <c r="I10">
        <v>0</v>
      </c>
      <c r="J10">
        <v>178000</v>
      </c>
      <c r="K10">
        <v>0</v>
      </c>
      <c r="L10">
        <v>12</v>
      </c>
      <c r="M10" t="s">
        <v>64</v>
      </c>
      <c r="N10" t="s">
        <v>38</v>
      </c>
      <c r="O10">
        <v>1460</v>
      </c>
      <c r="P10" s="12">
        <v>29348</v>
      </c>
      <c r="Q10" s="4">
        <f t="shared" ca="1" si="0"/>
        <v>44</v>
      </c>
      <c r="S10" t="s">
        <v>65</v>
      </c>
      <c r="T10" t="s">
        <v>52</v>
      </c>
      <c r="U10" t="s">
        <v>41</v>
      </c>
      <c r="V10" t="s">
        <v>53</v>
      </c>
      <c r="W10" t="s">
        <v>66</v>
      </c>
      <c r="X10" s="3" t="s">
        <v>67</v>
      </c>
      <c r="AA10" t="s">
        <v>44</v>
      </c>
      <c r="AB10" t="s">
        <v>45</v>
      </c>
      <c r="AC10" t="s">
        <v>54</v>
      </c>
      <c r="AD10" t="s">
        <v>68</v>
      </c>
      <c r="AE10">
        <v>5</v>
      </c>
      <c r="AF10" t="s">
        <v>48</v>
      </c>
      <c r="AG10" t="s">
        <v>57</v>
      </c>
      <c r="AH10">
        <v>5</v>
      </c>
      <c r="AI10">
        <v>5</v>
      </c>
      <c r="AJ10">
        <v>5</v>
      </c>
      <c r="AK10" s="3">
        <v>43647</v>
      </c>
      <c r="AL10">
        <v>0</v>
      </c>
      <c r="AM10">
        <v>15</v>
      </c>
      <c r="AN10" s="4"/>
    </row>
    <row r="11" spans="1:41" x14ac:dyDescent="0.3">
      <c r="A11">
        <v>10179</v>
      </c>
      <c r="B11" t="s">
        <v>531</v>
      </c>
      <c r="C11">
        <v>1</v>
      </c>
      <c r="D11">
        <v>1</v>
      </c>
      <c r="E11">
        <v>0</v>
      </c>
      <c r="F11">
        <v>1</v>
      </c>
      <c r="G11">
        <v>3</v>
      </c>
      <c r="H11">
        <v>3</v>
      </c>
      <c r="I11">
        <v>0</v>
      </c>
      <c r="J11">
        <v>50750</v>
      </c>
      <c r="K11">
        <v>0</v>
      </c>
      <c r="L11">
        <v>15</v>
      </c>
      <c r="M11" t="s">
        <v>203</v>
      </c>
      <c r="N11" t="s">
        <v>38</v>
      </c>
      <c r="O11">
        <v>1773</v>
      </c>
      <c r="P11" s="12">
        <v>29690</v>
      </c>
      <c r="Q11" s="4">
        <f t="shared" ca="1" si="0"/>
        <v>43</v>
      </c>
      <c r="S11" t="s">
        <v>39</v>
      </c>
      <c r="T11" t="s">
        <v>40</v>
      </c>
      <c r="U11" t="s">
        <v>41</v>
      </c>
      <c r="V11" t="s">
        <v>53</v>
      </c>
      <c r="W11" t="s">
        <v>43</v>
      </c>
      <c r="X11" s="3" t="s">
        <v>532</v>
      </c>
      <c r="AA11" t="s">
        <v>44</v>
      </c>
      <c r="AB11" t="s">
        <v>45</v>
      </c>
      <c r="AC11" t="s">
        <v>54</v>
      </c>
      <c r="AD11" t="s">
        <v>117</v>
      </c>
      <c r="AE11">
        <v>7</v>
      </c>
      <c r="AF11" t="s">
        <v>62</v>
      </c>
      <c r="AG11" t="s">
        <v>49</v>
      </c>
      <c r="AH11">
        <v>3.31</v>
      </c>
      <c r="AI11">
        <v>3</v>
      </c>
      <c r="AJ11">
        <v>6</v>
      </c>
      <c r="AK11" s="3">
        <v>43647</v>
      </c>
      <c r="AL11">
        <v>0</v>
      </c>
      <c r="AM11">
        <v>7</v>
      </c>
      <c r="AN11" s="4"/>
    </row>
    <row r="12" spans="1:41" x14ac:dyDescent="0.3">
      <c r="A12">
        <v>10086</v>
      </c>
      <c r="B12" t="s">
        <v>78</v>
      </c>
      <c r="C12">
        <v>0</v>
      </c>
      <c r="D12">
        <v>0</v>
      </c>
      <c r="E12">
        <v>0</v>
      </c>
      <c r="F12">
        <v>1</v>
      </c>
      <c r="G12">
        <v>3</v>
      </c>
      <c r="H12">
        <v>3</v>
      </c>
      <c r="I12">
        <v>0</v>
      </c>
      <c r="J12">
        <v>150290</v>
      </c>
      <c r="K12">
        <v>0</v>
      </c>
      <c r="L12">
        <v>7</v>
      </c>
      <c r="M12" t="s">
        <v>79</v>
      </c>
      <c r="N12" t="s">
        <v>38</v>
      </c>
      <c r="O12">
        <v>2056</v>
      </c>
      <c r="P12" s="12">
        <v>26624</v>
      </c>
      <c r="Q12" s="4">
        <f t="shared" ca="1" si="0"/>
        <v>51</v>
      </c>
      <c r="S12" t="s">
        <v>39</v>
      </c>
      <c r="T12" t="s">
        <v>52</v>
      </c>
      <c r="U12" t="s">
        <v>41</v>
      </c>
      <c r="V12" t="s">
        <v>53</v>
      </c>
      <c r="W12" t="s">
        <v>66</v>
      </c>
      <c r="X12" s="3">
        <v>42917</v>
      </c>
      <c r="AA12" t="s">
        <v>44</v>
      </c>
      <c r="AB12" t="s">
        <v>45</v>
      </c>
      <c r="AC12" t="s">
        <v>54</v>
      </c>
      <c r="AD12" t="s">
        <v>80</v>
      </c>
      <c r="AE12">
        <v>13</v>
      </c>
      <c r="AF12" t="s">
        <v>48</v>
      </c>
      <c r="AG12" t="s">
        <v>49</v>
      </c>
      <c r="AH12">
        <v>4.9400000000000004</v>
      </c>
      <c r="AI12">
        <v>3</v>
      </c>
      <c r="AJ12">
        <v>5</v>
      </c>
      <c r="AK12" s="3">
        <v>43618</v>
      </c>
      <c r="AL12">
        <v>0</v>
      </c>
      <c r="AM12">
        <v>17</v>
      </c>
      <c r="AN12" s="4"/>
    </row>
    <row r="13" spans="1:41" x14ac:dyDescent="0.3">
      <c r="A13">
        <v>10071</v>
      </c>
      <c r="B13" t="s">
        <v>529</v>
      </c>
      <c r="C13">
        <v>0</v>
      </c>
      <c r="D13">
        <v>0</v>
      </c>
      <c r="E13">
        <v>0</v>
      </c>
      <c r="F13">
        <v>3</v>
      </c>
      <c r="G13">
        <v>5</v>
      </c>
      <c r="H13">
        <v>3</v>
      </c>
      <c r="I13">
        <v>0</v>
      </c>
      <c r="J13">
        <v>50923</v>
      </c>
      <c r="K13">
        <v>0</v>
      </c>
      <c r="L13">
        <v>19</v>
      </c>
      <c r="M13" t="s">
        <v>326</v>
      </c>
      <c r="N13" t="s">
        <v>38</v>
      </c>
      <c r="O13">
        <v>2191</v>
      </c>
      <c r="P13" s="12">
        <v>27463</v>
      </c>
      <c r="Q13" s="4">
        <f t="shared" ca="1" si="0"/>
        <v>49</v>
      </c>
      <c r="S13" t="s">
        <v>39</v>
      </c>
      <c r="T13" t="s">
        <v>52</v>
      </c>
      <c r="U13" t="s">
        <v>41</v>
      </c>
      <c r="V13" t="s">
        <v>53</v>
      </c>
      <c r="W13" t="s">
        <v>115</v>
      </c>
      <c r="X13" s="3" t="s">
        <v>197</v>
      </c>
      <c r="AA13" t="s">
        <v>44</v>
      </c>
      <c r="AB13" t="s">
        <v>45</v>
      </c>
      <c r="AC13" t="s">
        <v>71</v>
      </c>
      <c r="AD13" t="s">
        <v>250</v>
      </c>
      <c r="AF13" t="s">
        <v>107</v>
      </c>
      <c r="AG13" t="s">
        <v>49</v>
      </c>
      <c r="AH13">
        <v>5</v>
      </c>
      <c r="AI13">
        <v>5</v>
      </c>
      <c r="AJ13">
        <v>0</v>
      </c>
      <c r="AK13" s="3">
        <v>43618</v>
      </c>
      <c r="AL13">
        <v>0</v>
      </c>
      <c r="AM13">
        <v>14</v>
      </c>
      <c r="AN13" s="4"/>
    </row>
    <row r="14" spans="1:41" x14ac:dyDescent="0.3">
      <c r="A14">
        <v>10208</v>
      </c>
      <c r="B14" t="s">
        <v>566</v>
      </c>
      <c r="C14">
        <v>0</v>
      </c>
      <c r="D14">
        <v>0</v>
      </c>
      <c r="E14">
        <v>1</v>
      </c>
      <c r="F14">
        <v>1</v>
      </c>
      <c r="G14">
        <v>5</v>
      </c>
      <c r="H14">
        <v>3</v>
      </c>
      <c r="I14">
        <v>0</v>
      </c>
      <c r="J14">
        <v>46654</v>
      </c>
      <c r="K14">
        <v>0</v>
      </c>
      <c r="L14">
        <v>19</v>
      </c>
      <c r="M14" t="s">
        <v>326</v>
      </c>
      <c r="N14" t="s">
        <v>38</v>
      </c>
      <c r="O14">
        <v>1721</v>
      </c>
      <c r="P14" s="12">
        <v>28409</v>
      </c>
      <c r="Q14" s="4">
        <f t="shared" ca="1" si="0"/>
        <v>47</v>
      </c>
      <c r="S14" t="s">
        <v>65</v>
      </c>
      <c r="T14" t="s">
        <v>52</v>
      </c>
      <c r="U14" t="s">
        <v>41</v>
      </c>
      <c r="V14" t="s">
        <v>53</v>
      </c>
      <c r="W14" t="s">
        <v>66</v>
      </c>
      <c r="X14" s="3" t="s">
        <v>131</v>
      </c>
      <c r="AA14" t="s">
        <v>44</v>
      </c>
      <c r="AB14" t="s">
        <v>45</v>
      </c>
      <c r="AC14" t="s">
        <v>71</v>
      </c>
      <c r="AD14" t="s">
        <v>311</v>
      </c>
      <c r="AE14">
        <v>19</v>
      </c>
      <c r="AF14" t="s">
        <v>62</v>
      </c>
      <c r="AG14" t="s">
        <v>49</v>
      </c>
      <c r="AH14">
        <v>3.1</v>
      </c>
      <c r="AI14">
        <v>3</v>
      </c>
      <c r="AJ14">
        <v>0</v>
      </c>
      <c r="AK14" s="3">
        <v>43618</v>
      </c>
      <c r="AL14">
        <v>0</v>
      </c>
      <c r="AM14">
        <v>3</v>
      </c>
      <c r="AN14" s="4"/>
    </row>
    <row r="15" spans="1:41" x14ac:dyDescent="0.3">
      <c r="A15">
        <v>10127</v>
      </c>
      <c r="B15" t="s">
        <v>112</v>
      </c>
      <c r="C15">
        <v>0</v>
      </c>
      <c r="D15">
        <v>4</v>
      </c>
      <c r="E15">
        <v>0</v>
      </c>
      <c r="F15">
        <v>1</v>
      </c>
      <c r="G15">
        <v>3</v>
      </c>
      <c r="H15">
        <v>3</v>
      </c>
      <c r="I15">
        <v>0</v>
      </c>
      <c r="J15">
        <v>107226</v>
      </c>
      <c r="K15">
        <v>0</v>
      </c>
      <c r="L15">
        <v>28</v>
      </c>
      <c r="M15" t="s">
        <v>113</v>
      </c>
      <c r="N15" t="s">
        <v>38</v>
      </c>
      <c r="O15">
        <v>2453</v>
      </c>
      <c r="P15" s="12">
        <v>28526</v>
      </c>
      <c r="Q15" s="4">
        <f t="shared" ca="1" si="0"/>
        <v>46</v>
      </c>
      <c r="S15" t="s">
        <v>39</v>
      </c>
      <c r="T15" t="s">
        <v>114</v>
      </c>
      <c r="U15" t="s">
        <v>41</v>
      </c>
      <c r="V15" t="s">
        <v>53</v>
      </c>
      <c r="W15" t="s">
        <v>115</v>
      </c>
      <c r="X15" s="3" t="s">
        <v>116</v>
      </c>
      <c r="AA15" t="s">
        <v>44</v>
      </c>
      <c r="AB15" t="s">
        <v>45</v>
      </c>
      <c r="AC15" t="s">
        <v>54</v>
      </c>
      <c r="AD15" t="s">
        <v>117</v>
      </c>
      <c r="AE15">
        <v>7</v>
      </c>
      <c r="AF15" t="s">
        <v>56</v>
      </c>
      <c r="AG15" t="s">
        <v>49</v>
      </c>
      <c r="AH15">
        <v>4.2</v>
      </c>
      <c r="AI15">
        <v>4</v>
      </c>
      <c r="AJ15">
        <v>8</v>
      </c>
      <c r="AK15" s="3">
        <v>43587</v>
      </c>
      <c r="AL15">
        <v>0</v>
      </c>
      <c r="AM15">
        <v>7</v>
      </c>
      <c r="AN15" s="4"/>
    </row>
    <row r="16" spans="1:41" x14ac:dyDescent="0.3">
      <c r="A16">
        <v>10019</v>
      </c>
      <c r="B16" t="s">
        <v>69</v>
      </c>
      <c r="C16">
        <v>0</v>
      </c>
      <c r="D16">
        <v>0</v>
      </c>
      <c r="E16">
        <v>1</v>
      </c>
      <c r="F16">
        <v>1</v>
      </c>
      <c r="G16">
        <v>5</v>
      </c>
      <c r="H16">
        <v>4</v>
      </c>
      <c r="I16">
        <v>0</v>
      </c>
      <c r="J16">
        <v>170500</v>
      </c>
      <c r="K16">
        <v>0</v>
      </c>
      <c r="L16">
        <v>10</v>
      </c>
      <c r="M16" t="s">
        <v>70</v>
      </c>
      <c r="N16" t="s">
        <v>38</v>
      </c>
      <c r="O16">
        <v>2030</v>
      </c>
      <c r="P16" s="12">
        <v>30394</v>
      </c>
      <c r="Q16" s="4">
        <f t="shared" ca="1" si="0"/>
        <v>41</v>
      </c>
      <c r="S16" t="s">
        <v>65</v>
      </c>
      <c r="T16" t="s">
        <v>52</v>
      </c>
      <c r="U16" t="s">
        <v>41</v>
      </c>
      <c r="V16" t="s">
        <v>53</v>
      </c>
      <c r="W16" t="s">
        <v>66</v>
      </c>
      <c r="X16" s="3">
        <v>39934</v>
      </c>
      <c r="AA16" t="s">
        <v>44</v>
      </c>
      <c r="AB16" t="s">
        <v>45</v>
      </c>
      <c r="AC16" t="s">
        <v>71</v>
      </c>
      <c r="AD16" t="s">
        <v>55</v>
      </c>
      <c r="AE16">
        <v>2</v>
      </c>
      <c r="AF16" t="s">
        <v>48</v>
      </c>
      <c r="AG16" t="s">
        <v>57</v>
      </c>
      <c r="AH16">
        <v>3.7</v>
      </c>
      <c r="AI16">
        <v>5</v>
      </c>
      <c r="AJ16">
        <v>0</v>
      </c>
      <c r="AK16" s="3">
        <v>43557</v>
      </c>
      <c r="AL16">
        <v>0</v>
      </c>
      <c r="AM16">
        <v>15</v>
      </c>
      <c r="AN16" s="4"/>
    </row>
    <row r="17" spans="1:40" x14ac:dyDescent="0.3">
      <c r="A17">
        <v>10052</v>
      </c>
      <c r="B17" t="s">
        <v>571</v>
      </c>
      <c r="C17">
        <v>1</v>
      </c>
      <c r="D17">
        <v>1</v>
      </c>
      <c r="E17">
        <v>1</v>
      </c>
      <c r="F17">
        <v>1</v>
      </c>
      <c r="G17">
        <v>5</v>
      </c>
      <c r="H17">
        <v>3</v>
      </c>
      <c r="I17">
        <v>0</v>
      </c>
      <c r="J17">
        <v>46120</v>
      </c>
      <c r="K17">
        <v>0</v>
      </c>
      <c r="L17">
        <v>19</v>
      </c>
      <c r="M17" t="s">
        <v>326</v>
      </c>
      <c r="N17" t="s">
        <v>38</v>
      </c>
      <c r="O17">
        <v>2048</v>
      </c>
      <c r="P17" s="12">
        <v>31667</v>
      </c>
      <c r="Q17" s="4">
        <f t="shared" ca="1" si="0"/>
        <v>38</v>
      </c>
      <c r="S17" t="s">
        <v>65</v>
      </c>
      <c r="T17" t="s">
        <v>40</v>
      </c>
      <c r="U17" t="s">
        <v>41</v>
      </c>
      <c r="V17" t="s">
        <v>53</v>
      </c>
      <c r="W17" t="s">
        <v>43</v>
      </c>
      <c r="X17" s="3">
        <v>41159</v>
      </c>
      <c r="AA17" t="s">
        <v>44</v>
      </c>
      <c r="AB17" t="s">
        <v>45</v>
      </c>
      <c r="AC17" t="s">
        <v>71</v>
      </c>
      <c r="AD17" t="s">
        <v>306</v>
      </c>
      <c r="AE17">
        <v>14</v>
      </c>
      <c r="AF17" t="s">
        <v>62</v>
      </c>
      <c r="AG17" t="s">
        <v>49</v>
      </c>
      <c r="AH17">
        <v>5</v>
      </c>
      <c r="AI17">
        <v>5</v>
      </c>
      <c r="AJ17">
        <v>0</v>
      </c>
      <c r="AK17" s="3">
        <v>43557</v>
      </c>
      <c r="AL17">
        <v>0</v>
      </c>
      <c r="AM17">
        <v>13</v>
      </c>
      <c r="AN17" s="4"/>
    </row>
    <row r="18" spans="1:40" x14ac:dyDescent="0.3">
      <c r="A18">
        <v>10028</v>
      </c>
      <c r="B18" t="s">
        <v>88</v>
      </c>
      <c r="C18">
        <v>0</v>
      </c>
      <c r="D18">
        <v>0</v>
      </c>
      <c r="E18">
        <v>1</v>
      </c>
      <c r="F18">
        <v>1</v>
      </c>
      <c r="G18">
        <v>3</v>
      </c>
      <c r="H18">
        <v>4</v>
      </c>
      <c r="I18">
        <v>0</v>
      </c>
      <c r="J18">
        <v>138888</v>
      </c>
      <c r="K18">
        <v>0</v>
      </c>
      <c r="L18">
        <v>13</v>
      </c>
      <c r="M18" t="s">
        <v>89</v>
      </c>
      <c r="N18" t="s">
        <v>38</v>
      </c>
      <c r="O18">
        <v>1886</v>
      </c>
      <c r="P18" s="12">
        <v>25818</v>
      </c>
      <c r="Q18" s="4">
        <f t="shared" ca="1" si="0"/>
        <v>54</v>
      </c>
      <c r="S18" t="s">
        <v>65</v>
      </c>
      <c r="T18" t="s">
        <v>52</v>
      </c>
      <c r="U18" t="s">
        <v>41</v>
      </c>
      <c r="V18" t="s">
        <v>53</v>
      </c>
      <c r="W18" t="s">
        <v>66</v>
      </c>
      <c r="X18" s="3">
        <v>41760</v>
      </c>
      <c r="AA18" t="s">
        <v>44</v>
      </c>
      <c r="AB18" t="s">
        <v>45</v>
      </c>
      <c r="AC18" t="s">
        <v>54</v>
      </c>
      <c r="AD18" t="s">
        <v>68</v>
      </c>
      <c r="AE18">
        <v>5</v>
      </c>
      <c r="AF18" t="s">
        <v>48</v>
      </c>
      <c r="AG18" t="s">
        <v>57</v>
      </c>
      <c r="AH18">
        <v>4.3</v>
      </c>
      <c r="AI18">
        <v>5</v>
      </c>
      <c r="AJ18">
        <v>5</v>
      </c>
      <c r="AK18" s="3">
        <v>43556</v>
      </c>
      <c r="AL18">
        <v>0</v>
      </c>
      <c r="AM18">
        <v>4</v>
      </c>
      <c r="AN18" s="4"/>
    </row>
    <row r="19" spans="1:40" x14ac:dyDescent="0.3">
      <c r="A19">
        <v>10135</v>
      </c>
      <c r="B19" t="s">
        <v>317</v>
      </c>
      <c r="C19">
        <v>0</v>
      </c>
      <c r="D19">
        <v>0</v>
      </c>
      <c r="E19">
        <v>1</v>
      </c>
      <c r="F19">
        <v>1</v>
      </c>
      <c r="G19">
        <v>5</v>
      </c>
      <c r="H19">
        <v>3</v>
      </c>
      <c r="I19">
        <v>0</v>
      </c>
      <c r="J19">
        <v>65893</v>
      </c>
      <c r="K19">
        <v>0</v>
      </c>
      <c r="L19">
        <v>20</v>
      </c>
      <c r="M19" t="s">
        <v>209</v>
      </c>
      <c r="N19" t="s">
        <v>38</v>
      </c>
      <c r="O19">
        <v>1810</v>
      </c>
      <c r="P19" s="12">
        <v>31356</v>
      </c>
      <c r="Q19" s="4">
        <f t="shared" ca="1" si="0"/>
        <v>38</v>
      </c>
      <c r="S19" t="s">
        <v>65</v>
      </c>
      <c r="T19" t="s">
        <v>52</v>
      </c>
      <c r="U19" t="s">
        <v>41</v>
      </c>
      <c r="V19" t="s">
        <v>53</v>
      </c>
      <c r="W19" t="s">
        <v>43</v>
      </c>
      <c r="X19" s="3">
        <v>41827</v>
      </c>
      <c r="AA19" t="s">
        <v>44</v>
      </c>
      <c r="AB19" t="s">
        <v>45</v>
      </c>
      <c r="AC19" t="s">
        <v>71</v>
      </c>
      <c r="AD19" t="s">
        <v>244</v>
      </c>
      <c r="AE19">
        <v>20</v>
      </c>
      <c r="AF19" t="s">
        <v>62</v>
      </c>
      <c r="AG19" t="s">
        <v>49</v>
      </c>
      <c r="AH19">
        <v>4.07</v>
      </c>
      <c r="AI19">
        <v>4</v>
      </c>
      <c r="AJ19">
        <v>0</v>
      </c>
      <c r="AK19" s="3">
        <v>43524</v>
      </c>
      <c r="AL19">
        <v>0</v>
      </c>
      <c r="AM19">
        <v>13</v>
      </c>
      <c r="AN19" s="4"/>
    </row>
    <row r="20" spans="1:40" x14ac:dyDescent="0.3">
      <c r="A20">
        <v>10029</v>
      </c>
      <c r="B20" t="s">
        <v>537</v>
      </c>
      <c r="C20">
        <v>1</v>
      </c>
      <c r="D20">
        <v>1</v>
      </c>
      <c r="E20">
        <v>1</v>
      </c>
      <c r="F20">
        <v>2</v>
      </c>
      <c r="G20">
        <v>5</v>
      </c>
      <c r="H20">
        <v>4</v>
      </c>
      <c r="I20">
        <v>0</v>
      </c>
      <c r="J20">
        <v>50373</v>
      </c>
      <c r="K20">
        <v>0</v>
      </c>
      <c r="L20">
        <v>19</v>
      </c>
      <c r="M20" t="s">
        <v>326</v>
      </c>
      <c r="N20" t="s">
        <v>38</v>
      </c>
      <c r="O20">
        <v>2134</v>
      </c>
      <c r="P20" s="12">
        <v>29459</v>
      </c>
      <c r="Q20" s="4">
        <f t="shared" ca="1" si="0"/>
        <v>44</v>
      </c>
      <c r="S20" t="s">
        <v>65</v>
      </c>
      <c r="T20" t="s">
        <v>40</v>
      </c>
      <c r="U20" t="s">
        <v>41</v>
      </c>
      <c r="V20" t="s">
        <v>53</v>
      </c>
      <c r="W20" t="s">
        <v>43</v>
      </c>
      <c r="X20" s="3">
        <v>42528</v>
      </c>
      <c r="AA20" t="s">
        <v>44</v>
      </c>
      <c r="AB20" t="s">
        <v>45</v>
      </c>
      <c r="AC20" t="s">
        <v>71</v>
      </c>
      <c r="AD20" t="s">
        <v>230</v>
      </c>
      <c r="AE20">
        <v>12</v>
      </c>
      <c r="AF20" t="s">
        <v>56</v>
      </c>
      <c r="AG20" t="s">
        <v>57</v>
      </c>
      <c r="AH20">
        <v>4.0999999999999996</v>
      </c>
      <c r="AI20">
        <v>4</v>
      </c>
      <c r="AJ20">
        <v>0</v>
      </c>
      <c r="AK20" s="3">
        <v>43524</v>
      </c>
      <c r="AL20">
        <v>0</v>
      </c>
      <c r="AM20">
        <v>5</v>
      </c>
      <c r="AN20" s="4"/>
    </row>
    <row r="21" spans="1:40" x14ac:dyDescent="0.3">
      <c r="A21">
        <v>10144</v>
      </c>
      <c r="B21" t="s">
        <v>169</v>
      </c>
      <c r="C21">
        <v>0</v>
      </c>
      <c r="D21">
        <v>2</v>
      </c>
      <c r="E21">
        <v>1</v>
      </c>
      <c r="F21">
        <v>1</v>
      </c>
      <c r="G21">
        <v>5</v>
      </c>
      <c r="H21">
        <v>3</v>
      </c>
      <c r="I21">
        <v>0</v>
      </c>
      <c r="J21">
        <v>88976</v>
      </c>
      <c r="K21">
        <v>0</v>
      </c>
      <c r="L21">
        <v>17</v>
      </c>
      <c r="M21" t="s">
        <v>170</v>
      </c>
      <c r="N21" t="s">
        <v>38</v>
      </c>
      <c r="O21">
        <v>2169</v>
      </c>
      <c r="P21" s="12">
        <v>25121</v>
      </c>
      <c r="Q21" s="4">
        <f t="shared" ca="1" si="0"/>
        <v>56</v>
      </c>
      <c r="S21" t="s">
        <v>65</v>
      </c>
      <c r="T21" t="s">
        <v>83</v>
      </c>
      <c r="U21" t="s">
        <v>41</v>
      </c>
      <c r="V21" t="s">
        <v>53</v>
      </c>
      <c r="W21" t="s">
        <v>43</v>
      </c>
      <c r="X21" s="3">
        <v>40551</v>
      </c>
      <c r="AA21" t="s">
        <v>44</v>
      </c>
      <c r="AB21" t="s">
        <v>45</v>
      </c>
      <c r="AC21" t="s">
        <v>71</v>
      </c>
      <c r="AD21" t="s">
        <v>55</v>
      </c>
      <c r="AE21">
        <v>2</v>
      </c>
      <c r="AF21" t="s">
        <v>56</v>
      </c>
      <c r="AG21" t="s">
        <v>49</v>
      </c>
      <c r="AH21">
        <v>3.93</v>
      </c>
      <c r="AI21">
        <v>3</v>
      </c>
      <c r="AJ21">
        <v>0</v>
      </c>
      <c r="AK21" s="3">
        <v>43523</v>
      </c>
      <c r="AL21">
        <v>0</v>
      </c>
      <c r="AM21">
        <v>19</v>
      </c>
      <c r="AN21" s="4"/>
    </row>
    <row r="22" spans="1:40" x14ac:dyDescent="0.3">
      <c r="A22">
        <v>10220</v>
      </c>
      <c r="B22" t="s">
        <v>288</v>
      </c>
      <c r="C22">
        <v>0</v>
      </c>
      <c r="D22">
        <v>0</v>
      </c>
      <c r="E22">
        <v>1</v>
      </c>
      <c r="F22">
        <v>1</v>
      </c>
      <c r="G22">
        <v>3</v>
      </c>
      <c r="H22">
        <v>3</v>
      </c>
      <c r="I22">
        <v>0</v>
      </c>
      <c r="J22">
        <v>68678</v>
      </c>
      <c r="K22">
        <v>0</v>
      </c>
      <c r="L22">
        <v>14</v>
      </c>
      <c r="M22" t="s">
        <v>212</v>
      </c>
      <c r="N22" t="s">
        <v>38</v>
      </c>
      <c r="O22">
        <v>2170</v>
      </c>
      <c r="P22" s="12">
        <v>31176</v>
      </c>
      <c r="Q22" s="4">
        <f t="shared" ca="1" si="0"/>
        <v>39</v>
      </c>
      <c r="S22" t="s">
        <v>65</v>
      </c>
      <c r="T22" t="s">
        <v>52</v>
      </c>
      <c r="U22" t="s">
        <v>41</v>
      </c>
      <c r="V22" t="s">
        <v>53</v>
      </c>
      <c r="W22" t="s">
        <v>43</v>
      </c>
      <c r="X22" s="3">
        <v>41038</v>
      </c>
      <c r="AA22" t="s">
        <v>44</v>
      </c>
      <c r="AB22" t="s">
        <v>45</v>
      </c>
      <c r="AC22" t="s">
        <v>54</v>
      </c>
      <c r="AD22" t="s">
        <v>289</v>
      </c>
      <c r="AE22">
        <v>6</v>
      </c>
      <c r="AF22" t="s">
        <v>48</v>
      </c>
      <c r="AG22" t="s">
        <v>49</v>
      </c>
      <c r="AH22">
        <v>4.7</v>
      </c>
      <c r="AI22">
        <v>3</v>
      </c>
      <c r="AJ22">
        <v>6</v>
      </c>
      <c r="AK22" s="3">
        <v>43523</v>
      </c>
      <c r="AL22">
        <v>0</v>
      </c>
      <c r="AM22">
        <v>2</v>
      </c>
      <c r="AN22" s="4"/>
    </row>
    <row r="23" spans="1:40" x14ac:dyDescent="0.3">
      <c r="A23">
        <v>10294</v>
      </c>
      <c r="B23" t="s">
        <v>312</v>
      </c>
      <c r="C23">
        <v>0</v>
      </c>
      <c r="D23">
        <v>0</v>
      </c>
      <c r="E23">
        <v>0</v>
      </c>
      <c r="F23">
        <v>1</v>
      </c>
      <c r="G23">
        <v>5</v>
      </c>
      <c r="H23">
        <v>2</v>
      </c>
      <c r="I23">
        <v>0</v>
      </c>
      <c r="J23">
        <v>66441</v>
      </c>
      <c r="K23">
        <v>0</v>
      </c>
      <c r="L23">
        <v>20</v>
      </c>
      <c r="M23" t="s">
        <v>209</v>
      </c>
      <c r="N23" t="s">
        <v>38</v>
      </c>
      <c r="O23">
        <v>2171</v>
      </c>
      <c r="P23" s="12">
        <v>33137</v>
      </c>
      <c r="Q23" s="4">
        <f t="shared" ca="1" si="0"/>
        <v>34</v>
      </c>
      <c r="S23" t="s">
        <v>39</v>
      </c>
      <c r="T23" t="s">
        <v>52</v>
      </c>
      <c r="U23" t="s">
        <v>41</v>
      </c>
      <c r="V23" t="s">
        <v>53</v>
      </c>
      <c r="W23" t="s">
        <v>43</v>
      </c>
      <c r="X23" s="3">
        <v>40637</v>
      </c>
      <c r="AA23" t="s">
        <v>44</v>
      </c>
      <c r="AB23" t="s">
        <v>45</v>
      </c>
      <c r="AC23" t="s">
        <v>71</v>
      </c>
      <c r="AD23" t="s">
        <v>219</v>
      </c>
      <c r="AE23">
        <v>22</v>
      </c>
      <c r="AF23" t="s">
        <v>135</v>
      </c>
      <c r="AG23" t="s">
        <v>77</v>
      </c>
      <c r="AH23">
        <v>2</v>
      </c>
      <c r="AI23">
        <v>3</v>
      </c>
      <c r="AJ23">
        <v>0</v>
      </c>
      <c r="AK23" s="3">
        <v>43523</v>
      </c>
      <c r="AL23">
        <v>2</v>
      </c>
      <c r="AM23">
        <v>3</v>
      </c>
      <c r="AN23" s="4"/>
    </row>
    <row r="24" spans="1:40" x14ac:dyDescent="0.3">
      <c r="A24">
        <v>10003</v>
      </c>
      <c r="B24" t="s">
        <v>375</v>
      </c>
      <c r="C24">
        <v>1</v>
      </c>
      <c r="D24">
        <v>1</v>
      </c>
      <c r="E24">
        <v>0</v>
      </c>
      <c r="F24">
        <v>1</v>
      </c>
      <c r="G24">
        <v>5</v>
      </c>
      <c r="H24">
        <v>4</v>
      </c>
      <c r="I24">
        <v>0</v>
      </c>
      <c r="J24">
        <v>62910</v>
      </c>
      <c r="K24">
        <v>0</v>
      </c>
      <c r="L24">
        <v>19</v>
      </c>
      <c r="M24" t="s">
        <v>326</v>
      </c>
      <c r="N24" t="s">
        <v>38</v>
      </c>
      <c r="O24">
        <v>2031</v>
      </c>
      <c r="P24" s="12">
        <v>32517</v>
      </c>
      <c r="Q24" s="4">
        <f t="shared" ca="1" si="0"/>
        <v>35</v>
      </c>
      <c r="S24" t="s">
        <v>39</v>
      </c>
      <c r="T24" t="s">
        <v>40</v>
      </c>
      <c r="U24" t="s">
        <v>41</v>
      </c>
      <c r="V24" t="s">
        <v>53</v>
      </c>
      <c r="W24" t="s">
        <v>43</v>
      </c>
      <c r="X24" s="3">
        <v>41827</v>
      </c>
      <c r="AA24" t="s">
        <v>44</v>
      </c>
      <c r="AB24" t="s">
        <v>45</v>
      </c>
      <c r="AC24" t="s">
        <v>71</v>
      </c>
      <c r="AD24" t="s">
        <v>230</v>
      </c>
      <c r="AE24">
        <v>12</v>
      </c>
      <c r="AF24" t="s">
        <v>48</v>
      </c>
      <c r="AG24" t="s">
        <v>57</v>
      </c>
      <c r="AH24">
        <v>5</v>
      </c>
      <c r="AI24">
        <v>3</v>
      </c>
      <c r="AJ24">
        <v>0</v>
      </c>
      <c r="AK24" s="3">
        <v>43523</v>
      </c>
      <c r="AL24">
        <v>0</v>
      </c>
      <c r="AM24">
        <v>19</v>
      </c>
      <c r="AN24" s="4"/>
    </row>
    <row r="25" spans="1:40" x14ac:dyDescent="0.3">
      <c r="A25">
        <v>10143</v>
      </c>
      <c r="B25" t="s">
        <v>467</v>
      </c>
      <c r="C25">
        <v>0</v>
      </c>
      <c r="D25">
        <v>0</v>
      </c>
      <c r="E25">
        <v>1</v>
      </c>
      <c r="F25">
        <v>1</v>
      </c>
      <c r="G25">
        <v>5</v>
      </c>
      <c r="H25">
        <v>3</v>
      </c>
      <c r="I25">
        <v>0</v>
      </c>
      <c r="J25">
        <v>56294</v>
      </c>
      <c r="K25">
        <v>0</v>
      </c>
      <c r="L25">
        <v>20</v>
      </c>
      <c r="M25" t="s">
        <v>209</v>
      </c>
      <c r="N25" t="s">
        <v>38</v>
      </c>
      <c r="O25">
        <v>2458</v>
      </c>
      <c r="P25" s="12">
        <v>29112</v>
      </c>
      <c r="Q25" s="4">
        <f t="shared" ca="1" si="0"/>
        <v>45</v>
      </c>
      <c r="S25" t="s">
        <v>65</v>
      </c>
      <c r="T25" t="s">
        <v>52</v>
      </c>
      <c r="U25" t="s">
        <v>74</v>
      </c>
      <c r="V25" t="s">
        <v>53</v>
      </c>
      <c r="W25" t="s">
        <v>257</v>
      </c>
      <c r="X25" s="3">
        <v>40735</v>
      </c>
      <c r="AA25" t="s">
        <v>44</v>
      </c>
      <c r="AB25" t="s">
        <v>45</v>
      </c>
      <c r="AC25" t="s">
        <v>71</v>
      </c>
      <c r="AD25" t="s">
        <v>244</v>
      </c>
      <c r="AE25">
        <v>20</v>
      </c>
      <c r="AF25" t="s">
        <v>62</v>
      </c>
      <c r="AG25" t="s">
        <v>49</v>
      </c>
      <c r="AH25">
        <v>3.96</v>
      </c>
      <c r="AI25">
        <v>4</v>
      </c>
      <c r="AJ25">
        <v>0</v>
      </c>
      <c r="AK25" s="3">
        <v>43523</v>
      </c>
      <c r="AL25">
        <v>0</v>
      </c>
      <c r="AM25">
        <v>6</v>
      </c>
      <c r="AN25" s="4"/>
    </row>
    <row r="26" spans="1:40" x14ac:dyDescent="0.3">
      <c r="A26">
        <v>10257</v>
      </c>
      <c r="B26" t="s">
        <v>502</v>
      </c>
      <c r="C26">
        <v>0</v>
      </c>
      <c r="D26">
        <v>0</v>
      </c>
      <c r="E26">
        <v>0</v>
      </c>
      <c r="F26">
        <v>1</v>
      </c>
      <c r="G26">
        <v>5</v>
      </c>
      <c r="H26">
        <v>3</v>
      </c>
      <c r="I26">
        <v>0</v>
      </c>
      <c r="J26">
        <v>53171</v>
      </c>
      <c r="K26">
        <v>0</v>
      </c>
      <c r="L26">
        <v>19</v>
      </c>
      <c r="M26" t="s">
        <v>326</v>
      </c>
      <c r="N26" t="s">
        <v>38</v>
      </c>
      <c r="O26">
        <v>2121</v>
      </c>
      <c r="P26" s="12">
        <v>30359</v>
      </c>
      <c r="Q26" s="4">
        <f t="shared" ca="1" si="0"/>
        <v>41</v>
      </c>
      <c r="S26" t="s">
        <v>39</v>
      </c>
      <c r="T26" t="s">
        <v>52</v>
      </c>
      <c r="U26" t="s">
        <v>41</v>
      </c>
      <c r="V26" t="s">
        <v>42</v>
      </c>
      <c r="W26" t="s">
        <v>66</v>
      </c>
      <c r="X26" s="3" t="s">
        <v>241</v>
      </c>
      <c r="AA26" t="s">
        <v>44</v>
      </c>
      <c r="AB26" t="s">
        <v>45</v>
      </c>
      <c r="AC26" t="s">
        <v>71</v>
      </c>
      <c r="AD26" t="s">
        <v>247</v>
      </c>
      <c r="AE26">
        <v>18</v>
      </c>
      <c r="AF26" t="s">
        <v>62</v>
      </c>
      <c r="AG26" t="s">
        <v>49</v>
      </c>
      <c r="AH26">
        <v>4.2</v>
      </c>
      <c r="AI26">
        <v>4</v>
      </c>
      <c r="AJ26">
        <v>0</v>
      </c>
      <c r="AK26" s="3">
        <v>43522</v>
      </c>
      <c r="AL26">
        <v>0</v>
      </c>
      <c r="AM26">
        <v>12</v>
      </c>
      <c r="AN26" s="4"/>
    </row>
    <row r="27" spans="1:40" x14ac:dyDescent="0.3">
      <c r="A27">
        <v>10219</v>
      </c>
      <c r="B27" t="s">
        <v>575</v>
      </c>
      <c r="C27">
        <v>0</v>
      </c>
      <c r="D27">
        <v>0</v>
      </c>
      <c r="E27">
        <v>0</v>
      </c>
      <c r="F27">
        <v>1</v>
      </c>
      <c r="G27">
        <v>5</v>
      </c>
      <c r="H27">
        <v>3</v>
      </c>
      <c r="I27">
        <v>0</v>
      </c>
      <c r="J27">
        <v>45395</v>
      </c>
      <c r="K27">
        <v>0</v>
      </c>
      <c r="L27">
        <v>19</v>
      </c>
      <c r="M27" t="s">
        <v>326</v>
      </c>
      <c r="N27" t="s">
        <v>38</v>
      </c>
      <c r="O27">
        <v>2189</v>
      </c>
      <c r="P27" s="12">
        <v>31600</v>
      </c>
      <c r="Q27" s="4">
        <f t="shared" ca="1" si="0"/>
        <v>38</v>
      </c>
      <c r="S27" t="s">
        <v>39</v>
      </c>
      <c r="T27" t="s">
        <v>52</v>
      </c>
      <c r="U27" t="s">
        <v>41</v>
      </c>
      <c r="V27" t="s">
        <v>53</v>
      </c>
      <c r="W27" t="s">
        <v>43</v>
      </c>
      <c r="X27" s="3">
        <v>41791</v>
      </c>
      <c r="AA27" t="s">
        <v>44</v>
      </c>
      <c r="AB27" t="s">
        <v>45</v>
      </c>
      <c r="AC27" t="s">
        <v>71</v>
      </c>
      <c r="AD27" t="s">
        <v>311</v>
      </c>
      <c r="AE27">
        <v>19</v>
      </c>
      <c r="AF27" t="s">
        <v>62</v>
      </c>
      <c r="AG27" t="s">
        <v>49</v>
      </c>
      <c r="AH27">
        <v>4.5999999999999996</v>
      </c>
      <c r="AI27">
        <v>4</v>
      </c>
      <c r="AJ27">
        <v>0</v>
      </c>
      <c r="AK27" s="3">
        <v>43522</v>
      </c>
      <c r="AL27">
        <v>0</v>
      </c>
      <c r="AM27">
        <v>14</v>
      </c>
      <c r="AN27" s="4"/>
    </row>
    <row r="28" spans="1:40" x14ac:dyDescent="0.3">
      <c r="A28">
        <v>10012</v>
      </c>
      <c r="B28" t="s">
        <v>164</v>
      </c>
      <c r="C28">
        <v>0</v>
      </c>
      <c r="D28">
        <v>2</v>
      </c>
      <c r="E28">
        <v>1</v>
      </c>
      <c r="F28">
        <v>1</v>
      </c>
      <c r="G28">
        <v>3</v>
      </c>
      <c r="H28">
        <v>4</v>
      </c>
      <c r="I28">
        <v>1</v>
      </c>
      <c r="J28">
        <v>92328</v>
      </c>
      <c r="K28">
        <v>0</v>
      </c>
      <c r="L28">
        <v>9</v>
      </c>
      <c r="M28" t="s">
        <v>156</v>
      </c>
      <c r="N28" t="s">
        <v>165</v>
      </c>
      <c r="O28">
        <v>78230</v>
      </c>
      <c r="P28" s="12">
        <v>32240</v>
      </c>
      <c r="Q28" s="4">
        <f t="shared" ca="1" si="0"/>
        <v>36</v>
      </c>
      <c r="S28" t="s">
        <v>65</v>
      </c>
      <c r="T28" t="s">
        <v>83</v>
      </c>
      <c r="U28" t="s">
        <v>41</v>
      </c>
      <c r="V28" t="s">
        <v>53</v>
      </c>
      <c r="W28" t="s">
        <v>66</v>
      </c>
      <c r="X28" s="3">
        <v>41923</v>
      </c>
      <c r="AA28" t="s">
        <v>44</v>
      </c>
      <c r="AB28" t="s">
        <v>45</v>
      </c>
      <c r="AC28" t="s">
        <v>54</v>
      </c>
      <c r="AD28" t="s">
        <v>93</v>
      </c>
      <c r="AE28">
        <v>4</v>
      </c>
      <c r="AF28" t="s">
        <v>76</v>
      </c>
      <c r="AG28" t="s">
        <v>57</v>
      </c>
      <c r="AH28">
        <v>4.28</v>
      </c>
      <c r="AI28">
        <v>4</v>
      </c>
      <c r="AJ28">
        <v>5</v>
      </c>
      <c r="AK28" s="3">
        <v>43521</v>
      </c>
      <c r="AL28">
        <v>0</v>
      </c>
      <c r="AM28">
        <v>9</v>
      </c>
      <c r="AN28" s="4"/>
    </row>
    <row r="29" spans="1:40" x14ac:dyDescent="0.3">
      <c r="A29">
        <v>10079</v>
      </c>
      <c r="B29" t="s">
        <v>174</v>
      </c>
      <c r="C29">
        <v>0</v>
      </c>
      <c r="D29">
        <v>0</v>
      </c>
      <c r="E29">
        <v>1</v>
      </c>
      <c r="F29">
        <v>1</v>
      </c>
      <c r="G29">
        <v>3</v>
      </c>
      <c r="H29">
        <v>3</v>
      </c>
      <c r="I29">
        <v>0</v>
      </c>
      <c r="J29">
        <v>87921</v>
      </c>
      <c r="K29">
        <v>0</v>
      </c>
      <c r="L29">
        <v>22</v>
      </c>
      <c r="M29" t="s">
        <v>175</v>
      </c>
      <c r="N29" t="s">
        <v>38</v>
      </c>
      <c r="O29">
        <v>2056</v>
      </c>
      <c r="P29" s="12">
        <v>25683</v>
      </c>
      <c r="Q29" s="4">
        <f t="shared" ca="1" si="0"/>
        <v>54</v>
      </c>
      <c r="S29" t="s">
        <v>65</v>
      </c>
      <c r="T29" t="s">
        <v>52</v>
      </c>
      <c r="U29" t="s">
        <v>41</v>
      </c>
      <c r="V29" t="s">
        <v>53</v>
      </c>
      <c r="W29" t="s">
        <v>115</v>
      </c>
      <c r="X29" s="3">
        <v>43010</v>
      </c>
      <c r="AA29" t="s">
        <v>44</v>
      </c>
      <c r="AB29" t="s">
        <v>45</v>
      </c>
      <c r="AC29" t="s">
        <v>54</v>
      </c>
      <c r="AD29" t="s">
        <v>80</v>
      </c>
      <c r="AE29">
        <v>13</v>
      </c>
      <c r="AF29" t="s">
        <v>48</v>
      </c>
      <c r="AG29" t="s">
        <v>49</v>
      </c>
      <c r="AH29">
        <v>5</v>
      </c>
      <c r="AI29">
        <v>3</v>
      </c>
      <c r="AJ29">
        <v>6</v>
      </c>
      <c r="AK29" s="3">
        <v>43521</v>
      </c>
      <c r="AL29">
        <v>0</v>
      </c>
      <c r="AM29">
        <v>17</v>
      </c>
      <c r="AN29" s="4"/>
    </row>
    <row r="30" spans="1:40" x14ac:dyDescent="0.3">
      <c r="A30">
        <v>10133</v>
      </c>
      <c r="B30" t="s">
        <v>262</v>
      </c>
      <c r="C30">
        <v>1</v>
      </c>
      <c r="D30">
        <v>1</v>
      </c>
      <c r="E30">
        <v>0</v>
      </c>
      <c r="F30">
        <v>1</v>
      </c>
      <c r="G30">
        <v>3</v>
      </c>
      <c r="H30">
        <v>3</v>
      </c>
      <c r="I30">
        <v>0</v>
      </c>
      <c r="J30">
        <v>70621</v>
      </c>
      <c r="K30">
        <v>0</v>
      </c>
      <c r="L30">
        <v>14</v>
      </c>
      <c r="M30" t="s">
        <v>212</v>
      </c>
      <c r="N30" t="s">
        <v>38</v>
      </c>
      <c r="O30">
        <v>2119</v>
      </c>
      <c r="P30" s="12">
        <v>32342</v>
      </c>
      <c r="Q30" s="4">
        <f t="shared" ca="1" si="0"/>
        <v>36</v>
      </c>
      <c r="S30" t="s">
        <v>39</v>
      </c>
      <c r="T30" t="s">
        <v>40</v>
      </c>
      <c r="U30" t="s">
        <v>41</v>
      </c>
      <c r="V30" t="s">
        <v>53</v>
      </c>
      <c r="W30" t="s">
        <v>43</v>
      </c>
      <c r="X30" s="3">
        <v>42125</v>
      </c>
      <c r="AA30" t="s">
        <v>44</v>
      </c>
      <c r="AB30" t="s">
        <v>45</v>
      </c>
      <c r="AC30" t="s">
        <v>54</v>
      </c>
      <c r="AD30" t="s">
        <v>117</v>
      </c>
      <c r="AE30">
        <v>7</v>
      </c>
      <c r="AF30" t="s">
        <v>56</v>
      </c>
      <c r="AG30" t="s">
        <v>49</v>
      </c>
      <c r="AH30">
        <v>4.1100000000000003</v>
      </c>
      <c r="AI30">
        <v>4</v>
      </c>
      <c r="AJ30">
        <v>6</v>
      </c>
      <c r="AK30" s="3">
        <v>43521</v>
      </c>
      <c r="AL30">
        <v>0</v>
      </c>
      <c r="AM30">
        <v>16</v>
      </c>
      <c r="AN30" s="4"/>
    </row>
    <row r="31" spans="1:40" x14ac:dyDescent="0.3">
      <c r="A31">
        <v>10302</v>
      </c>
      <c r="B31" t="s">
        <v>348</v>
      </c>
      <c r="C31">
        <v>1</v>
      </c>
      <c r="D31">
        <v>1</v>
      </c>
      <c r="E31">
        <v>0</v>
      </c>
      <c r="F31">
        <v>1</v>
      </c>
      <c r="G31">
        <v>5</v>
      </c>
      <c r="H31">
        <v>1</v>
      </c>
      <c r="I31">
        <v>0</v>
      </c>
      <c r="J31">
        <v>64021</v>
      </c>
      <c r="K31">
        <v>0</v>
      </c>
      <c r="L31">
        <v>19</v>
      </c>
      <c r="M31" t="s">
        <v>326</v>
      </c>
      <c r="N31" t="s">
        <v>38</v>
      </c>
      <c r="O31">
        <v>2093</v>
      </c>
      <c r="P31" s="12">
        <v>25039</v>
      </c>
      <c r="Q31" s="4">
        <f t="shared" ca="1" si="0"/>
        <v>56</v>
      </c>
      <c r="S31" t="s">
        <v>39</v>
      </c>
      <c r="T31" t="s">
        <v>40</v>
      </c>
      <c r="U31" t="s">
        <v>41</v>
      </c>
      <c r="V31" t="s">
        <v>53</v>
      </c>
      <c r="W31" t="s">
        <v>43</v>
      </c>
      <c r="X31" s="3" t="s">
        <v>339</v>
      </c>
      <c r="AA31" t="s">
        <v>44</v>
      </c>
      <c r="AB31" t="s">
        <v>45</v>
      </c>
      <c r="AC31" t="s">
        <v>71</v>
      </c>
      <c r="AD31" t="s">
        <v>230</v>
      </c>
      <c r="AE31">
        <v>12</v>
      </c>
      <c r="AF31" t="s">
        <v>48</v>
      </c>
      <c r="AG31" t="s">
        <v>275</v>
      </c>
      <c r="AH31">
        <v>2.4</v>
      </c>
      <c r="AI31">
        <v>2</v>
      </c>
      <c r="AJ31">
        <v>1</v>
      </c>
      <c r="AK31" s="3">
        <v>43521</v>
      </c>
      <c r="AL31">
        <v>6</v>
      </c>
      <c r="AM31">
        <v>20</v>
      </c>
      <c r="AN31" s="4"/>
    </row>
    <row r="32" spans="1:40" x14ac:dyDescent="0.3">
      <c r="A32">
        <v>10009</v>
      </c>
      <c r="B32" t="s">
        <v>409</v>
      </c>
      <c r="C32">
        <v>0</v>
      </c>
      <c r="D32">
        <v>2</v>
      </c>
      <c r="E32">
        <v>0</v>
      </c>
      <c r="F32">
        <v>1</v>
      </c>
      <c r="G32">
        <v>5</v>
      </c>
      <c r="H32">
        <v>4</v>
      </c>
      <c r="I32">
        <v>0</v>
      </c>
      <c r="J32">
        <v>60724</v>
      </c>
      <c r="K32">
        <v>0</v>
      </c>
      <c r="L32">
        <v>20</v>
      </c>
      <c r="M32" t="s">
        <v>209</v>
      </c>
      <c r="N32" t="s">
        <v>38</v>
      </c>
      <c r="O32">
        <v>1821</v>
      </c>
      <c r="P32" s="12">
        <v>31574</v>
      </c>
      <c r="Q32" s="4">
        <f t="shared" ca="1" si="0"/>
        <v>38</v>
      </c>
      <c r="S32" t="s">
        <v>39</v>
      </c>
      <c r="T32" t="s">
        <v>83</v>
      </c>
      <c r="U32" t="s">
        <v>41</v>
      </c>
      <c r="V32" t="s">
        <v>53</v>
      </c>
      <c r="W32" t="s">
        <v>265</v>
      </c>
      <c r="X32" s="3">
        <v>40670</v>
      </c>
      <c r="AA32" t="s">
        <v>44</v>
      </c>
      <c r="AB32" t="s">
        <v>45</v>
      </c>
      <c r="AC32" t="s">
        <v>71</v>
      </c>
      <c r="AD32" t="s">
        <v>311</v>
      </c>
      <c r="AE32">
        <v>19</v>
      </c>
      <c r="AF32" t="s">
        <v>62</v>
      </c>
      <c r="AG32" t="s">
        <v>57</v>
      </c>
      <c r="AH32">
        <v>4.5999999999999996</v>
      </c>
      <c r="AI32">
        <v>4</v>
      </c>
      <c r="AJ32">
        <v>0</v>
      </c>
      <c r="AK32" s="3">
        <v>43521</v>
      </c>
      <c r="AL32">
        <v>0</v>
      </c>
      <c r="AM32">
        <v>11</v>
      </c>
      <c r="AN32" s="4"/>
    </row>
    <row r="33" spans="1:40" x14ac:dyDescent="0.3">
      <c r="A33">
        <v>10062</v>
      </c>
      <c r="B33" t="s">
        <v>430</v>
      </c>
      <c r="C33">
        <v>0</v>
      </c>
      <c r="D33">
        <v>4</v>
      </c>
      <c r="E33">
        <v>1</v>
      </c>
      <c r="F33">
        <v>1</v>
      </c>
      <c r="G33">
        <v>5</v>
      </c>
      <c r="H33">
        <v>3</v>
      </c>
      <c r="I33">
        <v>0</v>
      </c>
      <c r="J33">
        <v>59365</v>
      </c>
      <c r="K33">
        <v>0</v>
      </c>
      <c r="L33">
        <v>19</v>
      </c>
      <c r="M33" t="s">
        <v>326</v>
      </c>
      <c r="N33" t="s">
        <v>38</v>
      </c>
      <c r="O33">
        <v>2199</v>
      </c>
      <c r="P33" s="12">
        <v>30365</v>
      </c>
      <c r="Q33" s="4">
        <f t="shared" ca="1" si="0"/>
        <v>41</v>
      </c>
      <c r="S33" t="s">
        <v>65</v>
      </c>
      <c r="T33" t="s">
        <v>114</v>
      </c>
      <c r="U33" t="s">
        <v>41</v>
      </c>
      <c r="V33" t="s">
        <v>53</v>
      </c>
      <c r="W33" t="s">
        <v>43</v>
      </c>
      <c r="X33" s="3" t="s">
        <v>197</v>
      </c>
      <c r="AA33" t="s">
        <v>44</v>
      </c>
      <c r="AB33" t="s">
        <v>45</v>
      </c>
      <c r="AC33" t="s">
        <v>71</v>
      </c>
      <c r="AD33" t="s">
        <v>311</v>
      </c>
      <c r="AE33">
        <v>19</v>
      </c>
      <c r="AF33" t="s">
        <v>56</v>
      </c>
      <c r="AG33" t="s">
        <v>49</v>
      </c>
      <c r="AH33">
        <v>5</v>
      </c>
      <c r="AI33">
        <v>4</v>
      </c>
      <c r="AJ33">
        <v>0</v>
      </c>
      <c r="AK33" s="3">
        <v>43521</v>
      </c>
      <c r="AL33">
        <v>0</v>
      </c>
      <c r="AM33">
        <v>19</v>
      </c>
      <c r="AN33" s="4"/>
    </row>
    <row r="34" spans="1:40" x14ac:dyDescent="0.3">
      <c r="A34">
        <v>10056</v>
      </c>
      <c r="B34" t="s">
        <v>461</v>
      </c>
      <c r="C34">
        <v>1</v>
      </c>
      <c r="D34">
        <v>1</v>
      </c>
      <c r="E34">
        <v>0</v>
      </c>
      <c r="F34">
        <v>1</v>
      </c>
      <c r="G34">
        <v>5</v>
      </c>
      <c r="H34">
        <v>3</v>
      </c>
      <c r="I34">
        <v>0</v>
      </c>
      <c r="J34">
        <v>57583</v>
      </c>
      <c r="K34">
        <v>0</v>
      </c>
      <c r="L34">
        <v>19</v>
      </c>
      <c r="M34" t="s">
        <v>326</v>
      </c>
      <c r="N34" t="s">
        <v>38</v>
      </c>
      <c r="O34">
        <v>2110</v>
      </c>
      <c r="P34" s="12">
        <v>28621</v>
      </c>
      <c r="Q34" s="4">
        <f t="shared" ca="1" si="0"/>
        <v>46</v>
      </c>
      <c r="S34" t="s">
        <v>39</v>
      </c>
      <c r="T34" t="s">
        <v>40</v>
      </c>
      <c r="U34" t="s">
        <v>41</v>
      </c>
      <c r="V34" t="s">
        <v>53</v>
      </c>
      <c r="W34" t="s">
        <v>43</v>
      </c>
      <c r="X34" s="3">
        <v>40946</v>
      </c>
      <c r="AA34" t="s">
        <v>44</v>
      </c>
      <c r="AB34" t="s">
        <v>45</v>
      </c>
      <c r="AC34" t="s">
        <v>71</v>
      </c>
      <c r="AD34" t="s">
        <v>233</v>
      </c>
      <c r="AE34">
        <v>16</v>
      </c>
      <c r="AF34" t="s">
        <v>48</v>
      </c>
      <c r="AG34" t="s">
        <v>49</v>
      </c>
      <c r="AH34">
        <v>5</v>
      </c>
      <c r="AI34">
        <v>3</v>
      </c>
      <c r="AJ34">
        <v>0</v>
      </c>
      <c r="AK34" s="3">
        <v>43521</v>
      </c>
      <c r="AL34">
        <v>0</v>
      </c>
      <c r="AM34">
        <v>1</v>
      </c>
      <c r="AN34" s="4"/>
    </row>
    <row r="35" spans="1:40" x14ac:dyDescent="0.3">
      <c r="A35">
        <v>10299</v>
      </c>
      <c r="B35" t="s">
        <v>465</v>
      </c>
      <c r="C35">
        <v>0</v>
      </c>
      <c r="D35">
        <v>3</v>
      </c>
      <c r="E35">
        <v>0</v>
      </c>
      <c r="F35">
        <v>1</v>
      </c>
      <c r="G35">
        <v>5</v>
      </c>
      <c r="H35">
        <v>1</v>
      </c>
      <c r="I35">
        <v>0</v>
      </c>
      <c r="J35">
        <v>56847</v>
      </c>
      <c r="K35">
        <v>0</v>
      </c>
      <c r="L35">
        <v>20</v>
      </c>
      <c r="M35" t="s">
        <v>209</v>
      </c>
      <c r="N35" t="s">
        <v>38</v>
      </c>
      <c r="O35">
        <v>2133</v>
      </c>
      <c r="P35" s="12">
        <v>32745</v>
      </c>
      <c r="Q35" s="4">
        <f t="shared" ca="1" si="0"/>
        <v>35</v>
      </c>
      <c r="S35" t="s">
        <v>39</v>
      </c>
      <c r="T35" t="s">
        <v>217</v>
      </c>
      <c r="U35" t="s">
        <v>41</v>
      </c>
      <c r="V35" t="s">
        <v>53</v>
      </c>
      <c r="W35" t="s">
        <v>43</v>
      </c>
      <c r="X35" s="3">
        <v>41827</v>
      </c>
      <c r="AA35" t="s">
        <v>44</v>
      </c>
      <c r="AB35" t="s">
        <v>45</v>
      </c>
      <c r="AC35" t="s">
        <v>71</v>
      </c>
      <c r="AD35" t="s">
        <v>219</v>
      </c>
      <c r="AE35">
        <v>22</v>
      </c>
      <c r="AF35" t="s">
        <v>48</v>
      </c>
      <c r="AG35" t="s">
        <v>275</v>
      </c>
      <c r="AH35">
        <v>3</v>
      </c>
      <c r="AI35">
        <v>1</v>
      </c>
      <c r="AJ35">
        <v>0</v>
      </c>
      <c r="AK35" s="3">
        <v>43521</v>
      </c>
      <c r="AL35">
        <v>2</v>
      </c>
      <c r="AM35">
        <v>5</v>
      </c>
      <c r="AN35" s="4"/>
    </row>
    <row r="36" spans="1:40" x14ac:dyDescent="0.3">
      <c r="A36">
        <v>10164</v>
      </c>
      <c r="B36" t="s">
        <v>558</v>
      </c>
      <c r="C36">
        <v>0</v>
      </c>
      <c r="D36">
        <v>0</v>
      </c>
      <c r="E36">
        <v>1</v>
      </c>
      <c r="F36">
        <v>1</v>
      </c>
      <c r="G36">
        <v>5</v>
      </c>
      <c r="H36">
        <v>3</v>
      </c>
      <c r="I36">
        <v>0</v>
      </c>
      <c r="J36">
        <v>47001</v>
      </c>
      <c r="K36">
        <v>0</v>
      </c>
      <c r="L36">
        <v>19</v>
      </c>
      <c r="M36" t="s">
        <v>326</v>
      </c>
      <c r="N36" t="s">
        <v>38</v>
      </c>
      <c r="O36">
        <v>2451</v>
      </c>
      <c r="P36" s="12">
        <v>29913</v>
      </c>
      <c r="Q36" s="4">
        <f t="shared" ca="1" si="0"/>
        <v>42</v>
      </c>
      <c r="S36" t="s">
        <v>65</v>
      </c>
      <c r="T36" t="s">
        <v>52</v>
      </c>
      <c r="U36" t="s">
        <v>41</v>
      </c>
      <c r="V36" t="s">
        <v>53</v>
      </c>
      <c r="W36" t="s">
        <v>43</v>
      </c>
      <c r="X36" s="3">
        <v>39213</v>
      </c>
      <c r="AA36" t="s">
        <v>44</v>
      </c>
      <c r="AB36" t="s">
        <v>45</v>
      </c>
      <c r="AC36" t="s">
        <v>71</v>
      </c>
      <c r="AD36" t="s">
        <v>306</v>
      </c>
      <c r="AE36">
        <v>14</v>
      </c>
      <c r="AF36" t="s">
        <v>107</v>
      </c>
      <c r="AG36" t="s">
        <v>49</v>
      </c>
      <c r="AH36">
        <v>3.66</v>
      </c>
      <c r="AI36">
        <v>3</v>
      </c>
      <c r="AJ36">
        <v>0</v>
      </c>
      <c r="AK36" s="3">
        <v>43521</v>
      </c>
      <c r="AL36">
        <v>0</v>
      </c>
      <c r="AM36">
        <v>15</v>
      </c>
      <c r="AN36" s="4"/>
    </row>
    <row r="37" spans="1:40" x14ac:dyDescent="0.3">
      <c r="A37">
        <v>10288</v>
      </c>
      <c r="B37" t="s">
        <v>72</v>
      </c>
      <c r="C37">
        <v>1</v>
      </c>
      <c r="D37">
        <v>1</v>
      </c>
      <c r="E37">
        <v>1</v>
      </c>
      <c r="F37">
        <v>1</v>
      </c>
      <c r="G37">
        <v>3</v>
      </c>
      <c r="H37">
        <v>2</v>
      </c>
      <c r="I37">
        <v>1</v>
      </c>
      <c r="J37">
        <v>157000</v>
      </c>
      <c r="K37">
        <v>0</v>
      </c>
      <c r="L37">
        <v>13</v>
      </c>
      <c r="M37" t="s">
        <v>73</v>
      </c>
      <c r="N37" t="s">
        <v>38</v>
      </c>
      <c r="O37">
        <v>2134</v>
      </c>
      <c r="P37" s="12">
        <v>31542</v>
      </c>
      <c r="Q37" s="4">
        <f t="shared" ca="1" si="0"/>
        <v>38</v>
      </c>
      <c r="S37" t="s">
        <v>65</v>
      </c>
      <c r="T37" t="s">
        <v>40</v>
      </c>
      <c r="U37" t="s">
        <v>74</v>
      </c>
      <c r="V37" t="s">
        <v>42</v>
      </c>
      <c r="W37" t="s">
        <v>66</v>
      </c>
      <c r="X37" s="3" t="s">
        <v>75</v>
      </c>
      <c r="AA37" t="s">
        <v>44</v>
      </c>
      <c r="AB37" t="s">
        <v>45</v>
      </c>
      <c r="AC37" t="s">
        <v>54</v>
      </c>
      <c r="AD37" t="s">
        <v>68</v>
      </c>
      <c r="AE37">
        <v>5</v>
      </c>
      <c r="AF37" t="s">
        <v>76</v>
      </c>
      <c r="AG37" t="s">
        <v>77</v>
      </c>
      <c r="AH37">
        <v>2.39</v>
      </c>
      <c r="AI37">
        <v>3</v>
      </c>
      <c r="AJ37">
        <v>6</v>
      </c>
      <c r="AK37" s="3">
        <v>43518</v>
      </c>
      <c r="AL37">
        <v>4</v>
      </c>
      <c r="AM37">
        <v>13</v>
      </c>
      <c r="AN37" s="4"/>
    </row>
    <row r="38" spans="1:40" x14ac:dyDescent="0.3">
      <c r="A38">
        <v>10001</v>
      </c>
      <c r="B38" t="s">
        <v>238</v>
      </c>
      <c r="C38">
        <v>0</v>
      </c>
      <c r="D38">
        <v>0</v>
      </c>
      <c r="E38">
        <v>1</v>
      </c>
      <c r="F38">
        <v>1</v>
      </c>
      <c r="G38">
        <v>5</v>
      </c>
      <c r="H38">
        <v>4</v>
      </c>
      <c r="I38">
        <v>0</v>
      </c>
      <c r="J38">
        <v>72640</v>
      </c>
      <c r="K38">
        <v>0</v>
      </c>
      <c r="L38">
        <v>18</v>
      </c>
      <c r="M38" t="s">
        <v>170</v>
      </c>
      <c r="N38" t="s">
        <v>38</v>
      </c>
      <c r="O38">
        <v>2169</v>
      </c>
      <c r="P38" s="12">
        <v>30567</v>
      </c>
      <c r="Q38" s="4">
        <f t="shared" ca="1" si="0"/>
        <v>41</v>
      </c>
      <c r="S38" t="s">
        <v>65</v>
      </c>
      <c r="T38" t="s">
        <v>52</v>
      </c>
      <c r="U38" t="s">
        <v>41</v>
      </c>
      <c r="V38" t="s">
        <v>53</v>
      </c>
      <c r="W38" t="s">
        <v>43</v>
      </c>
      <c r="X38" s="3" t="s">
        <v>239</v>
      </c>
      <c r="AA38" t="s">
        <v>44</v>
      </c>
      <c r="AB38" t="s">
        <v>45</v>
      </c>
      <c r="AC38" t="s">
        <v>71</v>
      </c>
      <c r="AD38" t="s">
        <v>55</v>
      </c>
      <c r="AE38">
        <v>2</v>
      </c>
      <c r="AF38" t="s">
        <v>48</v>
      </c>
      <c r="AG38" t="s">
        <v>57</v>
      </c>
      <c r="AH38">
        <v>5</v>
      </c>
      <c r="AI38">
        <v>3</v>
      </c>
      <c r="AJ38">
        <v>0</v>
      </c>
      <c r="AK38" s="3">
        <v>43518</v>
      </c>
      <c r="AL38">
        <v>0</v>
      </c>
      <c r="AM38">
        <v>14</v>
      </c>
      <c r="AN38" s="4"/>
    </row>
    <row r="39" spans="1:40" x14ac:dyDescent="0.3">
      <c r="A39">
        <v>10263</v>
      </c>
      <c r="B39" t="s">
        <v>254</v>
      </c>
      <c r="C39">
        <v>1</v>
      </c>
      <c r="D39">
        <v>1</v>
      </c>
      <c r="E39">
        <v>0</v>
      </c>
      <c r="F39">
        <v>1</v>
      </c>
      <c r="G39">
        <v>5</v>
      </c>
      <c r="H39">
        <v>3</v>
      </c>
      <c r="I39">
        <v>0</v>
      </c>
      <c r="J39">
        <v>71776</v>
      </c>
      <c r="K39">
        <v>0</v>
      </c>
      <c r="L39">
        <v>20</v>
      </c>
      <c r="M39" t="s">
        <v>209</v>
      </c>
      <c r="N39" t="s">
        <v>38</v>
      </c>
      <c r="O39">
        <v>1824</v>
      </c>
      <c r="P39" s="12">
        <v>28755</v>
      </c>
      <c r="Q39" s="4">
        <f t="shared" ca="1" si="0"/>
        <v>46</v>
      </c>
      <c r="S39" t="s">
        <v>39</v>
      </c>
      <c r="T39" t="s">
        <v>40</v>
      </c>
      <c r="U39" t="s">
        <v>41</v>
      </c>
      <c r="V39" t="s">
        <v>53</v>
      </c>
      <c r="W39" t="s">
        <v>66</v>
      </c>
      <c r="X39" s="3">
        <v>41827</v>
      </c>
      <c r="AA39" t="s">
        <v>44</v>
      </c>
      <c r="AB39" t="s">
        <v>45</v>
      </c>
      <c r="AC39" t="s">
        <v>71</v>
      </c>
      <c r="AD39" t="s">
        <v>233</v>
      </c>
      <c r="AE39">
        <v>16</v>
      </c>
      <c r="AF39" t="s">
        <v>62</v>
      </c>
      <c r="AG39" t="s">
        <v>49</v>
      </c>
      <c r="AH39">
        <v>4.4000000000000004</v>
      </c>
      <c r="AI39">
        <v>5</v>
      </c>
      <c r="AJ39">
        <v>0</v>
      </c>
      <c r="AK39" s="3">
        <v>43518</v>
      </c>
      <c r="AL39">
        <v>0</v>
      </c>
      <c r="AM39">
        <v>17</v>
      </c>
      <c r="AN39" s="4"/>
    </row>
    <row r="40" spans="1:40" x14ac:dyDescent="0.3">
      <c r="A40">
        <v>10251</v>
      </c>
      <c r="B40" t="s">
        <v>336</v>
      </c>
      <c r="C40">
        <v>1</v>
      </c>
      <c r="D40">
        <v>1</v>
      </c>
      <c r="E40">
        <v>1</v>
      </c>
      <c r="F40">
        <v>1</v>
      </c>
      <c r="G40">
        <v>5</v>
      </c>
      <c r="H40">
        <v>3</v>
      </c>
      <c r="I40">
        <v>0</v>
      </c>
      <c r="J40">
        <v>64738</v>
      </c>
      <c r="K40">
        <v>0</v>
      </c>
      <c r="L40">
        <v>19</v>
      </c>
      <c r="M40" t="s">
        <v>326</v>
      </c>
      <c r="N40" t="s">
        <v>38</v>
      </c>
      <c r="O40">
        <v>1776</v>
      </c>
      <c r="P40" s="12">
        <v>29991</v>
      </c>
      <c r="Q40" s="4">
        <f t="shared" ca="1" si="0"/>
        <v>42</v>
      </c>
      <c r="S40" t="s">
        <v>65</v>
      </c>
      <c r="T40" t="s">
        <v>40</v>
      </c>
      <c r="U40" t="s">
        <v>41</v>
      </c>
      <c r="V40" t="s">
        <v>53</v>
      </c>
      <c r="W40" t="s">
        <v>115</v>
      </c>
      <c r="X40" s="3" t="s">
        <v>249</v>
      </c>
      <c r="AA40" t="s">
        <v>44</v>
      </c>
      <c r="AB40" t="s">
        <v>45</v>
      </c>
      <c r="AC40" t="s">
        <v>71</v>
      </c>
      <c r="AD40" t="s">
        <v>233</v>
      </c>
      <c r="AE40">
        <v>16</v>
      </c>
      <c r="AF40" t="s">
        <v>107</v>
      </c>
      <c r="AG40" t="s">
        <v>49</v>
      </c>
      <c r="AH40">
        <v>4.0999999999999996</v>
      </c>
      <c r="AI40">
        <v>3</v>
      </c>
      <c r="AJ40">
        <v>0</v>
      </c>
      <c r="AK40" s="3">
        <v>43518</v>
      </c>
      <c r="AL40">
        <v>0</v>
      </c>
      <c r="AM40">
        <v>10</v>
      </c>
      <c r="AN40" s="4"/>
    </row>
    <row r="41" spans="1:40" x14ac:dyDescent="0.3">
      <c r="A41">
        <v>10125</v>
      </c>
      <c r="B41" t="s">
        <v>485</v>
      </c>
      <c r="C41">
        <v>1</v>
      </c>
      <c r="D41">
        <v>1</v>
      </c>
      <c r="E41">
        <v>0</v>
      </c>
      <c r="F41">
        <v>1</v>
      </c>
      <c r="G41">
        <v>5</v>
      </c>
      <c r="H41">
        <v>3</v>
      </c>
      <c r="I41">
        <v>0</v>
      </c>
      <c r="J41">
        <v>54828</v>
      </c>
      <c r="K41">
        <v>0</v>
      </c>
      <c r="L41">
        <v>19</v>
      </c>
      <c r="M41" t="s">
        <v>326</v>
      </c>
      <c r="N41" t="s">
        <v>38</v>
      </c>
      <c r="O41">
        <v>2127</v>
      </c>
      <c r="P41" s="12">
        <v>28207</v>
      </c>
      <c r="Q41" s="4">
        <f t="shared" ca="1" si="0"/>
        <v>47</v>
      </c>
      <c r="S41" t="s">
        <v>39</v>
      </c>
      <c r="T41" t="s">
        <v>40</v>
      </c>
      <c r="U41" t="s">
        <v>41</v>
      </c>
      <c r="V41" t="s">
        <v>53</v>
      </c>
      <c r="W41" t="s">
        <v>43</v>
      </c>
      <c r="X41" s="3" t="s">
        <v>486</v>
      </c>
      <c r="AA41" t="s">
        <v>44</v>
      </c>
      <c r="AB41" t="s">
        <v>45</v>
      </c>
      <c r="AC41" t="s">
        <v>71</v>
      </c>
      <c r="AD41" t="s">
        <v>219</v>
      </c>
      <c r="AE41">
        <v>22</v>
      </c>
      <c r="AF41" t="s">
        <v>107</v>
      </c>
      <c r="AG41" t="s">
        <v>49</v>
      </c>
      <c r="AH41">
        <v>4.2</v>
      </c>
      <c r="AI41">
        <v>4</v>
      </c>
      <c r="AJ41">
        <v>0</v>
      </c>
      <c r="AK41" s="3">
        <v>43518</v>
      </c>
      <c r="AL41">
        <v>0</v>
      </c>
      <c r="AM41">
        <v>13</v>
      </c>
      <c r="AN41" s="4"/>
    </row>
    <row r="42" spans="1:40" x14ac:dyDescent="0.3">
      <c r="A42">
        <v>10236</v>
      </c>
      <c r="B42" t="s">
        <v>578</v>
      </c>
      <c r="C42">
        <v>0</v>
      </c>
      <c r="D42">
        <v>2</v>
      </c>
      <c r="E42">
        <v>0</v>
      </c>
      <c r="F42">
        <v>1</v>
      </c>
      <c r="G42">
        <v>5</v>
      </c>
      <c r="H42">
        <v>3</v>
      </c>
      <c r="I42">
        <v>0</v>
      </c>
      <c r="J42">
        <v>45069</v>
      </c>
      <c r="K42">
        <v>0</v>
      </c>
      <c r="L42">
        <v>19</v>
      </c>
      <c r="M42" t="s">
        <v>326</v>
      </c>
      <c r="N42" t="s">
        <v>38</v>
      </c>
      <c r="O42">
        <v>1778</v>
      </c>
      <c r="P42" s="12">
        <v>24188</v>
      </c>
      <c r="Q42" s="4">
        <f t="shared" ca="1" si="0"/>
        <v>58</v>
      </c>
      <c r="S42" t="s">
        <v>39</v>
      </c>
      <c r="T42" t="s">
        <v>83</v>
      </c>
      <c r="U42" t="s">
        <v>41</v>
      </c>
      <c r="V42" t="s">
        <v>53</v>
      </c>
      <c r="W42" t="s">
        <v>43</v>
      </c>
      <c r="X42" s="3" t="s">
        <v>197</v>
      </c>
      <c r="AA42" t="s">
        <v>44</v>
      </c>
      <c r="AB42" t="s">
        <v>45</v>
      </c>
      <c r="AC42" t="s">
        <v>71</v>
      </c>
      <c r="AD42" t="s">
        <v>244</v>
      </c>
      <c r="AE42">
        <v>20</v>
      </c>
      <c r="AF42" t="s">
        <v>56</v>
      </c>
      <c r="AG42" t="s">
        <v>49</v>
      </c>
      <c r="AH42">
        <v>4.3</v>
      </c>
      <c r="AI42">
        <v>5</v>
      </c>
      <c r="AJ42">
        <v>0</v>
      </c>
      <c r="AK42" s="3">
        <v>43518</v>
      </c>
      <c r="AL42">
        <v>0</v>
      </c>
      <c r="AM42">
        <v>7</v>
      </c>
      <c r="AN42" s="4"/>
    </row>
    <row r="43" spans="1:40" x14ac:dyDescent="0.3">
      <c r="A43">
        <v>10010</v>
      </c>
      <c r="B43" t="s">
        <v>50</v>
      </c>
      <c r="C43">
        <v>0</v>
      </c>
      <c r="D43">
        <v>0</v>
      </c>
      <c r="E43">
        <v>0</v>
      </c>
      <c r="F43">
        <v>1</v>
      </c>
      <c r="G43">
        <v>3</v>
      </c>
      <c r="H43">
        <v>4</v>
      </c>
      <c r="I43">
        <v>0</v>
      </c>
      <c r="J43">
        <v>220450</v>
      </c>
      <c r="K43">
        <v>0</v>
      </c>
      <c r="L43">
        <v>6</v>
      </c>
      <c r="M43" t="s">
        <v>51</v>
      </c>
      <c r="N43" t="s">
        <v>38</v>
      </c>
      <c r="O43">
        <v>2067</v>
      </c>
      <c r="P43" s="12">
        <v>29097</v>
      </c>
      <c r="Q43" s="4">
        <f t="shared" ca="1" si="0"/>
        <v>45</v>
      </c>
      <c r="S43" t="s">
        <v>39</v>
      </c>
      <c r="T43" t="s">
        <v>52</v>
      </c>
      <c r="U43" t="s">
        <v>41</v>
      </c>
      <c r="V43" t="s">
        <v>53</v>
      </c>
      <c r="W43" t="s">
        <v>43</v>
      </c>
      <c r="X43" s="3">
        <v>40455</v>
      </c>
      <c r="AA43" t="s">
        <v>44</v>
      </c>
      <c r="AB43" t="s">
        <v>45</v>
      </c>
      <c r="AC43" t="s">
        <v>54</v>
      </c>
      <c r="AD43" t="s">
        <v>55</v>
      </c>
      <c r="AE43">
        <v>2</v>
      </c>
      <c r="AF43" t="s">
        <v>56</v>
      </c>
      <c r="AG43" t="s">
        <v>57</v>
      </c>
      <c r="AH43">
        <v>4.5999999999999996</v>
      </c>
      <c r="AI43">
        <v>5</v>
      </c>
      <c r="AJ43">
        <v>6</v>
      </c>
      <c r="AK43" s="3">
        <v>43517</v>
      </c>
      <c r="AL43">
        <v>0</v>
      </c>
      <c r="AM43">
        <v>16</v>
      </c>
      <c r="AN43" s="4"/>
    </row>
    <row r="44" spans="1:40" x14ac:dyDescent="0.3">
      <c r="A44">
        <v>10218</v>
      </c>
      <c r="B44" t="s">
        <v>313</v>
      </c>
      <c r="C44">
        <v>0</v>
      </c>
      <c r="D44">
        <v>3</v>
      </c>
      <c r="E44">
        <v>0</v>
      </c>
      <c r="F44">
        <v>3</v>
      </c>
      <c r="G44">
        <v>5</v>
      </c>
      <c r="H44">
        <v>3</v>
      </c>
      <c r="I44">
        <v>0</v>
      </c>
      <c r="J44">
        <v>66149</v>
      </c>
      <c r="K44">
        <v>0</v>
      </c>
      <c r="L44">
        <v>20</v>
      </c>
      <c r="M44" t="s">
        <v>209</v>
      </c>
      <c r="N44" t="s">
        <v>38</v>
      </c>
      <c r="O44">
        <v>1824</v>
      </c>
      <c r="P44" s="12">
        <v>30540</v>
      </c>
      <c r="Q44" s="4">
        <f t="shared" ca="1" si="0"/>
        <v>41</v>
      </c>
      <c r="S44" t="s">
        <v>39</v>
      </c>
      <c r="T44" t="s">
        <v>217</v>
      </c>
      <c r="U44" t="s">
        <v>41</v>
      </c>
      <c r="V44" t="s">
        <v>53</v>
      </c>
      <c r="W44" t="s">
        <v>265</v>
      </c>
      <c r="X44" s="3" t="s">
        <v>197</v>
      </c>
      <c r="AA44" t="s">
        <v>44</v>
      </c>
      <c r="AB44" t="s">
        <v>45</v>
      </c>
      <c r="AC44" t="s">
        <v>71</v>
      </c>
      <c r="AD44" t="s">
        <v>244</v>
      </c>
      <c r="AE44">
        <v>20</v>
      </c>
      <c r="AF44" t="s">
        <v>107</v>
      </c>
      <c r="AG44" t="s">
        <v>49</v>
      </c>
      <c r="AH44">
        <v>4.4000000000000004</v>
      </c>
      <c r="AI44">
        <v>5</v>
      </c>
      <c r="AJ44">
        <v>0</v>
      </c>
      <c r="AK44" s="3">
        <v>43517</v>
      </c>
      <c r="AL44">
        <v>0</v>
      </c>
      <c r="AM44">
        <v>1</v>
      </c>
      <c r="AN44" s="4"/>
    </row>
    <row r="45" spans="1:40" x14ac:dyDescent="0.3">
      <c r="A45">
        <v>10107</v>
      </c>
      <c r="B45" t="s">
        <v>353</v>
      </c>
      <c r="C45">
        <v>0</v>
      </c>
      <c r="D45">
        <v>0</v>
      </c>
      <c r="E45">
        <v>0</v>
      </c>
      <c r="F45">
        <v>1</v>
      </c>
      <c r="G45">
        <v>5</v>
      </c>
      <c r="H45">
        <v>3</v>
      </c>
      <c r="I45">
        <v>0</v>
      </c>
      <c r="J45">
        <v>63763</v>
      </c>
      <c r="K45">
        <v>0</v>
      </c>
      <c r="L45">
        <v>20</v>
      </c>
      <c r="M45" t="s">
        <v>209</v>
      </c>
      <c r="N45" t="s">
        <v>38</v>
      </c>
      <c r="O45">
        <v>2148</v>
      </c>
      <c r="P45" s="12">
        <v>29254</v>
      </c>
      <c r="Q45" s="4">
        <f t="shared" ca="1" si="0"/>
        <v>44</v>
      </c>
      <c r="S45" t="s">
        <v>39</v>
      </c>
      <c r="T45" t="s">
        <v>52</v>
      </c>
      <c r="U45" t="s">
        <v>41</v>
      </c>
      <c r="V45" t="s">
        <v>53</v>
      </c>
      <c r="W45" t="s">
        <v>66</v>
      </c>
      <c r="X45" s="3">
        <v>41032</v>
      </c>
      <c r="AA45" t="s">
        <v>44</v>
      </c>
      <c r="AB45" t="s">
        <v>45</v>
      </c>
      <c r="AC45" t="s">
        <v>71</v>
      </c>
      <c r="AD45" t="s">
        <v>210</v>
      </c>
      <c r="AE45">
        <v>11</v>
      </c>
      <c r="AF45" t="s">
        <v>56</v>
      </c>
      <c r="AG45" t="s">
        <v>49</v>
      </c>
      <c r="AH45">
        <v>4.51</v>
      </c>
      <c r="AI45">
        <v>4</v>
      </c>
      <c r="AJ45">
        <v>0</v>
      </c>
      <c r="AK45" s="3">
        <v>43517</v>
      </c>
      <c r="AL45">
        <v>0</v>
      </c>
      <c r="AM45">
        <v>3</v>
      </c>
      <c r="AN45" s="4"/>
    </row>
    <row r="46" spans="1:40" x14ac:dyDescent="0.3">
      <c r="A46">
        <v>10174</v>
      </c>
      <c r="B46" t="s">
        <v>412</v>
      </c>
      <c r="C46">
        <v>0</v>
      </c>
      <c r="D46">
        <v>0</v>
      </c>
      <c r="E46">
        <v>0</v>
      </c>
      <c r="F46">
        <v>1</v>
      </c>
      <c r="G46">
        <v>5</v>
      </c>
      <c r="H46">
        <v>3</v>
      </c>
      <c r="I46">
        <v>0</v>
      </c>
      <c r="J46">
        <v>60446</v>
      </c>
      <c r="K46">
        <v>0</v>
      </c>
      <c r="L46">
        <v>20</v>
      </c>
      <c r="M46" t="s">
        <v>209</v>
      </c>
      <c r="N46" t="s">
        <v>38</v>
      </c>
      <c r="O46">
        <v>2302</v>
      </c>
      <c r="P46" s="12">
        <v>31157</v>
      </c>
      <c r="Q46" s="4">
        <f t="shared" ca="1" si="0"/>
        <v>39</v>
      </c>
      <c r="S46" t="s">
        <v>39</v>
      </c>
      <c r="T46" t="s">
        <v>52</v>
      </c>
      <c r="U46" t="s">
        <v>41</v>
      </c>
      <c r="V46" t="s">
        <v>53</v>
      </c>
      <c r="W46" t="s">
        <v>43</v>
      </c>
      <c r="X46" s="3" t="s">
        <v>272</v>
      </c>
      <c r="AA46" t="s">
        <v>44</v>
      </c>
      <c r="AB46" t="s">
        <v>45</v>
      </c>
      <c r="AC46" t="s">
        <v>71</v>
      </c>
      <c r="AD46" t="s">
        <v>306</v>
      </c>
      <c r="AE46">
        <v>14</v>
      </c>
      <c r="AF46" t="s">
        <v>62</v>
      </c>
      <c r="AG46" t="s">
        <v>49</v>
      </c>
      <c r="AH46">
        <v>3.4</v>
      </c>
      <c r="AI46">
        <v>4</v>
      </c>
      <c r="AJ46">
        <v>0</v>
      </c>
      <c r="AK46" s="3">
        <v>43517</v>
      </c>
      <c r="AL46">
        <v>0</v>
      </c>
      <c r="AM46">
        <v>14</v>
      </c>
      <c r="AN46" s="4"/>
    </row>
    <row r="47" spans="1:40" x14ac:dyDescent="0.3">
      <c r="A47">
        <v>10210</v>
      </c>
      <c r="B47" t="s">
        <v>489</v>
      </c>
      <c r="C47">
        <v>0</v>
      </c>
      <c r="D47">
        <v>0</v>
      </c>
      <c r="E47">
        <v>0</v>
      </c>
      <c r="F47">
        <v>1</v>
      </c>
      <c r="G47">
        <v>5</v>
      </c>
      <c r="H47">
        <v>3</v>
      </c>
      <c r="I47">
        <v>0</v>
      </c>
      <c r="J47">
        <v>54237</v>
      </c>
      <c r="K47">
        <v>0</v>
      </c>
      <c r="L47">
        <v>19</v>
      </c>
      <c r="M47" t="s">
        <v>326</v>
      </c>
      <c r="N47" t="s">
        <v>38</v>
      </c>
      <c r="O47">
        <v>2170</v>
      </c>
      <c r="P47" s="12">
        <v>29191</v>
      </c>
      <c r="Q47" s="4">
        <f t="shared" ca="1" si="0"/>
        <v>44</v>
      </c>
      <c r="S47" t="s">
        <v>39</v>
      </c>
      <c r="T47" t="s">
        <v>52</v>
      </c>
      <c r="U47" t="s">
        <v>41</v>
      </c>
      <c r="V47" t="s">
        <v>53</v>
      </c>
      <c r="W47" t="s">
        <v>43</v>
      </c>
      <c r="X47" s="3">
        <v>41978</v>
      </c>
      <c r="AA47" t="s">
        <v>44</v>
      </c>
      <c r="AB47" t="s">
        <v>45</v>
      </c>
      <c r="AC47" t="s">
        <v>71</v>
      </c>
      <c r="AD47" t="s">
        <v>233</v>
      </c>
      <c r="AE47">
        <v>16</v>
      </c>
      <c r="AF47" t="s">
        <v>48</v>
      </c>
      <c r="AG47" t="s">
        <v>49</v>
      </c>
      <c r="AH47">
        <v>3.3</v>
      </c>
      <c r="AI47">
        <v>4</v>
      </c>
      <c r="AJ47">
        <v>0</v>
      </c>
      <c r="AK47" s="3">
        <v>43515</v>
      </c>
      <c r="AL47">
        <v>0</v>
      </c>
      <c r="AM47">
        <v>11</v>
      </c>
      <c r="AN47" s="4"/>
    </row>
    <row r="48" spans="1:40" x14ac:dyDescent="0.3">
      <c r="A48">
        <v>10276</v>
      </c>
      <c r="B48" t="s">
        <v>527</v>
      </c>
      <c r="C48">
        <v>0</v>
      </c>
      <c r="D48">
        <v>0</v>
      </c>
      <c r="E48">
        <v>1</v>
      </c>
      <c r="F48">
        <v>1</v>
      </c>
      <c r="G48">
        <v>5</v>
      </c>
      <c r="H48">
        <v>3</v>
      </c>
      <c r="I48">
        <v>0</v>
      </c>
      <c r="J48">
        <v>51259</v>
      </c>
      <c r="K48">
        <v>0</v>
      </c>
      <c r="L48">
        <v>19</v>
      </c>
      <c r="M48" t="s">
        <v>326</v>
      </c>
      <c r="N48" t="s">
        <v>38</v>
      </c>
      <c r="O48">
        <v>2180</v>
      </c>
      <c r="P48" s="12">
        <v>30270</v>
      </c>
      <c r="Q48" s="4">
        <f t="shared" ca="1" si="0"/>
        <v>41</v>
      </c>
      <c r="S48" t="s">
        <v>65</v>
      </c>
      <c r="T48" t="s">
        <v>52</v>
      </c>
      <c r="U48" t="s">
        <v>41</v>
      </c>
      <c r="V48" t="s">
        <v>53</v>
      </c>
      <c r="W48" t="s">
        <v>43</v>
      </c>
      <c r="X48" s="3">
        <v>41978</v>
      </c>
      <c r="AA48" t="s">
        <v>44</v>
      </c>
      <c r="AB48" t="s">
        <v>45</v>
      </c>
      <c r="AC48" t="s">
        <v>71</v>
      </c>
      <c r="AD48" t="s">
        <v>311</v>
      </c>
      <c r="AE48">
        <v>19</v>
      </c>
      <c r="AF48" t="s">
        <v>48</v>
      </c>
      <c r="AG48" t="s">
        <v>49</v>
      </c>
      <c r="AH48">
        <v>4.3</v>
      </c>
      <c r="AI48">
        <v>4</v>
      </c>
      <c r="AJ48">
        <v>0</v>
      </c>
      <c r="AK48" s="3">
        <v>43515</v>
      </c>
      <c r="AL48">
        <v>0</v>
      </c>
      <c r="AM48">
        <v>1</v>
      </c>
      <c r="AN48" s="4"/>
    </row>
    <row r="49" spans="1:40" x14ac:dyDescent="0.3">
      <c r="A49">
        <v>10207</v>
      </c>
      <c r="B49" t="s">
        <v>570</v>
      </c>
      <c r="C49">
        <v>0</v>
      </c>
      <c r="D49">
        <v>0</v>
      </c>
      <c r="E49">
        <v>0</v>
      </c>
      <c r="F49">
        <v>1</v>
      </c>
      <c r="G49">
        <v>5</v>
      </c>
      <c r="H49">
        <v>3</v>
      </c>
      <c r="I49">
        <v>0</v>
      </c>
      <c r="J49">
        <v>46335</v>
      </c>
      <c r="K49">
        <v>0</v>
      </c>
      <c r="L49">
        <v>19</v>
      </c>
      <c r="M49" t="s">
        <v>326</v>
      </c>
      <c r="N49" t="s">
        <v>38</v>
      </c>
      <c r="O49">
        <v>2125</v>
      </c>
      <c r="P49" s="12">
        <v>31603</v>
      </c>
      <c r="Q49" s="4">
        <f t="shared" ca="1" si="0"/>
        <v>38</v>
      </c>
      <c r="S49" t="s">
        <v>39</v>
      </c>
      <c r="T49" t="s">
        <v>52</v>
      </c>
      <c r="U49" t="s">
        <v>41</v>
      </c>
      <c r="V49" t="s">
        <v>42</v>
      </c>
      <c r="W49" t="s">
        <v>43</v>
      </c>
      <c r="X49" s="3">
        <v>40943</v>
      </c>
      <c r="AA49" t="s">
        <v>44</v>
      </c>
      <c r="AB49" t="s">
        <v>45</v>
      </c>
      <c r="AC49" t="s">
        <v>71</v>
      </c>
      <c r="AD49" t="s">
        <v>306</v>
      </c>
      <c r="AE49">
        <v>14</v>
      </c>
      <c r="AF49" t="s">
        <v>135</v>
      </c>
      <c r="AG49" t="s">
        <v>49</v>
      </c>
      <c r="AH49">
        <v>3.4</v>
      </c>
      <c r="AI49">
        <v>5</v>
      </c>
      <c r="AJ49">
        <v>0</v>
      </c>
      <c r="AK49" s="3">
        <v>43515</v>
      </c>
      <c r="AL49">
        <v>0</v>
      </c>
      <c r="AM49">
        <v>15</v>
      </c>
      <c r="AN49" s="4"/>
    </row>
    <row r="50" spans="1:40" x14ac:dyDescent="0.3">
      <c r="A50">
        <v>10198</v>
      </c>
      <c r="B50" t="s">
        <v>86</v>
      </c>
      <c r="C50">
        <v>0</v>
      </c>
      <c r="D50">
        <v>0</v>
      </c>
      <c r="E50">
        <v>1</v>
      </c>
      <c r="F50">
        <v>1</v>
      </c>
      <c r="G50">
        <v>3</v>
      </c>
      <c r="H50">
        <v>3</v>
      </c>
      <c r="I50">
        <v>0</v>
      </c>
      <c r="J50">
        <v>140920</v>
      </c>
      <c r="K50">
        <v>0</v>
      </c>
      <c r="L50">
        <v>13</v>
      </c>
      <c r="M50" t="s">
        <v>82</v>
      </c>
      <c r="N50" t="s">
        <v>38</v>
      </c>
      <c r="O50">
        <v>2481</v>
      </c>
      <c r="P50" s="12">
        <v>26788</v>
      </c>
      <c r="Q50" s="4">
        <f t="shared" ca="1" si="0"/>
        <v>51</v>
      </c>
      <c r="S50" t="s">
        <v>65</v>
      </c>
      <c r="T50" t="s">
        <v>52</v>
      </c>
      <c r="U50" t="s">
        <v>41</v>
      </c>
      <c r="V50" t="s">
        <v>53</v>
      </c>
      <c r="W50" t="s">
        <v>43</v>
      </c>
      <c r="X50" s="3" t="s">
        <v>87</v>
      </c>
      <c r="AA50" t="s">
        <v>44</v>
      </c>
      <c r="AB50" t="s">
        <v>45</v>
      </c>
      <c r="AC50" t="s">
        <v>54</v>
      </c>
      <c r="AD50" t="s">
        <v>68</v>
      </c>
      <c r="AE50">
        <v>5</v>
      </c>
      <c r="AF50" t="s">
        <v>48</v>
      </c>
      <c r="AG50" t="s">
        <v>49</v>
      </c>
      <c r="AH50">
        <v>3.6</v>
      </c>
      <c r="AI50">
        <v>5</v>
      </c>
      <c r="AJ50">
        <v>7</v>
      </c>
      <c r="AK50" s="3">
        <v>43514</v>
      </c>
      <c r="AL50">
        <v>0</v>
      </c>
      <c r="AM50">
        <v>13</v>
      </c>
      <c r="AN50" s="4"/>
    </row>
    <row r="51" spans="1:40" x14ac:dyDescent="0.3">
      <c r="A51">
        <v>10081</v>
      </c>
      <c r="B51" t="s">
        <v>118</v>
      </c>
      <c r="C51">
        <v>1</v>
      </c>
      <c r="D51">
        <v>1</v>
      </c>
      <c r="E51">
        <v>0</v>
      </c>
      <c r="F51">
        <v>1</v>
      </c>
      <c r="G51">
        <v>1</v>
      </c>
      <c r="H51">
        <v>3</v>
      </c>
      <c r="I51">
        <v>1</v>
      </c>
      <c r="J51">
        <v>106367</v>
      </c>
      <c r="K51">
        <v>0</v>
      </c>
      <c r="L51">
        <v>26</v>
      </c>
      <c r="M51" t="s">
        <v>119</v>
      </c>
      <c r="N51" t="s">
        <v>38</v>
      </c>
      <c r="O51">
        <v>2468</v>
      </c>
      <c r="P51" s="12">
        <v>31871</v>
      </c>
      <c r="Q51" s="4">
        <f t="shared" ca="1" si="0"/>
        <v>37</v>
      </c>
      <c r="S51" t="s">
        <v>39</v>
      </c>
      <c r="T51" t="s">
        <v>40</v>
      </c>
      <c r="U51" t="s">
        <v>41</v>
      </c>
      <c r="V51" t="s">
        <v>53</v>
      </c>
      <c r="W51" t="s">
        <v>66</v>
      </c>
      <c r="X51" s="3" t="s">
        <v>96</v>
      </c>
      <c r="AA51" t="s">
        <v>44</v>
      </c>
      <c r="AB51" t="s">
        <v>45</v>
      </c>
      <c r="AC51" t="s">
        <v>120</v>
      </c>
      <c r="AD51" t="s">
        <v>121</v>
      </c>
      <c r="AE51">
        <v>3</v>
      </c>
      <c r="AF51" t="s">
        <v>76</v>
      </c>
      <c r="AG51" t="s">
        <v>49</v>
      </c>
      <c r="AH51">
        <v>5</v>
      </c>
      <c r="AI51">
        <v>4</v>
      </c>
      <c r="AJ51">
        <v>3</v>
      </c>
      <c r="AK51" s="3">
        <v>43514</v>
      </c>
      <c r="AL51">
        <v>0</v>
      </c>
      <c r="AM51">
        <v>4</v>
      </c>
      <c r="AN51" s="4"/>
    </row>
    <row r="52" spans="1:40" x14ac:dyDescent="0.3">
      <c r="A52">
        <v>10082</v>
      </c>
      <c r="B52" t="s">
        <v>141</v>
      </c>
      <c r="C52">
        <v>0</v>
      </c>
      <c r="D52">
        <v>0</v>
      </c>
      <c r="E52">
        <v>0</v>
      </c>
      <c r="F52">
        <v>2</v>
      </c>
      <c r="G52">
        <v>3</v>
      </c>
      <c r="H52">
        <v>3</v>
      </c>
      <c r="I52">
        <v>0</v>
      </c>
      <c r="J52">
        <v>100031</v>
      </c>
      <c r="K52">
        <v>0</v>
      </c>
      <c r="L52">
        <v>27</v>
      </c>
      <c r="M52" t="s">
        <v>125</v>
      </c>
      <c r="N52" t="s">
        <v>38</v>
      </c>
      <c r="O52">
        <v>1886</v>
      </c>
      <c r="P52" s="12">
        <v>31569</v>
      </c>
      <c r="Q52" s="4">
        <f t="shared" ca="1" si="0"/>
        <v>38</v>
      </c>
      <c r="S52" t="s">
        <v>39</v>
      </c>
      <c r="T52" t="s">
        <v>52</v>
      </c>
      <c r="U52" t="s">
        <v>41</v>
      </c>
      <c r="V52" t="s">
        <v>53</v>
      </c>
      <c r="W52" t="s">
        <v>66</v>
      </c>
      <c r="X52" s="3" t="s">
        <v>142</v>
      </c>
      <c r="AA52" t="s">
        <v>44</v>
      </c>
      <c r="AB52" t="s">
        <v>45</v>
      </c>
      <c r="AC52" t="s">
        <v>54</v>
      </c>
      <c r="AD52" t="s">
        <v>93</v>
      </c>
      <c r="AE52">
        <v>4</v>
      </c>
      <c r="AF52" t="s">
        <v>62</v>
      </c>
      <c r="AG52" t="s">
        <v>49</v>
      </c>
      <c r="AH52">
        <v>5</v>
      </c>
      <c r="AI52">
        <v>5</v>
      </c>
      <c r="AJ52">
        <v>6</v>
      </c>
      <c r="AK52" s="3">
        <v>43514</v>
      </c>
      <c r="AL52">
        <v>0</v>
      </c>
      <c r="AM52">
        <v>7</v>
      </c>
      <c r="AN52" s="4"/>
    </row>
    <row r="53" spans="1:40" x14ac:dyDescent="0.3">
      <c r="A53">
        <v>10024</v>
      </c>
      <c r="B53" t="s">
        <v>162</v>
      </c>
      <c r="C53">
        <v>0</v>
      </c>
      <c r="D53">
        <v>0</v>
      </c>
      <c r="E53">
        <v>1</v>
      </c>
      <c r="F53">
        <v>1</v>
      </c>
      <c r="G53">
        <v>4</v>
      </c>
      <c r="H53">
        <v>4</v>
      </c>
      <c r="I53">
        <v>0</v>
      </c>
      <c r="J53">
        <v>92989</v>
      </c>
      <c r="K53">
        <v>0</v>
      </c>
      <c r="L53">
        <v>24</v>
      </c>
      <c r="M53" t="s">
        <v>109</v>
      </c>
      <c r="N53" t="s">
        <v>38</v>
      </c>
      <c r="O53">
        <v>2140</v>
      </c>
      <c r="P53" s="12">
        <v>30472</v>
      </c>
      <c r="Q53" s="4">
        <f t="shared" ca="1" si="0"/>
        <v>41</v>
      </c>
      <c r="S53" t="s">
        <v>65</v>
      </c>
      <c r="T53" t="s">
        <v>52</v>
      </c>
      <c r="U53" t="s">
        <v>41</v>
      </c>
      <c r="V53" t="s">
        <v>53</v>
      </c>
      <c r="W53" t="s">
        <v>43</v>
      </c>
      <c r="X53" s="3">
        <v>41827</v>
      </c>
      <c r="AA53" t="s">
        <v>44</v>
      </c>
      <c r="AB53" t="s">
        <v>45</v>
      </c>
      <c r="AC53" t="s">
        <v>110</v>
      </c>
      <c r="AD53" t="s">
        <v>111</v>
      </c>
      <c r="AE53">
        <v>10</v>
      </c>
      <c r="AF53" t="s">
        <v>62</v>
      </c>
      <c r="AG53" t="s">
        <v>57</v>
      </c>
      <c r="AH53">
        <v>4.5</v>
      </c>
      <c r="AI53">
        <v>5</v>
      </c>
      <c r="AJ53">
        <v>5</v>
      </c>
      <c r="AK53" s="3">
        <v>43514</v>
      </c>
      <c r="AL53">
        <v>0</v>
      </c>
      <c r="AM53">
        <v>1</v>
      </c>
      <c r="AN53" s="4"/>
    </row>
    <row r="54" spans="1:40" x14ac:dyDescent="0.3">
      <c r="A54">
        <v>10137</v>
      </c>
      <c r="B54" t="s">
        <v>360</v>
      </c>
      <c r="C54">
        <v>1</v>
      </c>
      <c r="D54">
        <v>1</v>
      </c>
      <c r="E54">
        <v>1</v>
      </c>
      <c r="F54">
        <v>3</v>
      </c>
      <c r="G54">
        <v>5</v>
      </c>
      <c r="H54">
        <v>3</v>
      </c>
      <c r="I54">
        <v>0</v>
      </c>
      <c r="J54">
        <v>63450</v>
      </c>
      <c r="K54">
        <v>0</v>
      </c>
      <c r="L54">
        <v>20</v>
      </c>
      <c r="M54" t="s">
        <v>209</v>
      </c>
      <c r="N54" t="s">
        <v>38</v>
      </c>
      <c r="O54">
        <v>1770</v>
      </c>
      <c r="P54" s="12">
        <v>29055</v>
      </c>
      <c r="Q54" s="4">
        <f t="shared" ca="1" si="0"/>
        <v>45</v>
      </c>
      <c r="S54" t="s">
        <v>65</v>
      </c>
      <c r="T54" t="s">
        <v>40</v>
      </c>
      <c r="U54" t="s">
        <v>41</v>
      </c>
      <c r="V54" t="s">
        <v>53</v>
      </c>
      <c r="W54" t="s">
        <v>43</v>
      </c>
      <c r="X54" s="3">
        <v>41493</v>
      </c>
      <c r="AA54" t="s">
        <v>44</v>
      </c>
      <c r="AB54" t="s">
        <v>45</v>
      </c>
      <c r="AC54" t="s">
        <v>71</v>
      </c>
      <c r="AD54" t="s">
        <v>247</v>
      </c>
      <c r="AE54">
        <v>18</v>
      </c>
      <c r="AF54" t="s">
        <v>62</v>
      </c>
      <c r="AG54" t="s">
        <v>49</v>
      </c>
      <c r="AH54">
        <v>4</v>
      </c>
      <c r="AI54">
        <v>3</v>
      </c>
      <c r="AJ54">
        <v>0</v>
      </c>
      <c r="AK54" s="3">
        <v>43514</v>
      </c>
      <c r="AL54">
        <v>0</v>
      </c>
      <c r="AM54">
        <v>7</v>
      </c>
      <c r="AN54" s="4"/>
    </row>
    <row r="55" spans="1:40" x14ac:dyDescent="0.3">
      <c r="A55">
        <v>10031</v>
      </c>
      <c r="B55" t="s">
        <v>423</v>
      </c>
      <c r="C55">
        <v>0</v>
      </c>
      <c r="D55">
        <v>2</v>
      </c>
      <c r="E55">
        <v>1</v>
      </c>
      <c r="F55">
        <v>1</v>
      </c>
      <c r="G55">
        <v>5</v>
      </c>
      <c r="H55">
        <v>4</v>
      </c>
      <c r="I55">
        <v>1</v>
      </c>
      <c r="J55">
        <v>59892</v>
      </c>
      <c r="K55">
        <v>0</v>
      </c>
      <c r="L55">
        <v>19</v>
      </c>
      <c r="M55" t="s">
        <v>326</v>
      </c>
      <c r="N55" t="s">
        <v>38</v>
      </c>
      <c r="O55">
        <v>2108</v>
      </c>
      <c r="P55" s="12">
        <v>25475</v>
      </c>
      <c r="Q55" s="4">
        <f t="shared" ca="1" si="0"/>
        <v>55</v>
      </c>
      <c r="S55" t="s">
        <v>65</v>
      </c>
      <c r="T55" t="s">
        <v>83</v>
      </c>
      <c r="U55" t="s">
        <v>41</v>
      </c>
      <c r="V55" t="s">
        <v>53</v>
      </c>
      <c r="W55" t="s">
        <v>66</v>
      </c>
      <c r="X55" s="3">
        <v>40854</v>
      </c>
      <c r="AA55" t="s">
        <v>44</v>
      </c>
      <c r="AB55" t="s">
        <v>45</v>
      </c>
      <c r="AC55" t="s">
        <v>71</v>
      </c>
      <c r="AD55" t="s">
        <v>230</v>
      </c>
      <c r="AE55">
        <v>12</v>
      </c>
      <c r="AF55" t="s">
        <v>76</v>
      </c>
      <c r="AG55" t="s">
        <v>57</v>
      </c>
      <c r="AH55">
        <v>4.5</v>
      </c>
      <c r="AI55">
        <v>4</v>
      </c>
      <c r="AJ55">
        <v>0</v>
      </c>
      <c r="AK55" s="3">
        <v>43514</v>
      </c>
      <c r="AL55">
        <v>0</v>
      </c>
      <c r="AM55">
        <v>1</v>
      </c>
      <c r="AN55" s="4"/>
    </row>
    <row r="56" spans="1:40" x14ac:dyDescent="0.3">
      <c r="A56">
        <v>10169</v>
      </c>
      <c r="B56" t="s">
        <v>469</v>
      </c>
      <c r="C56">
        <v>1</v>
      </c>
      <c r="D56">
        <v>1</v>
      </c>
      <c r="E56">
        <v>0</v>
      </c>
      <c r="F56">
        <v>1</v>
      </c>
      <c r="G56">
        <v>5</v>
      </c>
      <c r="H56">
        <v>3</v>
      </c>
      <c r="I56">
        <v>0</v>
      </c>
      <c r="J56">
        <v>56147</v>
      </c>
      <c r="K56">
        <v>0</v>
      </c>
      <c r="L56">
        <v>19</v>
      </c>
      <c r="M56" t="s">
        <v>326</v>
      </c>
      <c r="N56" t="s">
        <v>38</v>
      </c>
      <c r="O56">
        <v>2154</v>
      </c>
      <c r="P56" s="12">
        <v>32423</v>
      </c>
      <c r="Q56" s="4">
        <f t="shared" ca="1" si="0"/>
        <v>36</v>
      </c>
      <c r="S56" t="s">
        <v>39</v>
      </c>
      <c r="T56" t="s">
        <v>40</v>
      </c>
      <c r="U56" t="s">
        <v>41</v>
      </c>
      <c r="V56" t="s">
        <v>53</v>
      </c>
      <c r="W56" t="s">
        <v>66</v>
      </c>
      <c r="X56" s="3" t="s">
        <v>272</v>
      </c>
      <c r="AA56" t="s">
        <v>44</v>
      </c>
      <c r="AB56" t="s">
        <v>45</v>
      </c>
      <c r="AC56" t="s">
        <v>71</v>
      </c>
      <c r="AD56" t="s">
        <v>233</v>
      </c>
      <c r="AE56">
        <v>16</v>
      </c>
      <c r="AF56" t="s">
        <v>62</v>
      </c>
      <c r="AG56" t="s">
        <v>49</v>
      </c>
      <c r="AH56">
        <v>3.51</v>
      </c>
      <c r="AI56">
        <v>3</v>
      </c>
      <c r="AJ56">
        <v>0</v>
      </c>
      <c r="AK56" s="3">
        <v>43514</v>
      </c>
      <c r="AL56">
        <v>0</v>
      </c>
      <c r="AM56">
        <v>2</v>
      </c>
      <c r="AN56" s="4"/>
    </row>
    <row r="57" spans="1:40" x14ac:dyDescent="0.3">
      <c r="A57">
        <v>10243</v>
      </c>
      <c r="B57" t="s">
        <v>504</v>
      </c>
      <c r="C57">
        <v>0</v>
      </c>
      <c r="D57">
        <v>0</v>
      </c>
      <c r="E57">
        <v>0</v>
      </c>
      <c r="F57">
        <v>1</v>
      </c>
      <c r="G57">
        <v>5</v>
      </c>
      <c r="H57">
        <v>3</v>
      </c>
      <c r="I57">
        <v>0</v>
      </c>
      <c r="J57">
        <v>53018</v>
      </c>
      <c r="K57">
        <v>0</v>
      </c>
      <c r="L57">
        <v>19</v>
      </c>
      <c r="M57" t="s">
        <v>326</v>
      </c>
      <c r="N57" t="s">
        <v>38</v>
      </c>
      <c r="O57">
        <v>2451</v>
      </c>
      <c r="P57" s="12">
        <v>33773</v>
      </c>
      <c r="Q57" s="4">
        <f t="shared" ca="1" si="0"/>
        <v>32</v>
      </c>
      <c r="S57" t="s">
        <v>39</v>
      </c>
      <c r="T57" t="s">
        <v>52</v>
      </c>
      <c r="U57" t="s">
        <v>41</v>
      </c>
      <c r="V57" t="s">
        <v>42</v>
      </c>
      <c r="W57" t="s">
        <v>43</v>
      </c>
      <c r="X57" s="3">
        <v>41589</v>
      </c>
      <c r="AA57" t="s">
        <v>44</v>
      </c>
      <c r="AB57" t="s">
        <v>45</v>
      </c>
      <c r="AC57" t="s">
        <v>71</v>
      </c>
      <c r="AD57" t="s">
        <v>311</v>
      </c>
      <c r="AE57">
        <v>19</v>
      </c>
      <c r="AF57" t="s">
        <v>48</v>
      </c>
      <c r="AG57" t="s">
        <v>49</v>
      </c>
      <c r="AH57">
        <v>4.3</v>
      </c>
      <c r="AI57">
        <v>5</v>
      </c>
      <c r="AJ57">
        <v>0</v>
      </c>
      <c r="AK57" s="3">
        <v>43514</v>
      </c>
      <c r="AL57">
        <v>0</v>
      </c>
      <c r="AM57">
        <v>7</v>
      </c>
      <c r="AN57" s="4"/>
    </row>
    <row r="58" spans="1:40" x14ac:dyDescent="0.3">
      <c r="A58">
        <v>10111</v>
      </c>
      <c r="B58" t="s">
        <v>515</v>
      </c>
      <c r="C58">
        <v>0</v>
      </c>
      <c r="D58">
        <v>0</v>
      </c>
      <c r="E58">
        <v>1</v>
      </c>
      <c r="F58">
        <v>1</v>
      </c>
      <c r="G58">
        <v>5</v>
      </c>
      <c r="H58">
        <v>3</v>
      </c>
      <c r="I58">
        <v>0</v>
      </c>
      <c r="J58">
        <v>52249</v>
      </c>
      <c r="K58">
        <v>0</v>
      </c>
      <c r="L58">
        <v>19</v>
      </c>
      <c r="M58" t="s">
        <v>326</v>
      </c>
      <c r="N58" t="s">
        <v>38</v>
      </c>
      <c r="O58">
        <v>1905</v>
      </c>
      <c r="P58" s="12">
        <v>31305</v>
      </c>
      <c r="Q58" s="4">
        <f t="shared" ca="1" si="0"/>
        <v>39</v>
      </c>
      <c r="S58" t="s">
        <v>65</v>
      </c>
      <c r="T58" t="s">
        <v>52</v>
      </c>
      <c r="U58" t="s">
        <v>41</v>
      </c>
      <c r="V58" t="s">
        <v>42</v>
      </c>
      <c r="W58" t="s">
        <v>43</v>
      </c>
      <c r="X58" s="3" t="s">
        <v>116</v>
      </c>
      <c r="AA58" t="s">
        <v>44</v>
      </c>
      <c r="AB58" t="s">
        <v>45</v>
      </c>
      <c r="AC58" t="s">
        <v>71</v>
      </c>
      <c r="AD58" t="s">
        <v>306</v>
      </c>
      <c r="AE58">
        <v>14</v>
      </c>
      <c r="AF58" t="s">
        <v>56</v>
      </c>
      <c r="AG58" t="s">
        <v>49</v>
      </c>
      <c r="AH58">
        <v>4.5</v>
      </c>
      <c r="AI58">
        <v>3</v>
      </c>
      <c r="AJ58">
        <v>0</v>
      </c>
      <c r="AK58" s="3">
        <v>43514</v>
      </c>
      <c r="AL58">
        <v>0</v>
      </c>
      <c r="AM58">
        <v>5</v>
      </c>
      <c r="AN58" s="4"/>
    </row>
    <row r="59" spans="1:40" x14ac:dyDescent="0.3">
      <c r="A59">
        <v>10250</v>
      </c>
      <c r="B59" t="s">
        <v>539</v>
      </c>
      <c r="C59">
        <v>0</v>
      </c>
      <c r="D59">
        <v>2</v>
      </c>
      <c r="E59">
        <v>1</v>
      </c>
      <c r="F59">
        <v>1</v>
      </c>
      <c r="G59">
        <v>3</v>
      </c>
      <c r="H59">
        <v>3</v>
      </c>
      <c r="I59">
        <v>0</v>
      </c>
      <c r="J59">
        <v>50178</v>
      </c>
      <c r="K59">
        <v>0</v>
      </c>
      <c r="L59">
        <v>14</v>
      </c>
      <c r="M59" t="s">
        <v>212</v>
      </c>
      <c r="N59" t="s">
        <v>38</v>
      </c>
      <c r="O59">
        <v>1886</v>
      </c>
      <c r="P59" s="12">
        <v>32325</v>
      </c>
      <c r="Q59" s="4">
        <f t="shared" ca="1" si="0"/>
        <v>36</v>
      </c>
      <c r="S59" t="s">
        <v>65</v>
      </c>
      <c r="T59" t="s">
        <v>83</v>
      </c>
      <c r="U59" t="s">
        <v>41</v>
      </c>
      <c r="V59" t="s">
        <v>53</v>
      </c>
      <c r="W59" t="s">
        <v>43</v>
      </c>
      <c r="X59" s="3">
        <v>42125</v>
      </c>
      <c r="AA59" t="s">
        <v>44</v>
      </c>
      <c r="AB59" t="s">
        <v>45</v>
      </c>
      <c r="AC59" t="s">
        <v>54</v>
      </c>
      <c r="AD59" t="s">
        <v>117</v>
      </c>
      <c r="AE59">
        <v>7</v>
      </c>
      <c r="AF59" t="s">
        <v>48</v>
      </c>
      <c r="AG59" t="s">
        <v>49</v>
      </c>
      <c r="AH59">
        <v>5</v>
      </c>
      <c r="AI59">
        <v>5</v>
      </c>
      <c r="AJ59">
        <v>6</v>
      </c>
      <c r="AK59" s="3">
        <v>43514</v>
      </c>
      <c r="AL59">
        <v>0</v>
      </c>
      <c r="AM59">
        <v>16</v>
      </c>
      <c r="AN59" s="4"/>
    </row>
    <row r="60" spans="1:40" x14ac:dyDescent="0.3">
      <c r="A60">
        <v>10063</v>
      </c>
      <c r="B60" t="s">
        <v>547</v>
      </c>
      <c r="C60">
        <v>1</v>
      </c>
      <c r="D60">
        <v>1</v>
      </c>
      <c r="E60">
        <v>1</v>
      </c>
      <c r="F60">
        <v>3</v>
      </c>
      <c r="G60">
        <v>5</v>
      </c>
      <c r="H60">
        <v>3</v>
      </c>
      <c r="I60">
        <v>0</v>
      </c>
      <c r="J60">
        <v>48495</v>
      </c>
      <c r="K60">
        <v>0</v>
      </c>
      <c r="L60">
        <v>19</v>
      </c>
      <c r="M60" t="s">
        <v>326</v>
      </c>
      <c r="N60" t="s">
        <v>38</v>
      </c>
      <c r="O60">
        <v>2136</v>
      </c>
      <c r="P60" s="12">
        <v>28341</v>
      </c>
      <c r="Q60" s="4">
        <f t="shared" ca="1" si="0"/>
        <v>47</v>
      </c>
      <c r="S60" t="s">
        <v>65</v>
      </c>
      <c r="T60" t="s">
        <v>40</v>
      </c>
      <c r="U60" t="s">
        <v>41</v>
      </c>
      <c r="V60" t="s">
        <v>53</v>
      </c>
      <c r="W60" t="s">
        <v>43</v>
      </c>
      <c r="X60" s="3">
        <v>41978</v>
      </c>
      <c r="AA60" t="s">
        <v>44</v>
      </c>
      <c r="AB60" t="s">
        <v>45</v>
      </c>
      <c r="AC60" t="s">
        <v>71</v>
      </c>
      <c r="AD60" t="s">
        <v>311</v>
      </c>
      <c r="AE60">
        <v>19</v>
      </c>
      <c r="AF60" t="s">
        <v>62</v>
      </c>
      <c r="AG60" t="s">
        <v>49</v>
      </c>
      <c r="AH60">
        <v>5</v>
      </c>
      <c r="AI60">
        <v>5</v>
      </c>
      <c r="AJ60">
        <v>0</v>
      </c>
      <c r="AK60" s="3">
        <v>43514</v>
      </c>
      <c r="AL60">
        <v>0</v>
      </c>
      <c r="AM60">
        <v>11</v>
      </c>
      <c r="AN60" s="4"/>
    </row>
    <row r="61" spans="1:40" x14ac:dyDescent="0.3">
      <c r="A61">
        <v>10295</v>
      </c>
      <c r="B61" t="s">
        <v>552</v>
      </c>
      <c r="C61">
        <v>0</v>
      </c>
      <c r="D61">
        <v>0</v>
      </c>
      <c r="E61">
        <v>0</v>
      </c>
      <c r="F61">
        <v>2</v>
      </c>
      <c r="G61">
        <v>5</v>
      </c>
      <c r="H61">
        <v>2</v>
      </c>
      <c r="I61">
        <v>1</v>
      </c>
      <c r="J61">
        <v>47750</v>
      </c>
      <c r="K61">
        <v>0</v>
      </c>
      <c r="L61">
        <v>19</v>
      </c>
      <c r="M61" t="s">
        <v>326</v>
      </c>
      <c r="N61" t="s">
        <v>38</v>
      </c>
      <c r="O61">
        <v>1801</v>
      </c>
      <c r="P61" s="12">
        <v>24995</v>
      </c>
      <c r="Q61" s="4">
        <f t="shared" ca="1" si="0"/>
        <v>56</v>
      </c>
      <c r="S61" t="s">
        <v>39</v>
      </c>
      <c r="T61" t="s">
        <v>52</v>
      </c>
      <c r="U61" t="s">
        <v>41</v>
      </c>
      <c r="V61" t="s">
        <v>53</v>
      </c>
      <c r="W61" t="s">
        <v>66</v>
      </c>
      <c r="X61" s="3">
        <v>42467</v>
      </c>
      <c r="AA61" t="s">
        <v>44</v>
      </c>
      <c r="AB61" t="s">
        <v>45</v>
      </c>
      <c r="AC61" t="s">
        <v>71</v>
      </c>
      <c r="AD61" t="s">
        <v>247</v>
      </c>
      <c r="AE61">
        <v>18</v>
      </c>
      <c r="AF61" t="s">
        <v>76</v>
      </c>
      <c r="AG61" t="s">
        <v>77</v>
      </c>
      <c r="AH61">
        <v>2.6</v>
      </c>
      <c r="AI61">
        <v>4</v>
      </c>
      <c r="AJ61">
        <v>0</v>
      </c>
      <c r="AK61" s="3">
        <v>43514</v>
      </c>
      <c r="AL61">
        <v>5</v>
      </c>
      <c r="AM61">
        <v>4</v>
      </c>
      <c r="AN61" s="4"/>
    </row>
    <row r="62" spans="1:40" x14ac:dyDescent="0.3">
      <c r="A62">
        <v>10007</v>
      </c>
      <c r="B62" t="s">
        <v>385</v>
      </c>
      <c r="C62">
        <v>1</v>
      </c>
      <c r="D62">
        <v>1</v>
      </c>
      <c r="E62">
        <v>0</v>
      </c>
      <c r="F62">
        <v>1</v>
      </c>
      <c r="G62">
        <v>5</v>
      </c>
      <c r="H62">
        <v>4</v>
      </c>
      <c r="I62">
        <v>0</v>
      </c>
      <c r="J62">
        <v>62065</v>
      </c>
      <c r="K62">
        <v>0</v>
      </c>
      <c r="L62">
        <v>19</v>
      </c>
      <c r="M62" t="s">
        <v>326</v>
      </c>
      <c r="N62" t="s">
        <v>38</v>
      </c>
      <c r="O62">
        <v>1886</v>
      </c>
      <c r="P62" s="12">
        <v>27065</v>
      </c>
      <c r="Q62" s="4">
        <f t="shared" ca="1" si="0"/>
        <v>50</v>
      </c>
      <c r="S62" t="s">
        <v>39</v>
      </c>
      <c r="T62" t="s">
        <v>40</v>
      </c>
      <c r="U62" t="s">
        <v>41</v>
      </c>
      <c r="V62" t="s">
        <v>53</v>
      </c>
      <c r="W62" t="s">
        <v>43</v>
      </c>
      <c r="X62" s="3">
        <v>41978</v>
      </c>
      <c r="AA62" t="s">
        <v>44</v>
      </c>
      <c r="AB62" t="s">
        <v>45</v>
      </c>
      <c r="AC62" t="s">
        <v>71</v>
      </c>
      <c r="AD62" t="s">
        <v>210</v>
      </c>
      <c r="AE62">
        <v>11</v>
      </c>
      <c r="AF62" t="s">
        <v>135</v>
      </c>
      <c r="AG62" t="s">
        <v>57</v>
      </c>
      <c r="AH62">
        <v>4.76</v>
      </c>
      <c r="AI62">
        <v>4</v>
      </c>
      <c r="AJ62">
        <v>0</v>
      </c>
      <c r="AK62" s="3">
        <v>43511</v>
      </c>
      <c r="AL62">
        <v>0</v>
      </c>
      <c r="AM62">
        <v>5</v>
      </c>
      <c r="AN62" s="4"/>
    </row>
    <row r="63" spans="1:40" x14ac:dyDescent="0.3">
      <c r="A63">
        <v>10091</v>
      </c>
      <c r="B63" t="s">
        <v>518</v>
      </c>
      <c r="C63">
        <v>1</v>
      </c>
      <c r="D63">
        <v>1</v>
      </c>
      <c r="E63">
        <v>0</v>
      </c>
      <c r="F63">
        <v>1</v>
      </c>
      <c r="G63">
        <v>5</v>
      </c>
      <c r="H63">
        <v>3</v>
      </c>
      <c r="I63">
        <v>0</v>
      </c>
      <c r="J63">
        <v>52087</v>
      </c>
      <c r="K63">
        <v>0</v>
      </c>
      <c r="L63">
        <v>19</v>
      </c>
      <c r="M63" t="s">
        <v>326</v>
      </c>
      <c r="N63" t="s">
        <v>38</v>
      </c>
      <c r="O63">
        <v>2149</v>
      </c>
      <c r="P63" s="12">
        <v>31283</v>
      </c>
      <c r="Q63" s="4">
        <f t="shared" ca="1" si="0"/>
        <v>39</v>
      </c>
      <c r="S63" t="s">
        <v>39</v>
      </c>
      <c r="T63" t="s">
        <v>40</v>
      </c>
      <c r="U63" t="s">
        <v>41</v>
      </c>
      <c r="V63" t="s">
        <v>53</v>
      </c>
      <c r="W63" t="s">
        <v>43</v>
      </c>
      <c r="X63" s="3" t="s">
        <v>232</v>
      </c>
      <c r="AA63" t="s">
        <v>44</v>
      </c>
      <c r="AB63" t="s">
        <v>45</v>
      </c>
      <c r="AC63" t="s">
        <v>71</v>
      </c>
      <c r="AD63" t="s">
        <v>210</v>
      </c>
      <c r="AE63">
        <v>11</v>
      </c>
      <c r="AF63" t="s">
        <v>62</v>
      </c>
      <c r="AG63" t="s">
        <v>49</v>
      </c>
      <c r="AH63">
        <v>4.8099999999999996</v>
      </c>
      <c r="AI63">
        <v>4</v>
      </c>
      <c r="AJ63">
        <v>0</v>
      </c>
      <c r="AK63" s="3">
        <v>43511</v>
      </c>
      <c r="AL63">
        <v>0</v>
      </c>
      <c r="AM63">
        <v>15</v>
      </c>
      <c r="AN63" s="4"/>
    </row>
    <row r="64" spans="1:40" x14ac:dyDescent="0.3">
      <c r="A64">
        <v>10162</v>
      </c>
      <c r="B64" t="s">
        <v>167</v>
      </c>
      <c r="C64">
        <v>1</v>
      </c>
      <c r="D64">
        <v>1</v>
      </c>
      <c r="E64">
        <v>0</v>
      </c>
      <c r="F64">
        <v>1</v>
      </c>
      <c r="G64">
        <v>3</v>
      </c>
      <c r="H64">
        <v>3</v>
      </c>
      <c r="I64">
        <v>0</v>
      </c>
      <c r="J64">
        <v>89883</v>
      </c>
      <c r="K64">
        <v>0</v>
      </c>
      <c r="L64">
        <v>9</v>
      </c>
      <c r="M64" t="s">
        <v>156</v>
      </c>
      <c r="N64" t="s">
        <v>38</v>
      </c>
      <c r="O64">
        <v>1886</v>
      </c>
      <c r="P64" s="12">
        <v>29900</v>
      </c>
      <c r="Q64" s="4">
        <f t="shared" ca="1" si="0"/>
        <v>42</v>
      </c>
      <c r="S64" t="s">
        <v>39</v>
      </c>
      <c r="T64" t="s">
        <v>40</v>
      </c>
      <c r="U64" t="s">
        <v>41</v>
      </c>
      <c r="V64" t="s">
        <v>53</v>
      </c>
      <c r="W64" t="s">
        <v>43</v>
      </c>
      <c r="X64" s="3" t="s">
        <v>96</v>
      </c>
      <c r="AA64" t="s">
        <v>44</v>
      </c>
      <c r="AB64" t="s">
        <v>45</v>
      </c>
      <c r="AC64" t="s">
        <v>54</v>
      </c>
      <c r="AD64" t="s">
        <v>93</v>
      </c>
      <c r="AE64">
        <v>4</v>
      </c>
      <c r="AF64" t="s">
        <v>56</v>
      </c>
      <c r="AG64" t="s">
        <v>49</v>
      </c>
      <c r="AH64">
        <v>3.69</v>
      </c>
      <c r="AI64">
        <v>5</v>
      </c>
      <c r="AJ64">
        <v>6</v>
      </c>
      <c r="AK64" s="3">
        <v>43510</v>
      </c>
      <c r="AL64">
        <v>0</v>
      </c>
      <c r="AM64">
        <v>15</v>
      </c>
      <c r="AN64" s="4"/>
    </row>
    <row r="65" spans="1:40" x14ac:dyDescent="0.3">
      <c r="A65">
        <v>10090</v>
      </c>
      <c r="B65" t="s">
        <v>319</v>
      </c>
      <c r="C65">
        <v>1</v>
      </c>
      <c r="D65">
        <v>1</v>
      </c>
      <c r="E65">
        <v>0</v>
      </c>
      <c r="F65">
        <v>1</v>
      </c>
      <c r="G65">
        <v>5</v>
      </c>
      <c r="H65">
        <v>3</v>
      </c>
      <c r="I65">
        <v>0</v>
      </c>
      <c r="J65">
        <v>65714</v>
      </c>
      <c r="K65">
        <v>0</v>
      </c>
      <c r="L65">
        <v>18</v>
      </c>
      <c r="M65" t="s">
        <v>170</v>
      </c>
      <c r="N65" t="s">
        <v>38</v>
      </c>
      <c r="O65">
        <v>2451</v>
      </c>
      <c r="P65" s="12">
        <v>27667</v>
      </c>
      <c r="Q65" s="4">
        <f t="shared" ca="1" si="0"/>
        <v>49</v>
      </c>
      <c r="S65" t="s">
        <v>39</v>
      </c>
      <c r="T65" t="s">
        <v>40</v>
      </c>
      <c r="U65" t="s">
        <v>41</v>
      </c>
      <c r="V65" t="s">
        <v>53</v>
      </c>
      <c r="W65" t="s">
        <v>43</v>
      </c>
      <c r="X65" s="3">
        <v>40949</v>
      </c>
      <c r="AA65" t="s">
        <v>44</v>
      </c>
      <c r="AB65" t="s">
        <v>45</v>
      </c>
      <c r="AC65" t="s">
        <v>71</v>
      </c>
      <c r="AD65" t="s">
        <v>55</v>
      </c>
      <c r="AE65">
        <v>2</v>
      </c>
      <c r="AF65" t="s">
        <v>62</v>
      </c>
      <c r="AG65" t="s">
        <v>49</v>
      </c>
      <c r="AH65">
        <v>4.83</v>
      </c>
      <c r="AI65">
        <v>5</v>
      </c>
      <c r="AJ65">
        <v>0</v>
      </c>
      <c r="AK65" s="3">
        <v>43510</v>
      </c>
      <c r="AL65">
        <v>0</v>
      </c>
      <c r="AM65">
        <v>15</v>
      </c>
      <c r="AN65" s="4"/>
    </row>
    <row r="66" spans="1:40" x14ac:dyDescent="0.3">
      <c r="A66">
        <v>10214</v>
      </c>
      <c r="B66" t="s">
        <v>324</v>
      </c>
      <c r="C66">
        <v>0</v>
      </c>
      <c r="D66">
        <v>3</v>
      </c>
      <c r="E66">
        <v>0</v>
      </c>
      <c r="F66">
        <v>2</v>
      </c>
      <c r="G66">
        <v>5</v>
      </c>
      <c r="H66">
        <v>3</v>
      </c>
      <c r="I66">
        <v>0</v>
      </c>
      <c r="J66">
        <v>64995</v>
      </c>
      <c r="K66">
        <v>0</v>
      </c>
      <c r="L66">
        <v>20</v>
      </c>
      <c r="M66" t="s">
        <v>209</v>
      </c>
      <c r="N66" t="s">
        <v>38</v>
      </c>
      <c r="O66">
        <v>2351</v>
      </c>
      <c r="P66" s="12">
        <v>33790</v>
      </c>
      <c r="Q66" s="4">
        <f t="shared" ref="Q66:Q129" ca="1" si="1">DATEDIF(P66,TODAY(),"Y")</f>
        <v>32</v>
      </c>
      <c r="S66" t="s">
        <v>39</v>
      </c>
      <c r="T66" t="s">
        <v>217</v>
      </c>
      <c r="U66" t="s">
        <v>41</v>
      </c>
      <c r="V66" t="s">
        <v>53</v>
      </c>
      <c r="W66" t="s">
        <v>43</v>
      </c>
      <c r="X66" s="3">
        <v>42130</v>
      </c>
      <c r="AA66" t="s">
        <v>44</v>
      </c>
      <c r="AB66" t="s">
        <v>45</v>
      </c>
      <c r="AC66" t="s">
        <v>71</v>
      </c>
      <c r="AD66" t="s">
        <v>250</v>
      </c>
      <c r="AF66" t="s">
        <v>48</v>
      </c>
      <c r="AG66" t="s">
        <v>49</v>
      </c>
      <c r="AH66">
        <v>4.5</v>
      </c>
      <c r="AI66">
        <v>3</v>
      </c>
      <c r="AJ66">
        <v>0</v>
      </c>
      <c r="AK66" s="3">
        <v>43510</v>
      </c>
      <c r="AL66">
        <v>0</v>
      </c>
      <c r="AM66">
        <v>6</v>
      </c>
      <c r="AN66" s="4"/>
    </row>
    <row r="67" spans="1:40" x14ac:dyDescent="0.3">
      <c r="A67">
        <v>10094</v>
      </c>
      <c r="B67" t="s">
        <v>362</v>
      </c>
      <c r="C67">
        <v>1</v>
      </c>
      <c r="D67">
        <v>1</v>
      </c>
      <c r="E67">
        <v>0</v>
      </c>
      <c r="F67">
        <v>1</v>
      </c>
      <c r="G67">
        <v>5</v>
      </c>
      <c r="H67">
        <v>3</v>
      </c>
      <c r="I67">
        <v>0</v>
      </c>
      <c r="J67">
        <v>63381</v>
      </c>
      <c r="K67">
        <v>0</v>
      </c>
      <c r="L67">
        <v>19</v>
      </c>
      <c r="M67" t="s">
        <v>326</v>
      </c>
      <c r="N67" t="s">
        <v>38</v>
      </c>
      <c r="O67">
        <v>2189</v>
      </c>
      <c r="P67" s="12">
        <v>28215</v>
      </c>
      <c r="Q67" s="4">
        <f t="shared" ca="1" si="1"/>
        <v>47</v>
      </c>
      <c r="S67" t="s">
        <v>39</v>
      </c>
      <c r="T67" t="s">
        <v>40</v>
      </c>
      <c r="U67" t="s">
        <v>41</v>
      </c>
      <c r="V67" t="s">
        <v>42</v>
      </c>
      <c r="W67" t="s">
        <v>43</v>
      </c>
      <c r="X67" s="3">
        <v>42125</v>
      </c>
      <c r="AA67" t="s">
        <v>44</v>
      </c>
      <c r="AB67" t="s">
        <v>45</v>
      </c>
      <c r="AC67" t="s">
        <v>71</v>
      </c>
      <c r="AD67" t="s">
        <v>247</v>
      </c>
      <c r="AE67">
        <v>18</v>
      </c>
      <c r="AF67" t="s">
        <v>48</v>
      </c>
      <c r="AG67" t="s">
        <v>49</v>
      </c>
      <c r="AH67">
        <v>4.7300000000000004</v>
      </c>
      <c r="AI67">
        <v>5</v>
      </c>
      <c r="AJ67">
        <v>0</v>
      </c>
      <c r="AK67" s="3">
        <v>43510</v>
      </c>
      <c r="AL67">
        <v>0</v>
      </c>
      <c r="AM67">
        <v>6</v>
      </c>
      <c r="AN67" s="4"/>
    </row>
    <row r="68" spans="1:40" x14ac:dyDescent="0.3">
      <c r="A68">
        <v>10265</v>
      </c>
      <c r="B68" t="s">
        <v>440</v>
      </c>
      <c r="C68">
        <v>0</v>
      </c>
      <c r="D68">
        <v>0</v>
      </c>
      <c r="E68">
        <v>1</v>
      </c>
      <c r="F68">
        <v>1</v>
      </c>
      <c r="G68">
        <v>5</v>
      </c>
      <c r="H68">
        <v>3</v>
      </c>
      <c r="I68">
        <v>0</v>
      </c>
      <c r="J68">
        <v>58709</v>
      </c>
      <c r="K68">
        <v>0</v>
      </c>
      <c r="L68">
        <v>19</v>
      </c>
      <c r="M68" t="s">
        <v>326</v>
      </c>
      <c r="N68" t="s">
        <v>38</v>
      </c>
      <c r="O68">
        <v>1810</v>
      </c>
      <c r="P68" s="12">
        <v>30517</v>
      </c>
      <c r="Q68" s="4">
        <f t="shared" ca="1" si="1"/>
        <v>41</v>
      </c>
      <c r="S68" t="s">
        <v>65</v>
      </c>
      <c r="T68" t="s">
        <v>52</v>
      </c>
      <c r="U68" t="s">
        <v>41</v>
      </c>
      <c r="V68" t="s">
        <v>53</v>
      </c>
      <c r="W68" t="s">
        <v>257</v>
      </c>
      <c r="X68" s="3" t="s">
        <v>339</v>
      </c>
      <c r="AA68" t="s">
        <v>44</v>
      </c>
      <c r="AB68" t="s">
        <v>45</v>
      </c>
      <c r="AC68" t="s">
        <v>71</v>
      </c>
      <c r="AD68" t="s">
        <v>247</v>
      </c>
      <c r="AE68">
        <v>18</v>
      </c>
      <c r="AF68" t="s">
        <v>107</v>
      </c>
      <c r="AG68" t="s">
        <v>49</v>
      </c>
      <c r="AH68">
        <v>4.5999999999999996</v>
      </c>
      <c r="AI68">
        <v>4</v>
      </c>
      <c r="AJ68">
        <v>0</v>
      </c>
      <c r="AK68" s="3">
        <v>43510</v>
      </c>
      <c r="AL68">
        <v>0</v>
      </c>
      <c r="AM68">
        <v>7</v>
      </c>
      <c r="AN68" s="4"/>
    </row>
    <row r="69" spans="1:40" x14ac:dyDescent="0.3">
      <c r="A69">
        <v>10126</v>
      </c>
      <c r="B69" t="s">
        <v>178</v>
      </c>
      <c r="C69">
        <v>1</v>
      </c>
      <c r="D69">
        <v>1</v>
      </c>
      <c r="E69">
        <v>0</v>
      </c>
      <c r="F69">
        <v>1</v>
      </c>
      <c r="G69">
        <v>4</v>
      </c>
      <c r="H69">
        <v>3</v>
      </c>
      <c r="I69">
        <v>0</v>
      </c>
      <c r="J69">
        <v>86214</v>
      </c>
      <c r="K69">
        <v>0</v>
      </c>
      <c r="L69">
        <v>24</v>
      </c>
      <c r="M69" t="s">
        <v>109</v>
      </c>
      <c r="N69" t="s">
        <v>38</v>
      </c>
      <c r="O69">
        <v>2132</v>
      </c>
      <c r="P69" s="12">
        <v>31617</v>
      </c>
      <c r="Q69" s="4">
        <f t="shared" ca="1" si="1"/>
        <v>38</v>
      </c>
      <c r="S69" t="s">
        <v>39</v>
      </c>
      <c r="T69" t="s">
        <v>40</v>
      </c>
      <c r="U69" t="s">
        <v>41</v>
      </c>
      <c r="V69" t="s">
        <v>53</v>
      </c>
      <c r="W69" t="s">
        <v>43</v>
      </c>
      <c r="X69" s="3">
        <v>41040</v>
      </c>
      <c r="AA69" t="s">
        <v>44</v>
      </c>
      <c r="AB69" t="s">
        <v>45</v>
      </c>
      <c r="AC69" t="s">
        <v>110</v>
      </c>
      <c r="AD69" t="s">
        <v>111</v>
      </c>
      <c r="AE69">
        <v>10</v>
      </c>
      <c r="AF69" t="s">
        <v>48</v>
      </c>
      <c r="AG69" t="s">
        <v>49</v>
      </c>
      <c r="AH69">
        <v>4.2</v>
      </c>
      <c r="AI69">
        <v>3</v>
      </c>
      <c r="AJ69">
        <v>6</v>
      </c>
      <c r="AK69" s="3">
        <v>43509</v>
      </c>
      <c r="AL69">
        <v>0</v>
      </c>
      <c r="AM69">
        <v>2</v>
      </c>
      <c r="AN69" s="4"/>
    </row>
    <row r="70" spans="1:40" x14ac:dyDescent="0.3">
      <c r="A70">
        <v>10037</v>
      </c>
      <c r="B70" t="s">
        <v>505</v>
      </c>
      <c r="C70">
        <v>0</v>
      </c>
      <c r="D70">
        <v>3</v>
      </c>
      <c r="E70">
        <v>0</v>
      </c>
      <c r="F70">
        <v>1</v>
      </c>
      <c r="G70">
        <v>5</v>
      </c>
      <c r="H70">
        <v>4</v>
      </c>
      <c r="I70">
        <v>1</v>
      </c>
      <c r="J70">
        <v>52984</v>
      </c>
      <c r="K70">
        <v>0</v>
      </c>
      <c r="L70">
        <v>19</v>
      </c>
      <c r="M70" t="s">
        <v>326</v>
      </c>
      <c r="N70" t="s">
        <v>38</v>
      </c>
      <c r="O70">
        <v>1810</v>
      </c>
      <c r="P70" s="12">
        <v>24537</v>
      </c>
      <c r="Q70" s="4">
        <f t="shared" ca="1" si="1"/>
        <v>57</v>
      </c>
      <c r="S70" t="s">
        <v>39</v>
      </c>
      <c r="T70" t="s">
        <v>217</v>
      </c>
      <c r="U70" t="s">
        <v>41</v>
      </c>
      <c r="V70" t="s">
        <v>53</v>
      </c>
      <c r="W70" t="s">
        <v>66</v>
      </c>
      <c r="X70" s="3">
        <v>41278</v>
      </c>
      <c r="AA70" t="s">
        <v>44</v>
      </c>
      <c r="AB70" t="s">
        <v>45</v>
      </c>
      <c r="AC70" t="s">
        <v>71</v>
      </c>
      <c r="AD70" t="s">
        <v>230</v>
      </c>
      <c r="AE70">
        <v>12</v>
      </c>
      <c r="AF70" t="s">
        <v>76</v>
      </c>
      <c r="AG70" t="s">
        <v>57</v>
      </c>
      <c r="AH70">
        <v>4</v>
      </c>
      <c r="AI70">
        <v>3</v>
      </c>
      <c r="AJ70">
        <v>0</v>
      </c>
      <c r="AK70" s="3">
        <v>43509</v>
      </c>
      <c r="AL70">
        <v>0</v>
      </c>
      <c r="AM70">
        <v>12</v>
      </c>
      <c r="AN70" s="4"/>
    </row>
    <row r="71" spans="1:40" x14ac:dyDescent="0.3">
      <c r="A71">
        <v>10247</v>
      </c>
      <c r="B71" t="s">
        <v>544</v>
      </c>
      <c r="C71">
        <v>0</v>
      </c>
      <c r="D71">
        <v>0</v>
      </c>
      <c r="E71">
        <v>1</v>
      </c>
      <c r="F71">
        <v>1</v>
      </c>
      <c r="G71">
        <v>5</v>
      </c>
      <c r="H71">
        <v>3</v>
      </c>
      <c r="I71">
        <v>0</v>
      </c>
      <c r="J71">
        <v>48888</v>
      </c>
      <c r="K71">
        <v>0</v>
      </c>
      <c r="L71">
        <v>19</v>
      </c>
      <c r="M71" t="s">
        <v>326</v>
      </c>
      <c r="N71" t="s">
        <v>38</v>
      </c>
      <c r="O71">
        <v>2026</v>
      </c>
      <c r="P71" s="12">
        <v>27180</v>
      </c>
      <c r="Q71" s="4">
        <f t="shared" ca="1" si="1"/>
        <v>50</v>
      </c>
      <c r="S71" t="s">
        <v>65</v>
      </c>
      <c r="T71" t="s">
        <v>52</v>
      </c>
      <c r="U71" t="s">
        <v>41</v>
      </c>
      <c r="V71" t="s">
        <v>53</v>
      </c>
      <c r="W71" t="s">
        <v>43</v>
      </c>
      <c r="X71" s="3">
        <v>41923</v>
      </c>
      <c r="AA71" t="s">
        <v>44</v>
      </c>
      <c r="AB71" t="s">
        <v>45</v>
      </c>
      <c r="AC71" t="s">
        <v>71</v>
      </c>
      <c r="AD71" t="s">
        <v>247</v>
      </c>
      <c r="AE71">
        <v>18</v>
      </c>
      <c r="AF71" t="s">
        <v>62</v>
      </c>
      <c r="AG71" t="s">
        <v>49</v>
      </c>
      <c r="AH71">
        <v>4.7</v>
      </c>
      <c r="AI71">
        <v>5</v>
      </c>
      <c r="AJ71">
        <v>0</v>
      </c>
      <c r="AK71" s="3">
        <v>43509</v>
      </c>
      <c r="AL71">
        <v>0</v>
      </c>
      <c r="AM71">
        <v>8</v>
      </c>
      <c r="AN71" s="4"/>
    </row>
    <row r="72" spans="1:40" x14ac:dyDescent="0.3">
      <c r="A72">
        <v>10212</v>
      </c>
      <c r="B72" t="s">
        <v>179</v>
      </c>
      <c r="C72">
        <v>1</v>
      </c>
      <c r="D72">
        <v>1</v>
      </c>
      <c r="E72">
        <v>0</v>
      </c>
      <c r="F72">
        <v>3</v>
      </c>
      <c r="G72">
        <v>3</v>
      </c>
      <c r="H72">
        <v>3</v>
      </c>
      <c r="I72">
        <v>0</v>
      </c>
      <c r="J72">
        <v>85028</v>
      </c>
      <c r="K72">
        <v>0</v>
      </c>
      <c r="L72">
        <v>28</v>
      </c>
      <c r="M72" t="s">
        <v>113</v>
      </c>
      <c r="N72" t="s">
        <v>130</v>
      </c>
      <c r="O72">
        <v>6033</v>
      </c>
      <c r="P72" s="12">
        <v>19346</v>
      </c>
      <c r="Q72" s="4">
        <f t="shared" ca="1" si="1"/>
        <v>71</v>
      </c>
      <c r="S72" t="s">
        <v>39</v>
      </c>
      <c r="T72" t="s">
        <v>40</v>
      </c>
      <c r="U72" t="s">
        <v>41</v>
      </c>
      <c r="V72" t="s">
        <v>53</v>
      </c>
      <c r="W72" t="s">
        <v>43</v>
      </c>
      <c r="X72" s="3">
        <v>41923</v>
      </c>
      <c r="AA72" t="s">
        <v>44</v>
      </c>
      <c r="AB72" t="s">
        <v>45</v>
      </c>
      <c r="AC72" t="s">
        <v>54</v>
      </c>
      <c r="AD72" t="s">
        <v>117</v>
      </c>
      <c r="AE72">
        <v>7</v>
      </c>
      <c r="AF72" t="s">
        <v>62</v>
      </c>
      <c r="AG72" t="s">
        <v>49</v>
      </c>
      <c r="AH72">
        <v>3.1</v>
      </c>
      <c r="AI72">
        <v>5</v>
      </c>
      <c r="AJ72">
        <v>8</v>
      </c>
      <c r="AK72" s="3">
        <v>43508</v>
      </c>
      <c r="AL72">
        <v>0</v>
      </c>
      <c r="AM72">
        <v>19</v>
      </c>
      <c r="AN72" s="4"/>
    </row>
    <row r="73" spans="1:40" x14ac:dyDescent="0.3">
      <c r="A73">
        <v>10035</v>
      </c>
      <c r="B73" t="s">
        <v>231</v>
      </c>
      <c r="C73">
        <v>0</v>
      </c>
      <c r="D73">
        <v>0</v>
      </c>
      <c r="E73">
        <v>0</v>
      </c>
      <c r="F73">
        <v>1</v>
      </c>
      <c r="G73">
        <v>5</v>
      </c>
      <c r="H73">
        <v>4</v>
      </c>
      <c r="I73">
        <v>0</v>
      </c>
      <c r="J73">
        <v>73330</v>
      </c>
      <c r="K73">
        <v>0</v>
      </c>
      <c r="L73">
        <v>20</v>
      </c>
      <c r="M73" t="s">
        <v>209</v>
      </c>
      <c r="N73" t="s">
        <v>38</v>
      </c>
      <c r="O73">
        <v>2324</v>
      </c>
      <c r="P73" s="12">
        <v>30038</v>
      </c>
      <c r="Q73" s="4">
        <f t="shared" ca="1" si="1"/>
        <v>42</v>
      </c>
      <c r="S73" t="s">
        <v>39</v>
      </c>
      <c r="T73" t="s">
        <v>52</v>
      </c>
      <c r="U73" t="s">
        <v>41</v>
      </c>
      <c r="V73" t="s">
        <v>53</v>
      </c>
      <c r="W73" t="s">
        <v>66</v>
      </c>
      <c r="X73" s="3" t="s">
        <v>232</v>
      </c>
      <c r="AA73" t="s">
        <v>44</v>
      </c>
      <c r="AB73" t="s">
        <v>45</v>
      </c>
      <c r="AC73" t="s">
        <v>71</v>
      </c>
      <c r="AD73" t="s">
        <v>233</v>
      </c>
      <c r="AE73">
        <v>16</v>
      </c>
      <c r="AF73" t="s">
        <v>48</v>
      </c>
      <c r="AG73" t="s">
        <v>57</v>
      </c>
      <c r="AH73">
        <v>4.2</v>
      </c>
      <c r="AI73">
        <v>4</v>
      </c>
      <c r="AJ73">
        <v>0</v>
      </c>
      <c r="AK73" s="3">
        <v>43508</v>
      </c>
      <c r="AL73">
        <v>0</v>
      </c>
      <c r="AM73">
        <v>19</v>
      </c>
      <c r="AN73" s="4"/>
    </row>
    <row r="74" spans="1:40" x14ac:dyDescent="0.3">
      <c r="A74">
        <v>10190</v>
      </c>
      <c r="B74" t="s">
        <v>310</v>
      </c>
      <c r="C74">
        <v>0</v>
      </c>
      <c r="D74">
        <v>0</v>
      </c>
      <c r="E74">
        <v>1</v>
      </c>
      <c r="F74">
        <v>1</v>
      </c>
      <c r="G74">
        <v>5</v>
      </c>
      <c r="H74">
        <v>3</v>
      </c>
      <c r="I74">
        <v>0</v>
      </c>
      <c r="J74">
        <v>66541</v>
      </c>
      <c r="K74">
        <v>0</v>
      </c>
      <c r="L74">
        <v>20</v>
      </c>
      <c r="M74" t="s">
        <v>209</v>
      </c>
      <c r="N74" t="s">
        <v>38</v>
      </c>
      <c r="O74">
        <v>2459</v>
      </c>
      <c r="P74" s="12">
        <v>28035</v>
      </c>
      <c r="Q74" s="4">
        <f t="shared" ca="1" si="1"/>
        <v>48</v>
      </c>
      <c r="S74" t="s">
        <v>65</v>
      </c>
      <c r="T74" t="s">
        <v>52</v>
      </c>
      <c r="U74" t="s">
        <v>41</v>
      </c>
      <c r="V74" t="s">
        <v>53</v>
      </c>
      <c r="W74" t="s">
        <v>66</v>
      </c>
      <c r="X74" s="3" t="s">
        <v>253</v>
      </c>
      <c r="AA74" t="s">
        <v>44</v>
      </c>
      <c r="AB74" t="s">
        <v>45</v>
      </c>
      <c r="AC74" t="s">
        <v>71</v>
      </c>
      <c r="AD74" t="s">
        <v>311</v>
      </c>
      <c r="AE74">
        <v>19</v>
      </c>
      <c r="AF74" t="s">
        <v>56</v>
      </c>
      <c r="AG74" t="s">
        <v>49</v>
      </c>
      <c r="AH74">
        <v>3.11</v>
      </c>
      <c r="AI74">
        <v>5</v>
      </c>
      <c r="AJ74">
        <v>0</v>
      </c>
      <c r="AK74" s="3">
        <v>43508</v>
      </c>
      <c r="AL74">
        <v>0</v>
      </c>
      <c r="AM74">
        <v>4</v>
      </c>
      <c r="AN74" s="4"/>
    </row>
    <row r="75" spans="1:40" x14ac:dyDescent="0.3">
      <c r="A75">
        <v>10067</v>
      </c>
      <c r="B75" t="s">
        <v>394</v>
      </c>
      <c r="C75">
        <v>0</v>
      </c>
      <c r="D75">
        <v>0</v>
      </c>
      <c r="E75">
        <v>0</v>
      </c>
      <c r="F75">
        <v>1</v>
      </c>
      <c r="G75">
        <v>5</v>
      </c>
      <c r="H75">
        <v>3</v>
      </c>
      <c r="I75">
        <v>0</v>
      </c>
      <c r="J75">
        <v>61656</v>
      </c>
      <c r="K75">
        <v>0</v>
      </c>
      <c r="L75">
        <v>19</v>
      </c>
      <c r="M75" t="s">
        <v>326</v>
      </c>
      <c r="N75" t="s">
        <v>38</v>
      </c>
      <c r="O75">
        <v>2763</v>
      </c>
      <c r="P75" s="12">
        <v>18660</v>
      </c>
      <c r="Q75" s="4">
        <f t="shared" ca="1" si="1"/>
        <v>73</v>
      </c>
      <c r="S75" t="s">
        <v>39</v>
      </c>
      <c r="T75" t="s">
        <v>52</v>
      </c>
      <c r="U75" t="s">
        <v>41</v>
      </c>
      <c r="V75" t="s">
        <v>53</v>
      </c>
      <c r="W75" t="s">
        <v>43</v>
      </c>
      <c r="X75" s="3" t="s">
        <v>272</v>
      </c>
      <c r="AA75" t="s">
        <v>44</v>
      </c>
      <c r="AB75" t="s">
        <v>45</v>
      </c>
      <c r="AC75" t="s">
        <v>71</v>
      </c>
      <c r="AD75" t="s">
        <v>219</v>
      </c>
      <c r="AE75">
        <v>22</v>
      </c>
      <c r="AF75" t="s">
        <v>107</v>
      </c>
      <c r="AG75" t="s">
        <v>49</v>
      </c>
      <c r="AH75">
        <v>5</v>
      </c>
      <c r="AI75">
        <v>4</v>
      </c>
      <c r="AJ75">
        <v>0</v>
      </c>
      <c r="AK75" s="3">
        <v>43508</v>
      </c>
      <c r="AL75">
        <v>0</v>
      </c>
      <c r="AM75">
        <v>11</v>
      </c>
      <c r="AN75" s="4"/>
    </row>
    <row r="76" spans="1:40" x14ac:dyDescent="0.3">
      <c r="A76">
        <v>10020</v>
      </c>
      <c r="B76" t="s">
        <v>363</v>
      </c>
      <c r="C76">
        <v>0</v>
      </c>
      <c r="D76">
        <v>4</v>
      </c>
      <c r="E76">
        <v>1</v>
      </c>
      <c r="F76">
        <v>1</v>
      </c>
      <c r="G76">
        <v>5</v>
      </c>
      <c r="H76">
        <v>4</v>
      </c>
      <c r="I76">
        <v>0</v>
      </c>
      <c r="J76">
        <v>63353</v>
      </c>
      <c r="K76">
        <v>0</v>
      </c>
      <c r="L76">
        <v>19</v>
      </c>
      <c r="M76" t="s">
        <v>326</v>
      </c>
      <c r="N76" t="s">
        <v>38</v>
      </c>
      <c r="O76">
        <v>1730</v>
      </c>
      <c r="P76" s="12">
        <v>31075</v>
      </c>
      <c r="Q76" s="4">
        <f t="shared" ca="1" si="1"/>
        <v>39</v>
      </c>
      <c r="S76" t="s">
        <v>65</v>
      </c>
      <c r="T76" t="s">
        <v>114</v>
      </c>
      <c r="U76" t="s">
        <v>41</v>
      </c>
      <c r="V76" t="s">
        <v>53</v>
      </c>
      <c r="W76" t="s">
        <v>43</v>
      </c>
      <c r="X76" s="3">
        <v>41493</v>
      </c>
      <c r="AA76" t="s">
        <v>44</v>
      </c>
      <c r="AB76" t="s">
        <v>45</v>
      </c>
      <c r="AC76" t="s">
        <v>71</v>
      </c>
      <c r="AD76" t="s">
        <v>230</v>
      </c>
      <c r="AE76">
        <v>12</v>
      </c>
      <c r="AF76" t="s">
        <v>56</v>
      </c>
      <c r="AG76" t="s">
        <v>57</v>
      </c>
      <c r="AH76">
        <v>3.6</v>
      </c>
      <c r="AI76">
        <v>5</v>
      </c>
      <c r="AJ76">
        <v>0</v>
      </c>
      <c r="AK76" s="3">
        <v>43507</v>
      </c>
      <c r="AL76">
        <v>0</v>
      </c>
      <c r="AM76">
        <v>4</v>
      </c>
      <c r="AN76" s="4"/>
    </row>
    <row r="77" spans="1:40" x14ac:dyDescent="0.3">
      <c r="A77">
        <v>10287</v>
      </c>
      <c r="B77" t="s">
        <v>370</v>
      </c>
      <c r="C77">
        <v>0</v>
      </c>
      <c r="D77">
        <v>0</v>
      </c>
      <c r="E77">
        <v>0</v>
      </c>
      <c r="F77">
        <v>1</v>
      </c>
      <c r="G77">
        <v>5</v>
      </c>
      <c r="H77">
        <v>2</v>
      </c>
      <c r="I77">
        <v>0</v>
      </c>
      <c r="J77">
        <v>63025</v>
      </c>
      <c r="K77">
        <v>0</v>
      </c>
      <c r="L77">
        <v>19</v>
      </c>
      <c r="M77" t="s">
        <v>326</v>
      </c>
      <c r="N77" t="s">
        <v>38</v>
      </c>
      <c r="O77">
        <v>2021</v>
      </c>
      <c r="P77" s="12">
        <v>30452</v>
      </c>
      <c r="Q77" s="4">
        <f t="shared" ca="1" si="1"/>
        <v>41</v>
      </c>
      <c r="S77" t="s">
        <v>39</v>
      </c>
      <c r="T77" t="s">
        <v>52</v>
      </c>
      <c r="U77" t="s">
        <v>41</v>
      </c>
      <c r="V77" t="s">
        <v>53</v>
      </c>
      <c r="W77" t="s">
        <v>43</v>
      </c>
      <c r="X77" s="3" t="s">
        <v>131</v>
      </c>
      <c r="AA77" t="s">
        <v>44</v>
      </c>
      <c r="AB77" t="s">
        <v>45</v>
      </c>
      <c r="AC77" t="s">
        <v>71</v>
      </c>
      <c r="AD77" t="s">
        <v>306</v>
      </c>
      <c r="AE77">
        <v>14</v>
      </c>
      <c r="AF77" t="s">
        <v>62</v>
      </c>
      <c r="AG77" t="s">
        <v>77</v>
      </c>
      <c r="AH77">
        <v>2.44</v>
      </c>
      <c r="AI77">
        <v>5</v>
      </c>
      <c r="AJ77">
        <v>0</v>
      </c>
      <c r="AK77" s="3">
        <v>43507</v>
      </c>
      <c r="AL77">
        <v>4</v>
      </c>
      <c r="AM77">
        <v>18</v>
      </c>
      <c r="AN77" s="4"/>
    </row>
    <row r="78" spans="1:40" x14ac:dyDescent="0.3">
      <c r="A78">
        <v>10080</v>
      </c>
      <c r="B78" t="s">
        <v>143</v>
      </c>
      <c r="C78">
        <v>1</v>
      </c>
      <c r="D78">
        <v>1</v>
      </c>
      <c r="E78">
        <v>0</v>
      </c>
      <c r="F78">
        <v>1</v>
      </c>
      <c r="G78">
        <v>1</v>
      </c>
      <c r="H78">
        <v>3</v>
      </c>
      <c r="I78">
        <v>0</v>
      </c>
      <c r="J78">
        <v>99351</v>
      </c>
      <c r="K78">
        <v>0</v>
      </c>
      <c r="L78">
        <v>26</v>
      </c>
      <c r="M78" t="s">
        <v>119</v>
      </c>
      <c r="N78" t="s">
        <v>38</v>
      </c>
      <c r="O78">
        <v>2050</v>
      </c>
      <c r="P78" s="12">
        <v>28961</v>
      </c>
      <c r="Q78" s="4">
        <f t="shared" ca="1" si="1"/>
        <v>45</v>
      </c>
      <c r="S78" t="s">
        <v>39</v>
      </c>
      <c r="T78" t="s">
        <v>40</v>
      </c>
      <c r="U78" t="s">
        <v>41</v>
      </c>
      <c r="V78" t="s">
        <v>144</v>
      </c>
      <c r="W78" t="s">
        <v>43</v>
      </c>
      <c r="X78" s="3">
        <v>39934</v>
      </c>
      <c r="AA78" t="s">
        <v>44</v>
      </c>
      <c r="AB78" t="s">
        <v>45</v>
      </c>
      <c r="AC78" t="s">
        <v>120</v>
      </c>
      <c r="AD78" t="s">
        <v>47</v>
      </c>
      <c r="AE78">
        <v>9</v>
      </c>
      <c r="AF78" t="s">
        <v>145</v>
      </c>
      <c r="AG78" t="s">
        <v>49</v>
      </c>
      <c r="AH78">
        <v>5</v>
      </c>
      <c r="AI78">
        <v>3</v>
      </c>
      <c r="AJ78">
        <v>2</v>
      </c>
      <c r="AK78" s="3">
        <v>43504</v>
      </c>
      <c r="AL78">
        <v>0</v>
      </c>
      <c r="AM78">
        <v>3</v>
      </c>
      <c r="AN78" s="4"/>
    </row>
    <row r="79" spans="1:40" x14ac:dyDescent="0.3">
      <c r="A79">
        <v>10119</v>
      </c>
      <c r="B79" t="s">
        <v>309</v>
      </c>
      <c r="C79">
        <v>1</v>
      </c>
      <c r="D79">
        <v>1</v>
      </c>
      <c r="E79">
        <v>0</v>
      </c>
      <c r="F79">
        <v>1</v>
      </c>
      <c r="G79">
        <v>3</v>
      </c>
      <c r="H79">
        <v>3</v>
      </c>
      <c r="I79">
        <v>0</v>
      </c>
      <c r="J79">
        <v>66593</v>
      </c>
      <c r="K79">
        <v>0</v>
      </c>
      <c r="L79">
        <v>14</v>
      </c>
      <c r="M79" t="s">
        <v>212</v>
      </c>
      <c r="N79" t="s">
        <v>38</v>
      </c>
      <c r="O79">
        <v>2360</v>
      </c>
      <c r="P79" s="12">
        <v>27001</v>
      </c>
      <c r="Q79" s="4">
        <f t="shared" ca="1" si="1"/>
        <v>50</v>
      </c>
      <c r="S79" t="s">
        <v>39</v>
      </c>
      <c r="T79" t="s">
        <v>40</v>
      </c>
      <c r="U79" t="s">
        <v>41</v>
      </c>
      <c r="V79" t="s">
        <v>53</v>
      </c>
      <c r="W79" t="s">
        <v>66</v>
      </c>
      <c r="X79" s="3">
        <v>40822</v>
      </c>
      <c r="AA79" t="s">
        <v>44</v>
      </c>
      <c r="AB79" t="s">
        <v>45</v>
      </c>
      <c r="AC79" t="s">
        <v>54</v>
      </c>
      <c r="AD79" t="s">
        <v>289</v>
      </c>
      <c r="AE79">
        <v>6</v>
      </c>
      <c r="AF79" t="s">
        <v>62</v>
      </c>
      <c r="AG79" t="s">
        <v>49</v>
      </c>
      <c r="AH79">
        <v>4.3</v>
      </c>
      <c r="AI79">
        <v>3</v>
      </c>
      <c r="AJ79">
        <v>5</v>
      </c>
      <c r="AK79" s="3">
        <v>43504</v>
      </c>
      <c r="AL79">
        <v>0</v>
      </c>
      <c r="AM79">
        <v>19</v>
      </c>
      <c r="AN79" s="4"/>
    </row>
    <row r="80" spans="1:40" x14ac:dyDescent="0.3">
      <c r="A80">
        <v>10237</v>
      </c>
      <c r="B80" t="s">
        <v>305</v>
      </c>
      <c r="C80">
        <v>1</v>
      </c>
      <c r="D80">
        <v>1</v>
      </c>
      <c r="E80">
        <v>0</v>
      </c>
      <c r="F80">
        <v>3</v>
      </c>
      <c r="G80">
        <v>5</v>
      </c>
      <c r="H80">
        <v>3</v>
      </c>
      <c r="I80">
        <v>0</v>
      </c>
      <c r="J80">
        <v>66825</v>
      </c>
      <c r="K80">
        <v>0</v>
      </c>
      <c r="L80">
        <v>20</v>
      </c>
      <c r="M80" t="s">
        <v>209</v>
      </c>
      <c r="N80" t="s">
        <v>38</v>
      </c>
      <c r="O80">
        <v>1886</v>
      </c>
      <c r="P80" s="12">
        <v>31557</v>
      </c>
      <c r="Q80" s="4">
        <f t="shared" ca="1" si="1"/>
        <v>38</v>
      </c>
      <c r="S80" t="s">
        <v>39</v>
      </c>
      <c r="T80" t="s">
        <v>40</v>
      </c>
      <c r="U80" t="s">
        <v>41</v>
      </c>
      <c r="V80" t="s">
        <v>53</v>
      </c>
      <c r="W80" t="s">
        <v>43</v>
      </c>
      <c r="X80" s="3">
        <v>41978</v>
      </c>
      <c r="AA80" t="s">
        <v>44</v>
      </c>
      <c r="AB80" t="s">
        <v>45</v>
      </c>
      <c r="AC80" t="s">
        <v>71</v>
      </c>
      <c r="AD80" t="s">
        <v>306</v>
      </c>
      <c r="AE80">
        <v>14</v>
      </c>
      <c r="AF80" t="s">
        <v>62</v>
      </c>
      <c r="AG80" t="s">
        <v>49</v>
      </c>
      <c r="AH80">
        <v>4.5999999999999996</v>
      </c>
      <c r="AI80">
        <v>3</v>
      </c>
      <c r="AJ80">
        <v>0</v>
      </c>
      <c r="AK80" s="3">
        <v>43503</v>
      </c>
      <c r="AL80">
        <v>0</v>
      </c>
      <c r="AM80">
        <v>20</v>
      </c>
      <c r="AN80" s="4"/>
    </row>
    <row r="81" spans="1:40" x14ac:dyDescent="0.3">
      <c r="A81">
        <v>10018</v>
      </c>
      <c r="B81" t="s">
        <v>459</v>
      </c>
      <c r="C81">
        <v>0</v>
      </c>
      <c r="D81">
        <v>0</v>
      </c>
      <c r="E81">
        <v>0</v>
      </c>
      <c r="F81">
        <v>1</v>
      </c>
      <c r="G81">
        <v>5</v>
      </c>
      <c r="H81">
        <v>4</v>
      </c>
      <c r="I81">
        <v>0</v>
      </c>
      <c r="J81">
        <v>57815</v>
      </c>
      <c r="K81">
        <v>0</v>
      </c>
      <c r="L81">
        <v>19</v>
      </c>
      <c r="M81" t="s">
        <v>326</v>
      </c>
      <c r="N81" t="s">
        <v>38</v>
      </c>
      <c r="O81">
        <v>2451</v>
      </c>
      <c r="P81" s="12">
        <v>29438</v>
      </c>
      <c r="Q81" s="4">
        <f t="shared" ca="1" si="1"/>
        <v>44</v>
      </c>
      <c r="S81" t="s">
        <v>39</v>
      </c>
      <c r="T81" t="s">
        <v>52</v>
      </c>
      <c r="U81" t="s">
        <v>41</v>
      </c>
      <c r="V81" t="s">
        <v>42</v>
      </c>
      <c r="W81" t="s">
        <v>257</v>
      </c>
      <c r="X81" s="3" t="s">
        <v>272</v>
      </c>
      <c r="AA81" t="s">
        <v>44</v>
      </c>
      <c r="AB81" t="s">
        <v>45</v>
      </c>
      <c r="AC81" t="s">
        <v>71</v>
      </c>
      <c r="AD81" t="s">
        <v>210</v>
      </c>
      <c r="AE81">
        <v>11</v>
      </c>
      <c r="AF81" t="s">
        <v>48</v>
      </c>
      <c r="AG81" t="s">
        <v>57</v>
      </c>
      <c r="AH81">
        <v>3.9</v>
      </c>
      <c r="AI81">
        <v>4</v>
      </c>
      <c r="AJ81">
        <v>0</v>
      </c>
      <c r="AK81" s="3">
        <v>43503</v>
      </c>
      <c r="AL81">
        <v>0</v>
      </c>
      <c r="AM81">
        <v>3</v>
      </c>
      <c r="AN81" s="4"/>
    </row>
    <row r="82" spans="1:40" x14ac:dyDescent="0.3">
      <c r="A82">
        <v>10076</v>
      </c>
      <c r="B82" t="s">
        <v>478</v>
      </c>
      <c r="C82">
        <v>0</v>
      </c>
      <c r="D82">
        <v>0</v>
      </c>
      <c r="E82">
        <v>0</v>
      </c>
      <c r="F82">
        <v>1</v>
      </c>
      <c r="G82">
        <v>5</v>
      </c>
      <c r="H82">
        <v>3</v>
      </c>
      <c r="I82">
        <v>0</v>
      </c>
      <c r="J82">
        <v>55315</v>
      </c>
      <c r="K82">
        <v>0</v>
      </c>
      <c r="L82">
        <v>20</v>
      </c>
      <c r="M82" t="s">
        <v>209</v>
      </c>
      <c r="N82" t="s">
        <v>38</v>
      </c>
      <c r="O82">
        <v>2149</v>
      </c>
      <c r="P82" s="12">
        <v>31918</v>
      </c>
      <c r="Q82" s="4">
        <f t="shared" ca="1" si="1"/>
        <v>37</v>
      </c>
      <c r="S82" t="s">
        <v>39</v>
      </c>
      <c r="T82" t="s">
        <v>52</v>
      </c>
      <c r="U82" t="s">
        <v>41</v>
      </c>
      <c r="V82" t="s">
        <v>53</v>
      </c>
      <c r="W82" t="s">
        <v>66</v>
      </c>
      <c r="X82" s="3" t="s">
        <v>116</v>
      </c>
      <c r="AA82" t="s">
        <v>44</v>
      </c>
      <c r="AB82" t="s">
        <v>45</v>
      </c>
      <c r="AC82" t="s">
        <v>71</v>
      </c>
      <c r="AD82" t="s">
        <v>311</v>
      </c>
      <c r="AE82">
        <v>19</v>
      </c>
      <c r="AF82" t="s">
        <v>62</v>
      </c>
      <c r="AG82" t="s">
        <v>49</v>
      </c>
      <c r="AH82">
        <v>5</v>
      </c>
      <c r="AI82">
        <v>5</v>
      </c>
      <c r="AJ82">
        <v>0</v>
      </c>
      <c r="AK82" s="3">
        <v>43503</v>
      </c>
      <c r="AL82">
        <v>0</v>
      </c>
      <c r="AM82">
        <v>16</v>
      </c>
      <c r="AN82" s="4"/>
    </row>
    <row r="83" spans="1:40" x14ac:dyDescent="0.3">
      <c r="A83">
        <v>10239</v>
      </c>
      <c r="B83" t="s">
        <v>153</v>
      </c>
      <c r="C83">
        <v>1</v>
      </c>
      <c r="D83">
        <v>1</v>
      </c>
      <c r="E83">
        <v>0</v>
      </c>
      <c r="F83">
        <v>1</v>
      </c>
      <c r="G83">
        <v>3</v>
      </c>
      <c r="H83">
        <v>3</v>
      </c>
      <c r="I83">
        <v>0</v>
      </c>
      <c r="J83">
        <v>95920</v>
      </c>
      <c r="K83">
        <v>0</v>
      </c>
      <c r="L83">
        <v>4</v>
      </c>
      <c r="M83" t="s">
        <v>149</v>
      </c>
      <c r="N83" t="s">
        <v>38</v>
      </c>
      <c r="O83">
        <v>2110</v>
      </c>
      <c r="P83" s="12">
        <v>29353</v>
      </c>
      <c r="Q83" s="4">
        <f t="shared" ca="1" si="1"/>
        <v>44</v>
      </c>
      <c r="S83" t="s">
        <v>39</v>
      </c>
      <c r="T83" t="s">
        <v>40</v>
      </c>
      <c r="U83" t="s">
        <v>41</v>
      </c>
      <c r="V83" t="s">
        <v>53</v>
      </c>
      <c r="W83" t="s">
        <v>66</v>
      </c>
      <c r="X83" s="3">
        <v>42410</v>
      </c>
      <c r="AA83" t="s">
        <v>44</v>
      </c>
      <c r="AB83" t="s">
        <v>45</v>
      </c>
      <c r="AC83" t="s">
        <v>54</v>
      </c>
      <c r="AD83" t="s">
        <v>80</v>
      </c>
      <c r="AE83">
        <v>13</v>
      </c>
      <c r="AF83" t="s">
        <v>48</v>
      </c>
      <c r="AG83" t="s">
        <v>49</v>
      </c>
      <c r="AH83">
        <v>4.4000000000000004</v>
      </c>
      <c r="AI83">
        <v>4</v>
      </c>
      <c r="AJ83">
        <v>6</v>
      </c>
      <c r="AK83" s="3">
        <v>43502</v>
      </c>
      <c r="AL83">
        <v>0</v>
      </c>
      <c r="AM83">
        <v>10</v>
      </c>
      <c r="AN83" s="4"/>
    </row>
    <row r="84" spans="1:40" x14ac:dyDescent="0.3">
      <c r="A84">
        <v>10128</v>
      </c>
      <c r="B84" t="s">
        <v>377</v>
      </c>
      <c r="C84">
        <v>0</v>
      </c>
      <c r="D84">
        <v>0</v>
      </c>
      <c r="E84">
        <v>0</v>
      </c>
      <c r="F84">
        <v>5</v>
      </c>
      <c r="G84">
        <v>5</v>
      </c>
      <c r="H84">
        <v>3</v>
      </c>
      <c r="I84">
        <v>1</v>
      </c>
      <c r="J84">
        <v>62659</v>
      </c>
      <c r="K84">
        <v>1</v>
      </c>
      <c r="L84">
        <v>19</v>
      </c>
      <c r="M84" t="s">
        <v>326</v>
      </c>
      <c r="N84" t="s">
        <v>38</v>
      </c>
      <c r="O84">
        <v>1760</v>
      </c>
      <c r="P84" s="12">
        <v>24988</v>
      </c>
      <c r="Q84" s="4">
        <f t="shared" ca="1" si="1"/>
        <v>56</v>
      </c>
      <c r="S84" t="s">
        <v>39</v>
      </c>
      <c r="T84" t="s">
        <v>52</v>
      </c>
      <c r="U84" t="s">
        <v>41</v>
      </c>
      <c r="V84" t="s">
        <v>53</v>
      </c>
      <c r="W84" t="s">
        <v>66</v>
      </c>
      <c r="X84" s="3">
        <v>40943</v>
      </c>
      <c r="Z84" s="3">
        <v>42685</v>
      </c>
      <c r="AA84" t="s">
        <v>92</v>
      </c>
      <c r="AB84" t="s">
        <v>85</v>
      </c>
      <c r="AC84" t="s">
        <v>71</v>
      </c>
      <c r="AD84" t="s">
        <v>247</v>
      </c>
      <c r="AE84">
        <v>18</v>
      </c>
      <c r="AF84" t="s">
        <v>76</v>
      </c>
      <c r="AG84" t="s">
        <v>49</v>
      </c>
      <c r="AH84">
        <v>4.18</v>
      </c>
      <c r="AI84">
        <v>4</v>
      </c>
      <c r="AJ84">
        <v>0</v>
      </c>
      <c r="AK84" s="3">
        <v>43501</v>
      </c>
      <c r="AL84">
        <v>0</v>
      </c>
      <c r="AM84">
        <v>17</v>
      </c>
      <c r="AN84" s="4"/>
    </row>
    <row r="85" spans="1:40" x14ac:dyDescent="0.3">
      <c r="A85">
        <v>10256</v>
      </c>
      <c r="B85" t="s">
        <v>543</v>
      </c>
      <c r="C85">
        <v>1</v>
      </c>
      <c r="D85">
        <v>1</v>
      </c>
      <c r="E85">
        <v>0</v>
      </c>
      <c r="F85">
        <v>3</v>
      </c>
      <c r="G85">
        <v>5</v>
      </c>
      <c r="H85">
        <v>3</v>
      </c>
      <c r="I85">
        <v>0</v>
      </c>
      <c r="J85">
        <v>49256</v>
      </c>
      <c r="K85">
        <v>0</v>
      </c>
      <c r="L85">
        <v>19</v>
      </c>
      <c r="M85" t="s">
        <v>326</v>
      </c>
      <c r="N85" t="s">
        <v>38</v>
      </c>
      <c r="O85">
        <v>1864</v>
      </c>
      <c r="P85" s="12">
        <v>27282</v>
      </c>
      <c r="Q85" s="4">
        <f t="shared" ca="1" si="1"/>
        <v>50</v>
      </c>
      <c r="S85" t="s">
        <v>39</v>
      </c>
      <c r="T85" t="s">
        <v>40</v>
      </c>
      <c r="U85" t="s">
        <v>41</v>
      </c>
      <c r="V85" t="s">
        <v>53</v>
      </c>
      <c r="W85" t="s">
        <v>115</v>
      </c>
      <c r="X85" s="3" t="s">
        <v>232</v>
      </c>
      <c r="AA85" t="s">
        <v>44</v>
      </c>
      <c r="AB85" t="s">
        <v>45</v>
      </c>
      <c r="AC85" t="s">
        <v>71</v>
      </c>
      <c r="AD85" t="s">
        <v>244</v>
      </c>
      <c r="AE85">
        <v>20</v>
      </c>
      <c r="AF85" t="s">
        <v>62</v>
      </c>
      <c r="AG85" t="s">
        <v>49</v>
      </c>
      <c r="AH85">
        <v>4.0999999999999996</v>
      </c>
      <c r="AI85">
        <v>5</v>
      </c>
      <c r="AJ85">
        <v>0</v>
      </c>
      <c r="AK85" s="3">
        <v>43501</v>
      </c>
      <c r="AL85">
        <v>0</v>
      </c>
      <c r="AM85">
        <v>3</v>
      </c>
      <c r="AN85" s="4"/>
    </row>
    <row r="86" spans="1:40" x14ac:dyDescent="0.3">
      <c r="A86">
        <v>10309</v>
      </c>
      <c r="B86" t="s">
        <v>497</v>
      </c>
      <c r="C86">
        <v>0</v>
      </c>
      <c r="D86">
        <v>0</v>
      </c>
      <c r="E86">
        <v>1</v>
      </c>
      <c r="F86">
        <v>1</v>
      </c>
      <c r="G86">
        <v>3</v>
      </c>
      <c r="H86">
        <v>1</v>
      </c>
      <c r="I86">
        <v>0</v>
      </c>
      <c r="J86">
        <v>53366</v>
      </c>
      <c r="K86">
        <v>0</v>
      </c>
      <c r="L86">
        <v>15</v>
      </c>
      <c r="M86" t="s">
        <v>203</v>
      </c>
      <c r="N86" t="s">
        <v>38</v>
      </c>
      <c r="O86">
        <v>2138</v>
      </c>
      <c r="P86" s="12">
        <v>31946</v>
      </c>
      <c r="Q86" s="4">
        <f t="shared" ca="1" si="1"/>
        <v>37</v>
      </c>
      <c r="S86" t="s">
        <v>65</v>
      </c>
      <c r="T86" t="s">
        <v>52</v>
      </c>
      <c r="U86" t="s">
        <v>41</v>
      </c>
      <c r="V86" t="s">
        <v>53</v>
      </c>
      <c r="W86" t="s">
        <v>43</v>
      </c>
      <c r="X86" s="3" t="s">
        <v>116</v>
      </c>
      <c r="AA86" t="s">
        <v>44</v>
      </c>
      <c r="AB86" t="s">
        <v>45</v>
      </c>
      <c r="AC86" t="s">
        <v>54</v>
      </c>
      <c r="AD86" t="s">
        <v>117</v>
      </c>
      <c r="AE86">
        <v>7</v>
      </c>
      <c r="AF86" t="s">
        <v>62</v>
      </c>
      <c r="AG86" t="s">
        <v>275</v>
      </c>
      <c r="AH86">
        <v>1.2</v>
      </c>
      <c r="AI86">
        <v>3</v>
      </c>
      <c r="AJ86">
        <v>6</v>
      </c>
      <c r="AK86" s="3">
        <v>43500</v>
      </c>
      <c r="AL86">
        <v>3</v>
      </c>
      <c r="AM86">
        <v>2</v>
      </c>
      <c r="AN86" s="4"/>
    </row>
    <row r="87" spans="1:40" x14ac:dyDescent="0.3">
      <c r="A87">
        <v>10281</v>
      </c>
      <c r="B87" t="s">
        <v>503</v>
      </c>
      <c r="C87">
        <v>0</v>
      </c>
      <c r="D87">
        <v>0</v>
      </c>
      <c r="E87">
        <v>1</v>
      </c>
      <c r="F87">
        <v>1</v>
      </c>
      <c r="G87">
        <v>5</v>
      </c>
      <c r="H87">
        <v>2</v>
      </c>
      <c r="I87">
        <v>0</v>
      </c>
      <c r="J87">
        <v>53060</v>
      </c>
      <c r="K87">
        <v>0</v>
      </c>
      <c r="L87">
        <v>19</v>
      </c>
      <c r="M87" t="s">
        <v>326</v>
      </c>
      <c r="N87" t="s">
        <v>38</v>
      </c>
      <c r="O87">
        <v>1760</v>
      </c>
      <c r="P87" s="12">
        <v>29183</v>
      </c>
      <c r="Q87" s="4">
        <f t="shared" ca="1" si="1"/>
        <v>44</v>
      </c>
      <c r="S87" t="s">
        <v>65</v>
      </c>
      <c r="T87" t="s">
        <v>52</v>
      </c>
      <c r="U87" t="s">
        <v>41</v>
      </c>
      <c r="V87" t="s">
        <v>53</v>
      </c>
      <c r="W87" t="s">
        <v>66</v>
      </c>
      <c r="X87" s="3" t="s">
        <v>131</v>
      </c>
      <c r="AA87" t="s">
        <v>44</v>
      </c>
      <c r="AB87" t="s">
        <v>45</v>
      </c>
      <c r="AC87" t="s">
        <v>71</v>
      </c>
      <c r="AD87" t="s">
        <v>219</v>
      </c>
      <c r="AE87">
        <v>22</v>
      </c>
      <c r="AF87" t="s">
        <v>62</v>
      </c>
      <c r="AG87" t="s">
        <v>77</v>
      </c>
      <c r="AH87">
        <v>4.25</v>
      </c>
      <c r="AI87">
        <v>3</v>
      </c>
      <c r="AJ87">
        <v>0</v>
      </c>
      <c r="AK87" s="3">
        <v>43500</v>
      </c>
      <c r="AL87">
        <v>4</v>
      </c>
      <c r="AM87">
        <v>6</v>
      </c>
      <c r="AN87" s="4"/>
    </row>
    <row r="88" spans="1:40" x14ac:dyDescent="0.3">
      <c r="A88">
        <v>10043</v>
      </c>
      <c r="B88" t="s">
        <v>168</v>
      </c>
      <c r="C88">
        <v>0</v>
      </c>
      <c r="D88">
        <v>0</v>
      </c>
      <c r="E88">
        <v>0</v>
      </c>
      <c r="F88">
        <v>1</v>
      </c>
      <c r="G88">
        <v>3</v>
      </c>
      <c r="H88">
        <v>3</v>
      </c>
      <c r="I88">
        <v>0</v>
      </c>
      <c r="J88">
        <v>89292</v>
      </c>
      <c r="K88">
        <v>0</v>
      </c>
      <c r="L88">
        <v>9</v>
      </c>
      <c r="M88" t="s">
        <v>156</v>
      </c>
      <c r="N88" t="s">
        <v>38</v>
      </c>
      <c r="O88">
        <v>2148</v>
      </c>
      <c r="P88" s="12">
        <v>28938</v>
      </c>
      <c r="Q88" s="4">
        <f t="shared" ca="1" si="1"/>
        <v>45</v>
      </c>
      <c r="S88" t="s">
        <v>39</v>
      </c>
      <c r="T88" t="s">
        <v>52</v>
      </c>
      <c r="U88" t="s">
        <v>41</v>
      </c>
      <c r="V88" t="s">
        <v>53</v>
      </c>
      <c r="W88" t="s">
        <v>43</v>
      </c>
      <c r="X88" s="3" t="s">
        <v>116</v>
      </c>
      <c r="AA88" t="s">
        <v>44</v>
      </c>
      <c r="AB88" t="s">
        <v>45</v>
      </c>
      <c r="AC88" t="s">
        <v>54</v>
      </c>
      <c r="AD88" t="s">
        <v>93</v>
      </c>
      <c r="AE88">
        <v>4</v>
      </c>
      <c r="AF88" t="s">
        <v>56</v>
      </c>
      <c r="AG88" t="s">
        <v>49</v>
      </c>
      <c r="AH88">
        <v>5</v>
      </c>
      <c r="AI88">
        <v>3</v>
      </c>
      <c r="AJ88">
        <v>5</v>
      </c>
      <c r="AK88" s="3">
        <v>43497</v>
      </c>
      <c r="AL88">
        <v>0</v>
      </c>
      <c r="AM88">
        <v>11</v>
      </c>
      <c r="AN88" s="4"/>
    </row>
    <row r="89" spans="1:40" x14ac:dyDescent="0.3">
      <c r="A89">
        <v>10273</v>
      </c>
      <c r="B89" t="s">
        <v>320</v>
      </c>
      <c r="C89">
        <v>0</v>
      </c>
      <c r="D89">
        <v>0</v>
      </c>
      <c r="E89">
        <v>0</v>
      </c>
      <c r="F89">
        <v>1</v>
      </c>
      <c r="G89">
        <v>3</v>
      </c>
      <c r="H89">
        <v>3</v>
      </c>
      <c r="I89">
        <v>0</v>
      </c>
      <c r="J89">
        <v>65707</v>
      </c>
      <c r="K89">
        <v>0</v>
      </c>
      <c r="L89">
        <v>14</v>
      </c>
      <c r="M89" t="s">
        <v>212</v>
      </c>
      <c r="N89" t="s">
        <v>130</v>
      </c>
      <c r="O89">
        <v>6040</v>
      </c>
      <c r="P89" s="12">
        <v>24996</v>
      </c>
      <c r="Q89" s="4">
        <f t="shared" ca="1" si="1"/>
        <v>56</v>
      </c>
      <c r="S89" t="s">
        <v>39</v>
      </c>
      <c r="T89" t="s">
        <v>52</v>
      </c>
      <c r="U89" t="s">
        <v>41</v>
      </c>
      <c r="V89" t="s">
        <v>53</v>
      </c>
      <c r="W89" t="s">
        <v>43</v>
      </c>
      <c r="X89" s="3">
        <v>40183</v>
      </c>
      <c r="AA89" t="s">
        <v>44</v>
      </c>
      <c r="AB89" t="s">
        <v>45</v>
      </c>
      <c r="AC89" t="s">
        <v>54</v>
      </c>
      <c r="AD89" t="s">
        <v>289</v>
      </c>
      <c r="AE89">
        <v>6</v>
      </c>
      <c r="AF89" t="s">
        <v>62</v>
      </c>
      <c r="AG89" t="s">
        <v>49</v>
      </c>
      <c r="AH89">
        <v>4.7</v>
      </c>
      <c r="AI89">
        <v>4</v>
      </c>
      <c r="AJ89">
        <v>5</v>
      </c>
      <c r="AK89" s="3">
        <v>43497</v>
      </c>
      <c r="AL89">
        <v>0</v>
      </c>
      <c r="AM89">
        <v>1</v>
      </c>
      <c r="AN89" s="4"/>
    </row>
    <row r="90" spans="1:40" x14ac:dyDescent="0.3">
      <c r="A90">
        <v>10184</v>
      </c>
      <c r="B90" t="s">
        <v>323</v>
      </c>
      <c r="C90">
        <v>0</v>
      </c>
      <c r="D90">
        <v>0</v>
      </c>
      <c r="E90">
        <v>1</v>
      </c>
      <c r="F90">
        <v>1</v>
      </c>
      <c r="G90">
        <v>5</v>
      </c>
      <c r="H90">
        <v>3</v>
      </c>
      <c r="I90">
        <v>0</v>
      </c>
      <c r="J90">
        <v>65288</v>
      </c>
      <c r="K90">
        <v>0</v>
      </c>
      <c r="L90">
        <v>20</v>
      </c>
      <c r="M90" t="s">
        <v>209</v>
      </c>
      <c r="N90" t="s">
        <v>38</v>
      </c>
      <c r="O90">
        <v>1013</v>
      </c>
      <c r="P90" s="12">
        <v>30525</v>
      </c>
      <c r="Q90" s="4">
        <f t="shared" ca="1" si="1"/>
        <v>41</v>
      </c>
      <c r="S90" t="s">
        <v>65</v>
      </c>
      <c r="T90" t="s">
        <v>52</v>
      </c>
      <c r="U90" t="s">
        <v>41</v>
      </c>
      <c r="V90" t="s">
        <v>53</v>
      </c>
      <c r="W90" t="s">
        <v>43</v>
      </c>
      <c r="X90" s="3" t="s">
        <v>272</v>
      </c>
      <c r="AA90" t="s">
        <v>44</v>
      </c>
      <c r="AB90" t="s">
        <v>45</v>
      </c>
      <c r="AC90" t="s">
        <v>71</v>
      </c>
      <c r="AD90" t="s">
        <v>250</v>
      </c>
      <c r="AF90" t="s">
        <v>107</v>
      </c>
      <c r="AG90" t="s">
        <v>49</v>
      </c>
      <c r="AH90">
        <v>3.19</v>
      </c>
      <c r="AI90">
        <v>3</v>
      </c>
      <c r="AJ90">
        <v>0</v>
      </c>
      <c r="AK90" s="3">
        <v>43497</v>
      </c>
      <c r="AL90">
        <v>0</v>
      </c>
      <c r="AM90">
        <v>9</v>
      </c>
      <c r="AN90" s="4"/>
    </row>
    <row r="91" spans="1:40" x14ac:dyDescent="0.3">
      <c r="A91">
        <v>10124</v>
      </c>
      <c r="B91" t="s">
        <v>389</v>
      </c>
      <c r="C91">
        <v>1</v>
      </c>
      <c r="D91">
        <v>1</v>
      </c>
      <c r="E91">
        <v>0</v>
      </c>
      <c r="F91">
        <v>1</v>
      </c>
      <c r="G91">
        <v>6</v>
      </c>
      <c r="H91">
        <v>3</v>
      </c>
      <c r="I91">
        <v>0</v>
      </c>
      <c r="J91">
        <v>61844</v>
      </c>
      <c r="K91">
        <v>0</v>
      </c>
      <c r="L91">
        <v>3</v>
      </c>
      <c r="M91" t="s">
        <v>221</v>
      </c>
      <c r="N91" t="s">
        <v>390</v>
      </c>
      <c r="O91">
        <v>40220</v>
      </c>
      <c r="P91" s="12">
        <v>32384</v>
      </c>
      <c r="Q91" s="4">
        <f t="shared" ca="1" si="1"/>
        <v>36</v>
      </c>
      <c r="S91" t="s">
        <v>39</v>
      </c>
      <c r="T91" t="s">
        <v>40</v>
      </c>
      <c r="U91" t="s">
        <v>41</v>
      </c>
      <c r="V91" t="s">
        <v>53</v>
      </c>
      <c r="W91" t="s">
        <v>66</v>
      </c>
      <c r="X91" s="3">
        <v>41153</v>
      </c>
      <c r="AA91" t="s">
        <v>44</v>
      </c>
      <c r="AB91" t="s">
        <v>45</v>
      </c>
      <c r="AC91" t="s">
        <v>61</v>
      </c>
      <c r="AD91" t="s">
        <v>228</v>
      </c>
      <c r="AE91">
        <v>21</v>
      </c>
      <c r="AF91" t="s">
        <v>198</v>
      </c>
      <c r="AG91" t="s">
        <v>49</v>
      </c>
      <c r="AH91">
        <v>4.2</v>
      </c>
      <c r="AI91">
        <v>5</v>
      </c>
      <c r="AJ91">
        <v>0</v>
      </c>
      <c r="AK91" s="3">
        <v>43497</v>
      </c>
      <c r="AL91">
        <v>0</v>
      </c>
      <c r="AM91">
        <v>9</v>
      </c>
      <c r="AN91" s="4"/>
    </row>
    <row r="92" spans="1:40" x14ac:dyDescent="0.3">
      <c r="A92">
        <v>10223</v>
      </c>
      <c r="B92" t="s">
        <v>246</v>
      </c>
      <c r="C92">
        <v>0</v>
      </c>
      <c r="D92">
        <v>0</v>
      </c>
      <c r="E92">
        <v>1</v>
      </c>
      <c r="F92">
        <v>3</v>
      </c>
      <c r="G92">
        <v>5</v>
      </c>
      <c r="H92">
        <v>3</v>
      </c>
      <c r="I92">
        <v>1</v>
      </c>
      <c r="J92">
        <v>72106</v>
      </c>
      <c r="K92">
        <v>0</v>
      </c>
      <c r="L92">
        <v>20</v>
      </c>
      <c r="M92" t="s">
        <v>209</v>
      </c>
      <c r="N92" t="s">
        <v>38</v>
      </c>
      <c r="O92">
        <v>2127</v>
      </c>
      <c r="P92" s="12">
        <v>27831</v>
      </c>
      <c r="Q92" s="4">
        <f t="shared" ca="1" si="1"/>
        <v>48</v>
      </c>
      <c r="S92" t="s">
        <v>65</v>
      </c>
      <c r="T92" t="s">
        <v>52</v>
      </c>
      <c r="U92" t="s">
        <v>41</v>
      </c>
      <c r="V92" t="s">
        <v>53</v>
      </c>
      <c r="W92" t="s">
        <v>66</v>
      </c>
      <c r="X92" s="3">
        <v>41153</v>
      </c>
      <c r="AA92" t="s">
        <v>44</v>
      </c>
      <c r="AB92" t="s">
        <v>45</v>
      </c>
      <c r="AC92" t="s">
        <v>71</v>
      </c>
      <c r="AD92" t="s">
        <v>247</v>
      </c>
      <c r="AE92">
        <v>18</v>
      </c>
      <c r="AF92" t="s">
        <v>76</v>
      </c>
      <c r="AG92" t="s">
        <v>49</v>
      </c>
      <c r="AH92">
        <v>4.0999999999999996</v>
      </c>
      <c r="AI92">
        <v>4</v>
      </c>
      <c r="AJ92">
        <v>0</v>
      </c>
      <c r="AK92" s="3">
        <v>43496</v>
      </c>
      <c r="AL92">
        <v>0</v>
      </c>
      <c r="AM92">
        <v>12</v>
      </c>
      <c r="AN92" s="4"/>
    </row>
    <row r="93" spans="1:40" x14ac:dyDescent="0.3">
      <c r="A93">
        <v>10054</v>
      </c>
      <c r="B93" t="s">
        <v>411</v>
      </c>
      <c r="C93">
        <v>0</v>
      </c>
      <c r="D93">
        <v>3</v>
      </c>
      <c r="E93">
        <v>0</v>
      </c>
      <c r="F93">
        <v>1</v>
      </c>
      <c r="G93">
        <v>5</v>
      </c>
      <c r="H93">
        <v>3</v>
      </c>
      <c r="I93">
        <v>0</v>
      </c>
      <c r="J93">
        <v>60627</v>
      </c>
      <c r="K93">
        <v>0</v>
      </c>
      <c r="L93">
        <v>19</v>
      </c>
      <c r="M93" t="s">
        <v>326</v>
      </c>
      <c r="N93" t="s">
        <v>38</v>
      </c>
      <c r="O93">
        <v>1886</v>
      </c>
      <c r="P93" s="12">
        <v>27161</v>
      </c>
      <c r="Q93" s="4">
        <f t="shared" ca="1" si="1"/>
        <v>50</v>
      </c>
      <c r="S93" t="s">
        <v>39</v>
      </c>
      <c r="T93" t="s">
        <v>217</v>
      </c>
      <c r="U93" t="s">
        <v>41</v>
      </c>
      <c r="V93" t="s">
        <v>53</v>
      </c>
      <c r="W93" t="s">
        <v>43</v>
      </c>
      <c r="X93" s="3">
        <v>41791</v>
      </c>
      <c r="AA93" t="s">
        <v>44</v>
      </c>
      <c r="AB93" t="s">
        <v>45</v>
      </c>
      <c r="AC93" t="s">
        <v>71</v>
      </c>
      <c r="AD93" t="s">
        <v>306</v>
      </c>
      <c r="AE93">
        <v>14</v>
      </c>
      <c r="AF93" t="s">
        <v>198</v>
      </c>
      <c r="AG93" t="s">
        <v>49</v>
      </c>
      <c r="AH93">
        <v>5</v>
      </c>
      <c r="AI93">
        <v>4</v>
      </c>
      <c r="AJ93">
        <v>0</v>
      </c>
      <c r="AK93" s="3">
        <v>43496</v>
      </c>
      <c r="AL93">
        <v>0</v>
      </c>
      <c r="AM93">
        <v>8</v>
      </c>
      <c r="AN93" s="4"/>
    </row>
    <row r="94" spans="1:40" x14ac:dyDescent="0.3">
      <c r="A94">
        <v>10241</v>
      </c>
      <c r="B94" t="s">
        <v>419</v>
      </c>
      <c r="C94">
        <v>1</v>
      </c>
      <c r="D94">
        <v>1</v>
      </c>
      <c r="E94">
        <v>0</v>
      </c>
      <c r="F94">
        <v>1</v>
      </c>
      <c r="G94">
        <v>6</v>
      </c>
      <c r="H94">
        <v>3</v>
      </c>
      <c r="I94">
        <v>0</v>
      </c>
      <c r="J94">
        <v>60120</v>
      </c>
      <c r="K94">
        <v>0</v>
      </c>
      <c r="L94">
        <v>3</v>
      </c>
      <c r="M94" t="s">
        <v>221</v>
      </c>
      <c r="N94" t="s">
        <v>420</v>
      </c>
      <c r="O94">
        <v>59102</v>
      </c>
      <c r="P94" s="12">
        <v>32847</v>
      </c>
      <c r="Q94" s="4">
        <f t="shared" ca="1" si="1"/>
        <v>34</v>
      </c>
      <c r="S94" t="s">
        <v>39</v>
      </c>
      <c r="T94" t="s">
        <v>40</v>
      </c>
      <c r="U94" t="s">
        <v>41</v>
      </c>
      <c r="V94" t="s">
        <v>53</v>
      </c>
      <c r="W94" t="s">
        <v>66</v>
      </c>
      <c r="X94" s="3" t="s">
        <v>421</v>
      </c>
      <c r="AA94" t="s">
        <v>44</v>
      </c>
      <c r="AB94" t="s">
        <v>45</v>
      </c>
      <c r="AC94" t="s">
        <v>61</v>
      </c>
      <c r="AD94" t="s">
        <v>223</v>
      </c>
      <c r="AE94">
        <v>17</v>
      </c>
      <c r="AF94" t="s">
        <v>48</v>
      </c>
      <c r="AG94" t="s">
        <v>49</v>
      </c>
      <c r="AH94">
        <v>4.0999999999999996</v>
      </c>
      <c r="AI94">
        <v>4</v>
      </c>
      <c r="AJ94">
        <v>0</v>
      </c>
      <c r="AK94" s="3">
        <v>43496</v>
      </c>
      <c r="AL94">
        <v>0</v>
      </c>
      <c r="AM94">
        <v>18</v>
      </c>
      <c r="AN94" s="4"/>
    </row>
    <row r="95" spans="1:40" x14ac:dyDescent="0.3">
      <c r="A95">
        <v>10209</v>
      </c>
      <c r="B95" t="s">
        <v>431</v>
      </c>
      <c r="C95">
        <v>0</v>
      </c>
      <c r="D95">
        <v>0</v>
      </c>
      <c r="E95">
        <v>0</v>
      </c>
      <c r="F95">
        <v>1</v>
      </c>
      <c r="G95">
        <v>5</v>
      </c>
      <c r="H95">
        <v>3</v>
      </c>
      <c r="I95">
        <v>0</v>
      </c>
      <c r="J95">
        <v>59238</v>
      </c>
      <c r="K95">
        <v>0</v>
      </c>
      <c r="L95">
        <v>19</v>
      </c>
      <c r="M95" t="s">
        <v>326</v>
      </c>
      <c r="N95" t="s">
        <v>38</v>
      </c>
      <c r="O95">
        <v>2718</v>
      </c>
      <c r="P95" s="12">
        <v>25065</v>
      </c>
      <c r="Q95" s="4">
        <f t="shared" ca="1" si="1"/>
        <v>56</v>
      </c>
      <c r="S95" t="s">
        <v>39</v>
      </c>
      <c r="T95" t="s">
        <v>52</v>
      </c>
      <c r="U95" t="s">
        <v>74</v>
      </c>
      <c r="V95" t="s">
        <v>53</v>
      </c>
      <c r="W95" t="s">
        <v>115</v>
      </c>
      <c r="X95" s="3" t="s">
        <v>249</v>
      </c>
      <c r="AA95" t="s">
        <v>44</v>
      </c>
      <c r="AB95" t="s">
        <v>45</v>
      </c>
      <c r="AC95" t="s">
        <v>71</v>
      </c>
      <c r="AD95" t="s">
        <v>233</v>
      </c>
      <c r="AE95">
        <v>16</v>
      </c>
      <c r="AF95" t="s">
        <v>48</v>
      </c>
      <c r="AG95" t="s">
        <v>49</v>
      </c>
      <c r="AH95">
        <v>3.4</v>
      </c>
      <c r="AI95">
        <v>5</v>
      </c>
      <c r="AJ95">
        <v>0</v>
      </c>
      <c r="AK95" s="3">
        <v>43496</v>
      </c>
      <c r="AL95">
        <v>0</v>
      </c>
      <c r="AM95">
        <v>13</v>
      </c>
      <c r="AN95" s="4"/>
    </row>
    <row r="96" spans="1:40" x14ac:dyDescent="0.3">
      <c r="A96">
        <v>10311</v>
      </c>
      <c r="B96" t="s">
        <v>464</v>
      </c>
      <c r="C96">
        <v>1</v>
      </c>
      <c r="D96">
        <v>1</v>
      </c>
      <c r="E96">
        <v>1</v>
      </c>
      <c r="F96">
        <v>1</v>
      </c>
      <c r="G96">
        <v>6</v>
      </c>
      <c r="H96">
        <v>1</v>
      </c>
      <c r="I96">
        <v>0</v>
      </c>
      <c r="J96">
        <v>56991</v>
      </c>
      <c r="K96">
        <v>0</v>
      </c>
      <c r="L96">
        <v>19</v>
      </c>
      <c r="M96" t="s">
        <v>326</v>
      </c>
      <c r="N96" t="s">
        <v>38</v>
      </c>
      <c r="O96">
        <v>2138</v>
      </c>
      <c r="P96" s="12">
        <v>32248</v>
      </c>
      <c r="Q96" s="4">
        <f t="shared" ca="1" si="1"/>
        <v>36</v>
      </c>
      <c r="S96" t="s">
        <v>65</v>
      </c>
      <c r="T96" t="s">
        <v>40</v>
      </c>
      <c r="U96" t="s">
        <v>41</v>
      </c>
      <c r="V96" t="s">
        <v>53</v>
      </c>
      <c r="W96" t="s">
        <v>43</v>
      </c>
      <c r="X96" s="3">
        <v>43350</v>
      </c>
      <c r="AA96" t="s">
        <v>44</v>
      </c>
      <c r="AB96" t="s">
        <v>45</v>
      </c>
      <c r="AC96" t="s">
        <v>71</v>
      </c>
      <c r="AD96" t="s">
        <v>230</v>
      </c>
      <c r="AE96">
        <v>12</v>
      </c>
      <c r="AF96" t="s">
        <v>48</v>
      </c>
      <c r="AG96" t="s">
        <v>49</v>
      </c>
      <c r="AH96">
        <v>4.3</v>
      </c>
      <c r="AI96">
        <v>4</v>
      </c>
      <c r="AJ96">
        <v>3</v>
      </c>
      <c r="AK96" s="3">
        <v>43496</v>
      </c>
      <c r="AL96">
        <v>2</v>
      </c>
      <c r="AM96">
        <v>2</v>
      </c>
      <c r="AN96" s="4"/>
    </row>
    <row r="97" spans="1:40" x14ac:dyDescent="0.3">
      <c r="A97">
        <v>10310</v>
      </c>
      <c r="B97" t="s">
        <v>499</v>
      </c>
      <c r="C97">
        <v>1</v>
      </c>
      <c r="D97">
        <v>1</v>
      </c>
      <c r="E97">
        <v>1</v>
      </c>
      <c r="F97">
        <v>1</v>
      </c>
      <c r="G97">
        <v>5</v>
      </c>
      <c r="H97">
        <v>1</v>
      </c>
      <c r="I97">
        <v>0</v>
      </c>
      <c r="J97">
        <v>53189</v>
      </c>
      <c r="K97">
        <v>0</v>
      </c>
      <c r="L97">
        <v>19</v>
      </c>
      <c r="M97" t="s">
        <v>326</v>
      </c>
      <c r="N97" t="s">
        <v>38</v>
      </c>
      <c r="O97">
        <v>2061</v>
      </c>
      <c r="P97" s="12">
        <v>24581</v>
      </c>
      <c r="Q97" s="4">
        <f t="shared" ca="1" si="1"/>
        <v>57</v>
      </c>
      <c r="S97" t="s">
        <v>65</v>
      </c>
      <c r="T97" t="s">
        <v>40</v>
      </c>
      <c r="U97" t="s">
        <v>41</v>
      </c>
      <c r="V97" t="s">
        <v>53</v>
      </c>
      <c r="W97" t="s">
        <v>43</v>
      </c>
      <c r="X97" s="3">
        <v>41827</v>
      </c>
      <c r="AA97" t="s">
        <v>44</v>
      </c>
      <c r="AB97" t="s">
        <v>45</v>
      </c>
      <c r="AC97" t="s">
        <v>71</v>
      </c>
      <c r="AD97" t="s">
        <v>210</v>
      </c>
      <c r="AE97">
        <v>11</v>
      </c>
      <c r="AF97" t="s">
        <v>48</v>
      </c>
      <c r="AG97" t="s">
        <v>275</v>
      </c>
      <c r="AH97">
        <v>1.1200000000000001</v>
      </c>
      <c r="AI97">
        <v>2</v>
      </c>
      <c r="AJ97">
        <v>0</v>
      </c>
      <c r="AK97" s="3">
        <v>43496</v>
      </c>
      <c r="AL97">
        <v>4</v>
      </c>
      <c r="AM97">
        <v>9</v>
      </c>
      <c r="AN97" s="4"/>
    </row>
    <row r="98" spans="1:40" x14ac:dyDescent="0.3">
      <c r="A98">
        <v>10085</v>
      </c>
      <c r="B98" t="s">
        <v>157</v>
      </c>
      <c r="C98">
        <v>0</v>
      </c>
      <c r="D98">
        <v>0</v>
      </c>
      <c r="E98">
        <v>0</v>
      </c>
      <c r="F98">
        <v>1</v>
      </c>
      <c r="G98">
        <v>4</v>
      </c>
      <c r="H98">
        <v>3</v>
      </c>
      <c r="I98">
        <v>0</v>
      </c>
      <c r="J98">
        <v>93396</v>
      </c>
      <c r="K98">
        <v>0</v>
      </c>
      <c r="L98">
        <v>24</v>
      </c>
      <c r="M98" t="s">
        <v>109</v>
      </c>
      <c r="N98" t="s">
        <v>38</v>
      </c>
      <c r="O98">
        <v>2132</v>
      </c>
      <c r="P98" s="12">
        <v>31901</v>
      </c>
      <c r="Q98" s="4">
        <f t="shared" ca="1" si="1"/>
        <v>37</v>
      </c>
      <c r="S98" t="s">
        <v>39</v>
      </c>
      <c r="T98" t="s">
        <v>52</v>
      </c>
      <c r="U98" t="s">
        <v>41</v>
      </c>
      <c r="V98" t="s">
        <v>53</v>
      </c>
      <c r="W98" t="s">
        <v>43</v>
      </c>
      <c r="X98" s="3">
        <v>41589</v>
      </c>
      <c r="AA98" t="s">
        <v>44</v>
      </c>
      <c r="AB98" t="s">
        <v>45</v>
      </c>
      <c r="AC98" t="s">
        <v>110</v>
      </c>
      <c r="AD98" t="s">
        <v>111</v>
      </c>
      <c r="AE98">
        <v>10</v>
      </c>
      <c r="AF98" t="s">
        <v>48</v>
      </c>
      <c r="AG98" t="s">
        <v>49</v>
      </c>
      <c r="AH98">
        <v>4.96</v>
      </c>
      <c r="AI98">
        <v>4</v>
      </c>
      <c r="AJ98">
        <v>6</v>
      </c>
      <c r="AK98" s="3">
        <v>43495</v>
      </c>
      <c r="AL98">
        <v>0</v>
      </c>
      <c r="AM98">
        <v>3</v>
      </c>
      <c r="AN98" s="4"/>
    </row>
    <row r="99" spans="1:40" x14ac:dyDescent="0.3">
      <c r="A99">
        <v>10167</v>
      </c>
      <c r="B99" t="s">
        <v>263</v>
      </c>
      <c r="C99">
        <v>1</v>
      </c>
      <c r="D99">
        <v>1</v>
      </c>
      <c r="E99">
        <v>1</v>
      </c>
      <c r="F99">
        <v>1</v>
      </c>
      <c r="G99">
        <v>6</v>
      </c>
      <c r="H99">
        <v>3</v>
      </c>
      <c r="I99">
        <v>0</v>
      </c>
      <c r="J99">
        <v>70545</v>
      </c>
      <c r="K99">
        <v>0</v>
      </c>
      <c r="L99">
        <v>3</v>
      </c>
      <c r="M99" t="s">
        <v>221</v>
      </c>
      <c r="N99" t="s">
        <v>264</v>
      </c>
      <c r="O99">
        <v>3062</v>
      </c>
      <c r="P99" s="12">
        <v>32338</v>
      </c>
      <c r="Q99" s="4">
        <f t="shared" ca="1" si="1"/>
        <v>36</v>
      </c>
      <c r="S99" t="s">
        <v>65</v>
      </c>
      <c r="T99" t="s">
        <v>40</v>
      </c>
      <c r="U99" t="s">
        <v>41</v>
      </c>
      <c r="V99" t="s">
        <v>53</v>
      </c>
      <c r="W99" t="s">
        <v>265</v>
      </c>
      <c r="X99" s="3" t="s">
        <v>253</v>
      </c>
      <c r="AA99" t="s">
        <v>44</v>
      </c>
      <c r="AB99" t="s">
        <v>45</v>
      </c>
      <c r="AC99" t="s">
        <v>61</v>
      </c>
      <c r="AD99" t="s">
        <v>223</v>
      </c>
      <c r="AE99">
        <v>17</v>
      </c>
      <c r="AF99" t="s">
        <v>48</v>
      </c>
      <c r="AG99" t="s">
        <v>49</v>
      </c>
      <c r="AH99">
        <v>3.6</v>
      </c>
      <c r="AI99">
        <v>5</v>
      </c>
      <c r="AJ99">
        <v>0</v>
      </c>
      <c r="AK99" s="3">
        <v>43495</v>
      </c>
      <c r="AL99">
        <v>0</v>
      </c>
      <c r="AM99">
        <v>9</v>
      </c>
      <c r="AN99" s="4"/>
    </row>
    <row r="100" spans="1:40" x14ac:dyDescent="0.3">
      <c r="A100">
        <v>10168</v>
      </c>
      <c r="B100" t="s">
        <v>332</v>
      </c>
      <c r="C100">
        <v>0</v>
      </c>
      <c r="D100">
        <v>0</v>
      </c>
      <c r="E100">
        <v>0</v>
      </c>
      <c r="F100">
        <v>1</v>
      </c>
      <c r="G100">
        <v>5</v>
      </c>
      <c r="H100">
        <v>3</v>
      </c>
      <c r="I100">
        <v>0</v>
      </c>
      <c r="J100">
        <v>64816</v>
      </c>
      <c r="K100">
        <v>0</v>
      </c>
      <c r="L100">
        <v>19</v>
      </c>
      <c r="M100" t="s">
        <v>326</v>
      </c>
      <c r="N100" t="s">
        <v>38</v>
      </c>
      <c r="O100">
        <v>2044</v>
      </c>
      <c r="P100" s="12">
        <v>32294</v>
      </c>
      <c r="Q100" s="4">
        <f t="shared" ca="1" si="1"/>
        <v>36</v>
      </c>
      <c r="S100" t="s">
        <v>39</v>
      </c>
      <c r="T100" t="s">
        <v>52</v>
      </c>
      <c r="U100" t="s">
        <v>137</v>
      </c>
      <c r="V100" t="s">
        <v>53</v>
      </c>
      <c r="W100" t="s">
        <v>66</v>
      </c>
      <c r="X100" s="3">
        <v>40612</v>
      </c>
      <c r="AA100" t="s">
        <v>44</v>
      </c>
      <c r="AB100" t="s">
        <v>45</v>
      </c>
      <c r="AC100" t="s">
        <v>71</v>
      </c>
      <c r="AD100" t="s">
        <v>311</v>
      </c>
      <c r="AE100">
        <v>19</v>
      </c>
      <c r="AF100" t="s">
        <v>48</v>
      </c>
      <c r="AG100" t="s">
        <v>49</v>
      </c>
      <c r="AH100">
        <v>3.58</v>
      </c>
      <c r="AI100">
        <v>5</v>
      </c>
      <c r="AJ100">
        <v>0</v>
      </c>
      <c r="AK100" s="3">
        <v>43495</v>
      </c>
      <c r="AL100">
        <v>0</v>
      </c>
      <c r="AM100">
        <v>3</v>
      </c>
      <c r="AN100" s="4"/>
    </row>
    <row r="101" spans="1:40" x14ac:dyDescent="0.3">
      <c r="A101">
        <v>10145</v>
      </c>
      <c r="B101" t="s">
        <v>376</v>
      </c>
      <c r="C101">
        <v>1</v>
      </c>
      <c r="D101">
        <v>1</v>
      </c>
      <c r="E101">
        <v>0</v>
      </c>
      <c r="F101">
        <v>1</v>
      </c>
      <c r="G101">
        <v>5</v>
      </c>
      <c r="H101">
        <v>3</v>
      </c>
      <c r="I101">
        <v>0</v>
      </c>
      <c r="J101">
        <v>62810</v>
      </c>
      <c r="K101">
        <v>0</v>
      </c>
      <c r="L101">
        <v>19</v>
      </c>
      <c r="M101" t="s">
        <v>326</v>
      </c>
      <c r="N101" t="s">
        <v>38</v>
      </c>
      <c r="O101">
        <v>2184</v>
      </c>
      <c r="P101" s="12">
        <v>31959</v>
      </c>
      <c r="Q101" s="4">
        <f t="shared" ca="1" si="1"/>
        <v>37</v>
      </c>
      <c r="S101" t="s">
        <v>39</v>
      </c>
      <c r="T101" t="s">
        <v>40</v>
      </c>
      <c r="U101" t="s">
        <v>41</v>
      </c>
      <c r="V101" t="s">
        <v>53</v>
      </c>
      <c r="W101" t="s">
        <v>66</v>
      </c>
      <c r="X101" s="3">
        <v>41456</v>
      </c>
      <c r="AA101" t="s">
        <v>44</v>
      </c>
      <c r="AB101" t="s">
        <v>45</v>
      </c>
      <c r="AC101" t="s">
        <v>71</v>
      </c>
      <c r="AD101" t="s">
        <v>244</v>
      </c>
      <c r="AE101">
        <v>20</v>
      </c>
      <c r="AF101" t="s">
        <v>135</v>
      </c>
      <c r="AG101" t="s">
        <v>49</v>
      </c>
      <c r="AH101">
        <v>3.93</v>
      </c>
      <c r="AI101">
        <v>3</v>
      </c>
      <c r="AJ101">
        <v>0</v>
      </c>
      <c r="AK101" s="3">
        <v>43495</v>
      </c>
      <c r="AL101">
        <v>0</v>
      </c>
      <c r="AM101">
        <v>20</v>
      </c>
      <c r="AN101" s="4"/>
    </row>
    <row r="102" spans="1:40" x14ac:dyDescent="0.3">
      <c r="A102">
        <v>10306</v>
      </c>
      <c r="B102" t="s">
        <v>396</v>
      </c>
      <c r="C102">
        <v>0</v>
      </c>
      <c r="D102">
        <v>0</v>
      </c>
      <c r="E102">
        <v>1</v>
      </c>
      <c r="F102">
        <v>1</v>
      </c>
      <c r="G102">
        <v>6</v>
      </c>
      <c r="H102">
        <v>1</v>
      </c>
      <c r="I102">
        <v>0</v>
      </c>
      <c r="J102">
        <v>61568</v>
      </c>
      <c r="K102">
        <v>0</v>
      </c>
      <c r="L102">
        <v>3</v>
      </c>
      <c r="M102" t="s">
        <v>221</v>
      </c>
      <c r="N102" t="s">
        <v>397</v>
      </c>
      <c r="O102">
        <v>36006</v>
      </c>
      <c r="P102" s="12">
        <v>27436</v>
      </c>
      <c r="Q102" s="4">
        <f t="shared" ca="1" si="1"/>
        <v>49</v>
      </c>
      <c r="S102" t="s">
        <v>65</v>
      </c>
      <c r="T102" t="s">
        <v>52</v>
      </c>
      <c r="U102" t="s">
        <v>41</v>
      </c>
      <c r="V102" t="s">
        <v>53</v>
      </c>
      <c r="W102" t="s">
        <v>257</v>
      </c>
      <c r="X102" s="3" t="s">
        <v>272</v>
      </c>
      <c r="AA102" t="s">
        <v>44</v>
      </c>
      <c r="AB102" t="s">
        <v>45</v>
      </c>
      <c r="AC102" t="s">
        <v>61</v>
      </c>
      <c r="AD102" t="s">
        <v>223</v>
      </c>
      <c r="AE102">
        <v>17</v>
      </c>
      <c r="AF102" t="s">
        <v>48</v>
      </c>
      <c r="AG102" t="s">
        <v>275</v>
      </c>
      <c r="AH102">
        <v>1.93</v>
      </c>
      <c r="AI102">
        <v>3</v>
      </c>
      <c r="AJ102">
        <v>0</v>
      </c>
      <c r="AK102" s="3">
        <v>43495</v>
      </c>
      <c r="AL102">
        <v>6</v>
      </c>
      <c r="AM102">
        <v>5</v>
      </c>
      <c r="AN102" s="4"/>
    </row>
    <row r="103" spans="1:40" x14ac:dyDescent="0.3">
      <c r="A103">
        <v>10271</v>
      </c>
      <c r="B103" t="s">
        <v>579</v>
      </c>
      <c r="C103">
        <v>0</v>
      </c>
      <c r="D103">
        <v>4</v>
      </c>
      <c r="E103">
        <v>0</v>
      </c>
      <c r="F103">
        <v>1</v>
      </c>
      <c r="G103">
        <v>5</v>
      </c>
      <c r="H103">
        <v>3</v>
      </c>
      <c r="I103">
        <v>0</v>
      </c>
      <c r="J103">
        <v>45046</v>
      </c>
      <c r="K103">
        <v>0</v>
      </c>
      <c r="L103">
        <v>19</v>
      </c>
      <c r="M103" t="s">
        <v>326</v>
      </c>
      <c r="N103" t="s">
        <v>38</v>
      </c>
      <c r="O103">
        <v>1730</v>
      </c>
      <c r="P103" s="12">
        <v>28719</v>
      </c>
      <c r="Q103" s="4">
        <f t="shared" ca="1" si="1"/>
        <v>46</v>
      </c>
      <c r="S103" t="s">
        <v>39</v>
      </c>
      <c r="T103" t="s">
        <v>114</v>
      </c>
      <c r="U103" t="s">
        <v>41</v>
      </c>
      <c r="V103" t="s">
        <v>53</v>
      </c>
      <c r="W103" t="s">
        <v>115</v>
      </c>
      <c r="X103" s="3" t="s">
        <v>272</v>
      </c>
      <c r="AA103" t="s">
        <v>44</v>
      </c>
      <c r="AB103" t="s">
        <v>45</v>
      </c>
      <c r="AC103" t="s">
        <v>71</v>
      </c>
      <c r="AD103" t="s">
        <v>306</v>
      </c>
      <c r="AE103">
        <v>14</v>
      </c>
      <c r="AF103" t="s">
        <v>62</v>
      </c>
      <c r="AG103" t="s">
        <v>49</v>
      </c>
      <c r="AH103">
        <v>4.5</v>
      </c>
      <c r="AI103">
        <v>5</v>
      </c>
      <c r="AJ103">
        <v>0</v>
      </c>
      <c r="AK103" s="3">
        <v>43495</v>
      </c>
      <c r="AL103">
        <v>0</v>
      </c>
      <c r="AM103">
        <v>2</v>
      </c>
      <c r="AN103" s="4"/>
    </row>
    <row r="104" spans="1:40" x14ac:dyDescent="0.3">
      <c r="A104">
        <v>10103</v>
      </c>
      <c r="B104" t="s">
        <v>268</v>
      </c>
      <c r="C104">
        <v>0</v>
      </c>
      <c r="D104">
        <v>3</v>
      </c>
      <c r="E104">
        <v>1</v>
      </c>
      <c r="F104">
        <v>1</v>
      </c>
      <c r="G104">
        <v>6</v>
      </c>
      <c r="H104">
        <v>3</v>
      </c>
      <c r="I104">
        <v>0</v>
      </c>
      <c r="J104">
        <v>70468</v>
      </c>
      <c r="K104">
        <v>0</v>
      </c>
      <c r="L104">
        <v>3</v>
      </c>
      <c r="M104" t="s">
        <v>221</v>
      </c>
      <c r="N104" t="s">
        <v>269</v>
      </c>
      <c r="O104">
        <v>84111</v>
      </c>
      <c r="P104" s="12">
        <v>32504</v>
      </c>
      <c r="Q104" s="4">
        <f t="shared" ca="1" si="1"/>
        <v>35</v>
      </c>
      <c r="S104" t="s">
        <v>65</v>
      </c>
      <c r="T104" t="s">
        <v>217</v>
      </c>
      <c r="U104" t="s">
        <v>41</v>
      </c>
      <c r="V104" t="s">
        <v>53</v>
      </c>
      <c r="W104" t="s">
        <v>66</v>
      </c>
      <c r="X104" s="3" t="s">
        <v>270</v>
      </c>
      <c r="AA104" t="s">
        <v>44</v>
      </c>
      <c r="AB104" t="s">
        <v>45</v>
      </c>
      <c r="AC104" t="s">
        <v>61</v>
      </c>
      <c r="AD104" t="s">
        <v>223</v>
      </c>
      <c r="AE104">
        <v>17</v>
      </c>
      <c r="AF104" t="s">
        <v>198</v>
      </c>
      <c r="AG104" t="s">
        <v>49</v>
      </c>
      <c r="AH104">
        <v>4.53</v>
      </c>
      <c r="AI104">
        <v>3</v>
      </c>
      <c r="AJ104">
        <v>0</v>
      </c>
      <c r="AK104" s="3">
        <v>43494</v>
      </c>
      <c r="AL104">
        <v>0</v>
      </c>
      <c r="AM104">
        <v>16</v>
      </c>
      <c r="AN104" s="4"/>
    </row>
    <row r="105" spans="1:40" x14ac:dyDescent="0.3">
      <c r="A105">
        <v>10202</v>
      </c>
      <c r="B105" t="s">
        <v>365</v>
      </c>
      <c r="C105">
        <v>1</v>
      </c>
      <c r="D105">
        <v>1</v>
      </c>
      <c r="E105">
        <v>1</v>
      </c>
      <c r="F105">
        <v>2</v>
      </c>
      <c r="G105">
        <v>6</v>
      </c>
      <c r="H105">
        <v>3</v>
      </c>
      <c r="I105">
        <v>0</v>
      </c>
      <c r="J105">
        <v>63291</v>
      </c>
      <c r="K105">
        <v>0</v>
      </c>
      <c r="L105">
        <v>3</v>
      </c>
      <c r="M105" t="s">
        <v>221</v>
      </c>
      <c r="N105" t="s">
        <v>165</v>
      </c>
      <c r="O105">
        <v>78789</v>
      </c>
      <c r="P105" s="12">
        <v>30688</v>
      </c>
      <c r="Q105" s="4">
        <f t="shared" ca="1" si="1"/>
        <v>40</v>
      </c>
      <c r="S105" t="s">
        <v>65</v>
      </c>
      <c r="T105" t="s">
        <v>40</v>
      </c>
      <c r="U105" t="s">
        <v>41</v>
      </c>
      <c r="V105" t="s">
        <v>53</v>
      </c>
      <c r="W105" t="s">
        <v>257</v>
      </c>
      <c r="X105" s="3">
        <v>42528</v>
      </c>
      <c r="AA105" t="s">
        <v>44</v>
      </c>
      <c r="AB105" t="s">
        <v>45</v>
      </c>
      <c r="AC105" t="s">
        <v>61</v>
      </c>
      <c r="AD105" t="s">
        <v>228</v>
      </c>
      <c r="AE105">
        <v>21</v>
      </c>
      <c r="AF105" t="s">
        <v>198</v>
      </c>
      <c r="AG105" t="s">
        <v>49</v>
      </c>
      <c r="AH105">
        <v>3.4</v>
      </c>
      <c r="AI105">
        <v>4</v>
      </c>
      <c r="AJ105">
        <v>0</v>
      </c>
      <c r="AK105" s="3">
        <v>43494</v>
      </c>
      <c r="AL105">
        <v>0</v>
      </c>
      <c r="AM105">
        <v>7</v>
      </c>
      <c r="AN105" s="4"/>
    </row>
    <row r="106" spans="1:40" x14ac:dyDescent="0.3">
      <c r="A106">
        <v>10183</v>
      </c>
      <c r="B106" t="s">
        <v>384</v>
      </c>
      <c r="C106">
        <v>0</v>
      </c>
      <c r="D106">
        <v>0</v>
      </c>
      <c r="E106">
        <v>0</v>
      </c>
      <c r="F106">
        <v>2</v>
      </c>
      <c r="G106">
        <v>5</v>
      </c>
      <c r="H106">
        <v>3</v>
      </c>
      <c r="I106">
        <v>0</v>
      </c>
      <c r="J106">
        <v>62068</v>
      </c>
      <c r="K106">
        <v>0</v>
      </c>
      <c r="L106">
        <v>19</v>
      </c>
      <c r="M106" t="s">
        <v>326</v>
      </c>
      <c r="N106" t="s">
        <v>38</v>
      </c>
      <c r="O106">
        <v>2124</v>
      </c>
      <c r="P106" s="12">
        <v>31202</v>
      </c>
      <c r="Q106" s="4">
        <f t="shared" ca="1" si="1"/>
        <v>39</v>
      </c>
      <c r="S106" t="s">
        <v>39</v>
      </c>
      <c r="T106" t="s">
        <v>52</v>
      </c>
      <c r="U106" t="s">
        <v>41</v>
      </c>
      <c r="V106" t="s">
        <v>53</v>
      </c>
      <c r="W106" t="s">
        <v>43</v>
      </c>
      <c r="X106" s="3">
        <v>42131</v>
      </c>
      <c r="AA106" t="s">
        <v>44</v>
      </c>
      <c r="AB106" t="s">
        <v>45</v>
      </c>
      <c r="AC106" t="s">
        <v>71</v>
      </c>
      <c r="AD106" t="s">
        <v>219</v>
      </c>
      <c r="AE106">
        <v>22</v>
      </c>
      <c r="AF106" t="s">
        <v>62</v>
      </c>
      <c r="AG106" t="s">
        <v>49</v>
      </c>
      <c r="AH106">
        <v>3.21</v>
      </c>
      <c r="AI106">
        <v>3</v>
      </c>
      <c r="AJ106">
        <v>0</v>
      </c>
      <c r="AK106" s="3">
        <v>43494</v>
      </c>
      <c r="AL106">
        <v>0</v>
      </c>
      <c r="AM106">
        <v>7</v>
      </c>
      <c r="AN106" s="4"/>
    </row>
    <row r="107" spans="1:40" x14ac:dyDescent="0.3">
      <c r="A107">
        <v>10304</v>
      </c>
      <c r="B107" t="s">
        <v>432</v>
      </c>
      <c r="C107">
        <v>0</v>
      </c>
      <c r="D107">
        <v>0</v>
      </c>
      <c r="E107">
        <v>0</v>
      </c>
      <c r="F107">
        <v>1</v>
      </c>
      <c r="G107">
        <v>6</v>
      </c>
      <c r="H107">
        <v>1</v>
      </c>
      <c r="I107">
        <v>0</v>
      </c>
      <c r="J107">
        <v>59231</v>
      </c>
      <c r="K107">
        <v>0</v>
      </c>
      <c r="L107">
        <v>3</v>
      </c>
      <c r="M107" t="s">
        <v>221</v>
      </c>
      <c r="N107" t="s">
        <v>433</v>
      </c>
      <c r="O107">
        <v>98052</v>
      </c>
      <c r="P107" s="12">
        <v>31911</v>
      </c>
      <c r="Q107" s="4">
        <f t="shared" ca="1" si="1"/>
        <v>37</v>
      </c>
      <c r="S107" t="s">
        <v>39</v>
      </c>
      <c r="T107" t="s">
        <v>52</v>
      </c>
      <c r="U107" t="s">
        <v>41</v>
      </c>
      <c r="V107" t="s">
        <v>42</v>
      </c>
      <c r="W107" t="s">
        <v>43</v>
      </c>
      <c r="X107" s="3" t="s">
        <v>339</v>
      </c>
      <c r="AA107" t="s">
        <v>44</v>
      </c>
      <c r="AB107" t="s">
        <v>45</v>
      </c>
      <c r="AC107" t="s">
        <v>61</v>
      </c>
      <c r="AD107" t="s">
        <v>223</v>
      </c>
      <c r="AE107">
        <v>17</v>
      </c>
      <c r="AF107" t="s">
        <v>198</v>
      </c>
      <c r="AG107" t="s">
        <v>275</v>
      </c>
      <c r="AH107">
        <v>2.2999999999999998</v>
      </c>
      <c r="AI107">
        <v>1</v>
      </c>
      <c r="AJ107">
        <v>0</v>
      </c>
      <c r="AK107" s="3">
        <v>43494</v>
      </c>
      <c r="AL107">
        <v>2</v>
      </c>
      <c r="AM107">
        <v>17</v>
      </c>
      <c r="AN107" s="4"/>
    </row>
    <row r="108" spans="1:40" x14ac:dyDescent="0.3">
      <c r="A108">
        <v>10049</v>
      </c>
      <c r="B108" t="s">
        <v>441</v>
      </c>
      <c r="C108">
        <v>1</v>
      </c>
      <c r="D108">
        <v>1</v>
      </c>
      <c r="E108">
        <v>0</v>
      </c>
      <c r="F108">
        <v>1</v>
      </c>
      <c r="G108">
        <v>5</v>
      </c>
      <c r="H108">
        <v>3</v>
      </c>
      <c r="I108">
        <v>0</v>
      </c>
      <c r="J108">
        <v>58530</v>
      </c>
      <c r="K108">
        <v>0</v>
      </c>
      <c r="L108">
        <v>19</v>
      </c>
      <c r="M108" t="s">
        <v>326</v>
      </c>
      <c r="N108" t="s">
        <v>38</v>
      </c>
      <c r="O108">
        <v>2155</v>
      </c>
      <c r="P108" s="12">
        <v>29661</v>
      </c>
      <c r="Q108" s="4">
        <f t="shared" ca="1" si="1"/>
        <v>43</v>
      </c>
      <c r="S108" t="s">
        <v>39</v>
      </c>
      <c r="T108" t="s">
        <v>40</v>
      </c>
      <c r="U108" t="s">
        <v>41</v>
      </c>
      <c r="V108" t="s">
        <v>53</v>
      </c>
      <c r="W108" t="s">
        <v>43</v>
      </c>
      <c r="X108" s="3">
        <v>41153</v>
      </c>
      <c r="AA108" t="s">
        <v>44</v>
      </c>
      <c r="AB108" t="s">
        <v>45</v>
      </c>
      <c r="AC108" t="s">
        <v>71</v>
      </c>
      <c r="AD108" t="s">
        <v>230</v>
      </c>
      <c r="AE108">
        <v>12</v>
      </c>
      <c r="AF108" t="s">
        <v>107</v>
      </c>
      <c r="AG108" t="s">
        <v>49</v>
      </c>
      <c r="AH108">
        <v>5</v>
      </c>
      <c r="AI108">
        <v>5</v>
      </c>
      <c r="AJ108">
        <v>0</v>
      </c>
      <c r="AK108" s="3">
        <v>43494</v>
      </c>
      <c r="AL108">
        <v>0</v>
      </c>
      <c r="AM108">
        <v>19</v>
      </c>
      <c r="AN108" s="4"/>
    </row>
    <row r="109" spans="1:40" x14ac:dyDescent="0.3">
      <c r="A109">
        <v>10234</v>
      </c>
      <c r="B109" t="s">
        <v>148</v>
      </c>
      <c r="C109">
        <v>1</v>
      </c>
      <c r="D109">
        <v>1</v>
      </c>
      <c r="E109">
        <v>1</v>
      </c>
      <c r="F109">
        <v>1</v>
      </c>
      <c r="G109">
        <v>3</v>
      </c>
      <c r="H109">
        <v>3</v>
      </c>
      <c r="I109">
        <v>0</v>
      </c>
      <c r="J109">
        <v>99020</v>
      </c>
      <c r="K109">
        <v>0</v>
      </c>
      <c r="L109">
        <v>4</v>
      </c>
      <c r="M109" t="s">
        <v>149</v>
      </c>
      <c r="N109" t="s">
        <v>38</v>
      </c>
      <c r="O109">
        <v>2134</v>
      </c>
      <c r="P109" s="12">
        <v>32689</v>
      </c>
      <c r="Q109" s="4">
        <f t="shared" ca="1" si="1"/>
        <v>35</v>
      </c>
      <c r="S109" t="s">
        <v>65</v>
      </c>
      <c r="T109" t="s">
        <v>40</v>
      </c>
      <c r="U109" t="s">
        <v>41</v>
      </c>
      <c r="V109" t="s">
        <v>53</v>
      </c>
      <c r="W109" t="s">
        <v>66</v>
      </c>
      <c r="X109" s="3" t="s">
        <v>150</v>
      </c>
      <c r="AA109" t="s">
        <v>44</v>
      </c>
      <c r="AB109" t="s">
        <v>45</v>
      </c>
      <c r="AC109" t="s">
        <v>54</v>
      </c>
      <c r="AD109" t="s">
        <v>80</v>
      </c>
      <c r="AE109">
        <v>13</v>
      </c>
      <c r="AF109" t="s">
        <v>48</v>
      </c>
      <c r="AG109" t="s">
        <v>49</v>
      </c>
      <c r="AH109">
        <v>4.2</v>
      </c>
      <c r="AI109">
        <v>5</v>
      </c>
      <c r="AJ109">
        <v>5</v>
      </c>
      <c r="AK109" s="3">
        <v>43493</v>
      </c>
      <c r="AL109">
        <v>0</v>
      </c>
      <c r="AM109">
        <v>8</v>
      </c>
      <c r="AN109" s="4"/>
    </row>
    <row r="110" spans="1:40" x14ac:dyDescent="0.3">
      <c r="A110">
        <v>10134</v>
      </c>
      <c r="B110" t="s">
        <v>160</v>
      </c>
      <c r="C110">
        <v>1</v>
      </c>
      <c r="D110">
        <v>1</v>
      </c>
      <c r="E110">
        <v>1</v>
      </c>
      <c r="F110">
        <v>1</v>
      </c>
      <c r="G110">
        <v>1</v>
      </c>
      <c r="H110">
        <v>3</v>
      </c>
      <c r="I110">
        <v>0</v>
      </c>
      <c r="J110">
        <v>93046</v>
      </c>
      <c r="K110">
        <v>0</v>
      </c>
      <c r="L110">
        <v>23</v>
      </c>
      <c r="M110" t="s">
        <v>161</v>
      </c>
      <c r="N110" t="s">
        <v>38</v>
      </c>
      <c r="O110">
        <v>1460</v>
      </c>
      <c r="P110" s="12">
        <v>30961</v>
      </c>
      <c r="Q110" s="4">
        <f t="shared" ca="1" si="1"/>
        <v>40</v>
      </c>
      <c r="S110" t="s">
        <v>65</v>
      </c>
      <c r="T110" t="s">
        <v>40</v>
      </c>
      <c r="U110" t="s">
        <v>41</v>
      </c>
      <c r="V110" t="s">
        <v>53</v>
      </c>
      <c r="W110" t="s">
        <v>43</v>
      </c>
      <c r="X110" s="3">
        <v>42491</v>
      </c>
      <c r="AA110" t="s">
        <v>44</v>
      </c>
      <c r="AB110" t="s">
        <v>45</v>
      </c>
      <c r="AC110" t="s">
        <v>120</v>
      </c>
      <c r="AD110" t="s">
        <v>55</v>
      </c>
      <c r="AE110">
        <v>2</v>
      </c>
      <c r="AF110" t="s">
        <v>135</v>
      </c>
      <c r="AG110" t="s">
        <v>49</v>
      </c>
      <c r="AH110">
        <v>4.0999999999999996</v>
      </c>
      <c r="AI110">
        <v>4</v>
      </c>
      <c r="AJ110">
        <v>0</v>
      </c>
      <c r="AK110" s="3">
        <v>43493</v>
      </c>
      <c r="AL110">
        <v>0</v>
      </c>
      <c r="AM110">
        <v>20</v>
      </c>
      <c r="AN110" s="4"/>
    </row>
    <row r="111" spans="1:40" x14ac:dyDescent="0.3">
      <c r="A111">
        <v>10120</v>
      </c>
      <c r="B111" t="s">
        <v>216</v>
      </c>
      <c r="C111">
        <v>0</v>
      </c>
      <c r="D111">
        <v>3</v>
      </c>
      <c r="E111">
        <v>1</v>
      </c>
      <c r="F111">
        <v>1</v>
      </c>
      <c r="G111">
        <v>5</v>
      </c>
      <c r="H111">
        <v>3</v>
      </c>
      <c r="I111">
        <v>0</v>
      </c>
      <c r="J111">
        <v>74417</v>
      </c>
      <c r="K111">
        <v>0</v>
      </c>
      <c r="L111">
        <v>20</v>
      </c>
      <c r="M111" t="s">
        <v>209</v>
      </c>
      <c r="N111" t="s">
        <v>38</v>
      </c>
      <c r="O111">
        <v>1460</v>
      </c>
      <c r="P111" s="12">
        <v>27041</v>
      </c>
      <c r="Q111" s="4">
        <f t="shared" ca="1" si="1"/>
        <v>50</v>
      </c>
      <c r="S111" t="s">
        <v>65</v>
      </c>
      <c r="T111" t="s">
        <v>217</v>
      </c>
      <c r="U111" t="s">
        <v>41</v>
      </c>
      <c r="V111" t="s">
        <v>53</v>
      </c>
      <c r="W111" t="s">
        <v>66</v>
      </c>
      <c r="X111" s="3" t="s">
        <v>218</v>
      </c>
      <c r="AA111" t="s">
        <v>44</v>
      </c>
      <c r="AB111" t="s">
        <v>45</v>
      </c>
      <c r="AC111" t="s">
        <v>71</v>
      </c>
      <c r="AD111" t="s">
        <v>219</v>
      </c>
      <c r="AE111">
        <v>22</v>
      </c>
      <c r="AF111" t="s">
        <v>62</v>
      </c>
      <c r="AG111" t="s">
        <v>49</v>
      </c>
      <c r="AH111">
        <v>4.29</v>
      </c>
      <c r="AI111">
        <v>5</v>
      </c>
      <c r="AJ111">
        <v>0</v>
      </c>
      <c r="AK111" s="3">
        <v>43493</v>
      </c>
      <c r="AL111">
        <v>0</v>
      </c>
      <c r="AM111">
        <v>11</v>
      </c>
      <c r="AN111" s="4"/>
    </row>
    <row r="112" spans="1:40" x14ac:dyDescent="0.3">
      <c r="A112">
        <v>10305</v>
      </c>
      <c r="B112" t="s">
        <v>271</v>
      </c>
      <c r="C112">
        <v>1</v>
      </c>
      <c r="D112">
        <v>1</v>
      </c>
      <c r="E112">
        <v>1</v>
      </c>
      <c r="F112">
        <v>1</v>
      </c>
      <c r="G112">
        <v>6</v>
      </c>
      <c r="H112">
        <v>3</v>
      </c>
      <c r="I112">
        <v>0</v>
      </c>
      <c r="J112">
        <v>70187</v>
      </c>
      <c r="K112">
        <v>1</v>
      </c>
      <c r="L112">
        <v>3</v>
      </c>
      <c r="M112" t="s">
        <v>221</v>
      </c>
      <c r="N112" t="s">
        <v>38</v>
      </c>
      <c r="O112">
        <v>2330</v>
      </c>
      <c r="P112" s="12">
        <v>27582</v>
      </c>
      <c r="Q112" s="4">
        <f t="shared" ca="1" si="1"/>
        <v>49</v>
      </c>
      <c r="S112" t="s">
        <v>65</v>
      </c>
      <c r="T112" t="s">
        <v>40</v>
      </c>
      <c r="U112" t="s">
        <v>41</v>
      </c>
      <c r="V112" t="s">
        <v>53</v>
      </c>
      <c r="W112" t="s">
        <v>43</v>
      </c>
      <c r="X112" s="3" t="s">
        <v>272</v>
      </c>
      <c r="Z112" t="s">
        <v>273</v>
      </c>
      <c r="AA112" t="s">
        <v>274</v>
      </c>
      <c r="AB112" t="s">
        <v>99</v>
      </c>
      <c r="AC112" t="s">
        <v>61</v>
      </c>
      <c r="AD112" t="s">
        <v>228</v>
      </c>
      <c r="AE112">
        <v>21</v>
      </c>
      <c r="AF112" t="s">
        <v>56</v>
      </c>
      <c r="AG112" t="s">
        <v>275</v>
      </c>
      <c r="AH112">
        <v>2</v>
      </c>
      <c r="AI112">
        <v>5</v>
      </c>
      <c r="AJ112">
        <v>0</v>
      </c>
      <c r="AK112" s="3">
        <v>43493</v>
      </c>
      <c r="AL112">
        <v>4</v>
      </c>
      <c r="AM112">
        <v>7</v>
      </c>
      <c r="AN112" s="4"/>
    </row>
    <row r="113" spans="1:40" x14ac:dyDescent="0.3">
      <c r="A113">
        <v>10140</v>
      </c>
      <c r="B113" t="s">
        <v>391</v>
      </c>
      <c r="C113">
        <v>1</v>
      </c>
      <c r="D113">
        <v>1</v>
      </c>
      <c r="E113">
        <v>1</v>
      </c>
      <c r="F113">
        <v>1</v>
      </c>
      <c r="G113">
        <v>6</v>
      </c>
      <c r="H113">
        <v>3</v>
      </c>
      <c r="I113">
        <v>0</v>
      </c>
      <c r="J113">
        <v>61809</v>
      </c>
      <c r="K113">
        <v>0</v>
      </c>
      <c r="L113">
        <v>3</v>
      </c>
      <c r="M113" t="s">
        <v>221</v>
      </c>
      <c r="N113" t="s">
        <v>392</v>
      </c>
      <c r="O113">
        <v>83706</v>
      </c>
      <c r="P113" s="12">
        <v>20068</v>
      </c>
      <c r="Q113" s="4">
        <f t="shared" ca="1" si="1"/>
        <v>69</v>
      </c>
      <c r="S113" t="s">
        <v>65</v>
      </c>
      <c r="T113" t="s">
        <v>40</v>
      </c>
      <c r="U113" t="s">
        <v>41</v>
      </c>
      <c r="V113" t="s">
        <v>53</v>
      </c>
      <c r="W113" t="s">
        <v>43</v>
      </c>
      <c r="X113" s="3">
        <v>41978</v>
      </c>
      <c r="AA113" t="s">
        <v>44</v>
      </c>
      <c r="AB113" t="s">
        <v>45</v>
      </c>
      <c r="AC113" t="s">
        <v>61</v>
      </c>
      <c r="AD113" t="s">
        <v>223</v>
      </c>
      <c r="AE113">
        <v>17</v>
      </c>
      <c r="AF113" t="s">
        <v>135</v>
      </c>
      <c r="AG113" t="s">
        <v>49</v>
      </c>
      <c r="AH113">
        <v>3.98</v>
      </c>
      <c r="AI113">
        <v>3</v>
      </c>
      <c r="AJ113">
        <v>0</v>
      </c>
      <c r="AK113" s="3">
        <v>43493</v>
      </c>
      <c r="AL113">
        <v>0</v>
      </c>
      <c r="AM113">
        <v>4</v>
      </c>
      <c r="AN113" s="4"/>
    </row>
    <row r="114" spans="1:40" x14ac:dyDescent="0.3">
      <c r="A114">
        <v>10101</v>
      </c>
      <c r="B114" t="s">
        <v>404</v>
      </c>
      <c r="C114">
        <v>0</v>
      </c>
      <c r="D114">
        <v>3</v>
      </c>
      <c r="E114">
        <v>0</v>
      </c>
      <c r="F114">
        <v>1</v>
      </c>
      <c r="G114">
        <v>3</v>
      </c>
      <c r="H114">
        <v>3</v>
      </c>
      <c r="I114">
        <v>0</v>
      </c>
      <c r="J114">
        <v>61242</v>
      </c>
      <c r="K114">
        <v>0</v>
      </c>
      <c r="L114">
        <v>14</v>
      </c>
      <c r="M114" t="s">
        <v>212</v>
      </c>
      <c r="N114" t="s">
        <v>38</v>
      </c>
      <c r="O114">
        <v>2472</v>
      </c>
      <c r="P114" s="12">
        <v>29692</v>
      </c>
      <c r="Q114" s="4">
        <f t="shared" ca="1" si="1"/>
        <v>43</v>
      </c>
      <c r="S114" t="s">
        <v>39</v>
      </c>
      <c r="T114" t="s">
        <v>217</v>
      </c>
      <c r="U114" t="s">
        <v>41</v>
      </c>
      <c r="V114" t="s">
        <v>42</v>
      </c>
      <c r="W114" t="s">
        <v>43</v>
      </c>
      <c r="X114" s="3">
        <v>42125</v>
      </c>
      <c r="AA114" t="s">
        <v>44</v>
      </c>
      <c r="AB114" t="s">
        <v>45</v>
      </c>
      <c r="AC114" t="s">
        <v>54</v>
      </c>
      <c r="AD114" t="s">
        <v>117</v>
      </c>
      <c r="AE114">
        <v>7</v>
      </c>
      <c r="AF114" t="s">
        <v>56</v>
      </c>
      <c r="AG114" t="s">
        <v>49</v>
      </c>
      <c r="AH114">
        <v>4.6100000000000003</v>
      </c>
      <c r="AI114">
        <v>4</v>
      </c>
      <c r="AJ114">
        <v>5</v>
      </c>
      <c r="AK114" s="3">
        <v>43493</v>
      </c>
      <c r="AL114">
        <v>0</v>
      </c>
      <c r="AM114">
        <v>11</v>
      </c>
      <c r="AN114" s="4"/>
    </row>
    <row r="115" spans="1:40" x14ac:dyDescent="0.3">
      <c r="A115">
        <v>10027</v>
      </c>
      <c r="B115" t="s">
        <v>410</v>
      </c>
      <c r="C115">
        <v>0</v>
      </c>
      <c r="D115">
        <v>0</v>
      </c>
      <c r="E115">
        <v>1</v>
      </c>
      <c r="F115">
        <v>1</v>
      </c>
      <c r="G115">
        <v>5</v>
      </c>
      <c r="H115">
        <v>4</v>
      </c>
      <c r="I115">
        <v>0</v>
      </c>
      <c r="J115">
        <v>60656</v>
      </c>
      <c r="K115">
        <v>0</v>
      </c>
      <c r="L115">
        <v>20</v>
      </c>
      <c r="M115" t="s">
        <v>209</v>
      </c>
      <c r="N115" t="s">
        <v>38</v>
      </c>
      <c r="O115">
        <v>2045</v>
      </c>
      <c r="P115" s="12">
        <v>23314</v>
      </c>
      <c r="Q115" s="4">
        <f t="shared" ca="1" si="1"/>
        <v>60</v>
      </c>
      <c r="S115" t="s">
        <v>65</v>
      </c>
      <c r="T115" t="s">
        <v>52</v>
      </c>
      <c r="U115" t="s">
        <v>41</v>
      </c>
      <c r="V115" t="s">
        <v>53</v>
      </c>
      <c r="W115" t="s">
        <v>43</v>
      </c>
      <c r="X115" s="3" t="s">
        <v>272</v>
      </c>
      <c r="AA115" t="s">
        <v>44</v>
      </c>
      <c r="AB115" t="s">
        <v>45</v>
      </c>
      <c r="AC115" t="s">
        <v>71</v>
      </c>
      <c r="AD115" t="s">
        <v>233</v>
      </c>
      <c r="AE115">
        <v>16</v>
      </c>
      <c r="AF115" t="s">
        <v>48</v>
      </c>
      <c r="AG115" t="s">
        <v>57</v>
      </c>
      <c r="AH115">
        <v>4.3</v>
      </c>
      <c r="AI115">
        <v>3</v>
      </c>
      <c r="AJ115">
        <v>0</v>
      </c>
      <c r="AK115" s="3">
        <v>43493</v>
      </c>
      <c r="AL115">
        <v>0</v>
      </c>
      <c r="AM115">
        <v>4</v>
      </c>
      <c r="AN115" s="4"/>
    </row>
    <row r="116" spans="1:40" x14ac:dyDescent="0.3">
      <c r="A116">
        <v>10161</v>
      </c>
      <c r="B116" t="s">
        <v>446</v>
      </c>
      <c r="C116">
        <v>0</v>
      </c>
      <c r="D116">
        <v>0</v>
      </c>
      <c r="E116">
        <v>0</v>
      </c>
      <c r="F116">
        <v>1</v>
      </c>
      <c r="G116">
        <v>6</v>
      </c>
      <c r="H116">
        <v>3</v>
      </c>
      <c r="I116">
        <v>0</v>
      </c>
      <c r="J116">
        <v>58370</v>
      </c>
      <c r="K116">
        <v>0</v>
      </c>
      <c r="L116">
        <v>3</v>
      </c>
      <c r="M116" t="s">
        <v>221</v>
      </c>
      <c r="N116" t="s">
        <v>447</v>
      </c>
      <c r="O116">
        <v>97756</v>
      </c>
      <c r="P116" s="12">
        <v>23928</v>
      </c>
      <c r="Q116" s="4">
        <f t="shared" ca="1" si="1"/>
        <v>59</v>
      </c>
      <c r="S116" t="s">
        <v>39</v>
      </c>
      <c r="T116" t="s">
        <v>52</v>
      </c>
      <c r="U116" t="s">
        <v>41</v>
      </c>
      <c r="V116" t="s">
        <v>53</v>
      </c>
      <c r="W116" t="s">
        <v>66</v>
      </c>
      <c r="X116" s="3" t="s">
        <v>272</v>
      </c>
      <c r="AA116" t="s">
        <v>44</v>
      </c>
      <c r="AB116" t="s">
        <v>45</v>
      </c>
      <c r="AC116" t="s">
        <v>61</v>
      </c>
      <c r="AD116" t="s">
        <v>228</v>
      </c>
      <c r="AE116">
        <v>21</v>
      </c>
      <c r="AF116" t="s">
        <v>48</v>
      </c>
      <c r="AG116" t="s">
        <v>49</v>
      </c>
      <c r="AH116">
        <v>3.69</v>
      </c>
      <c r="AI116">
        <v>3</v>
      </c>
      <c r="AJ116">
        <v>0</v>
      </c>
      <c r="AK116" s="3">
        <v>43493</v>
      </c>
      <c r="AL116">
        <v>0</v>
      </c>
      <c r="AM116">
        <v>18</v>
      </c>
      <c r="AN116" s="4"/>
    </row>
    <row r="117" spans="1:40" x14ac:dyDescent="0.3">
      <c r="A117">
        <v>10132</v>
      </c>
      <c r="B117" t="s">
        <v>468</v>
      </c>
      <c r="C117">
        <v>0</v>
      </c>
      <c r="D117">
        <v>0</v>
      </c>
      <c r="E117">
        <v>0</v>
      </c>
      <c r="F117">
        <v>2</v>
      </c>
      <c r="G117">
        <v>5</v>
      </c>
      <c r="H117">
        <v>3</v>
      </c>
      <c r="I117">
        <v>0</v>
      </c>
      <c r="J117">
        <v>56149</v>
      </c>
      <c r="K117">
        <v>0</v>
      </c>
      <c r="L117">
        <v>19</v>
      </c>
      <c r="M117" t="s">
        <v>326</v>
      </c>
      <c r="N117" t="s">
        <v>38</v>
      </c>
      <c r="O117">
        <v>1821</v>
      </c>
      <c r="P117" s="12">
        <v>32054</v>
      </c>
      <c r="Q117" s="4">
        <f t="shared" ca="1" si="1"/>
        <v>37</v>
      </c>
      <c r="S117" t="s">
        <v>39</v>
      </c>
      <c r="T117" t="s">
        <v>52</v>
      </c>
      <c r="U117" t="s">
        <v>41</v>
      </c>
      <c r="V117" t="s">
        <v>53</v>
      </c>
      <c r="W117" t="s">
        <v>43</v>
      </c>
      <c r="X117" s="3">
        <v>42528</v>
      </c>
      <c r="AA117" t="s">
        <v>44</v>
      </c>
      <c r="AB117" t="s">
        <v>45</v>
      </c>
      <c r="AC117" t="s">
        <v>71</v>
      </c>
      <c r="AD117" t="s">
        <v>219</v>
      </c>
      <c r="AE117">
        <v>22</v>
      </c>
      <c r="AF117" t="s">
        <v>62</v>
      </c>
      <c r="AG117" t="s">
        <v>49</v>
      </c>
      <c r="AH117">
        <v>4.12</v>
      </c>
      <c r="AI117">
        <v>5</v>
      </c>
      <c r="AJ117">
        <v>0</v>
      </c>
      <c r="AK117" s="3">
        <v>43493</v>
      </c>
      <c r="AL117">
        <v>0</v>
      </c>
      <c r="AM117">
        <v>15</v>
      </c>
      <c r="AN117" s="4"/>
    </row>
    <row r="118" spans="1:40" x14ac:dyDescent="0.3">
      <c r="A118">
        <v>10006</v>
      </c>
      <c r="B118" t="s">
        <v>226</v>
      </c>
      <c r="C118">
        <v>0</v>
      </c>
      <c r="D118">
        <v>0</v>
      </c>
      <c r="E118">
        <v>0</v>
      </c>
      <c r="F118">
        <v>1</v>
      </c>
      <c r="G118">
        <v>6</v>
      </c>
      <c r="H118">
        <v>4</v>
      </c>
      <c r="I118">
        <v>0</v>
      </c>
      <c r="J118">
        <v>74241</v>
      </c>
      <c r="K118">
        <v>0</v>
      </c>
      <c r="L118">
        <v>3</v>
      </c>
      <c r="M118" t="s">
        <v>221</v>
      </c>
      <c r="N118" t="s">
        <v>227</v>
      </c>
      <c r="O118">
        <v>90007</v>
      </c>
      <c r="P118" s="12">
        <v>32366</v>
      </c>
      <c r="Q118" s="4">
        <f t="shared" ca="1" si="1"/>
        <v>36</v>
      </c>
      <c r="S118" t="s">
        <v>39</v>
      </c>
      <c r="T118" t="s">
        <v>52</v>
      </c>
      <c r="U118" t="s">
        <v>41</v>
      </c>
      <c r="V118" t="s">
        <v>53</v>
      </c>
      <c r="W118" t="s">
        <v>43</v>
      </c>
      <c r="X118" s="3">
        <v>40817</v>
      </c>
      <c r="AA118" t="s">
        <v>44</v>
      </c>
      <c r="AB118" t="s">
        <v>45</v>
      </c>
      <c r="AC118" t="s">
        <v>61</v>
      </c>
      <c r="AD118" t="s">
        <v>228</v>
      </c>
      <c r="AE118">
        <v>21</v>
      </c>
      <c r="AF118" t="s">
        <v>48</v>
      </c>
      <c r="AG118" t="s">
        <v>57</v>
      </c>
      <c r="AH118">
        <v>4.7699999999999996</v>
      </c>
      <c r="AI118">
        <v>5</v>
      </c>
      <c r="AJ118">
        <v>0</v>
      </c>
      <c r="AK118" s="3">
        <v>43492</v>
      </c>
      <c r="AL118">
        <v>0</v>
      </c>
      <c r="AM118">
        <v>14</v>
      </c>
      <c r="AN118" s="4"/>
    </row>
    <row r="119" spans="1:40" x14ac:dyDescent="0.3">
      <c r="A119">
        <v>10258</v>
      </c>
      <c r="B119" t="s">
        <v>297</v>
      </c>
      <c r="C119">
        <v>0</v>
      </c>
      <c r="D119">
        <v>0</v>
      </c>
      <c r="E119">
        <v>1</v>
      </c>
      <c r="F119">
        <v>1</v>
      </c>
      <c r="G119">
        <v>6</v>
      </c>
      <c r="H119">
        <v>3</v>
      </c>
      <c r="I119">
        <v>0</v>
      </c>
      <c r="J119">
        <v>67251</v>
      </c>
      <c r="K119">
        <v>0</v>
      </c>
      <c r="L119">
        <v>3</v>
      </c>
      <c r="M119" t="s">
        <v>221</v>
      </c>
      <c r="N119" t="s">
        <v>130</v>
      </c>
      <c r="O119">
        <v>6050</v>
      </c>
      <c r="P119" s="12">
        <v>23251</v>
      </c>
      <c r="Q119" s="4">
        <f t="shared" ca="1" si="1"/>
        <v>61</v>
      </c>
      <c r="S119" t="s">
        <v>65</v>
      </c>
      <c r="T119" t="s">
        <v>52</v>
      </c>
      <c r="U119" t="s">
        <v>41</v>
      </c>
      <c r="V119" t="s">
        <v>53</v>
      </c>
      <c r="W119" t="s">
        <v>66</v>
      </c>
      <c r="X119" s="3">
        <v>40703</v>
      </c>
      <c r="AA119" t="s">
        <v>44</v>
      </c>
      <c r="AB119" t="s">
        <v>45</v>
      </c>
      <c r="AC119" t="s">
        <v>61</v>
      </c>
      <c r="AD119" t="s">
        <v>228</v>
      </c>
      <c r="AE119">
        <v>21</v>
      </c>
      <c r="AF119" t="s">
        <v>135</v>
      </c>
      <c r="AG119" t="s">
        <v>49</v>
      </c>
      <c r="AH119">
        <v>4.3</v>
      </c>
      <c r="AI119">
        <v>3</v>
      </c>
      <c r="AJ119">
        <v>0</v>
      </c>
      <c r="AK119" s="3">
        <v>43492</v>
      </c>
      <c r="AL119">
        <v>2</v>
      </c>
      <c r="AM119">
        <v>7</v>
      </c>
      <c r="AN119" s="4"/>
    </row>
    <row r="120" spans="1:40" x14ac:dyDescent="0.3">
      <c r="A120">
        <v>10155</v>
      </c>
      <c r="B120" t="s">
        <v>134</v>
      </c>
      <c r="C120">
        <v>0</v>
      </c>
      <c r="D120">
        <v>0</v>
      </c>
      <c r="E120">
        <v>0</v>
      </c>
      <c r="F120">
        <v>1</v>
      </c>
      <c r="G120">
        <v>4</v>
      </c>
      <c r="H120">
        <v>3</v>
      </c>
      <c r="I120">
        <v>0</v>
      </c>
      <c r="J120">
        <v>101199</v>
      </c>
      <c r="K120">
        <v>0</v>
      </c>
      <c r="L120">
        <v>24</v>
      </c>
      <c r="M120" t="s">
        <v>109</v>
      </c>
      <c r="N120" t="s">
        <v>38</v>
      </c>
      <c r="O120">
        <v>2176</v>
      </c>
      <c r="P120" s="12">
        <v>28982</v>
      </c>
      <c r="Q120" s="4">
        <f t="shared" ca="1" si="1"/>
        <v>45</v>
      </c>
      <c r="S120" t="s">
        <v>39</v>
      </c>
      <c r="T120" t="s">
        <v>52</v>
      </c>
      <c r="U120" t="s">
        <v>41</v>
      </c>
      <c r="V120" t="s">
        <v>53</v>
      </c>
      <c r="W120" t="s">
        <v>66</v>
      </c>
      <c r="X120" s="3">
        <v>41153</v>
      </c>
      <c r="AA120" t="s">
        <v>44</v>
      </c>
      <c r="AB120" t="s">
        <v>45</v>
      </c>
      <c r="AC120" t="s">
        <v>110</v>
      </c>
      <c r="AD120" t="s">
        <v>111</v>
      </c>
      <c r="AE120">
        <v>10</v>
      </c>
      <c r="AF120" t="s">
        <v>135</v>
      </c>
      <c r="AG120" t="s">
        <v>49</v>
      </c>
      <c r="AH120">
        <v>3.79</v>
      </c>
      <c r="AI120">
        <v>5</v>
      </c>
      <c r="AJ120">
        <v>5</v>
      </c>
      <c r="AK120" s="3">
        <v>43490</v>
      </c>
      <c r="AL120">
        <v>0</v>
      </c>
      <c r="AM120">
        <v>8</v>
      </c>
      <c r="AN120" s="4"/>
    </row>
    <row r="121" spans="1:40" x14ac:dyDescent="0.3">
      <c r="A121">
        <v>10042</v>
      </c>
      <c r="B121" t="s">
        <v>354</v>
      </c>
      <c r="C121">
        <v>0</v>
      </c>
      <c r="D121">
        <v>0</v>
      </c>
      <c r="E121">
        <v>0</v>
      </c>
      <c r="F121">
        <v>1</v>
      </c>
      <c r="G121">
        <v>6</v>
      </c>
      <c r="H121">
        <v>3</v>
      </c>
      <c r="I121">
        <v>0</v>
      </c>
      <c r="J121">
        <v>63695</v>
      </c>
      <c r="K121">
        <v>0</v>
      </c>
      <c r="L121">
        <v>3</v>
      </c>
      <c r="M121" t="s">
        <v>221</v>
      </c>
      <c r="N121" t="s">
        <v>355</v>
      </c>
      <c r="O121">
        <v>30428</v>
      </c>
      <c r="P121" s="12">
        <v>32598</v>
      </c>
      <c r="Q121" s="4">
        <f t="shared" ca="1" si="1"/>
        <v>35</v>
      </c>
      <c r="S121" t="s">
        <v>39</v>
      </c>
      <c r="T121" t="s">
        <v>52</v>
      </c>
      <c r="U121" t="s">
        <v>41</v>
      </c>
      <c r="V121" t="s">
        <v>53</v>
      </c>
      <c r="W121" t="s">
        <v>257</v>
      </c>
      <c r="X121" s="3">
        <v>41493</v>
      </c>
      <c r="AA121" t="s">
        <v>44</v>
      </c>
      <c r="AB121" t="s">
        <v>45</v>
      </c>
      <c r="AC121" t="s">
        <v>61</v>
      </c>
      <c r="AD121" t="s">
        <v>228</v>
      </c>
      <c r="AE121">
        <v>21</v>
      </c>
      <c r="AF121" t="s">
        <v>48</v>
      </c>
      <c r="AG121" t="s">
        <v>49</v>
      </c>
      <c r="AH121">
        <v>5</v>
      </c>
      <c r="AI121">
        <v>5</v>
      </c>
      <c r="AJ121">
        <v>0</v>
      </c>
      <c r="AK121" s="3">
        <v>43490</v>
      </c>
      <c r="AL121">
        <v>0</v>
      </c>
      <c r="AM121">
        <v>2</v>
      </c>
      <c r="AN121" s="4"/>
    </row>
    <row r="122" spans="1:40" x14ac:dyDescent="0.3">
      <c r="A122">
        <v>10121</v>
      </c>
      <c r="B122" t="s">
        <v>367</v>
      </c>
      <c r="C122">
        <v>0</v>
      </c>
      <c r="D122">
        <v>0</v>
      </c>
      <c r="E122">
        <v>0</v>
      </c>
      <c r="F122">
        <v>1</v>
      </c>
      <c r="G122">
        <v>6</v>
      </c>
      <c r="H122">
        <v>3</v>
      </c>
      <c r="I122">
        <v>0</v>
      </c>
      <c r="J122">
        <v>63051</v>
      </c>
      <c r="K122">
        <v>0</v>
      </c>
      <c r="L122">
        <v>3</v>
      </c>
      <c r="M122" t="s">
        <v>221</v>
      </c>
      <c r="N122" t="s">
        <v>368</v>
      </c>
      <c r="O122">
        <v>33174</v>
      </c>
      <c r="P122" s="12">
        <v>33182</v>
      </c>
      <c r="Q122" s="4">
        <f t="shared" ca="1" si="1"/>
        <v>33</v>
      </c>
      <c r="S122" t="s">
        <v>39</v>
      </c>
      <c r="T122" t="s">
        <v>52</v>
      </c>
      <c r="U122" t="s">
        <v>41</v>
      </c>
      <c r="V122" t="s">
        <v>42</v>
      </c>
      <c r="W122" t="s">
        <v>43</v>
      </c>
      <c r="X122" s="3" t="s">
        <v>197</v>
      </c>
      <c r="AA122" t="s">
        <v>44</v>
      </c>
      <c r="AB122" t="s">
        <v>45</v>
      </c>
      <c r="AC122" t="s">
        <v>61</v>
      </c>
      <c r="AD122" t="s">
        <v>228</v>
      </c>
      <c r="AE122">
        <v>21</v>
      </c>
      <c r="AF122" t="s">
        <v>48</v>
      </c>
      <c r="AG122" t="s">
        <v>49</v>
      </c>
      <c r="AH122">
        <v>4.28</v>
      </c>
      <c r="AI122">
        <v>3</v>
      </c>
      <c r="AJ122">
        <v>0</v>
      </c>
      <c r="AK122" s="3">
        <v>43490</v>
      </c>
      <c r="AL122">
        <v>0</v>
      </c>
      <c r="AM122">
        <v>1</v>
      </c>
      <c r="AN122" s="4"/>
    </row>
    <row r="123" spans="1:40" x14ac:dyDescent="0.3">
      <c r="A123">
        <v>10255</v>
      </c>
      <c r="B123" t="s">
        <v>398</v>
      </c>
      <c r="C123">
        <v>0</v>
      </c>
      <c r="D123">
        <v>0</v>
      </c>
      <c r="E123">
        <v>0</v>
      </c>
      <c r="F123">
        <v>1</v>
      </c>
      <c r="G123">
        <v>6</v>
      </c>
      <c r="H123">
        <v>3</v>
      </c>
      <c r="I123">
        <v>0</v>
      </c>
      <c r="J123">
        <v>61555</v>
      </c>
      <c r="K123">
        <v>0</v>
      </c>
      <c r="L123">
        <v>3</v>
      </c>
      <c r="M123" t="s">
        <v>221</v>
      </c>
      <c r="N123" t="s">
        <v>399</v>
      </c>
      <c r="O123">
        <v>46204</v>
      </c>
      <c r="P123" s="12">
        <v>32773</v>
      </c>
      <c r="Q123" s="4">
        <f t="shared" ca="1" si="1"/>
        <v>35</v>
      </c>
      <c r="S123" t="s">
        <v>39</v>
      </c>
      <c r="T123" t="s">
        <v>52</v>
      </c>
      <c r="U123" t="s">
        <v>41</v>
      </c>
      <c r="V123" t="s">
        <v>53</v>
      </c>
      <c r="W123" t="s">
        <v>43</v>
      </c>
      <c r="X123" s="3" t="s">
        <v>96</v>
      </c>
      <c r="AA123" t="s">
        <v>44</v>
      </c>
      <c r="AB123" t="s">
        <v>45</v>
      </c>
      <c r="AC123" t="s">
        <v>61</v>
      </c>
      <c r="AD123" t="s">
        <v>228</v>
      </c>
      <c r="AE123">
        <v>21</v>
      </c>
      <c r="AF123" t="s">
        <v>48</v>
      </c>
      <c r="AG123" t="s">
        <v>49</v>
      </c>
      <c r="AH123">
        <v>4.5</v>
      </c>
      <c r="AI123">
        <v>5</v>
      </c>
      <c r="AJ123">
        <v>0</v>
      </c>
      <c r="AK123" s="3">
        <v>43490</v>
      </c>
      <c r="AL123">
        <v>0</v>
      </c>
      <c r="AM123">
        <v>20</v>
      </c>
      <c r="AN123" s="4"/>
    </row>
    <row r="124" spans="1:40" x14ac:dyDescent="0.3">
      <c r="A124">
        <v>10008</v>
      </c>
      <c r="B124" t="s">
        <v>522</v>
      </c>
      <c r="C124">
        <v>0</v>
      </c>
      <c r="D124">
        <v>0</v>
      </c>
      <c r="E124">
        <v>0</v>
      </c>
      <c r="F124">
        <v>1</v>
      </c>
      <c r="G124">
        <v>3</v>
      </c>
      <c r="H124">
        <v>4</v>
      </c>
      <c r="I124">
        <v>1</v>
      </c>
      <c r="J124">
        <v>51777</v>
      </c>
      <c r="K124">
        <v>0</v>
      </c>
      <c r="L124">
        <v>14</v>
      </c>
      <c r="M124" t="s">
        <v>212</v>
      </c>
      <c r="N124" t="s">
        <v>130</v>
      </c>
      <c r="O124">
        <v>6070</v>
      </c>
      <c r="P124" s="12">
        <v>32273</v>
      </c>
      <c r="Q124" s="4">
        <f t="shared" ca="1" si="1"/>
        <v>36</v>
      </c>
      <c r="S124" t="s">
        <v>39</v>
      </c>
      <c r="T124" t="s">
        <v>52</v>
      </c>
      <c r="U124" t="s">
        <v>41</v>
      </c>
      <c r="V124" t="s">
        <v>42</v>
      </c>
      <c r="W124" t="s">
        <v>66</v>
      </c>
      <c r="X124" s="3" t="s">
        <v>523</v>
      </c>
      <c r="AA124" t="s">
        <v>44</v>
      </c>
      <c r="AB124" t="s">
        <v>45</v>
      </c>
      <c r="AC124" t="s">
        <v>54</v>
      </c>
      <c r="AD124" t="s">
        <v>289</v>
      </c>
      <c r="AE124">
        <v>6</v>
      </c>
      <c r="AF124" t="s">
        <v>76</v>
      </c>
      <c r="AG124" t="s">
        <v>57</v>
      </c>
      <c r="AH124">
        <v>4.6399999999999997</v>
      </c>
      <c r="AI124">
        <v>4</v>
      </c>
      <c r="AJ124">
        <v>5</v>
      </c>
      <c r="AK124" s="3">
        <v>43490</v>
      </c>
      <c r="AL124">
        <v>0</v>
      </c>
      <c r="AM124">
        <v>14</v>
      </c>
      <c r="AN124" s="4"/>
    </row>
    <row r="125" spans="1:40" x14ac:dyDescent="0.3">
      <c r="A125">
        <v>10114</v>
      </c>
      <c r="B125" t="s">
        <v>551</v>
      </c>
      <c r="C125">
        <v>0</v>
      </c>
      <c r="D125">
        <v>0</v>
      </c>
      <c r="E125">
        <v>0</v>
      </c>
      <c r="F125">
        <v>3</v>
      </c>
      <c r="G125">
        <v>5</v>
      </c>
      <c r="H125">
        <v>3</v>
      </c>
      <c r="I125">
        <v>1</v>
      </c>
      <c r="J125">
        <v>47837</v>
      </c>
      <c r="K125">
        <v>0</v>
      </c>
      <c r="L125">
        <v>19</v>
      </c>
      <c r="M125" t="s">
        <v>326</v>
      </c>
      <c r="N125" t="s">
        <v>38</v>
      </c>
      <c r="O125">
        <v>1902</v>
      </c>
      <c r="P125" s="12">
        <v>25874</v>
      </c>
      <c r="Q125" s="4">
        <f t="shared" ca="1" si="1"/>
        <v>53</v>
      </c>
      <c r="S125" t="s">
        <v>39</v>
      </c>
      <c r="T125" t="s">
        <v>52</v>
      </c>
      <c r="U125" t="s">
        <v>41</v>
      </c>
      <c r="V125" t="s">
        <v>53</v>
      </c>
      <c r="W125" t="s">
        <v>66</v>
      </c>
      <c r="X125" s="3">
        <v>39971</v>
      </c>
      <c r="AA125" t="s">
        <v>44</v>
      </c>
      <c r="AB125" t="s">
        <v>45</v>
      </c>
      <c r="AC125" t="s">
        <v>71</v>
      </c>
      <c r="AD125" t="s">
        <v>230</v>
      </c>
      <c r="AE125">
        <v>12</v>
      </c>
      <c r="AF125" t="s">
        <v>76</v>
      </c>
      <c r="AG125" t="s">
        <v>49</v>
      </c>
      <c r="AH125">
        <v>4.46</v>
      </c>
      <c r="AI125">
        <v>3</v>
      </c>
      <c r="AJ125">
        <v>0</v>
      </c>
      <c r="AK125" s="3">
        <v>43490</v>
      </c>
      <c r="AL125">
        <v>0</v>
      </c>
      <c r="AM125">
        <v>4</v>
      </c>
      <c r="AN125" s="4"/>
    </row>
    <row r="126" spans="1:40" x14ac:dyDescent="0.3">
      <c r="A126">
        <v>10099</v>
      </c>
      <c r="B126" t="s">
        <v>318</v>
      </c>
      <c r="C126">
        <v>0</v>
      </c>
      <c r="D126">
        <v>0</v>
      </c>
      <c r="E126">
        <v>0</v>
      </c>
      <c r="F126">
        <v>1</v>
      </c>
      <c r="G126">
        <v>6</v>
      </c>
      <c r="H126">
        <v>3</v>
      </c>
      <c r="I126">
        <v>0</v>
      </c>
      <c r="J126">
        <v>65729</v>
      </c>
      <c r="K126">
        <v>0</v>
      </c>
      <c r="L126">
        <v>21</v>
      </c>
      <c r="M126" t="s">
        <v>235</v>
      </c>
      <c r="N126" t="s">
        <v>252</v>
      </c>
      <c r="O126">
        <v>5473</v>
      </c>
      <c r="P126" s="12">
        <v>32982</v>
      </c>
      <c r="Q126" s="4">
        <f t="shared" ca="1" si="1"/>
        <v>34</v>
      </c>
      <c r="S126" t="s">
        <v>39</v>
      </c>
      <c r="T126" t="s">
        <v>52</v>
      </c>
      <c r="U126" t="s">
        <v>41</v>
      </c>
      <c r="V126" t="s">
        <v>53</v>
      </c>
      <c r="W126" t="s">
        <v>43</v>
      </c>
      <c r="X126" s="3">
        <v>41764</v>
      </c>
      <c r="AA126" t="s">
        <v>44</v>
      </c>
      <c r="AB126" t="s">
        <v>45</v>
      </c>
      <c r="AC126" t="s">
        <v>61</v>
      </c>
      <c r="AD126" t="s">
        <v>237</v>
      </c>
      <c r="AE126">
        <v>15</v>
      </c>
      <c r="AF126" t="s">
        <v>48</v>
      </c>
      <c r="AG126" t="s">
        <v>49</v>
      </c>
      <c r="AH126">
        <v>4.62</v>
      </c>
      <c r="AI126">
        <v>4</v>
      </c>
      <c r="AJ126">
        <v>0</v>
      </c>
      <c r="AK126" s="3">
        <v>43489</v>
      </c>
      <c r="AL126">
        <v>0</v>
      </c>
      <c r="AM126">
        <v>8</v>
      </c>
      <c r="AN126" s="4"/>
    </row>
    <row r="127" spans="1:40" x14ac:dyDescent="0.3">
      <c r="A127">
        <v>10158</v>
      </c>
      <c r="B127" t="s">
        <v>356</v>
      </c>
      <c r="C127">
        <v>1</v>
      </c>
      <c r="D127">
        <v>1</v>
      </c>
      <c r="E127">
        <v>0</v>
      </c>
      <c r="F127">
        <v>1</v>
      </c>
      <c r="G127">
        <v>5</v>
      </c>
      <c r="H127">
        <v>3</v>
      </c>
      <c r="I127">
        <v>0</v>
      </c>
      <c r="J127">
        <v>63682</v>
      </c>
      <c r="K127">
        <v>0</v>
      </c>
      <c r="L127">
        <v>18</v>
      </c>
      <c r="M127" t="s">
        <v>170</v>
      </c>
      <c r="N127" t="s">
        <v>38</v>
      </c>
      <c r="O127">
        <v>1776</v>
      </c>
      <c r="P127" s="12">
        <v>28577</v>
      </c>
      <c r="Q127" s="4">
        <f t="shared" ca="1" si="1"/>
        <v>46</v>
      </c>
      <c r="S127" t="s">
        <v>39</v>
      </c>
      <c r="T127" t="s">
        <v>40</v>
      </c>
      <c r="U127" t="s">
        <v>41</v>
      </c>
      <c r="V127" t="s">
        <v>53</v>
      </c>
      <c r="W127" t="s">
        <v>66</v>
      </c>
      <c r="X127" s="3">
        <v>40026</v>
      </c>
      <c r="AA127" t="s">
        <v>44</v>
      </c>
      <c r="AB127" t="s">
        <v>45</v>
      </c>
      <c r="AC127" t="s">
        <v>71</v>
      </c>
      <c r="AD127" t="s">
        <v>55</v>
      </c>
      <c r="AE127">
        <v>2</v>
      </c>
      <c r="AF127" t="s">
        <v>48</v>
      </c>
      <c r="AG127" t="s">
        <v>49</v>
      </c>
      <c r="AH127">
        <v>3.73</v>
      </c>
      <c r="AI127">
        <v>4</v>
      </c>
      <c r="AJ127">
        <v>0</v>
      </c>
      <c r="AK127" s="3">
        <v>43489</v>
      </c>
      <c r="AL127">
        <v>0</v>
      </c>
      <c r="AM127">
        <v>12</v>
      </c>
      <c r="AN127" s="4"/>
    </row>
    <row r="128" spans="1:40" x14ac:dyDescent="0.3">
      <c r="A128">
        <v>10117</v>
      </c>
      <c r="B128" t="s">
        <v>369</v>
      </c>
      <c r="C128">
        <v>1</v>
      </c>
      <c r="D128">
        <v>1</v>
      </c>
      <c r="E128">
        <v>1</v>
      </c>
      <c r="F128">
        <v>1</v>
      </c>
      <c r="G128">
        <v>5</v>
      </c>
      <c r="H128">
        <v>3</v>
      </c>
      <c r="I128">
        <v>0</v>
      </c>
      <c r="J128">
        <v>63025</v>
      </c>
      <c r="K128">
        <v>0</v>
      </c>
      <c r="L128">
        <v>19</v>
      </c>
      <c r="M128" t="s">
        <v>326</v>
      </c>
      <c r="N128" t="s">
        <v>38</v>
      </c>
      <c r="O128">
        <v>2747</v>
      </c>
      <c r="P128" s="12">
        <v>30142</v>
      </c>
      <c r="Q128" s="4">
        <f t="shared" ca="1" si="1"/>
        <v>42</v>
      </c>
      <c r="S128" t="s">
        <v>65</v>
      </c>
      <c r="T128" t="s">
        <v>40</v>
      </c>
      <c r="U128" t="s">
        <v>41</v>
      </c>
      <c r="V128" t="s">
        <v>42</v>
      </c>
      <c r="W128" t="s">
        <v>43</v>
      </c>
      <c r="X128" s="3">
        <v>42125</v>
      </c>
      <c r="AA128" t="s">
        <v>44</v>
      </c>
      <c r="AB128" t="s">
        <v>45</v>
      </c>
      <c r="AC128" t="s">
        <v>71</v>
      </c>
      <c r="AD128" t="s">
        <v>219</v>
      </c>
      <c r="AE128">
        <v>22</v>
      </c>
      <c r="AF128" t="s">
        <v>107</v>
      </c>
      <c r="AG128" t="s">
        <v>49</v>
      </c>
      <c r="AH128">
        <v>4.3600000000000003</v>
      </c>
      <c r="AI128">
        <v>5</v>
      </c>
      <c r="AJ128">
        <v>0</v>
      </c>
      <c r="AK128" s="3">
        <v>43489</v>
      </c>
      <c r="AL128">
        <v>0</v>
      </c>
      <c r="AM128">
        <v>10</v>
      </c>
      <c r="AN128" s="4"/>
    </row>
    <row r="129" spans="1:40" x14ac:dyDescent="0.3">
      <c r="A129">
        <v>10157</v>
      </c>
      <c r="B129" t="s">
        <v>439</v>
      </c>
      <c r="C129">
        <v>0</v>
      </c>
      <c r="D129">
        <v>0</v>
      </c>
      <c r="E129">
        <v>0</v>
      </c>
      <c r="F129">
        <v>1</v>
      </c>
      <c r="G129">
        <v>5</v>
      </c>
      <c r="H129">
        <v>3</v>
      </c>
      <c r="I129">
        <v>0</v>
      </c>
      <c r="J129">
        <v>58939</v>
      </c>
      <c r="K129">
        <v>0</v>
      </c>
      <c r="L129">
        <v>19</v>
      </c>
      <c r="M129" t="s">
        <v>326</v>
      </c>
      <c r="N129" t="s">
        <v>38</v>
      </c>
      <c r="O129">
        <v>2130</v>
      </c>
      <c r="P129" s="12">
        <v>23775</v>
      </c>
      <c r="Q129" s="4">
        <f t="shared" ca="1" si="1"/>
        <v>59</v>
      </c>
      <c r="S129" t="s">
        <v>39</v>
      </c>
      <c r="T129" t="s">
        <v>52</v>
      </c>
      <c r="U129" t="s">
        <v>41</v>
      </c>
      <c r="V129" t="s">
        <v>53</v>
      </c>
      <c r="W129" t="s">
        <v>43</v>
      </c>
      <c r="X129" s="3">
        <v>41589</v>
      </c>
      <c r="AA129" t="s">
        <v>44</v>
      </c>
      <c r="AB129" t="s">
        <v>45</v>
      </c>
      <c r="AC129" t="s">
        <v>71</v>
      </c>
      <c r="AD129" t="s">
        <v>311</v>
      </c>
      <c r="AE129">
        <v>19</v>
      </c>
      <c r="AF129" t="s">
        <v>56</v>
      </c>
      <c r="AG129" t="s">
        <v>49</v>
      </c>
      <c r="AH129">
        <v>3.73</v>
      </c>
      <c r="AI129">
        <v>3</v>
      </c>
      <c r="AJ129">
        <v>0</v>
      </c>
      <c r="AK129" s="3">
        <v>43489</v>
      </c>
      <c r="AL129">
        <v>0</v>
      </c>
      <c r="AM129">
        <v>16</v>
      </c>
      <c r="AN129" s="4"/>
    </row>
    <row r="130" spans="1:40" x14ac:dyDescent="0.3">
      <c r="A130">
        <v>10197</v>
      </c>
      <c r="B130" t="s">
        <v>152</v>
      </c>
      <c r="C130">
        <v>0</v>
      </c>
      <c r="D130">
        <v>0</v>
      </c>
      <c r="E130">
        <v>1</v>
      </c>
      <c r="F130">
        <v>1</v>
      </c>
      <c r="G130">
        <v>3</v>
      </c>
      <c r="H130">
        <v>3</v>
      </c>
      <c r="I130">
        <v>0</v>
      </c>
      <c r="J130">
        <v>96820</v>
      </c>
      <c r="K130">
        <v>0</v>
      </c>
      <c r="L130">
        <v>4</v>
      </c>
      <c r="M130" t="s">
        <v>149</v>
      </c>
      <c r="N130" t="s">
        <v>38</v>
      </c>
      <c r="O130">
        <v>2045</v>
      </c>
      <c r="P130" s="12">
        <v>30415</v>
      </c>
      <c r="Q130" s="4">
        <f t="shared" ref="Q130:Q193" ca="1" si="2">DATEDIF(P130,TODAY(),"Y")</f>
        <v>41</v>
      </c>
      <c r="S130" t="s">
        <v>65</v>
      </c>
      <c r="T130" t="s">
        <v>52</v>
      </c>
      <c r="U130" t="s">
        <v>41</v>
      </c>
      <c r="V130" t="s">
        <v>53</v>
      </c>
      <c r="W130" t="s">
        <v>43</v>
      </c>
      <c r="X130" s="3" t="s">
        <v>102</v>
      </c>
      <c r="AA130" t="s">
        <v>44</v>
      </c>
      <c r="AB130" t="s">
        <v>45</v>
      </c>
      <c r="AC130" t="s">
        <v>54</v>
      </c>
      <c r="AD130" t="s">
        <v>80</v>
      </c>
      <c r="AE130">
        <v>13</v>
      </c>
      <c r="AF130" t="s">
        <v>48</v>
      </c>
      <c r="AG130" t="s">
        <v>49</v>
      </c>
      <c r="AH130">
        <v>3.01</v>
      </c>
      <c r="AI130">
        <v>5</v>
      </c>
      <c r="AJ130">
        <v>7</v>
      </c>
      <c r="AK130" s="3">
        <v>43488</v>
      </c>
      <c r="AL130">
        <v>0</v>
      </c>
      <c r="AM130">
        <v>15</v>
      </c>
      <c r="AN130" s="4"/>
    </row>
    <row r="131" spans="1:40" x14ac:dyDescent="0.3">
      <c r="A131">
        <v>10057</v>
      </c>
      <c r="B131" t="s">
        <v>519</v>
      </c>
      <c r="C131">
        <v>1</v>
      </c>
      <c r="D131">
        <v>1</v>
      </c>
      <c r="E131">
        <v>0</v>
      </c>
      <c r="F131">
        <v>3</v>
      </c>
      <c r="G131">
        <v>5</v>
      </c>
      <c r="H131">
        <v>3</v>
      </c>
      <c r="I131">
        <v>0</v>
      </c>
      <c r="J131">
        <v>52057</v>
      </c>
      <c r="K131">
        <v>0</v>
      </c>
      <c r="L131">
        <v>19</v>
      </c>
      <c r="M131" t="s">
        <v>326</v>
      </c>
      <c r="N131" t="s">
        <v>38</v>
      </c>
      <c r="O131">
        <v>2122</v>
      </c>
      <c r="P131" s="12">
        <v>27689</v>
      </c>
      <c r="Q131" s="4">
        <f t="shared" ca="1" si="2"/>
        <v>48</v>
      </c>
      <c r="S131" t="s">
        <v>39</v>
      </c>
      <c r="T131" t="s">
        <v>40</v>
      </c>
      <c r="U131" t="s">
        <v>41</v>
      </c>
      <c r="V131" t="s">
        <v>53</v>
      </c>
      <c r="W131" t="s">
        <v>66</v>
      </c>
      <c r="X131" s="3" t="s">
        <v>96</v>
      </c>
      <c r="AA131" t="s">
        <v>44</v>
      </c>
      <c r="AB131" t="s">
        <v>45</v>
      </c>
      <c r="AC131" t="s">
        <v>71</v>
      </c>
      <c r="AD131" t="s">
        <v>233</v>
      </c>
      <c r="AE131">
        <v>16</v>
      </c>
      <c r="AF131" t="s">
        <v>198</v>
      </c>
      <c r="AG131" t="s">
        <v>49</v>
      </c>
      <c r="AH131">
        <v>5</v>
      </c>
      <c r="AI131">
        <v>3</v>
      </c>
      <c r="AJ131">
        <v>0</v>
      </c>
      <c r="AK131" s="3">
        <v>43488</v>
      </c>
      <c r="AL131">
        <v>0</v>
      </c>
      <c r="AM131">
        <v>6</v>
      </c>
      <c r="AN131" s="4"/>
    </row>
    <row r="132" spans="1:40" x14ac:dyDescent="0.3">
      <c r="A132">
        <v>10192</v>
      </c>
      <c r="B132" t="s">
        <v>533</v>
      </c>
      <c r="C132">
        <v>0</v>
      </c>
      <c r="D132">
        <v>0</v>
      </c>
      <c r="E132">
        <v>1</v>
      </c>
      <c r="F132">
        <v>1</v>
      </c>
      <c r="G132">
        <v>5</v>
      </c>
      <c r="H132">
        <v>3</v>
      </c>
      <c r="I132">
        <v>0</v>
      </c>
      <c r="J132">
        <v>50482</v>
      </c>
      <c r="K132">
        <v>0</v>
      </c>
      <c r="L132">
        <v>19</v>
      </c>
      <c r="M132" t="s">
        <v>326</v>
      </c>
      <c r="N132" t="s">
        <v>38</v>
      </c>
      <c r="O132">
        <v>1887</v>
      </c>
      <c r="P132" s="12">
        <v>27869</v>
      </c>
      <c r="Q132" s="4">
        <f t="shared" ca="1" si="2"/>
        <v>48</v>
      </c>
      <c r="S132" t="s">
        <v>65</v>
      </c>
      <c r="T132" t="s">
        <v>52</v>
      </c>
      <c r="U132" t="s">
        <v>41</v>
      </c>
      <c r="V132" t="s">
        <v>53</v>
      </c>
      <c r="W132" t="s">
        <v>43</v>
      </c>
      <c r="X132" s="3" t="s">
        <v>197</v>
      </c>
      <c r="AA132" t="s">
        <v>44</v>
      </c>
      <c r="AB132" t="s">
        <v>45</v>
      </c>
      <c r="AC132" t="s">
        <v>71</v>
      </c>
      <c r="AD132" t="s">
        <v>219</v>
      </c>
      <c r="AE132">
        <v>22</v>
      </c>
      <c r="AF132" t="s">
        <v>48</v>
      </c>
      <c r="AG132" t="s">
        <v>49</v>
      </c>
      <c r="AH132">
        <v>3.07</v>
      </c>
      <c r="AI132">
        <v>4</v>
      </c>
      <c r="AJ132">
        <v>0</v>
      </c>
      <c r="AK132" s="3">
        <v>43488</v>
      </c>
      <c r="AL132">
        <v>0</v>
      </c>
      <c r="AM132">
        <v>10</v>
      </c>
      <c r="AN132" s="4"/>
    </row>
    <row r="133" spans="1:40" x14ac:dyDescent="0.3">
      <c r="A133">
        <v>10193</v>
      </c>
      <c r="B133" t="s">
        <v>185</v>
      </c>
      <c r="C133">
        <v>1</v>
      </c>
      <c r="D133">
        <v>1</v>
      </c>
      <c r="E133">
        <v>1</v>
      </c>
      <c r="F133">
        <v>1</v>
      </c>
      <c r="G133">
        <v>3</v>
      </c>
      <c r="H133">
        <v>3</v>
      </c>
      <c r="I133">
        <v>0</v>
      </c>
      <c r="J133">
        <v>83552</v>
      </c>
      <c r="K133">
        <v>0</v>
      </c>
      <c r="L133">
        <v>9</v>
      </c>
      <c r="M133" t="s">
        <v>156</v>
      </c>
      <c r="N133" t="s">
        <v>38</v>
      </c>
      <c r="O133">
        <v>1810</v>
      </c>
      <c r="P133" s="12">
        <v>31650</v>
      </c>
      <c r="Q133" s="4">
        <f t="shared" ca="1" si="2"/>
        <v>38</v>
      </c>
      <c r="S133" t="s">
        <v>65</v>
      </c>
      <c r="T133" t="s">
        <v>40</v>
      </c>
      <c r="U133" t="s">
        <v>41</v>
      </c>
      <c r="V133" t="s">
        <v>53</v>
      </c>
      <c r="W133" t="s">
        <v>43</v>
      </c>
      <c r="X133" s="3" t="s">
        <v>116</v>
      </c>
      <c r="AA133" t="s">
        <v>44</v>
      </c>
      <c r="AB133" t="s">
        <v>45</v>
      </c>
      <c r="AC133" t="s">
        <v>54</v>
      </c>
      <c r="AD133" t="s">
        <v>93</v>
      </c>
      <c r="AE133">
        <v>4</v>
      </c>
      <c r="AF133" t="s">
        <v>48</v>
      </c>
      <c r="AG133" t="s">
        <v>49</v>
      </c>
      <c r="AH133">
        <v>3.04</v>
      </c>
      <c r="AI133">
        <v>3</v>
      </c>
      <c r="AJ133">
        <v>6</v>
      </c>
      <c r="AK133" s="3">
        <v>43487</v>
      </c>
      <c r="AL133">
        <v>0</v>
      </c>
      <c r="AM133">
        <v>2</v>
      </c>
      <c r="AN133" s="4"/>
    </row>
    <row r="134" spans="1:40" x14ac:dyDescent="0.3">
      <c r="A134">
        <v>10231</v>
      </c>
      <c r="B134" t="s">
        <v>321</v>
      </c>
      <c r="C134">
        <v>0</v>
      </c>
      <c r="D134">
        <v>0</v>
      </c>
      <c r="E134">
        <v>1</v>
      </c>
      <c r="F134">
        <v>1</v>
      </c>
      <c r="G134">
        <v>6</v>
      </c>
      <c r="H134">
        <v>3</v>
      </c>
      <c r="I134">
        <v>0</v>
      </c>
      <c r="J134">
        <v>65310</v>
      </c>
      <c r="K134">
        <v>0</v>
      </c>
      <c r="L134">
        <v>3</v>
      </c>
      <c r="M134" t="s">
        <v>221</v>
      </c>
      <c r="N134" t="s">
        <v>322</v>
      </c>
      <c r="O134">
        <v>80820</v>
      </c>
      <c r="P134" s="12">
        <v>29186</v>
      </c>
      <c r="Q134" s="4">
        <f t="shared" ca="1" si="2"/>
        <v>44</v>
      </c>
      <c r="S134" t="s">
        <v>65</v>
      </c>
      <c r="T134" t="s">
        <v>52</v>
      </c>
      <c r="U134" t="s">
        <v>41</v>
      </c>
      <c r="V134" t="s">
        <v>53</v>
      </c>
      <c r="W134" t="s">
        <v>43</v>
      </c>
      <c r="X134" s="3" t="s">
        <v>232</v>
      </c>
      <c r="AA134" t="s">
        <v>44</v>
      </c>
      <c r="AB134" t="s">
        <v>45</v>
      </c>
      <c r="AC134" t="s">
        <v>61</v>
      </c>
      <c r="AD134" t="s">
        <v>228</v>
      </c>
      <c r="AE134">
        <v>21</v>
      </c>
      <c r="AF134" t="s">
        <v>48</v>
      </c>
      <c r="AG134" t="s">
        <v>49</v>
      </c>
      <c r="AH134">
        <v>4.3</v>
      </c>
      <c r="AI134">
        <v>5</v>
      </c>
      <c r="AJ134">
        <v>0</v>
      </c>
      <c r="AK134" s="3">
        <v>43487</v>
      </c>
      <c r="AL134">
        <v>0</v>
      </c>
      <c r="AM134">
        <v>13</v>
      </c>
      <c r="AN134" s="4"/>
    </row>
    <row r="135" spans="1:40" x14ac:dyDescent="0.3">
      <c r="A135">
        <v>10279</v>
      </c>
      <c r="B135" t="s">
        <v>403</v>
      </c>
      <c r="C135">
        <v>1</v>
      </c>
      <c r="D135">
        <v>1</v>
      </c>
      <c r="E135">
        <v>0</v>
      </c>
      <c r="F135">
        <v>1</v>
      </c>
      <c r="G135">
        <v>5</v>
      </c>
      <c r="H135">
        <v>3</v>
      </c>
      <c r="I135">
        <v>0</v>
      </c>
      <c r="J135">
        <v>61349</v>
      </c>
      <c r="K135">
        <v>0</v>
      </c>
      <c r="L135">
        <v>19</v>
      </c>
      <c r="M135" t="s">
        <v>326</v>
      </c>
      <c r="N135" t="s">
        <v>38</v>
      </c>
      <c r="O135">
        <v>2451</v>
      </c>
      <c r="P135" s="12">
        <v>27221</v>
      </c>
      <c r="Q135" s="4">
        <f t="shared" ca="1" si="2"/>
        <v>50</v>
      </c>
      <c r="S135" t="s">
        <v>39</v>
      </c>
      <c r="T135" t="s">
        <v>40</v>
      </c>
      <c r="U135" t="s">
        <v>41</v>
      </c>
      <c r="V135" t="s">
        <v>53</v>
      </c>
      <c r="W135" t="s">
        <v>43</v>
      </c>
      <c r="X135" s="3">
        <v>41589</v>
      </c>
      <c r="AA135" t="s">
        <v>44</v>
      </c>
      <c r="AB135" t="s">
        <v>45</v>
      </c>
      <c r="AC135" t="s">
        <v>71</v>
      </c>
      <c r="AD135" t="s">
        <v>230</v>
      </c>
      <c r="AE135">
        <v>12</v>
      </c>
      <c r="AF135" t="s">
        <v>62</v>
      </c>
      <c r="AG135" t="s">
        <v>49</v>
      </c>
      <c r="AH135">
        <v>4.0999999999999996</v>
      </c>
      <c r="AI135">
        <v>3</v>
      </c>
      <c r="AJ135">
        <v>0</v>
      </c>
      <c r="AK135" s="3">
        <v>43487</v>
      </c>
      <c r="AL135">
        <v>0</v>
      </c>
      <c r="AM135">
        <v>11</v>
      </c>
      <c r="AN135" s="4"/>
    </row>
    <row r="136" spans="1:40" x14ac:dyDescent="0.3">
      <c r="A136">
        <v>10216</v>
      </c>
      <c r="B136" t="s">
        <v>462</v>
      </c>
      <c r="C136">
        <v>0</v>
      </c>
      <c r="D136">
        <v>0</v>
      </c>
      <c r="E136">
        <v>1</v>
      </c>
      <c r="F136">
        <v>1</v>
      </c>
      <c r="G136">
        <v>5</v>
      </c>
      <c r="H136">
        <v>3</v>
      </c>
      <c r="I136">
        <v>0</v>
      </c>
      <c r="J136">
        <v>57575</v>
      </c>
      <c r="K136">
        <v>0</v>
      </c>
      <c r="L136">
        <v>19</v>
      </c>
      <c r="M136" t="s">
        <v>326</v>
      </c>
      <c r="N136" t="s">
        <v>38</v>
      </c>
      <c r="O136">
        <v>1550</v>
      </c>
      <c r="P136" s="12">
        <v>29329</v>
      </c>
      <c r="Q136" s="4">
        <f t="shared" ca="1" si="2"/>
        <v>44</v>
      </c>
      <c r="S136" t="s">
        <v>65</v>
      </c>
      <c r="T136" t="s">
        <v>52</v>
      </c>
      <c r="U136" t="s">
        <v>41</v>
      </c>
      <c r="V136" t="s">
        <v>53</v>
      </c>
      <c r="W136" t="s">
        <v>115</v>
      </c>
      <c r="X136" s="3">
        <v>41493</v>
      </c>
      <c r="AA136" t="s">
        <v>44</v>
      </c>
      <c r="AB136" t="s">
        <v>45</v>
      </c>
      <c r="AC136" t="s">
        <v>71</v>
      </c>
      <c r="AD136" t="s">
        <v>244</v>
      </c>
      <c r="AE136">
        <v>20</v>
      </c>
      <c r="AF136" t="s">
        <v>62</v>
      </c>
      <c r="AG136" t="s">
        <v>49</v>
      </c>
      <c r="AH136">
        <v>4.0999999999999996</v>
      </c>
      <c r="AI136">
        <v>4</v>
      </c>
      <c r="AJ136">
        <v>0</v>
      </c>
      <c r="AK136" s="3">
        <v>43487</v>
      </c>
      <c r="AL136">
        <v>0</v>
      </c>
      <c r="AM136">
        <v>13</v>
      </c>
      <c r="AN136" s="4"/>
    </row>
    <row r="137" spans="1:40" x14ac:dyDescent="0.3">
      <c r="A137">
        <v>10272</v>
      </c>
      <c r="B137" t="s">
        <v>58</v>
      </c>
      <c r="C137">
        <v>1</v>
      </c>
      <c r="D137">
        <v>1</v>
      </c>
      <c r="E137">
        <v>0</v>
      </c>
      <c r="F137">
        <v>1</v>
      </c>
      <c r="G137">
        <v>6</v>
      </c>
      <c r="H137">
        <v>3</v>
      </c>
      <c r="I137">
        <v>0</v>
      </c>
      <c r="J137">
        <v>180000</v>
      </c>
      <c r="K137">
        <v>0</v>
      </c>
      <c r="L137">
        <v>11</v>
      </c>
      <c r="M137" t="s">
        <v>59</v>
      </c>
      <c r="N137" t="s">
        <v>60</v>
      </c>
      <c r="O137">
        <v>2908</v>
      </c>
      <c r="P137" s="12">
        <v>24183</v>
      </c>
      <c r="Q137" s="4">
        <f t="shared" ca="1" si="2"/>
        <v>58</v>
      </c>
      <c r="S137" t="s">
        <v>39</v>
      </c>
      <c r="T137" t="s">
        <v>40</v>
      </c>
      <c r="U137" t="s">
        <v>41</v>
      </c>
      <c r="V137" t="s">
        <v>53</v>
      </c>
      <c r="W137" t="s">
        <v>43</v>
      </c>
      <c r="X137" s="3">
        <v>41764</v>
      </c>
      <c r="AA137" t="s">
        <v>44</v>
      </c>
      <c r="AB137" t="s">
        <v>45</v>
      </c>
      <c r="AC137" t="s">
        <v>61</v>
      </c>
      <c r="AD137" t="s">
        <v>55</v>
      </c>
      <c r="AE137">
        <v>2</v>
      </c>
      <c r="AF137" t="s">
        <v>62</v>
      </c>
      <c r="AG137" t="s">
        <v>49</v>
      </c>
      <c r="AH137">
        <v>4.5</v>
      </c>
      <c r="AI137">
        <v>4</v>
      </c>
      <c r="AJ137">
        <v>0</v>
      </c>
      <c r="AK137" s="3">
        <v>43486</v>
      </c>
      <c r="AL137">
        <v>0</v>
      </c>
      <c r="AM137">
        <v>19</v>
      </c>
      <c r="AN137" s="4"/>
    </row>
    <row r="138" spans="1:40" x14ac:dyDescent="0.3">
      <c r="A138">
        <v>10017</v>
      </c>
      <c r="B138" t="s">
        <v>196</v>
      </c>
      <c r="C138">
        <v>1</v>
      </c>
      <c r="D138">
        <v>1</v>
      </c>
      <c r="E138">
        <v>0</v>
      </c>
      <c r="F138">
        <v>1</v>
      </c>
      <c r="G138">
        <v>5</v>
      </c>
      <c r="H138">
        <v>4</v>
      </c>
      <c r="I138">
        <v>0</v>
      </c>
      <c r="J138">
        <v>77915</v>
      </c>
      <c r="K138">
        <v>0</v>
      </c>
      <c r="L138">
        <v>18</v>
      </c>
      <c r="M138" t="s">
        <v>170</v>
      </c>
      <c r="N138" t="s">
        <v>38</v>
      </c>
      <c r="O138">
        <v>2110</v>
      </c>
      <c r="P138" s="12">
        <v>29885</v>
      </c>
      <c r="Q138" s="4">
        <f t="shared" ca="1" si="2"/>
        <v>42</v>
      </c>
      <c r="S138" t="s">
        <v>39</v>
      </c>
      <c r="T138" t="s">
        <v>40</v>
      </c>
      <c r="U138" t="s">
        <v>41</v>
      </c>
      <c r="V138" t="s">
        <v>53</v>
      </c>
      <c r="W138" t="s">
        <v>43</v>
      </c>
      <c r="X138" s="3" t="s">
        <v>197</v>
      </c>
      <c r="AA138" t="s">
        <v>44</v>
      </c>
      <c r="AB138" t="s">
        <v>45</v>
      </c>
      <c r="AC138" t="s">
        <v>71</v>
      </c>
      <c r="AD138" t="s">
        <v>55</v>
      </c>
      <c r="AE138">
        <v>2</v>
      </c>
      <c r="AF138" t="s">
        <v>198</v>
      </c>
      <c r="AG138" t="s">
        <v>57</v>
      </c>
      <c r="AH138">
        <v>4.0999999999999996</v>
      </c>
      <c r="AI138">
        <v>3</v>
      </c>
      <c r="AJ138">
        <v>0</v>
      </c>
      <c r="AK138" s="3">
        <v>43486</v>
      </c>
      <c r="AL138">
        <v>0</v>
      </c>
      <c r="AM138">
        <v>11</v>
      </c>
      <c r="AN138" s="4"/>
    </row>
    <row r="139" spans="1:40" x14ac:dyDescent="0.3">
      <c r="A139">
        <v>10150</v>
      </c>
      <c r="B139" t="s">
        <v>199</v>
      </c>
      <c r="C139">
        <v>0</v>
      </c>
      <c r="D139">
        <v>0</v>
      </c>
      <c r="E139">
        <v>1</v>
      </c>
      <c r="F139">
        <v>1</v>
      </c>
      <c r="G139">
        <v>4</v>
      </c>
      <c r="H139">
        <v>3</v>
      </c>
      <c r="I139">
        <v>0</v>
      </c>
      <c r="J139">
        <v>77692</v>
      </c>
      <c r="K139">
        <v>0</v>
      </c>
      <c r="L139">
        <v>25</v>
      </c>
      <c r="M139" t="s">
        <v>200</v>
      </c>
      <c r="N139" t="s">
        <v>38</v>
      </c>
      <c r="O139">
        <v>2184</v>
      </c>
      <c r="P139" s="12">
        <v>24433</v>
      </c>
      <c r="Q139" s="4">
        <f t="shared" ca="1" si="2"/>
        <v>57</v>
      </c>
      <c r="S139" t="s">
        <v>65</v>
      </c>
      <c r="T139" t="s">
        <v>52</v>
      </c>
      <c r="U139" t="s">
        <v>41</v>
      </c>
      <c r="V139" t="s">
        <v>53</v>
      </c>
      <c r="W139" t="s">
        <v>43</v>
      </c>
      <c r="X139" s="3" t="s">
        <v>201</v>
      </c>
      <c r="AA139" t="s">
        <v>44</v>
      </c>
      <c r="AB139" t="s">
        <v>45</v>
      </c>
      <c r="AC139" t="s">
        <v>110</v>
      </c>
      <c r="AD139" t="s">
        <v>68</v>
      </c>
      <c r="AE139">
        <v>5</v>
      </c>
      <c r="AF139" t="s">
        <v>107</v>
      </c>
      <c r="AG139" t="s">
        <v>49</v>
      </c>
      <c r="AH139">
        <v>3.84</v>
      </c>
      <c r="AI139">
        <v>3</v>
      </c>
      <c r="AJ139">
        <v>5</v>
      </c>
      <c r="AK139" s="3">
        <v>43486</v>
      </c>
      <c r="AL139">
        <v>0</v>
      </c>
      <c r="AM139">
        <v>4</v>
      </c>
      <c r="AN139" s="4"/>
    </row>
    <row r="140" spans="1:40" x14ac:dyDescent="0.3">
      <c r="A140">
        <v>10040</v>
      </c>
      <c r="B140" t="s">
        <v>251</v>
      </c>
      <c r="C140">
        <v>0</v>
      </c>
      <c r="D140">
        <v>0</v>
      </c>
      <c r="E140">
        <v>0</v>
      </c>
      <c r="F140">
        <v>1</v>
      </c>
      <c r="G140">
        <v>6</v>
      </c>
      <c r="H140">
        <v>3</v>
      </c>
      <c r="I140">
        <v>0</v>
      </c>
      <c r="J140">
        <v>71860</v>
      </c>
      <c r="K140">
        <v>0</v>
      </c>
      <c r="L140">
        <v>3</v>
      </c>
      <c r="M140" t="s">
        <v>221</v>
      </c>
      <c r="N140" t="s">
        <v>252</v>
      </c>
      <c r="O140">
        <v>5664</v>
      </c>
      <c r="P140" s="12">
        <v>23146</v>
      </c>
      <c r="Q140" s="4">
        <f t="shared" ca="1" si="2"/>
        <v>61</v>
      </c>
      <c r="S140" t="s">
        <v>39</v>
      </c>
      <c r="T140" t="s">
        <v>52</v>
      </c>
      <c r="U140" t="s">
        <v>41</v>
      </c>
      <c r="V140" t="s">
        <v>53</v>
      </c>
      <c r="W140" t="s">
        <v>43</v>
      </c>
      <c r="X140" s="3" t="s">
        <v>253</v>
      </c>
      <c r="AA140" t="s">
        <v>44</v>
      </c>
      <c r="AB140" t="s">
        <v>45</v>
      </c>
      <c r="AC140" t="s">
        <v>61</v>
      </c>
      <c r="AD140" t="s">
        <v>223</v>
      </c>
      <c r="AE140">
        <v>17</v>
      </c>
      <c r="AF140" t="s">
        <v>48</v>
      </c>
      <c r="AG140" t="s">
        <v>49</v>
      </c>
      <c r="AH140">
        <v>5</v>
      </c>
      <c r="AI140">
        <v>5</v>
      </c>
      <c r="AJ140">
        <v>0</v>
      </c>
      <c r="AK140" s="3">
        <v>43486</v>
      </c>
      <c r="AL140">
        <v>0</v>
      </c>
      <c r="AM140">
        <v>7</v>
      </c>
      <c r="AN140" s="4"/>
    </row>
    <row r="141" spans="1:40" x14ac:dyDescent="0.3">
      <c r="A141">
        <v>10203</v>
      </c>
      <c r="B141" t="s">
        <v>344</v>
      </c>
      <c r="C141">
        <v>0</v>
      </c>
      <c r="D141">
        <v>3</v>
      </c>
      <c r="E141">
        <v>0</v>
      </c>
      <c r="F141">
        <v>3</v>
      </c>
      <c r="G141">
        <v>5</v>
      </c>
      <c r="H141">
        <v>3</v>
      </c>
      <c r="I141">
        <v>1</v>
      </c>
      <c r="J141">
        <v>64375</v>
      </c>
      <c r="K141">
        <v>0</v>
      </c>
      <c r="L141">
        <v>19</v>
      </c>
      <c r="M141" t="s">
        <v>326</v>
      </c>
      <c r="N141" t="s">
        <v>38</v>
      </c>
      <c r="O141">
        <v>2043</v>
      </c>
      <c r="P141" s="12">
        <v>25506</v>
      </c>
      <c r="Q141" s="4">
        <f t="shared" ca="1" si="2"/>
        <v>54</v>
      </c>
      <c r="S141" t="s">
        <v>39</v>
      </c>
      <c r="T141" t="s">
        <v>217</v>
      </c>
      <c r="U141" t="s">
        <v>41</v>
      </c>
      <c r="V141" t="s">
        <v>53</v>
      </c>
      <c r="W141" t="s">
        <v>66</v>
      </c>
      <c r="X141" s="3">
        <v>41589</v>
      </c>
      <c r="AA141" t="s">
        <v>44</v>
      </c>
      <c r="AB141" t="s">
        <v>45</v>
      </c>
      <c r="AC141" t="s">
        <v>71</v>
      </c>
      <c r="AD141" t="s">
        <v>244</v>
      </c>
      <c r="AE141">
        <v>20</v>
      </c>
      <c r="AF141" t="s">
        <v>76</v>
      </c>
      <c r="AG141" t="s">
        <v>49</v>
      </c>
      <c r="AH141">
        <v>3.5</v>
      </c>
      <c r="AI141">
        <v>5</v>
      </c>
      <c r="AJ141">
        <v>0</v>
      </c>
      <c r="AK141" s="3">
        <v>43486</v>
      </c>
      <c r="AL141">
        <v>0</v>
      </c>
      <c r="AM141">
        <v>17</v>
      </c>
      <c r="AN141" s="4"/>
    </row>
    <row r="142" spans="1:40" x14ac:dyDescent="0.3">
      <c r="A142">
        <v>10176</v>
      </c>
      <c r="B142" t="s">
        <v>349</v>
      </c>
      <c r="C142">
        <v>1</v>
      </c>
      <c r="D142">
        <v>1</v>
      </c>
      <c r="E142">
        <v>1</v>
      </c>
      <c r="F142">
        <v>1</v>
      </c>
      <c r="G142">
        <v>5</v>
      </c>
      <c r="H142">
        <v>3</v>
      </c>
      <c r="I142">
        <v>0</v>
      </c>
      <c r="J142">
        <v>63973</v>
      </c>
      <c r="K142">
        <v>0</v>
      </c>
      <c r="L142">
        <v>19</v>
      </c>
      <c r="M142" t="s">
        <v>326</v>
      </c>
      <c r="N142" t="s">
        <v>38</v>
      </c>
      <c r="O142">
        <v>1801</v>
      </c>
      <c r="P142" s="12">
        <v>29253</v>
      </c>
      <c r="Q142" s="4">
        <f t="shared" ca="1" si="2"/>
        <v>44</v>
      </c>
      <c r="S142" t="s">
        <v>65</v>
      </c>
      <c r="T142" t="s">
        <v>40</v>
      </c>
      <c r="U142" t="s">
        <v>41</v>
      </c>
      <c r="V142" t="s">
        <v>53</v>
      </c>
      <c r="W142" t="s">
        <v>115</v>
      </c>
      <c r="X142" s="3">
        <v>40817</v>
      </c>
      <c r="AA142" t="s">
        <v>44</v>
      </c>
      <c r="AB142" t="s">
        <v>45</v>
      </c>
      <c r="AC142" t="s">
        <v>71</v>
      </c>
      <c r="AD142" t="s">
        <v>230</v>
      </c>
      <c r="AE142">
        <v>12</v>
      </c>
      <c r="AF142" t="s">
        <v>48</v>
      </c>
      <c r="AG142" t="s">
        <v>49</v>
      </c>
      <c r="AH142">
        <v>3.38</v>
      </c>
      <c r="AI142">
        <v>3</v>
      </c>
      <c r="AJ142">
        <v>0</v>
      </c>
      <c r="AK142" s="3">
        <v>43486</v>
      </c>
      <c r="AL142">
        <v>0</v>
      </c>
      <c r="AM142">
        <v>17</v>
      </c>
      <c r="AN142" s="4"/>
    </row>
    <row r="143" spans="1:40" x14ac:dyDescent="0.3">
      <c r="A143">
        <v>10211</v>
      </c>
      <c r="B143" t="s">
        <v>378</v>
      </c>
      <c r="C143">
        <v>1</v>
      </c>
      <c r="D143">
        <v>1</v>
      </c>
      <c r="E143">
        <v>0</v>
      </c>
      <c r="F143">
        <v>1</v>
      </c>
      <c r="G143">
        <v>5</v>
      </c>
      <c r="H143">
        <v>3</v>
      </c>
      <c r="I143">
        <v>0</v>
      </c>
      <c r="J143">
        <v>62514</v>
      </c>
      <c r="K143">
        <v>0</v>
      </c>
      <c r="L143">
        <v>19</v>
      </c>
      <c r="M143" t="s">
        <v>326</v>
      </c>
      <c r="N143" t="s">
        <v>38</v>
      </c>
      <c r="O143">
        <v>1749</v>
      </c>
      <c r="P143" s="12">
        <v>26930</v>
      </c>
      <c r="Q143" s="4">
        <f t="shared" ca="1" si="2"/>
        <v>51</v>
      </c>
      <c r="S143" t="s">
        <v>39</v>
      </c>
      <c r="T143" t="s">
        <v>40</v>
      </c>
      <c r="U143" t="s">
        <v>41</v>
      </c>
      <c r="V143" t="s">
        <v>53</v>
      </c>
      <c r="W143" t="s">
        <v>43</v>
      </c>
      <c r="X143" s="3" t="s">
        <v>284</v>
      </c>
      <c r="AA143" t="s">
        <v>44</v>
      </c>
      <c r="AB143" t="s">
        <v>45</v>
      </c>
      <c r="AC143" t="s">
        <v>71</v>
      </c>
      <c r="AD143" t="s">
        <v>311</v>
      </c>
      <c r="AE143">
        <v>19</v>
      </c>
      <c r="AF143" t="s">
        <v>107</v>
      </c>
      <c r="AG143" t="s">
        <v>49</v>
      </c>
      <c r="AH143">
        <v>2.9</v>
      </c>
      <c r="AI143">
        <v>3</v>
      </c>
      <c r="AJ143">
        <v>0</v>
      </c>
      <c r="AK143" s="3">
        <v>43486</v>
      </c>
      <c r="AL143">
        <v>0</v>
      </c>
      <c r="AM143">
        <v>6</v>
      </c>
      <c r="AN143" s="4"/>
    </row>
    <row r="144" spans="1:40" x14ac:dyDescent="0.3">
      <c r="A144">
        <v>10077</v>
      </c>
      <c r="B144" t="s">
        <v>382</v>
      </c>
      <c r="C144">
        <v>1</v>
      </c>
      <c r="D144">
        <v>1</v>
      </c>
      <c r="E144">
        <v>0</v>
      </c>
      <c r="F144">
        <v>2</v>
      </c>
      <c r="G144">
        <v>5</v>
      </c>
      <c r="H144">
        <v>3</v>
      </c>
      <c r="I144">
        <v>0</v>
      </c>
      <c r="J144">
        <v>62385</v>
      </c>
      <c r="K144">
        <v>0</v>
      </c>
      <c r="L144">
        <v>20</v>
      </c>
      <c r="M144" t="s">
        <v>209</v>
      </c>
      <c r="N144" t="s">
        <v>38</v>
      </c>
      <c r="O144">
        <v>2324</v>
      </c>
      <c r="P144" s="12">
        <v>27997</v>
      </c>
      <c r="Q144" s="4">
        <f t="shared" ca="1" si="2"/>
        <v>48</v>
      </c>
      <c r="S144" t="s">
        <v>39</v>
      </c>
      <c r="T144" t="s">
        <v>40</v>
      </c>
      <c r="U144" t="s">
        <v>41</v>
      </c>
      <c r="V144" t="s">
        <v>53</v>
      </c>
      <c r="W144" t="s">
        <v>43</v>
      </c>
      <c r="X144" s="3">
        <v>42679</v>
      </c>
      <c r="AA144" t="s">
        <v>44</v>
      </c>
      <c r="AB144" t="s">
        <v>45</v>
      </c>
      <c r="AC144" t="s">
        <v>71</v>
      </c>
      <c r="AD144" t="s">
        <v>250</v>
      </c>
      <c r="AF144" t="s">
        <v>62</v>
      </c>
      <c r="AG144" t="s">
        <v>49</v>
      </c>
      <c r="AH144">
        <v>5</v>
      </c>
      <c r="AI144">
        <v>3</v>
      </c>
      <c r="AJ144">
        <v>0</v>
      </c>
      <c r="AK144" s="3">
        <v>43486</v>
      </c>
      <c r="AL144">
        <v>0</v>
      </c>
      <c r="AM144">
        <v>4</v>
      </c>
      <c r="AN144" s="4"/>
    </row>
    <row r="145" spans="1:40" x14ac:dyDescent="0.3">
      <c r="A145">
        <v>10060</v>
      </c>
      <c r="B145" t="s">
        <v>413</v>
      </c>
      <c r="C145">
        <v>0</v>
      </c>
      <c r="D145">
        <v>3</v>
      </c>
      <c r="E145">
        <v>0</v>
      </c>
      <c r="F145">
        <v>1</v>
      </c>
      <c r="G145">
        <v>5</v>
      </c>
      <c r="H145">
        <v>3</v>
      </c>
      <c r="I145">
        <v>0</v>
      </c>
      <c r="J145">
        <v>60436</v>
      </c>
      <c r="K145">
        <v>0</v>
      </c>
      <c r="L145">
        <v>19</v>
      </c>
      <c r="M145" t="s">
        <v>326</v>
      </c>
      <c r="N145" t="s">
        <v>38</v>
      </c>
      <c r="O145">
        <v>2109</v>
      </c>
      <c r="P145" s="12">
        <v>23480</v>
      </c>
      <c r="Q145" s="4">
        <f t="shared" ca="1" si="2"/>
        <v>60</v>
      </c>
      <c r="S145" t="s">
        <v>39</v>
      </c>
      <c r="T145" t="s">
        <v>217</v>
      </c>
      <c r="U145" t="s">
        <v>41</v>
      </c>
      <c r="V145" t="s">
        <v>53</v>
      </c>
      <c r="W145" t="s">
        <v>43</v>
      </c>
      <c r="X145" s="3">
        <v>41791</v>
      </c>
      <c r="AA145" t="s">
        <v>44</v>
      </c>
      <c r="AB145" t="s">
        <v>45</v>
      </c>
      <c r="AC145" t="s">
        <v>71</v>
      </c>
      <c r="AD145" t="s">
        <v>247</v>
      </c>
      <c r="AE145">
        <v>18</v>
      </c>
      <c r="AF145" t="s">
        <v>62</v>
      </c>
      <c r="AG145" t="s">
        <v>49</v>
      </c>
      <c r="AH145">
        <v>5</v>
      </c>
      <c r="AI145">
        <v>5</v>
      </c>
      <c r="AJ145">
        <v>0</v>
      </c>
      <c r="AK145" s="3">
        <v>43486</v>
      </c>
      <c r="AL145">
        <v>0</v>
      </c>
      <c r="AM145">
        <v>9</v>
      </c>
      <c r="AN145" s="4"/>
    </row>
    <row r="146" spans="1:40" x14ac:dyDescent="0.3">
      <c r="A146">
        <v>10068</v>
      </c>
      <c r="B146" t="s">
        <v>475</v>
      </c>
      <c r="C146">
        <v>0</v>
      </c>
      <c r="D146">
        <v>0</v>
      </c>
      <c r="E146">
        <v>0</v>
      </c>
      <c r="F146">
        <v>1</v>
      </c>
      <c r="G146">
        <v>5</v>
      </c>
      <c r="H146">
        <v>3</v>
      </c>
      <c r="I146">
        <v>0</v>
      </c>
      <c r="J146">
        <v>55688</v>
      </c>
      <c r="K146">
        <v>0</v>
      </c>
      <c r="L146">
        <v>19</v>
      </c>
      <c r="M146" t="s">
        <v>326</v>
      </c>
      <c r="N146" t="s">
        <v>38</v>
      </c>
      <c r="O146">
        <v>2346</v>
      </c>
      <c r="P146" s="12">
        <v>28025</v>
      </c>
      <c r="Q146" s="4">
        <f t="shared" ca="1" si="2"/>
        <v>48</v>
      </c>
      <c r="S146" t="s">
        <v>39</v>
      </c>
      <c r="T146" t="s">
        <v>52</v>
      </c>
      <c r="U146" t="s">
        <v>41</v>
      </c>
      <c r="V146" t="s">
        <v>53</v>
      </c>
      <c r="W146" t="s">
        <v>43</v>
      </c>
      <c r="X146" s="3" t="s">
        <v>116</v>
      </c>
      <c r="AA146" t="s">
        <v>44</v>
      </c>
      <c r="AB146" t="s">
        <v>45</v>
      </c>
      <c r="AC146" t="s">
        <v>71</v>
      </c>
      <c r="AD146" t="s">
        <v>219</v>
      </c>
      <c r="AE146">
        <v>22</v>
      </c>
      <c r="AF146" t="s">
        <v>135</v>
      </c>
      <c r="AG146" t="s">
        <v>49</v>
      </c>
      <c r="AH146">
        <v>5</v>
      </c>
      <c r="AI146">
        <v>4</v>
      </c>
      <c r="AJ146">
        <v>0</v>
      </c>
      <c r="AK146" s="3">
        <v>43486</v>
      </c>
      <c r="AL146">
        <v>0</v>
      </c>
      <c r="AM146">
        <v>10</v>
      </c>
      <c r="AN146" s="4"/>
    </row>
    <row r="147" spans="1:40" x14ac:dyDescent="0.3">
      <c r="A147">
        <v>10200</v>
      </c>
      <c r="B147" t="s">
        <v>307</v>
      </c>
      <c r="C147">
        <v>0</v>
      </c>
      <c r="D147">
        <v>0</v>
      </c>
      <c r="E147">
        <v>1</v>
      </c>
      <c r="F147">
        <v>1</v>
      </c>
      <c r="G147">
        <v>6</v>
      </c>
      <c r="H147">
        <v>3</v>
      </c>
      <c r="I147">
        <v>0</v>
      </c>
      <c r="J147">
        <v>66808</v>
      </c>
      <c r="K147">
        <v>0</v>
      </c>
      <c r="L147">
        <v>3</v>
      </c>
      <c r="M147" t="s">
        <v>221</v>
      </c>
      <c r="N147" t="s">
        <v>165</v>
      </c>
      <c r="O147">
        <v>78207</v>
      </c>
      <c r="P147" s="12">
        <v>25878</v>
      </c>
      <c r="Q147" s="4">
        <f t="shared" ca="1" si="2"/>
        <v>53</v>
      </c>
      <c r="S147" t="s">
        <v>65</v>
      </c>
      <c r="T147" t="s">
        <v>52</v>
      </c>
      <c r="U147" t="s">
        <v>74</v>
      </c>
      <c r="V147" t="s">
        <v>53</v>
      </c>
      <c r="W147" t="s">
        <v>66</v>
      </c>
      <c r="X147" s="3" t="s">
        <v>249</v>
      </c>
      <c r="AA147" t="s">
        <v>44</v>
      </c>
      <c r="AB147" t="s">
        <v>45</v>
      </c>
      <c r="AC147" t="s">
        <v>61</v>
      </c>
      <c r="AD147" t="s">
        <v>228</v>
      </c>
      <c r="AE147">
        <v>21</v>
      </c>
      <c r="AF147" t="s">
        <v>56</v>
      </c>
      <c r="AG147" t="s">
        <v>49</v>
      </c>
      <c r="AH147">
        <v>3</v>
      </c>
      <c r="AI147">
        <v>5</v>
      </c>
      <c r="AJ147">
        <v>0</v>
      </c>
      <c r="AK147" s="3">
        <v>43484</v>
      </c>
      <c r="AL147">
        <v>0</v>
      </c>
      <c r="AM147">
        <v>17</v>
      </c>
      <c r="AN147" s="4"/>
    </row>
    <row r="148" spans="1:40" x14ac:dyDescent="0.3">
      <c r="A148">
        <v>10201</v>
      </c>
      <c r="B148" t="s">
        <v>278</v>
      </c>
      <c r="C148">
        <v>0</v>
      </c>
      <c r="D148">
        <v>0</v>
      </c>
      <c r="E148">
        <v>0</v>
      </c>
      <c r="F148">
        <v>2</v>
      </c>
      <c r="G148">
        <v>5</v>
      </c>
      <c r="H148">
        <v>3</v>
      </c>
      <c r="I148">
        <v>0</v>
      </c>
      <c r="J148">
        <v>69340</v>
      </c>
      <c r="K148">
        <v>0</v>
      </c>
      <c r="L148">
        <v>20</v>
      </c>
      <c r="M148" t="s">
        <v>209</v>
      </c>
      <c r="N148" t="s">
        <v>38</v>
      </c>
      <c r="O148">
        <v>2021</v>
      </c>
      <c r="P148" s="12">
        <v>30989</v>
      </c>
      <c r="Q148" s="4">
        <f t="shared" ca="1" si="2"/>
        <v>39</v>
      </c>
      <c r="S148" t="s">
        <v>39</v>
      </c>
      <c r="T148" t="s">
        <v>52</v>
      </c>
      <c r="U148" t="s">
        <v>41</v>
      </c>
      <c r="V148" t="s">
        <v>53</v>
      </c>
      <c r="W148" t="s">
        <v>43</v>
      </c>
      <c r="X148" s="3">
        <v>42527</v>
      </c>
      <c r="AA148" t="s">
        <v>44</v>
      </c>
      <c r="AB148" t="s">
        <v>45</v>
      </c>
      <c r="AC148" t="s">
        <v>71</v>
      </c>
      <c r="AD148" t="s">
        <v>233</v>
      </c>
      <c r="AE148">
        <v>16</v>
      </c>
      <c r="AF148" t="s">
        <v>62</v>
      </c>
      <c r="AG148" t="s">
        <v>49</v>
      </c>
      <c r="AH148">
        <v>3</v>
      </c>
      <c r="AI148">
        <v>5</v>
      </c>
      <c r="AJ148">
        <v>0</v>
      </c>
      <c r="AK148" s="3">
        <v>43483</v>
      </c>
      <c r="AL148">
        <v>0</v>
      </c>
      <c r="AM148">
        <v>4</v>
      </c>
      <c r="AN148" s="4"/>
    </row>
    <row r="149" spans="1:40" x14ac:dyDescent="0.3">
      <c r="A149">
        <v>10147</v>
      </c>
      <c r="B149" t="s">
        <v>371</v>
      </c>
      <c r="C149">
        <v>0</v>
      </c>
      <c r="D149">
        <v>0</v>
      </c>
      <c r="E149">
        <v>1</v>
      </c>
      <c r="F149">
        <v>1</v>
      </c>
      <c r="G149">
        <v>1</v>
      </c>
      <c r="H149">
        <v>3</v>
      </c>
      <c r="I149">
        <v>0</v>
      </c>
      <c r="J149">
        <v>63003</v>
      </c>
      <c r="K149">
        <v>0</v>
      </c>
      <c r="L149">
        <v>1</v>
      </c>
      <c r="M149" t="s">
        <v>341</v>
      </c>
      <c r="N149" t="s">
        <v>38</v>
      </c>
      <c r="O149">
        <v>2703</v>
      </c>
      <c r="P149" s="12">
        <v>31421</v>
      </c>
      <c r="Q149" s="4">
        <f t="shared" ca="1" si="2"/>
        <v>38</v>
      </c>
      <c r="S149" t="s">
        <v>65</v>
      </c>
      <c r="T149" t="s">
        <v>52</v>
      </c>
      <c r="U149" t="s">
        <v>41</v>
      </c>
      <c r="V149" t="s">
        <v>53</v>
      </c>
      <c r="W149" t="s">
        <v>43</v>
      </c>
      <c r="X149" s="3" t="s">
        <v>272</v>
      </c>
      <c r="AA149" t="s">
        <v>44</v>
      </c>
      <c r="AB149" t="s">
        <v>45</v>
      </c>
      <c r="AC149" t="s">
        <v>120</v>
      </c>
      <c r="AD149" t="s">
        <v>121</v>
      </c>
      <c r="AE149">
        <v>1</v>
      </c>
      <c r="AF149" t="s">
        <v>48</v>
      </c>
      <c r="AG149" t="s">
        <v>49</v>
      </c>
      <c r="AH149">
        <v>3.9</v>
      </c>
      <c r="AI149">
        <v>5</v>
      </c>
      <c r="AJ149">
        <v>5</v>
      </c>
      <c r="AK149" s="3">
        <v>43483</v>
      </c>
      <c r="AL149">
        <v>0</v>
      </c>
      <c r="AM149">
        <v>9</v>
      </c>
      <c r="AN149" s="4"/>
    </row>
    <row r="150" spans="1:40" x14ac:dyDescent="0.3">
      <c r="A150">
        <v>10284</v>
      </c>
      <c r="B150" t="s">
        <v>395</v>
      </c>
      <c r="C150">
        <v>1</v>
      </c>
      <c r="D150">
        <v>1</v>
      </c>
      <c r="E150">
        <v>0</v>
      </c>
      <c r="F150">
        <v>1</v>
      </c>
      <c r="G150">
        <v>5</v>
      </c>
      <c r="H150">
        <v>2</v>
      </c>
      <c r="I150">
        <v>0</v>
      </c>
      <c r="J150">
        <v>61584</v>
      </c>
      <c r="K150">
        <v>0</v>
      </c>
      <c r="L150">
        <v>19</v>
      </c>
      <c r="M150" t="s">
        <v>326</v>
      </c>
      <c r="N150" t="s">
        <v>38</v>
      </c>
      <c r="O150">
        <v>2351</v>
      </c>
      <c r="P150" s="12">
        <v>28533</v>
      </c>
      <c r="Q150" s="4">
        <f t="shared" ca="1" si="2"/>
        <v>46</v>
      </c>
      <c r="S150" t="s">
        <v>39</v>
      </c>
      <c r="T150" t="s">
        <v>40</v>
      </c>
      <c r="U150" t="s">
        <v>41</v>
      </c>
      <c r="V150" t="s">
        <v>53</v>
      </c>
      <c r="W150" t="s">
        <v>66</v>
      </c>
      <c r="X150" s="3">
        <v>41456</v>
      </c>
      <c r="AA150" t="s">
        <v>44</v>
      </c>
      <c r="AB150" t="s">
        <v>45</v>
      </c>
      <c r="AC150" t="s">
        <v>71</v>
      </c>
      <c r="AD150" t="s">
        <v>230</v>
      </c>
      <c r="AE150">
        <v>12</v>
      </c>
      <c r="AF150" t="s">
        <v>48</v>
      </c>
      <c r="AG150" t="s">
        <v>77</v>
      </c>
      <c r="AH150">
        <v>3.88</v>
      </c>
      <c r="AI150">
        <v>4</v>
      </c>
      <c r="AJ150">
        <v>0</v>
      </c>
      <c r="AK150" s="3">
        <v>43483</v>
      </c>
      <c r="AL150">
        <v>0</v>
      </c>
      <c r="AM150">
        <v>6</v>
      </c>
      <c r="AN150" s="4"/>
    </row>
    <row r="151" spans="1:40" x14ac:dyDescent="0.3">
      <c r="A151">
        <v>10253</v>
      </c>
      <c r="B151" t="s">
        <v>471</v>
      </c>
      <c r="C151">
        <v>0</v>
      </c>
      <c r="D151">
        <v>0</v>
      </c>
      <c r="E151">
        <v>1</v>
      </c>
      <c r="F151">
        <v>1</v>
      </c>
      <c r="G151">
        <v>6</v>
      </c>
      <c r="H151">
        <v>3</v>
      </c>
      <c r="I151">
        <v>0</v>
      </c>
      <c r="J151">
        <v>55875</v>
      </c>
      <c r="K151">
        <v>0</v>
      </c>
      <c r="L151">
        <v>3</v>
      </c>
      <c r="M151" t="s">
        <v>221</v>
      </c>
      <c r="N151" t="s">
        <v>472</v>
      </c>
      <c r="O151">
        <v>4063</v>
      </c>
      <c r="P151" s="12">
        <v>32819</v>
      </c>
      <c r="Q151" s="4">
        <f t="shared" ca="1" si="2"/>
        <v>34</v>
      </c>
      <c r="S151" t="s">
        <v>65</v>
      </c>
      <c r="T151" t="s">
        <v>52</v>
      </c>
      <c r="U151" t="s">
        <v>41</v>
      </c>
      <c r="V151" t="s">
        <v>53</v>
      </c>
      <c r="W151" t="s">
        <v>115</v>
      </c>
      <c r="X151" s="3">
        <v>41032</v>
      </c>
      <c r="AA151" t="s">
        <v>44</v>
      </c>
      <c r="AB151" t="s">
        <v>45</v>
      </c>
      <c r="AC151" t="s">
        <v>61</v>
      </c>
      <c r="AD151" t="s">
        <v>223</v>
      </c>
      <c r="AE151">
        <v>17</v>
      </c>
      <c r="AF151" t="s">
        <v>198</v>
      </c>
      <c r="AG151" t="s">
        <v>49</v>
      </c>
      <c r="AH151">
        <v>4.5</v>
      </c>
      <c r="AI151">
        <v>4</v>
      </c>
      <c r="AJ151">
        <v>0</v>
      </c>
      <c r="AK151" s="3">
        <v>43483</v>
      </c>
      <c r="AL151">
        <v>0</v>
      </c>
      <c r="AM151">
        <v>11</v>
      </c>
      <c r="AN151" s="4"/>
    </row>
    <row r="152" spans="1:40" x14ac:dyDescent="0.3">
      <c r="A152">
        <v>10089</v>
      </c>
      <c r="B152" t="s">
        <v>36</v>
      </c>
      <c r="C152">
        <v>1</v>
      </c>
      <c r="D152">
        <v>1</v>
      </c>
      <c r="E152">
        <v>0</v>
      </c>
      <c r="F152">
        <v>1</v>
      </c>
      <c r="G152">
        <v>2</v>
      </c>
      <c r="H152">
        <v>3</v>
      </c>
      <c r="I152">
        <v>0</v>
      </c>
      <c r="J152">
        <v>250000</v>
      </c>
      <c r="K152">
        <v>0</v>
      </c>
      <c r="L152">
        <v>16</v>
      </c>
      <c r="M152" t="s">
        <v>37</v>
      </c>
      <c r="N152" t="s">
        <v>38</v>
      </c>
      <c r="O152">
        <v>1902</v>
      </c>
      <c r="P152" s="12">
        <v>19988</v>
      </c>
      <c r="Q152" s="4">
        <f t="shared" ca="1" si="2"/>
        <v>70</v>
      </c>
      <c r="S152" t="s">
        <v>39</v>
      </c>
      <c r="T152" t="s">
        <v>40</v>
      </c>
      <c r="U152" t="s">
        <v>41</v>
      </c>
      <c r="V152" t="s">
        <v>42</v>
      </c>
      <c r="W152" t="s">
        <v>43</v>
      </c>
      <c r="X152" s="3">
        <v>40946</v>
      </c>
      <c r="AA152" t="s">
        <v>44</v>
      </c>
      <c r="AB152" t="s">
        <v>45</v>
      </c>
      <c r="AC152" t="s">
        <v>46</v>
      </c>
      <c r="AD152" t="s">
        <v>47</v>
      </c>
      <c r="AE152">
        <v>9</v>
      </c>
      <c r="AF152" t="s">
        <v>48</v>
      </c>
      <c r="AG152" t="s">
        <v>49</v>
      </c>
      <c r="AH152">
        <v>4.83</v>
      </c>
      <c r="AI152">
        <v>3</v>
      </c>
      <c r="AJ152">
        <v>0</v>
      </c>
      <c r="AK152" s="3">
        <v>43482</v>
      </c>
      <c r="AL152">
        <v>0</v>
      </c>
      <c r="AM152">
        <v>10</v>
      </c>
      <c r="AN152" s="4"/>
    </row>
    <row r="153" spans="1:40" x14ac:dyDescent="0.3">
      <c r="A153">
        <v>10165</v>
      </c>
      <c r="B153" t="s">
        <v>260</v>
      </c>
      <c r="C153">
        <v>0</v>
      </c>
      <c r="D153">
        <v>0</v>
      </c>
      <c r="E153">
        <v>1</v>
      </c>
      <c r="F153">
        <v>1</v>
      </c>
      <c r="G153">
        <v>6</v>
      </c>
      <c r="H153">
        <v>3</v>
      </c>
      <c r="I153">
        <v>1</v>
      </c>
      <c r="J153">
        <v>71339</v>
      </c>
      <c r="K153">
        <v>0</v>
      </c>
      <c r="L153">
        <v>3</v>
      </c>
      <c r="M153" t="s">
        <v>221</v>
      </c>
      <c r="N153" t="s">
        <v>261</v>
      </c>
      <c r="O153">
        <v>10171</v>
      </c>
      <c r="P153" s="12">
        <v>25258</v>
      </c>
      <c r="Q153" s="4">
        <f t="shared" ca="1" si="2"/>
        <v>55</v>
      </c>
      <c r="S153" t="s">
        <v>65</v>
      </c>
      <c r="T153" t="s">
        <v>52</v>
      </c>
      <c r="U153" t="s">
        <v>41</v>
      </c>
      <c r="V153" t="s">
        <v>42</v>
      </c>
      <c r="W153" t="s">
        <v>66</v>
      </c>
      <c r="X153" s="3">
        <v>40727</v>
      </c>
      <c r="AA153" t="s">
        <v>44</v>
      </c>
      <c r="AB153" t="s">
        <v>45</v>
      </c>
      <c r="AC153" t="s">
        <v>61</v>
      </c>
      <c r="AD153" t="s">
        <v>223</v>
      </c>
      <c r="AE153">
        <v>17</v>
      </c>
      <c r="AF153" t="s">
        <v>76</v>
      </c>
      <c r="AG153" t="s">
        <v>49</v>
      </c>
      <c r="AH153">
        <v>3.65</v>
      </c>
      <c r="AI153">
        <v>5</v>
      </c>
      <c r="AJ153">
        <v>0</v>
      </c>
      <c r="AK153" s="3">
        <v>43482</v>
      </c>
      <c r="AL153">
        <v>0</v>
      </c>
      <c r="AM153">
        <v>20</v>
      </c>
      <c r="AN153" s="4"/>
    </row>
    <row r="154" spans="1:40" x14ac:dyDescent="0.3">
      <c r="A154">
        <v>10038</v>
      </c>
      <c r="B154" t="s">
        <v>340</v>
      </c>
      <c r="C154">
        <v>0</v>
      </c>
      <c r="D154">
        <v>2</v>
      </c>
      <c r="E154">
        <v>1</v>
      </c>
      <c r="F154">
        <v>1</v>
      </c>
      <c r="G154">
        <v>1</v>
      </c>
      <c r="H154">
        <v>3</v>
      </c>
      <c r="I154">
        <v>0</v>
      </c>
      <c r="J154">
        <v>64520</v>
      </c>
      <c r="K154">
        <v>0</v>
      </c>
      <c r="L154">
        <v>1</v>
      </c>
      <c r="M154" t="s">
        <v>341</v>
      </c>
      <c r="N154" t="s">
        <v>38</v>
      </c>
      <c r="O154">
        <v>1460</v>
      </c>
      <c r="P154" s="12">
        <v>30778</v>
      </c>
      <c r="Q154" s="4">
        <f t="shared" ca="1" si="2"/>
        <v>40</v>
      </c>
      <c r="S154" t="s">
        <v>65</v>
      </c>
      <c r="T154" t="s">
        <v>83</v>
      </c>
      <c r="U154" t="s">
        <v>41</v>
      </c>
      <c r="V154" t="s">
        <v>53</v>
      </c>
      <c r="W154" t="s">
        <v>66</v>
      </c>
      <c r="X154" s="3">
        <v>41791</v>
      </c>
      <c r="AA154" t="s">
        <v>44</v>
      </c>
      <c r="AB154" t="s">
        <v>45</v>
      </c>
      <c r="AC154" t="s">
        <v>120</v>
      </c>
      <c r="AD154" t="s">
        <v>121</v>
      </c>
      <c r="AE154">
        <v>1</v>
      </c>
      <c r="AF154" t="s">
        <v>198</v>
      </c>
      <c r="AG154" t="s">
        <v>49</v>
      </c>
      <c r="AH154">
        <v>5</v>
      </c>
      <c r="AI154">
        <v>4</v>
      </c>
      <c r="AJ154">
        <v>4</v>
      </c>
      <c r="AK154" s="3">
        <v>43482</v>
      </c>
      <c r="AL154">
        <v>0</v>
      </c>
      <c r="AM154">
        <v>3</v>
      </c>
      <c r="AN154" s="4"/>
    </row>
    <row r="155" spans="1:40" x14ac:dyDescent="0.3">
      <c r="A155">
        <v>10254</v>
      </c>
      <c r="B155" t="s">
        <v>361</v>
      </c>
      <c r="C155">
        <v>0</v>
      </c>
      <c r="D155">
        <v>2</v>
      </c>
      <c r="E155">
        <v>0</v>
      </c>
      <c r="F155">
        <v>1</v>
      </c>
      <c r="G155">
        <v>5</v>
      </c>
      <c r="H155">
        <v>3</v>
      </c>
      <c r="I155">
        <v>0</v>
      </c>
      <c r="J155">
        <v>63430</v>
      </c>
      <c r="K155">
        <v>0</v>
      </c>
      <c r="L155">
        <v>19</v>
      </c>
      <c r="M155" t="s">
        <v>326</v>
      </c>
      <c r="N155" t="s">
        <v>38</v>
      </c>
      <c r="O155">
        <v>2453</v>
      </c>
      <c r="P155" s="12">
        <v>30870</v>
      </c>
      <c r="Q155" s="4">
        <f t="shared" ca="1" si="2"/>
        <v>40</v>
      </c>
      <c r="S155" t="s">
        <v>39</v>
      </c>
      <c r="T155" t="s">
        <v>83</v>
      </c>
      <c r="U155" t="s">
        <v>41</v>
      </c>
      <c r="V155" t="s">
        <v>53</v>
      </c>
      <c r="W155" t="s">
        <v>43</v>
      </c>
      <c r="X155" s="3">
        <v>41278</v>
      </c>
      <c r="AA155" t="s">
        <v>44</v>
      </c>
      <c r="AB155" t="s">
        <v>45</v>
      </c>
      <c r="AC155" t="s">
        <v>71</v>
      </c>
      <c r="AD155" t="s">
        <v>233</v>
      </c>
      <c r="AE155">
        <v>16</v>
      </c>
      <c r="AF155" t="s">
        <v>62</v>
      </c>
      <c r="AG155" t="s">
        <v>49</v>
      </c>
      <c r="AH155">
        <v>4.4000000000000004</v>
      </c>
      <c r="AI155">
        <v>4</v>
      </c>
      <c r="AJ155">
        <v>0</v>
      </c>
      <c r="AK155" s="3">
        <v>43482</v>
      </c>
      <c r="AL155">
        <v>0</v>
      </c>
      <c r="AM155">
        <v>18</v>
      </c>
      <c r="AN155" s="4"/>
    </row>
    <row r="156" spans="1:40" x14ac:dyDescent="0.3">
      <c r="A156">
        <v>10026</v>
      </c>
      <c r="B156" t="s">
        <v>379</v>
      </c>
      <c r="C156">
        <v>0</v>
      </c>
      <c r="D156">
        <v>0</v>
      </c>
      <c r="E156">
        <v>1</v>
      </c>
      <c r="F156">
        <v>1</v>
      </c>
      <c r="G156">
        <v>5</v>
      </c>
      <c r="H156">
        <v>4</v>
      </c>
      <c r="I156">
        <v>0</v>
      </c>
      <c r="J156">
        <v>62506</v>
      </c>
      <c r="K156">
        <v>0</v>
      </c>
      <c r="L156">
        <v>19</v>
      </c>
      <c r="M156" t="s">
        <v>326</v>
      </c>
      <c r="N156" t="s">
        <v>38</v>
      </c>
      <c r="O156">
        <v>1960</v>
      </c>
      <c r="P156" s="12">
        <v>30507</v>
      </c>
      <c r="Q156" s="4">
        <f t="shared" ca="1" si="2"/>
        <v>41</v>
      </c>
      <c r="S156" t="s">
        <v>65</v>
      </c>
      <c r="T156" t="s">
        <v>52</v>
      </c>
      <c r="U156" t="s">
        <v>41</v>
      </c>
      <c r="V156" t="s">
        <v>53</v>
      </c>
      <c r="W156" t="s">
        <v>43</v>
      </c>
      <c r="X156" s="3">
        <v>40670</v>
      </c>
      <c r="AA156" t="s">
        <v>44</v>
      </c>
      <c r="AB156" t="s">
        <v>45</v>
      </c>
      <c r="AC156" t="s">
        <v>71</v>
      </c>
      <c r="AD156" t="s">
        <v>219</v>
      </c>
      <c r="AE156">
        <v>22</v>
      </c>
      <c r="AF156" t="s">
        <v>62</v>
      </c>
      <c r="AG156" t="s">
        <v>57</v>
      </c>
      <c r="AH156">
        <v>4.5999999999999996</v>
      </c>
      <c r="AI156">
        <v>5</v>
      </c>
      <c r="AJ156">
        <v>0</v>
      </c>
      <c r="AK156" s="3">
        <v>43482</v>
      </c>
      <c r="AL156">
        <v>0</v>
      </c>
      <c r="AM156">
        <v>1</v>
      </c>
      <c r="AN156" s="4">
        <f ca="1">COUNT(A156:AM156)</f>
        <v>22</v>
      </c>
    </row>
    <row r="157" spans="1:40" x14ac:dyDescent="0.3">
      <c r="A157">
        <v>10227</v>
      </c>
      <c r="B157" t="s">
        <v>405</v>
      </c>
      <c r="C157">
        <v>0</v>
      </c>
      <c r="D157">
        <v>0</v>
      </c>
      <c r="E157">
        <v>0</v>
      </c>
      <c r="F157">
        <v>1</v>
      </c>
      <c r="G157">
        <v>5</v>
      </c>
      <c r="H157">
        <v>3</v>
      </c>
      <c r="I157">
        <v>0</v>
      </c>
      <c r="J157">
        <v>61242</v>
      </c>
      <c r="K157">
        <v>0</v>
      </c>
      <c r="L157">
        <v>19</v>
      </c>
      <c r="M157" t="s">
        <v>326</v>
      </c>
      <c r="N157" t="s">
        <v>38</v>
      </c>
      <c r="O157">
        <v>2081</v>
      </c>
      <c r="P157" s="12">
        <v>26612</v>
      </c>
      <c r="Q157" s="4">
        <f t="shared" ca="1" si="2"/>
        <v>51</v>
      </c>
      <c r="S157" t="s">
        <v>39</v>
      </c>
      <c r="T157" t="s">
        <v>52</v>
      </c>
      <c r="U157" t="s">
        <v>41</v>
      </c>
      <c r="V157" t="s">
        <v>53</v>
      </c>
      <c r="W157" t="s">
        <v>66</v>
      </c>
      <c r="X157" s="3">
        <v>41040</v>
      </c>
      <c r="AA157" t="s">
        <v>44</v>
      </c>
      <c r="AB157" t="s">
        <v>45</v>
      </c>
      <c r="AC157" t="s">
        <v>71</v>
      </c>
      <c r="AD157" t="s">
        <v>306</v>
      </c>
      <c r="AE157">
        <v>14</v>
      </c>
      <c r="AF157" t="s">
        <v>62</v>
      </c>
      <c r="AG157" t="s">
        <v>49</v>
      </c>
      <c r="AH157">
        <v>4.0999999999999996</v>
      </c>
      <c r="AI157">
        <v>3</v>
      </c>
      <c r="AJ157">
        <v>0</v>
      </c>
      <c r="AK157" s="3">
        <v>43482</v>
      </c>
      <c r="AL157">
        <v>0</v>
      </c>
      <c r="AM157">
        <v>7</v>
      </c>
      <c r="AN157" s="4"/>
    </row>
    <row r="158" spans="1:40" x14ac:dyDescent="0.3">
      <c r="A158">
        <v>10307</v>
      </c>
      <c r="B158" t="s">
        <v>449</v>
      </c>
      <c r="C158">
        <v>1</v>
      </c>
      <c r="D158">
        <v>1</v>
      </c>
      <c r="E158">
        <v>1</v>
      </c>
      <c r="F158">
        <v>1</v>
      </c>
      <c r="G158">
        <v>6</v>
      </c>
      <c r="H158">
        <v>1</v>
      </c>
      <c r="I158">
        <v>0</v>
      </c>
      <c r="J158">
        <v>58273</v>
      </c>
      <c r="K158">
        <v>0</v>
      </c>
      <c r="L158">
        <v>3</v>
      </c>
      <c r="M158" t="s">
        <v>221</v>
      </c>
      <c r="N158" t="s">
        <v>450</v>
      </c>
      <c r="O158">
        <v>89139</v>
      </c>
      <c r="P158" s="12">
        <v>27277</v>
      </c>
      <c r="Q158" s="4">
        <f t="shared" ca="1" si="2"/>
        <v>50</v>
      </c>
      <c r="S158" t="s">
        <v>65</v>
      </c>
      <c r="T158" t="s">
        <v>40</v>
      </c>
      <c r="U158" t="s">
        <v>41</v>
      </c>
      <c r="V158" t="s">
        <v>53</v>
      </c>
      <c r="W158" t="s">
        <v>43</v>
      </c>
      <c r="X158" s="3">
        <v>41978</v>
      </c>
      <c r="AA158" t="s">
        <v>44</v>
      </c>
      <c r="AB158" t="s">
        <v>45</v>
      </c>
      <c r="AC158" t="s">
        <v>61</v>
      </c>
      <c r="AD158" t="s">
        <v>228</v>
      </c>
      <c r="AE158">
        <v>21</v>
      </c>
      <c r="AF158" t="s">
        <v>198</v>
      </c>
      <c r="AG158" t="s">
        <v>275</v>
      </c>
      <c r="AH158">
        <v>1.81</v>
      </c>
      <c r="AI158">
        <v>2</v>
      </c>
      <c r="AJ158">
        <v>0</v>
      </c>
      <c r="AK158" s="3">
        <v>43482</v>
      </c>
      <c r="AL158">
        <v>3</v>
      </c>
      <c r="AM158">
        <v>5</v>
      </c>
      <c r="AN158" s="4"/>
    </row>
    <row r="159" spans="1:40" x14ac:dyDescent="0.3">
      <c r="A159">
        <v>10205</v>
      </c>
      <c r="B159" t="s">
        <v>455</v>
      </c>
      <c r="C159">
        <v>1</v>
      </c>
      <c r="D159">
        <v>1</v>
      </c>
      <c r="E159">
        <v>0</v>
      </c>
      <c r="F159">
        <v>1</v>
      </c>
      <c r="G159">
        <v>6</v>
      </c>
      <c r="H159">
        <v>3</v>
      </c>
      <c r="I159">
        <v>0</v>
      </c>
      <c r="J159">
        <v>57859</v>
      </c>
      <c r="K159">
        <v>0</v>
      </c>
      <c r="L159">
        <v>3</v>
      </c>
      <c r="M159" t="s">
        <v>221</v>
      </c>
      <c r="N159" t="s">
        <v>456</v>
      </c>
      <c r="O159">
        <v>85006</v>
      </c>
      <c r="P159" s="12">
        <v>33381</v>
      </c>
      <c r="Q159" s="4">
        <f t="shared" ca="1" si="2"/>
        <v>33</v>
      </c>
      <c r="S159" t="s">
        <v>39</v>
      </c>
      <c r="T159" t="s">
        <v>40</v>
      </c>
      <c r="U159" t="s">
        <v>41</v>
      </c>
      <c r="V159" t="s">
        <v>53</v>
      </c>
      <c r="W159" t="s">
        <v>257</v>
      </c>
      <c r="X159" s="3">
        <v>40670</v>
      </c>
      <c r="AA159" t="s">
        <v>44</v>
      </c>
      <c r="AB159" t="s">
        <v>45</v>
      </c>
      <c r="AC159" t="s">
        <v>61</v>
      </c>
      <c r="AD159" t="s">
        <v>223</v>
      </c>
      <c r="AE159">
        <v>17</v>
      </c>
      <c r="AF159" t="s">
        <v>48</v>
      </c>
      <c r="AG159" t="s">
        <v>49</v>
      </c>
      <c r="AH159">
        <v>2.81</v>
      </c>
      <c r="AI159">
        <v>3</v>
      </c>
      <c r="AJ159">
        <v>0</v>
      </c>
      <c r="AK159" s="3">
        <v>43482</v>
      </c>
      <c r="AL159">
        <v>0</v>
      </c>
      <c r="AM159">
        <v>16</v>
      </c>
      <c r="AN159" s="4"/>
    </row>
    <row r="160" spans="1:40" x14ac:dyDescent="0.3">
      <c r="A160">
        <v>10291</v>
      </c>
      <c r="B160" t="s">
        <v>234</v>
      </c>
      <c r="C160">
        <v>0</v>
      </c>
      <c r="D160">
        <v>2</v>
      </c>
      <c r="E160">
        <v>1</v>
      </c>
      <c r="F160">
        <v>1</v>
      </c>
      <c r="G160">
        <v>6</v>
      </c>
      <c r="H160">
        <v>2</v>
      </c>
      <c r="I160">
        <v>1</v>
      </c>
      <c r="J160">
        <v>72992</v>
      </c>
      <c r="K160">
        <v>0</v>
      </c>
      <c r="L160">
        <v>21</v>
      </c>
      <c r="M160" t="s">
        <v>235</v>
      </c>
      <c r="N160" t="s">
        <v>38</v>
      </c>
      <c r="O160">
        <v>1886</v>
      </c>
      <c r="P160" s="12">
        <v>30910</v>
      </c>
      <c r="Q160" s="4">
        <f t="shared" ca="1" si="2"/>
        <v>40</v>
      </c>
      <c r="S160" t="s">
        <v>65</v>
      </c>
      <c r="T160" t="s">
        <v>83</v>
      </c>
      <c r="U160" t="s">
        <v>41</v>
      </c>
      <c r="V160" t="s">
        <v>53</v>
      </c>
      <c r="W160" t="s">
        <v>66</v>
      </c>
      <c r="X160" s="3" t="s">
        <v>236</v>
      </c>
      <c r="AA160" t="s">
        <v>44</v>
      </c>
      <c r="AB160" t="s">
        <v>45</v>
      </c>
      <c r="AC160" t="s">
        <v>61</v>
      </c>
      <c r="AD160" t="s">
        <v>237</v>
      </c>
      <c r="AE160">
        <v>15</v>
      </c>
      <c r="AF160" t="s">
        <v>76</v>
      </c>
      <c r="AG160" t="s">
        <v>77</v>
      </c>
      <c r="AH160">
        <v>2.4</v>
      </c>
      <c r="AI160">
        <v>4</v>
      </c>
      <c r="AJ160">
        <v>0</v>
      </c>
      <c r="AK160" s="3">
        <v>43481</v>
      </c>
      <c r="AL160">
        <v>2</v>
      </c>
      <c r="AM160">
        <v>16</v>
      </c>
      <c r="AN160" s="4"/>
    </row>
    <row r="161" spans="1:40" x14ac:dyDescent="0.3">
      <c r="A161">
        <v>10104</v>
      </c>
      <c r="B161" t="s">
        <v>308</v>
      </c>
      <c r="C161">
        <v>0</v>
      </c>
      <c r="D161">
        <v>0</v>
      </c>
      <c r="E161">
        <v>0</v>
      </c>
      <c r="F161">
        <v>1</v>
      </c>
      <c r="G161">
        <v>5</v>
      </c>
      <c r="H161">
        <v>3</v>
      </c>
      <c r="I161">
        <v>0</v>
      </c>
      <c r="J161">
        <v>66738</v>
      </c>
      <c r="K161">
        <v>0</v>
      </c>
      <c r="L161">
        <v>20</v>
      </c>
      <c r="M161" t="s">
        <v>209</v>
      </c>
      <c r="N161" t="s">
        <v>38</v>
      </c>
      <c r="O161">
        <v>1040</v>
      </c>
      <c r="P161" s="12">
        <v>31374</v>
      </c>
      <c r="Q161" s="4">
        <f t="shared" ca="1" si="2"/>
        <v>38</v>
      </c>
      <c r="S161" t="s">
        <v>39</v>
      </c>
      <c r="T161" t="s">
        <v>52</v>
      </c>
      <c r="U161" t="s">
        <v>41</v>
      </c>
      <c r="V161" t="s">
        <v>53</v>
      </c>
      <c r="W161" t="s">
        <v>43</v>
      </c>
      <c r="X161" s="3">
        <v>41923</v>
      </c>
      <c r="AA161" t="s">
        <v>44</v>
      </c>
      <c r="AB161" t="s">
        <v>45</v>
      </c>
      <c r="AC161" t="s">
        <v>71</v>
      </c>
      <c r="AD161" t="s">
        <v>233</v>
      </c>
      <c r="AE161">
        <v>16</v>
      </c>
      <c r="AF161" t="s">
        <v>48</v>
      </c>
      <c r="AG161" t="s">
        <v>49</v>
      </c>
      <c r="AH161">
        <v>4.53</v>
      </c>
      <c r="AI161">
        <v>5</v>
      </c>
      <c r="AJ161">
        <v>0</v>
      </c>
      <c r="AK161" s="3">
        <v>43481</v>
      </c>
      <c r="AL161">
        <v>0</v>
      </c>
      <c r="AM161">
        <v>5</v>
      </c>
      <c r="AN161" s="4"/>
    </row>
    <row r="162" spans="1:40" x14ac:dyDescent="0.3">
      <c r="A162">
        <v>10159</v>
      </c>
      <c r="B162" t="s">
        <v>526</v>
      </c>
      <c r="C162">
        <v>1</v>
      </c>
      <c r="D162">
        <v>1</v>
      </c>
      <c r="E162">
        <v>0</v>
      </c>
      <c r="F162">
        <v>1</v>
      </c>
      <c r="G162">
        <v>5</v>
      </c>
      <c r="H162">
        <v>3</v>
      </c>
      <c r="I162">
        <v>0</v>
      </c>
      <c r="J162">
        <v>51337</v>
      </c>
      <c r="K162">
        <v>0</v>
      </c>
      <c r="L162">
        <v>19</v>
      </c>
      <c r="M162" t="s">
        <v>326</v>
      </c>
      <c r="N162" t="s">
        <v>38</v>
      </c>
      <c r="O162">
        <v>2145</v>
      </c>
      <c r="P162" s="12">
        <v>32883</v>
      </c>
      <c r="Q162" s="4">
        <f t="shared" ca="1" si="2"/>
        <v>34</v>
      </c>
      <c r="S162" t="s">
        <v>39</v>
      </c>
      <c r="T162" t="s">
        <v>40</v>
      </c>
      <c r="U162" t="s">
        <v>41</v>
      </c>
      <c r="V162" t="s">
        <v>53</v>
      </c>
      <c r="W162" t="s">
        <v>66</v>
      </c>
      <c r="X162" s="3" t="s">
        <v>116</v>
      </c>
      <c r="AA162" t="s">
        <v>44</v>
      </c>
      <c r="AB162" t="s">
        <v>45</v>
      </c>
      <c r="AC162" t="s">
        <v>71</v>
      </c>
      <c r="AD162" t="s">
        <v>219</v>
      </c>
      <c r="AE162">
        <v>22</v>
      </c>
      <c r="AF162" t="s">
        <v>62</v>
      </c>
      <c r="AG162" t="s">
        <v>49</v>
      </c>
      <c r="AH162">
        <v>3.73</v>
      </c>
      <c r="AI162">
        <v>3</v>
      </c>
      <c r="AJ162">
        <v>0</v>
      </c>
      <c r="AK162" s="3">
        <v>43481</v>
      </c>
      <c r="AL162">
        <v>0</v>
      </c>
      <c r="AM162">
        <v>19</v>
      </c>
      <c r="AN162" s="4"/>
    </row>
    <row r="163" spans="1:40" x14ac:dyDescent="0.3">
      <c r="A163">
        <v>10108</v>
      </c>
      <c r="B163" t="s">
        <v>103</v>
      </c>
      <c r="C163">
        <v>1</v>
      </c>
      <c r="D163">
        <v>1</v>
      </c>
      <c r="E163">
        <v>1</v>
      </c>
      <c r="F163">
        <v>1</v>
      </c>
      <c r="G163">
        <v>3</v>
      </c>
      <c r="H163">
        <v>3</v>
      </c>
      <c r="I163">
        <v>0</v>
      </c>
      <c r="J163">
        <v>110929</v>
      </c>
      <c r="K163">
        <v>0</v>
      </c>
      <c r="L163">
        <v>5</v>
      </c>
      <c r="M163" t="s">
        <v>104</v>
      </c>
      <c r="N163" t="s">
        <v>38</v>
      </c>
      <c r="O163">
        <v>2045</v>
      </c>
      <c r="P163" s="12">
        <v>26544</v>
      </c>
      <c r="Q163" s="4">
        <f t="shared" ca="1" si="2"/>
        <v>52</v>
      </c>
      <c r="S163" t="s">
        <v>65</v>
      </c>
      <c r="T163" t="s">
        <v>40</v>
      </c>
      <c r="U163" t="s">
        <v>41</v>
      </c>
      <c r="V163" t="s">
        <v>53</v>
      </c>
      <c r="W163" t="s">
        <v>43</v>
      </c>
      <c r="X163" s="3">
        <v>42530</v>
      </c>
      <c r="AA163" t="s">
        <v>44</v>
      </c>
      <c r="AB163" t="s">
        <v>45</v>
      </c>
      <c r="AC163" t="s">
        <v>54</v>
      </c>
      <c r="AD163" t="s">
        <v>68</v>
      </c>
      <c r="AE163">
        <v>5</v>
      </c>
      <c r="AF163" t="s">
        <v>48</v>
      </c>
      <c r="AG163" t="s">
        <v>49</v>
      </c>
      <c r="AH163">
        <v>4.5</v>
      </c>
      <c r="AI163">
        <v>5</v>
      </c>
      <c r="AJ163">
        <v>7</v>
      </c>
      <c r="AK163" s="3">
        <v>43480</v>
      </c>
      <c r="AL163">
        <v>0</v>
      </c>
      <c r="AM163">
        <v>8</v>
      </c>
      <c r="AN163" s="4"/>
    </row>
    <row r="164" spans="1:40" x14ac:dyDescent="0.3">
      <c r="A164">
        <v>10105</v>
      </c>
      <c r="B164" t="s">
        <v>206</v>
      </c>
      <c r="C164">
        <v>0</v>
      </c>
      <c r="D164">
        <v>0</v>
      </c>
      <c r="E164">
        <v>0</v>
      </c>
      <c r="F164">
        <v>1</v>
      </c>
      <c r="G164">
        <v>5</v>
      </c>
      <c r="H164">
        <v>3</v>
      </c>
      <c r="I164">
        <v>0</v>
      </c>
      <c r="J164">
        <v>75188</v>
      </c>
      <c r="K164">
        <v>0</v>
      </c>
      <c r="L164">
        <v>18</v>
      </c>
      <c r="M164" t="s">
        <v>170</v>
      </c>
      <c r="N164" t="s">
        <v>38</v>
      </c>
      <c r="O164">
        <v>1731</v>
      </c>
      <c r="P164" s="12">
        <v>26996</v>
      </c>
      <c r="Q164" s="4">
        <f t="shared" ca="1" si="2"/>
        <v>50</v>
      </c>
      <c r="S164" t="s">
        <v>39</v>
      </c>
      <c r="T164" t="s">
        <v>52</v>
      </c>
      <c r="U164" t="s">
        <v>41</v>
      </c>
      <c r="V164" t="s">
        <v>53</v>
      </c>
      <c r="W164" t="s">
        <v>43</v>
      </c>
      <c r="X164" s="3" t="s">
        <v>207</v>
      </c>
      <c r="AA164" t="s">
        <v>44</v>
      </c>
      <c r="AB164" t="s">
        <v>45</v>
      </c>
      <c r="AC164" t="s">
        <v>71</v>
      </c>
      <c r="AD164" t="s">
        <v>55</v>
      </c>
      <c r="AE164">
        <v>2</v>
      </c>
      <c r="AF164" t="s">
        <v>107</v>
      </c>
      <c r="AG164" t="s">
        <v>49</v>
      </c>
      <c r="AH164">
        <v>4.5199999999999996</v>
      </c>
      <c r="AI164">
        <v>4</v>
      </c>
      <c r="AJ164">
        <v>0</v>
      </c>
      <c r="AK164" s="3">
        <v>43480</v>
      </c>
      <c r="AL164">
        <v>0</v>
      </c>
      <c r="AM164">
        <v>4</v>
      </c>
      <c r="AN164" s="4"/>
    </row>
    <row r="165" spans="1:40" x14ac:dyDescent="0.3">
      <c r="A165">
        <v>10238</v>
      </c>
      <c r="B165" t="s">
        <v>372</v>
      </c>
      <c r="C165">
        <v>1</v>
      </c>
      <c r="D165">
        <v>1</v>
      </c>
      <c r="E165">
        <v>0</v>
      </c>
      <c r="F165">
        <v>1</v>
      </c>
      <c r="G165">
        <v>1</v>
      </c>
      <c r="H165">
        <v>3</v>
      </c>
      <c r="I165">
        <v>1</v>
      </c>
      <c r="J165">
        <v>63000</v>
      </c>
      <c r="K165">
        <v>0</v>
      </c>
      <c r="L165">
        <v>1</v>
      </c>
      <c r="M165" t="s">
        <v>341</v>
      </c>
      <c r="N165" t="s">
        <v>38</v>
      </c>
      <c r="O165">
        <v>1450</v>
      </c>
      <c r="P165" s="12">
        <v>32105</v>
      </c>
      <c r="Q165" s="4">
        <f t="shared" ca="1" si="2"/>
        <v>36</v>
      </c>
      <c r="S165" t="s">
        <v>39</v>
      </c>
      <c r="T165" t="s">
        <v>40</v>
      </c>
      <c r="U165" t="s">
        <v>41</v>
      </c>
      <c r="V165" t="s">
        <v>53</v>
      </c>
      <c r="W165" t="s">
        <v>66</v>
      </c>
      <c r="X165" s="3" t="s">
        <v>373</v>
      </c>
      <c r="AA165" t="s">
        <v>44</v>
      </c>
      <c r="AB165" t="s">
        <v>45</v>
      </c>
      <c r="AC165" t="s">
        <v>120</v>
      </c>
      <c r="AD165" t="s">
        <v>121</v>
      </c>
      <c r="AE165">
        <v>1</v>
      </c>
      <c r="AF165" t="s">
        <v>76</v>
      </c>
      <c r="AG165" t="s">
        <v>49</v>
      </c>
      <c r="AH165">
        <v>4.5</v>
      </c>
      <c r="AI165">
        <v>2</v>
      </c>
      <c r="AJ165">
        <v>6</v>
      </c>
      <c r="AK165" s="3">
        <v>43480</v>
      </c>
      <c r="AL165">
        <v>0</v>
      </c>
      <c r="AM165">
        <v>14</v>
      </c>
      <c r="AN165" s="4"/>
    </row>
    <row r="166" spans="1:40" x14ac:dyDescent="0.3">
      <c r="A166">
        <v>10039</v>
      </c>
      <c r="B166" t="s">
        <v>520</v>
      </c>
      <c r="C166">
        <v>0</v>
      </c>
      <c r="D166">
        <v>0</v>
      </c>
      <c r="E166">
        <v>0</v>
      </c>
      <c r="F166">
        <v>1</v>
      </c>
      <c r="G166">
        <v>1</v>
      </c>
      <c r="H166">
        <v>3</v>
      </c>
      <c r="I166">
        <v>0</v>
      </c>
      <c r="J166">
        <v>51920</v>
      </c>
      <c r="K166">
        <v>0</v>
      </c>
      <c r="L166">
        <v>2</v>
      </c>
      <c r="M166" t="s">
        <v>481</v>
      </c>
      <c r="N166" t="s">
        <v>38</v>
      </c>
      <c r="O166">
        <v>2330</v>
      </c>
      <c r="P166" s="12">
        <v>32282</v>
      </c>
      <c r="Q166" s="4">
        <f t="shared" ca="1" si="2"/>
        <v>36</v>
      </c>
      <c r="S166" t="s">
        <v>39</v>
      </c>
      <c r="T166" t="s">
        <v>52</v>
      </c>
      <c r="U166" t="s">
        <v>41</v>
      </c>
      <c r="V166" t="s">
        <v>53</v>
      </c>
      <c r="W166" t="s">
        <v>43</v>
      </c>
      <c r="X166" s="3">
        <v>42009</v>
      </c>
      <c r="AA166" t="s">
        <v>44</v>
      </c>
      <c r="AB166" t="s">
        <v>45</v>
      </c>
      <c r="AC166" t="s">
        <v>120</v>
      </c>
      <c r="AD166" t="s">
        <v>121</v>
      </c>
      <c r="AE166">
        <v>1</v>
      </c>
      <c r="AF166" t="s">
        <v>198</v>
      </c>
      <c r="AG166" t="s">
        <v>49</v>
      </c>
      <c r="AH166">
        <v>5</v>
      </c>
      <c r="AI166">
        <v>3</v>
      </c>
      <c r="AJ166">
        <v>5</v>
      </c>
      <c r="AK166" s="3">
        <v>43480</v>
      </c>
      <c r="AL166">
        <v>0</v>
      </c>
      <c r="AM166">
        <v>2</v>
      </c>
      <c r="AN166" s="4"/>
    </row>
    <row r="167" spans="1:40" x14ac:dyDescent="0.3">
      <c r="A167">
        <v>10110</v>
      </c>
      <c r="B167" t="s">
        <v>123</v>
      </c>
      <c r="C167">
        <v>0</v>
      </c>
      <c r="D167">
        <v>0</v>
      </c>
      <c r="E167">
        <v>0</v>
      </c>
      <c r="F167">
        <v>1</v>
      </c>
      <c r="G167">
        <v>4</v>
      </c>
      <c r="H167">
        <v>3</v>
      </c>
      <c r="I167">
        <v>0</v>
      </c>
      <c r="J167">
        <v>105688</v>
      </c>
      <c r="K167">
        <v>0</v>
      </c>
      <c r="L167">
        <v>24</v>
      </c>
      <c r="M167" t="s">
        <v>109</v>
      </c>
      <c r="N167" t="s">
        <v>38</v>
      </c>
      <c r="O167">
        <v>2135</v>
      </c>
      <c r="P167" s="12">
        <v>31969</v>
      </c>
      <c r="Q167" s="4">
        <f t="shared" ca="1" si="2"/>
        <v>37</v>
      </c>
      <c r="S167" t="s">
        <v>39</v>
      </c>
      <c r="T167" t="s">
        <v>52</v>
      </c>
      <c r="U167" t="s">
        <v>41</v>
      </c>
      <c r="V167" t="s">
        <v>53</v>
      </c>
      <c r="W167" t="s">
        <v>115</v>
      </c>
      <c r="X167" s="3">
        <v>41589</v>
      </c>
      <c r="AA167" t="s">
        <v>44</v>
      </c>
      <c r="AB167" t="s">
        <v>45</v>
      </c>
      <c r="AC167" t="s">
        <v>110</v>
      </c>
      <c r="AD167" t="s">
        <v>111</v>
      </c>
      <c r="AE167">
        <v>10</v>
      </c>
      <c r="AF167" t="s">
        <v>107</v>
      </c>
      <c r="AG167" t="s">
        <v>49</v>
      </c>
      <c r="AH167">
        <v>4.5</v>
      </c>
      <c r="AI167">
        <v>5</v>
      </c>
      <c r="AJ167">
        <v>4</v>
      </c>
      <c r="AK167" s="3">
        <v>43479</v>
      </c>
      <c r="AL167">
        <v>0</v>
      </c>
      <c r="AM167">
        <v>14</v>
      </c>
      <c r="AN167" s="4"/>
    </row>
    <row r="168" spans="1:40" x14ac:dyDescent="0.3">
      <c r="A168">
        <v>10178</v>
      </c>
      <c r="B168" t="s">
        <v>176</v>
      </c>
      <c r="C168">
        <v>1</v>
      </c>
      <c r="D168">
        <v>1</v>
      </c>
      <c r="E168">
        <v>1</v>
      </c>
      <c r="F168">
        <v>1</v>
      </c>
      <c r="G168">
        <v>3</v>
      </c>
      <c r="H168">
        <v>3</v>
      </c>
      <c r="I168">
        <v>0</v>
      </c>
      <c r="J168">
        <v>87826</v>
      </c>
      <c r="K168">
        <v>0</v>
      </c>
      <c r="L168">
        <v>9</v>
      </c>
      <c r="M168" t="s">
        <v>156</v>
      </c>
      <c r="N168" t="s">
        <v>38</v>
      </c>
      <c r="O168">
        <v>2110</v>
      </c>
      <c r="P168" s="12">
        <v>25782</v>
      </c>
      <c r="Q168" s="4">
        <f t="shared" ca="1" si="2"/>
        <v>54</v>
      </c>
      <c r="S168" t="s">
        <v>65</v>
      </c>
      <c r="T168" t="s">
        <v>40</v>
      </c>
      <c r="U168" t="s">
        <v>41</v>
      </c>
      <c r="V168" t="s">
        <v>42</v>
      </c>
      <c r="W168" t="s">
        <v>43</v>
      </c>
      <c r="X168" s="3">
        <v>42125</v>
      </c>
      <c r="AA168" t="s">
        <v>44</v>
      </c>
      <c r="AB168" t="s">
        <v>45</v>
      </c>
      <c r="AC168" t="s">
        <v>54</v>
      </c>
      <c r="AD168" t="s">
        <v>93</v>
      </c>
      <c r="AE168">
        <v>4</v>
      </c>
      <c r="AF168" t="s">
        <v>56</v>
      </c>
      <c r="AG168" t="s">
        <v>49</v>
      </c>
      <c r="AH168">
        <v>3.32</v>
      </c>
      <c r="AI168">
        <v>3</v>
      </c>
      <c r="AJ168">
        <v>7</v>
      </c>
      <c r="AK168" s="3">
        <v>43479</v>
      </c>
      <c r="AL168">
        <v>0</v>
      </c>
      <c r="AM168">
        <v>16</v>
      </c>
      <c r="AN168" s="4"/>
    </row>
    <row r="169" spans="1:40" x14ac:dyDescent="0.3">
      <c r="A169">
        <v>10180</v>
      </c>
      <c r="B169" t="s">
        <v>177</v>
      </c>
      <c r="C169">
        <v>1</v>
      </c>
      <c r="D169">
        <v>1</v>
      </c>
      <c r="E169">
        <v>1</v>
      </c>
      <c r="F169">
        <v>2</v>
      </c>
      <c r="G169">
        <v>3</v>
      </c>
      <c r="H169">
        <v>3</v>
      </c>
      <c r="I169">
        <v>0</v>
      </c>
      <c r="J169">
        <v>87565</v>
      </c>
      <c r="K169">
        <v>0</v>
      </c>
      <c r="L169">
        <v>28</v>
      </c>
      <c r="M169" t="s">
        <v>113</v>
      </c>
      <c r="N169" t="s">
        <v>38</v>
      </c>
      <c r="O169">
        <v>1545</v>
      </c>
      <c r="P169" s="12">
        <v>30561</v>
      </c>
      <c r="Q169" s="4">
        <f t="shared" ca="1" si="2"/>
        <v>41</v>
      </c>
      <c r="S169" t="s">
        <v>65</v>
      </c>
      <c r="T169" t="s">
        <v>40</v>
      </c>
      <c r="U169" t="s">
        <v>41</v>
      </c>
      <c r="V169" t="s">
        <v>53</v>
      </c>
      <c r="W169" t="s">
        <v>115</v>
      </c>
      <c r="X169" s="3" t="s">
        <v>142</v>
      </c>
      <c r="AA169" t="s">
        <v>44</v>
      </c>
      <c r="AB169" t="s">
        <v>45</v>
      </c>
      <c r="AC169" t="s">
        <v>54</v>
      </c>
      <c r="AD169" t="s">
        <v>117</v>
      </c>
      <c r="AE169">
        <v>7</v>
      </c>
      <c r="AF169" t="s">
        <v>62</v>
      </c>
      <c r="AG169" t="s">
        <v>49</v>
      </c>
      <c r="AH169">
        <v>3.27</v>
      </c>
      <c r="AI169">
        <v>4</v>
      </c>
      <c r="AJ169">
        <v>5</v>
      </c>
      <c r="AK169" s="3">
        <v>43479</v>
      </c>
      <c r="AL169">
        <v>0</v>
      </c>
      <c r="AM169">
        <v>13</v>
      </c>
      <c r="AN169" s="4"/>
    </row>
    <row r="170" spans="1:40" x14ac:dyDescent="0.3">
      <c r="A170">
        <v>10116</v>
      </c>
      <c r="B170" t="s">
        <v>181</v>
      </c>
      <c r="C170">
        <v>0</v>
      </c>
      <c r="D170">
        <v>0</v>
      </c>
      <c r="E170">
        <v>1</v>
      </c>
      <c r="F170">
        <v>1</v>
      </c>
      <c r="G170">
        <v>5</v>
      </c>
      <c r="H170">
        <v>3</v>
      </c>
      <c r="I170">
        <v>0</v>
      </c>
      <c r="J170">
        <v>83667</v>
      </c>
      <c r="K170">
        <v>0</v>
      </c>
      <c r="L170">
        <v>18</v>
      </c>
      <c r="M170" t="s">
        <v>170</v>
      </c>
      <c r="N170" t="s">
        <v>38</v>
      </c>
      <c r="O170">
        <v>2045</v>
      </c>
      <c r="P170" s="12">
        <v>29808</v>
      </c>
      <c r="Q170" s="4">
        <f t="shared" ca="1" si="2"/>
        <v>43</v>
      </c>
      <c r="S170" t="s">
        <v>65</v>
      </c>
      <c r="T170" t="s">
        <v>52</v>
      </c>
      <c r="U170" t="s">
        <v>41</v>
      </c>
      <c r="V170" t="s">
        <v>182</v>
      </c>
      <c r="W170" t="s">
        <v>183</v>
      </c>
      <c r="X170" s="3" t="s">
        <v>184</v>
      </c>
      <c r="AA170" t="s">
        <v>44</v>
      </c>
      <c r="AB170" t="s">
        <v>45</v>
      </c>
      <c r="AC170" t="s">
        <v>71</v>
      </c>
      <c r="AD170" t="s">
        <v>55</v>
      </c>
      <c r="AE170">
        <v>2</v>
      </c>
      <c r="AF170" t="s">
        <v>48</v>
      </c>
      <c r="AG170" t="s">
        <v>49</v>
      </c>
      <c r="AH170">
        <v>4.37</v>
      </c>
      <c r="AI170">
        <v>3</v>
      </c>
      <c r="AJ170">
        <v>0</v>
      </c>
      <c r="AK170" s="3">
        <v>43479</v>
      </c>
      <c r="AL170">
        <v>0</v>
      </c>
      <c r="AM170">
        <v>2</v>
      </c>
      <c r="AN170" s="4"/>
    </row>
    <row r="171" spans="1:40" x14ac:dyDescent="0.3">
      <c r="A171">
        <v>10045</v>
      </c>
      <c r="B171" t="s">
        <v>202</v>
      </c>
      <c r="C171">
        <v>1</v>
      </c>
      <c r="D171">
        <v>1</v>
      </c>
      <c r="E171">
        <v>1</v>
      </c>
      <c r="F171">
        <v>1</v>
      </c>
      <c r="G171">
        <v>3</v>
      </c>
      <c r="H171">
        <v>3</v>
      </c>
      <c r="I171">
        <v>0</v>
      </c>
      <c r="J171">
        <v>76029</v>
      </c>
      <c r="K171">
        <v>0</v>
      </c>
      <c r="L171">
        <v>15</v>
      </c>
      <c r="M171" t="s">
        <v>203</v>
      </c>
      <c r="N171" t="s">
        <v>38</v>
      </c>
      <c r="O171">
        <v>2343</v>
      </c>
      <c r="P171" s="12">
        <v>25292</v>
      </c>
      <c r="Q171" s="4">
        <f t="shared" ca="1" si="2"/>
        <v>55</v>
      </c>
      <c r="S171" t="s">
        <v>65</v>
      </c>
      <c r="T171" t="s">
        <v>40</v>
      </c>
      <c r="U171" t="s">
        <v>74</v>
      </c>
      <c r="V171" t="s">
        <v>53</v>
      </c>
      <c r="W171" t="s">
        <v>43</v>
      </c>
      <c r="X171" s="3" t="s">
        <v>116</v>
      </c>
      <c r="AA171" t="s">
        <v>44</v>
      </c>
      <c r="AB171" t="s">
        <v>45</v>
      </c>
      <c r="AC171" t="s">
        <v>54</v>
      </c>
      <c r="AD171" t="s">
        <v>117</v>
      </c>
      <c r="AE171">
        <v>7</v>
      </c>
      <c r="AF171" t="s">
        <v>56</v>
      </c>
      <c r="AG171" t="s">
        <v>49</v>
      </c>
      <c r="AH171">
        <v>5</v>
      </c>
      <c r="AI171">
        <v>4</v>
      </c>
      <c r="AJ171">
        <v>7</v>
      </c>
      <c r="AK171" s="3">
        <v>43479</v>
      </c>
      <c r="AL171">
        <v>0</v>
      </c>
      <c r="AM171">
        <v>8</v>
      </c>
      <c r="AN171" s="4"/>
    </row>
    <row r="172" spans="1:40" x14ac:dyDescent="0.3">
      <c r="A172">
        <v>10217</v>
      </c>
      <c r="B172" t="s">
        <v>229</v>
      </c>
      <c r="C172">
        <v>1</v>
      </c>
      <c r="D172">
        <v>1</v>
      </c>
      <c r="E172">
        <v>0</v>
      </c>
      <c r="F172">
        <v>1</v>
      </c>
      <c r="G172">
        <v>5</v>
      </c>
      <c r="H172">
        <v>3</v>
      </c>
      <c r="I172">
        <v>0</v>
      </c>
      <c r="J172">
        <v>74226</v>
      </c>
      <c r="K172">
        <v>0</v>
      </c>
      <c r="L172">
        <v>20</v>
      </c>
      <c r="M172" t="s">
        <v>209</v>
      </c>
      <c r="N172" t="s">
        <v>38</v>
      </c>
      <c r="O172">
        <v>2050</v>
      </c>
      <c r="P172" s="12">
        <v>29131</v>
      </c>
      <c r="Q172" s="4">
        <f t="shared" ca="1" si="2"/>
        <v>45</v>
      </c>
      <c r="S172" t="s">
        <v>39</v>
      </c>
      <c r="T172" t="s">
        <v>40</v>
      </c>
      <c r="U172" t="s">
        <v>74</v>
      </c>
      <c r="V172" t="s">
        <v>53</v>
      </c>
      <c r="W172" t="s">
        <v>115</v>
      </c>
      <c r="X172" s="3">
        <v>40943</v>
      </c>
      <c r="AA172" t="s">
        <v>44</v>
      </c>
      <c r="AB172" t="s">
        <v>45</v>
      </c>
      <c r="AC172" t="s">
        <v>71</v>
      </c>
      <c r="AD172" t="s">
        <v>230</v>
      </c>
      <c r="AE172">
        <v>12</v>
      </c>
      <c r="AF172" t="s">
        <v>62</v>
      </c>
      <c r="AG172" t="s">
        <v>49</v>
      </c>
      <c r="AH172">
        <v>4.3</v>
      </c>
      <c r="AI172">
        <v>3</v>
      </c>
      <c r="AJ172">
        <v>0</v>
      </c>
      <c r="AK172" s="3">
        <v>43479</v>
      </c>
      <c r="AL172">
        <v>0</v>
      </c>
      <c r="AM172">
        <v>14</v>
      </c>
      <c r="AN172" s="4"/>
    </row>
    <row r="173" spans="1:40" x14ac:dyDescent="0.3">
      <c r="A173">
        <v>10025</v>
      </c>
      <c r="B173" t="s">
        <v>243</v>
      </c>
      <c r="C173">
        <v>0</v>
      </c>
      <c r="D173">
        <v>0</v>
      </c>
      <c r="E173">
        <v>0</v>
      </c>
      <c r="F173">
        <v>1</v>
      </c>
      <c r="G173">
        <v>5</v>
      </c>
      <c r="H173">
        <v>4</v>
      </c>
      <c r="I173">
        <v>0</v>
      </c>
      <c r="J173">
        <v>72460</v>
      </c>
      <c r="K173">
        <v>0</v>
      </c>
      <c r="L173">
        <v>20</v>
      </c>
      <c r="M173" t="s">
        <v>209</v>
      </c>
      <c r="N173" t="s">
        <v>38</v>
      </c>
      <c r="O173">
        <v>2126</v>
      </c>
      <c r="P173" s="12">
        <v>25682</v>
      </c>
      <c r="Q173" s="4">
        <f t="shared" ca="1" si="2"/>
        <v>54</v>
      </c>
      <c r="S173" t="s">
        <v>39</v>
      </c>
      <c r="T173" t="s">
        <v>52</v>
      </c>
      <c r="U173" t="s">
        <v>41</v>
      </c>
      <c r="V173" t="s">
        <v>53</v>
      </c>
      <c r="W173" t="s">
        <v>66</v>
      </c>
      <c r="X173" s="3" t="s">
        <v>218</v>
      </c>
      <c r="AA173" t="s">
        <v>44</v>
      </c>
      <c r="AB173" t="s">
        <v>45</v>
      </c>
      <c r="AC173" t="s">
        <v>71</v>
      </c>
      <c r="AD173" t="s">
        <v>244</v>
      </c>
      <c r="AE173">
        <v>20</v>
      </c>
      <c r="AF173" t="s">
        <v>48</v>
      </c>
      <c r="AG173" t="s">
        <v>57</v>
      </c>
      <c r="AH173">
        <v>4.7</v>
      </c>
      <c r="AI173">
        <v>3</v>
      </c>
      <c r="AJ173">
        <v>0</v>
      </c>
      <c r="AK173" s="3">
        <v>43479</v>
      </c>
      <c r="AL173">
        <v>0</v>
      </c>
      <c r="AM173">
        <v>1</v>
      </c>
      <c r="AN173" s="4"/>
    </row>
    <row r="174" spans="1:40" x14ac:dyDescent="0.3">
      <c r="A174">
        <v>10023</v>
      </c>
      <c r="B174" t="s">
        <v>276</v>
      </c>
      <c r="C174">
        <v>1</v>
      </c>
      <c r="D174">
        <v>1</v>
      </c>
      <c r="E174">
        <v>0</v>
      </c>
      <c r="F174">
        <v>2</v>
      </c>
      <c r="G174">
        <v>5</v>
      </c>
      <c r="H174">
        <v>4</v>
      </c>
      <c r="I174">
        <v>0</v>
      </c>
      <c r="J174">
        <v>70131</v>
      </c>
      <c r="K174">
        <v>0</v>
      </c>
      <c r="L174">
        <v>20</v>
      </c>
      <c r="M174" t="s">
        <v>209</v>
      </c>
      <c r="N174" t="s">
        <v>38</v>
      </c>
      <c r="O174">
        <v>2145</v>
      </c>
      <c r="P174" s="12">
        <v>24214</v>
      </c>
      <c r="Q174" s="4">
        <f t="shared" ca="1" si="2"/>
        <v>58</v>
      </c>
      <c r="S174" t="s">
        <v>39</v>
      </c>
      <c r="T174" t="s">
        <v>40</v>
      </c>
      <c r="U174" t="s">
        <v>41</v>
      </c>
      <c r="V174" t="s">
        <v>53</v>
      </c>
      <c r="W174" t="s">
        <v>43</v>
      </c>
      <c r="X174" s="3" t="s">
        <v>277</v>
      </c>
      <c r="AA174" t="s">
        <v>44</v>
      </c>
      <c r="AB174" t="s">
        <v>45</v>
      </c>
      <c r="AC174" t="s">
        <v>71</v>
      </c>
      <c r="AD174" t="s">
        <v>247</v>
      </c>
      <c r="AE174">
        <v>18</v>
      </c>
      <c r="AF174" t="s">
        <v>56</v>
      </c>
      <c r="AG174" t="s">
        <v>57</v>
      </c>
      <c r="AH174">
        <v>4.4000000000000004</v>
      </c>
      <c r="AI174">
        <v>3</v>
      </c>
      <c r="AJ174">
        <v>0</v>
      </c>
      <c r="AK174" s="3">
        <v>43479</v>
      </c>
      <c r="AL174">
        <v>0</v>
      </c>
      <c r="AM174">
        <v>16</v>
      </c>
      <c r="AN174" s="4"/>
    </row>
    <row r="175" spans="1:40" x14ac:dyDescent="0.3">
      <c r="A175">
        <v>10282</v>
      </c>
      <c r="B175" t="s">
        <v>295</v>
      </c>
      <c r="C175">
        <v>0</v>
      </c>
      <c r="D175">
        <v>2</v>
      </c>
      <c r="E175">
        <v>1</v>
      </c>
      <c r="F175">
        <v>1</v>
      </c>
      <c r="G175">
        <v>5</v>
      </c>
      <c r="H175">
        <v>2</v>
      </c>
      <c r="I175">
        <v>0</v>
      </c>
      <c r="J175">
        <v>68051</v>
      </c>
      <c r="K175">
        <v>0</v>
      </c>
      <c r="L175">
        <v>18</v>
      </c>
      <c r="M175" t="s">
        <v>170</v>
      </c>
      <c r="N175" t="s">
        <v>38</v>
      </c>
      <c r="O175">
        <v>1803</v>
      </c>
      <c r="P175" s="12">
        <v>27745</v>
      </c>
      <c r="Q175" s="4">
        <f t="shared" ca="1" si="2"/>
        <v>48</v>
      </c>
      <c r="S175" t="s">
        <v>65</v>
      </c>
      <c r="T175" t="s">
        <v>83</v>
      </c>
      <c r="U175" t="s">
        <v>41</v>
      </c>
      <c r="V175" t="s">
        <v>53</v>
      </c>
      <c r="W175" t="s">
        <v>43</v>
      </c>
      <c r="X175" s="3" t="s">
        <v>296</v>
      </c>
      <c r="AA175" t="s">
        <v>44</v>
      </c>
      <c r="AB175" t="s">
        <v>45</v>
      </c>
      <c r="AC175" t="s">
        <v>71</v>
      </c>
      <c r="AD175" t="s">
        <v>55</v>
      </c>
      <c r="AE175">
        <v>2</v>
      </c>
      <c r="AF175" t="s">
        <v>135</v>
      </c>
      <c r="AG175" t="s">
        <v>77</v>
      </c>
      <c r="AH175">
        <v>4.13</v>
      </c>
      <c r="AI175">
        <v>2</v>
      </c>
      <c r="AJ175">
        <v>0</v>
      </c>
      <c r="AK175" s="3">
        <v>43479</v>
      </c>
      <c r="AL175">
        <v>3</v>
      </c>
      <c r="AM175">
        <v>3</v>
      </c>
      <c r="AN175" s="4"/>
    </row>
    <row r="176" spans="1:40" x14ac:dyDescent="0.3">
      <c r="A176">
        <v>10261</v>
      </c>
      <c r="B176" t="s">
        <v>366</v>
      </c>
      <c r="C176">
        <v>0</v>
      </c>
      <c r="D176">
        <v>0</v>
      </c>
      <c r="E176">
        <v>1</v>
      </c>
      <c r="F176">
        <v>1</v>
      </c>
      <c r="G176">
        <v>5</v>
      </c>
      <c r="H176">
        <v>3</v>
      </c>
      <c r="I176">
        <v>0</v>
      </c>
      <c r="J176">
        <v>63108</v>
      </c>
      <c r="K176">
        <v>0</v>
      </c>
      <c r="L176">
        <v>19</v>
      </c>
      <c r="M176" t="s">
        <v>326</v>
      </c>
      <c r="N176" t="s">
        <v>38</v>
      </c>
      <c r="O176">
        <v>2452</v>
      </c>
      <c r="P176" s="12">
        <v>28346</v>
      </c>
      <c r="Q176" s="4">
        <f t="shared" ca="1" si="2"/>
        <v>47</v>
      </c>
      <c r="S176" t="s">
        <v>65</v>
      </c>
      <c r="T176" t="s">
        <v>52</v>
      </c>
      <c r="U176" t="s">
        <v>41</v>
      </c>
      <c r="V176" t="s">
        <v>53</v>
      </c>
      <c r="W176" t="s">
        <v>43</v>
      </c>
      <c r="X176" s="3">
        <v>41493</v>
      </c>
      <c r="AA176" t="s">
        <v>44</v>
      </c>
      <c r="AB176" t="s">
        <v>45</v>
      </c>
      <c r="AC176" t="s">
        <v>71</v>
      </c>
      <c r="AD176" t="s">
        <v>306</v>
      </c>
      <c r="AE176">
        <v>14</v>
      </c>
      <c r="AF176" t="s">
        <v>56</v>
      </c>
      <c r="AG176" t="s">
        <v>49</v>
      </c>
      <c r="AH176">
        <v>4.4000000000000004</v>
      </c>
      <c r="AI176">
        <v>5</v>
      </c>
      <c r="AJ176">
        <v>0</v>
      </c>
      <c r="AK176" s="3">
        <v>43479</v>
      </c>
      <c r="AL176">
        <v>0</v>
      </c>
      <c r="AM176">
        <v>3</v>
      </c>
      <c r="AN176" s="4"/>
    </row>
    <row r="177" spans="1:40" x14ac:dyDescent="0.3">
      <c r="A177">
        <v>10181</v>
      </c>
      <c r="B177" t="s">
        <v>383</v>
      </c>
      <c r="C177">
        <v>1</v>
      </c>
      <c r="D177">
        <v>1</v>
      </c>
      <c r="E177">
        <v>1</v>
      </c>
      <c r="F177">
        <v>1</v>
      </c>
      <c r="G177">
        <v>5</v>
      </c>
      <c r="H177">
        <v>3</v>
      </c>
      <c r="I177">
        <v>0</v>
      </c>
      <c r="J177">
        <v>62162</v>
      </c>
      <c r="K177">
        <v>0</v>
      </c>
      <c r="L177">
        <v>20</v>
      </c>
      <c r="M177" t="s">
        <v>209</v>
      </c>
      <c r="N177" t="s">
        <v>38</v>
      </c>
      <c r="O177">
        <v>1890</v>
      </c>
      <c r="P177" s="12">
        <v>28356</v>
      </c>
      <c r="Q177" s="4">
        <f t="shared" ca="1" si="2"/>
        <v>47</v>
      </c>
      <c r="S177" t="s">
        <v>65</v>
      </c>
      <c r="T177" t="s">
        <v>40</v>
      </c>
      <c r="U177" t="s">
        <v>41</v>
      </c>
      <c r="V177" t="s">
        <v>53</v>
      </c>
      <c r="W177" t="s">
        <v>43</v>
      </c>
      <c r="X177" s="3">
        <v>40637</v>
      </c>
      <c r="AA177" t="s">
        <v>44</v>
      </c>
      <c r="AB177" t="s">
        <v>45</v>
      </c>
      <c r="AC177" t="s">
        <v>71</v>
      </c>
      <c r="AD177" t="s">
        <v>311</v>
      </c>
      <c r="AE177">
        <v>19</v>
      </c>
      <c r="AF177" t="s">
        <v>48</v>
      </c>
      <c r="AG177" t="s">
        <v>49</v>
      </c>
      <c r="AH177">
        <v>3.25</v>
      </c>
      <c r="AI177">
        <v>5</v>
      </c>
      <c r="AJ177">
        <v>0</v>
      </c>
      <c r="AK177" s="3">
        <v>43479</v>
      </c>
      <c r="AL177">
        <v>0</v>
      </c>
      <c r="AM177">
        <v>15</v>
      </c>
      <c r="AN177" s="4"/>
    </row>
    <row r="178" spans="1:40" x14ac:dyDescent="0.3">
      <c r="A178">
        <v>10154</v>
      </c>
      <c r="B178" t="s">
        <v>414</v>
      </c>
      <c r="C178">
        <v>0</v>
      </c>
      <c r="D178">
        <v>0</v>
      </c>
      <c r="E178">
        <v>1</v>
      </c>
      <c r="F178">
        <v>1</v>
      </c>
      <c r="G178">
        <v>5</v>
      </c>
      <c r="H178">
        <v>3</v>
      </c>
      <c r="I178">
        <v>0</v>
      </c>
      <c r="J178">
        <v>60380</v>
      </c>
      <c r="K178">
        <v>0</v>
      </c>
      <c r="L178">
        <v>19</v>
      </c>
      <c r="M178" t="s">
        <v>326</v>
      </c>
      <c r="N178" t="s">
        <v>38</v>
      </c>
      <c r="O178">
        <v>1845</v>
      </c>
      <c r="P178" s="12">
        <v>30552</v>
      </c>
      <c r="Q178" s="4">
        <f t="shared" ca="1" si="2"/>
        <v>41</v>
      </c>
      <c r="S178" t="s">
        <v>65</v>
      </c>
      <c r="T178" t="s">
        <v>52</v>
      </c>
      <c r="U178" t="s">
        <v>41</v>
      </c>
      <c r="V178" t="s">
        <v>53</v>
      </c>
      <c r="W178" t="s">
        <v>43</v>
      </c>
      <c r="X178" s="3">
        <v>41493</v>
      </c>
      <c r="AA178" t="s">
        <v>44</v>
      </c>
      <c r="AB178" t="s">
        <v>45</v>
      </c>
      <c r="AC178" t="s">
        <v>71</v>
      </c>
      <c r="AD178" t="s">
        <v>250</v>
      </c>
      <c r="AF178" t="s">
        <v>62</v>
      </c>
      <c r="AG178" t="s">
        <v>49</v>
      </c>
      <c r="AH178">
        <v>3.8</v>
      </c>
      <c r="AI178">
        <v>5</v>
      </c>
      <c r="AJ178">
        <v>0</v>
      </c>
      <c r="AK178" s="3">
        <v>43479</v>
      </c>
      <c r="AL178">
        <v>0</v>
      </c>
      <c r="AM178">
        <v>4</v>
      </c>
      <c r="AN178" s="4"/>
    </row>
    <row r="179" spans="1:40" x14ac:dyDescent="0.3">
      <c r="A179">
        <v>10055</v>
      </c>
      <c r="B179" t="s">
        <v>438</v>
      </c>
      <c r="C179">
        <v>0</v>
      </c>
      <c r="D179">
        <v>0</v>
      </c>
      <c r="E179">
        <v>0</v>
      </c>
      <c r="F179">
        <v>1</v>
      </c>
      <c r="G179">
        <v>5</v>
      </c>
      <c r="H179">
        <v>3</v>
      </c>
      <c r="I179">
        <v>0</v>
      </c>
      <c r="J179">
        <v>59026</v>
      </c>
      <c r="K179">
        <v>0</v>
      </c>
      <c r="L179">
        <v>19</v>
      </c>
      <c r="M179" t="s">
        <v>326</v>
      </c>
      <c r="N179" t="s">
        <v>38</v>
      </c>
      <c r="O179">
        <v>1915</v>
      </c>
      <c r="P179" s="12">
        <v>25868</v>
      </c>
      <c r="Q179" s="4">
        <f t="shared" ca="1" si="2"/>
        <v>53</v>
      </c>
      <c r="S179" t="s">
        <v>39</v>
      </c>
      <c r="T179" t="s">
        <v>52</v>
      </c>
      <c r="U179" t="s">
        <v>74</v>
      </c>
      <c r="V179" t="s">
        <v>53</v>
      </c>
      <c r="W179" t="s">
        <v>43</v>
      </c>
      <c r="X179" s="3">
        <v>40637</v>
      </c>
      <c r="AA179" t="s">
        <v>44</v>
      </c>
      <c r="AB179" t="s">
        <v>45</v>
      </c>
      <c r="AC179" t="s">
        <v>71</v>
      </c>
      <c r="AD179" t="s">
        <v>233</v>
      </c>
      <c r="AE179">
        <v>16</v>
      </c>
      <c r="AF179" t="s">
        <v>107</v>
      </c>
      <c r="AG179" t="s">
        <v>49</v>
      </c>
      <c r="AH179">
        <v>5</v>
      </c>
      <c r="AI179">
        <v>5</v>
      </c>
      <c r="AJ179">
        <v>0</v>
      </c>
      <c r="AK179" s="3">
        <v>43479</v>
      </c>
      <c r="AL179">
        <v>0</v>
      </c>
      <c r="AM179">
        <v>12</v>
      </c>
      <c r="AN179" s="4"/>
    </row>
    <row r="180" spans="1:40" x14ac:dyDescent="0.3">
      <c r="A180">
        <v>10123</v>
      </c>
      <c r="B180" t="s">
        <v>466</v>
      </c>
      <c r="C180">
        <v>0</v>
      </c>
      <c r="D180">
        <v>2</v>
      </c>
      <c r="E180">
        <v>0</v>
      </c>
      <c r="F180">
        <v>1</v>
      </c>
      <c r="G180">
        <v>5</v>
      </c>
      <c r="H180">
        <v>3</v>
      </c>
      <c r="I180">
        <v>0</v>
      </c>
      <c r="J180">
        <v>56339</v>
      </c>
      <c r="K180">
        <v>0</v>
      </c>
      <c r="L180">
        <v>19</v>
      </c>
      <c r="M180" t="s">
        <v>326</v>
      </c>
      <c r="N180" t="s">
        <v>38</v>
      </c>
      <c r="O180">
        <v>2093</v>
      </c>
      <c r="P180" s="12">
        <v>24598</v>
      </c>
      <c r="Q180" s="4">
        <f t="shared" ca="1" si="2"/>
        <v>57</v>
      </c>
      <c r="S180" t="s">
        <v>39</v>
      </c>
      <c r="T180" t="s">
        <v>83</v>
      </c>
      <c r="U180" t="s">
        <v>41</v>
      </c>
      <c r="V180" t="s">
        <v>53</v>
      </c>
      <c r="W180" t="s">
        <v>66</v>
      </c>
      <c r="X180" s="3" t="s">
        <v>138</v>
      </c>
      <c r="AA180" t="s">
        <v>44</v>
      </c>
      <c r="AB180" t="s">
        <v>45</v>
      </c>
      <c r="AC180" t="s">
        <v>71</v>
      </c>
      <c r="AD180" t="s">
        <v>230</v>
      </c>
      <c r="AE180">
        <v>12</v>
      </c>
      <c r="AF180" t="s">
        <v>48</v>
      </c>
      <c r="AG180" t="s">
        <v>49</v>
      </c>
      <c r="AH180">
        <v>4.21</v>
      </c>
      <c r="AI180">
        <v>5</v>
      </c>
      <c r="AJ180">
        <v>0</v>
      </c>
      <c r="AK180" s="3">
        <v>43479</v>
      </c>
      <c r="AL180">
        <v>0</v>
      </c>
      <c r="AM180">
        <v>4</v>
      </c>
      <c r="AN180" s="4"/>
    </row>
    <row r="181" spans="1:40" x14ac:dyDescent="0.3">
      <c r="A181">
        <v>10139</v>
      </c>
      <c r="B181" t="s">
        <v>521</v>
      </c>
      <c r="C181">
        <v>0</v>
      </c>
      <c r="D181">
        <v>0</v>
      </c>
      <c r="E181">
        <v>0</v>
      </c>
      <c r="F181">
        <v>1</v>
      </c>
      <c r="G181">
        <v>5</v>
      </c>
      <c r="H181">
        <v>3</v>
      </c>
      <c r="I181">
        <v>0</v>
      </c>
      <c r="J181">
        <v>51908</v>
      </c>
      <c r="K181">
        <v>0</v>
      </c>
      <c r="L181">
        <v>19</v>
      </c>
      <c r="M181" t="s">
        <v>326</v>
      </c>
      <c r="N181" t="s">
        <v>38</v>
      </c>
      <c r="O181">
        <v>1775</v>
      </c>
      <c r="P181" s="12">
        <v>33266</v>
      </c>
      <c r="Q181" s="4">
        <f t="shared" ca="1" si="2"/>
        <v>33</v>
      </c>
      <c r="S181" t="s">
        <v>39</v>
      </c>
      <c r="T181" t="s">
        <v>52</v>
      </c>
      <c r="U181" t="s">
        <v>41</v>
      </c>
      <c r="V181" t="s">
        <v>53</v>
      </c>
      <c r="W181" t="s">
        <v>43</v>
      </c>
      <c r="X181" s="3" t="s">
        <v>232</v>
      </c>
      <c r="AA181" t="s">
        <v>44</v>
      </c>
      <c r="AB181" t="s">
        <v>45</v>
      </c>
      <c r="AC181" t="s">
        <v>71</v>
      </c>
      <c r="AD181" t="s">
        <v>230</v>
      </c>
      <c r="AE181">
        <v>12</v>
      </c>
      <c r="AF181" t="s">
        <v>48</v>
      </c>
      <c r="AG181" t="s">
        <v>49</v>
      </c>
      <c r="AH181">
        <v>3.99</v>
      </c>
      <c r="AI181">
        <v>3</v>
      </c>
      <c r="AJ181">
        <v>0</v>
      </c>
      <c r="AK181" s="3">
        <v>43479</v>
      </c>
      <c r="AL181">
        <v>0</v>
      </c>
      <c r="AM181">
        <v>14</v>
      </c>
      <c r="AN181" s="4"/>
    </row>
    <row r="182" spans="1:40" x14ac:dyDescent="0.3">
      <c r="A182">
        <v>10046</v>
      </c>
      <c r="B182" t="s">
        <v>528</v>
      </c>
      <c r="C182">
        <v>0</v>
      </c>
      <c r="D182">
        <v>0</v>
      </c>
      <c r="E182">
        <v>1</v>
      </c>
      <c r="F182">
        <v>1</v>
      </c>
      <c r="G182">
        <v>5</v>
      </c>
      <c r="H182">
        <v>3</v>
      </c>
      <c r="I182">
        <v>0</v>
      </c>
      <c r="J182">
        <v>51044</v>
      </c>
      <c r="K182">
        <v>0</v>
      </c>
      <c r="L182">
        <v>19</v>
      </c>
      <c r="M182" t="s">
        <v>326</v>
      </c>
      <c r="N182" t="s">
        <v>38</v>
      </c>
      <c r="O182">
        <v>2072</v>
      </c>
      <c r="P182" s="12">
        <v>25924</v>
      </c>
      <c r="Q182" s="4">
        <f t="shared" ca="1" si="2"/>
        <v>53</v>
      </c>
      <c r="S182" t="s">
        <v>65</v>
      </c>
      <c r="T182" t="s">
        <v>52</v>
      </c>
      <c r="U182" t="s">
        <v>41</v>
      </c>
      <c r="V182" t="s">
        <v>42</v>
      </c>
      <c r="W182" t="s">
        <v>43</v>
      </c>
      <c r="X182" s="3">
        <v>40943</v>
      </c>
      <c r="AA182" t="s">
        <v>44</v>
      </c>
      <c r="AB182" t="s">
        <v>45</v>
      </c>
      <c r="AC182" t="s">
        <v>71</v>
      </c>
      <c r="AD182" t="s">
        <v>210</v>
      </c>
      <c r="AE182">
        <v>11</v>
      </c>
      <c r="AF182" t="s">
        <v>107</v>
      </c>
      <c r="AG182" t="s">
        <v>49</v>
      </c>
      <c r="AH182">
        <v>5</v>
      </c>
      <c r="AI182">
        <v>3</v>
      </c>
      <c r="AJ182">
        <v>0</v>
      </c>
      <c r="AK182" s="3">
        <v>43479</v>
      </c>
      <c r="AL182">
        <v>0</v>
      </c>
      <c r="AM182">
        <v>13</v>
      </c>
      <c r="AN182" s="4"/>
    </row>
    <row r="183" spans="1:40" x14ac:dyDescent="0.3">
      <c r="A183">
        <v>10051</v>
      </c>
      <c r="B183" t="s">
        <v>549</v>
      </c>
      <c r="C183">
        <v>1</v>
      </c>
      <c r="D183">
        <v>1</v>
      </c>
      <c r="E183">
        <v>1</v>
      </c>
      <c r="F183">
        <v>1</v>
      </c>
      <c r="G183">
        <v>5</v>
      </c>
      <c r="H183">
        <v>3</v>
      </c>
      <c r="I183">
        <v>0</v>
      </c>
      <c r="J183">
        <v>48285</v>
      </c>
      <c r="K183">
        <v>0</v>
      </c>
      <c r="L183">
        <v>19</v>
      </c>
      <c r="M183" t="s">
        <v>326</v>
      </c>
      <c r="N183" t="s">
        <v>38</v>
      </c>
      <c r="O183">
        <v>2169</v>
      </c>
      <c r="P183" s="12">
        <v>28996</v>
      </c>
      <c r="Q183" s="4">
        <f t="shared" ca="1" si="2"/>
        <v>45</v>
      </c>
      <c r="S183" t="s">
        <v>65</v>
      </c>
      <c r="T183" t="s">
        <v>40</v>
      </c>
      <c r="U183" t="s">
        <v>41</v>
      </c>
      <c r="V183" t="s">
        <v>53</v>
      </c>
      <c r="W183" t="s">
        <v>43</v>
      </c>
      <c r="X183" s="3">
        <v>40946</v>
      </c>
      <c r="AA183" t="s">
        <v>44</v>
      </c>
      <c r="AB183" t="s">
        <v>45</v>
      </c>
      <c r="AC183" t="s">
        <v>71</v>
      </c>
      <c r="AD183" t="s">
        <v>306</v>
      </c>
      <c r="AE183">
        <v>14</v>
      </c>
      <c r="AF183" t="s">
        <v>62</v>
      </c>
      <c r="AG183" t="s">
        <v>49</v>
      </c>
      <c r="AH183">
        <v>5</v>
      </c>
      <c r="AI183">
        <v>3</v>
      </c>
      <c r="AJ183">
        <v>0</v>
      </c>
      <c r="AK183" s="3">
        <v>43479</v>
      </c>
      <c r="AL183">
        <v>0</v>
      </c>
      <c r="AM183">
        <v>2</v>
      </c>
      <c r="AN183" s="4"/>
    </row>
    <row r="184" spans="1:40" x14ac:dyDescent="0.3">
      <c r="A184">
        <v>10036</v>
      </c>
      <c r="B184" t="s">
        <v>364</v>
      </c>
      <c r="C184">
        <v>0</v>
      </c>
      <c r="D184">
        <v>0</v>
      </c>
      <c r="E184">
        <v>0</v>
      </c>
      <c r="F184">
        <v>1</v>
      </c>
      <c r="G184">
        <v>5</v>
      </c>
      <c r="H184">
        <v>4</v>
      </c>
      <c r="I184">
        <v>0</v>
      </c>
      <c r="J184">
        <v>63322</v>
      </c>
      <c r="K184">
        <v>0</v>
      </c>
      <c r="L184">
        <v>20</v>
      </c>
      <c r="M184" t="s">
        <v>209</v>
      </c>
      <c r="N184" t="s">
        <v>38</v>
      </c>
      <c r="O184">
        <v>2128</v>
      </c>
      <c r="P184" s="12">
        <v>25424</v>
      </c>
      <c r="Q184" s="4">
        <f t="shared" ca="1" si="2"/>
        <v>55</v>
      </c>
      <c r="S184" t="s">
        <v>39</v>
      </c>
      <c r="T184" t="s">
        <v>52</v>
      </c>
      <c r="U184" t="s">
        <v>41</v>
      </c>
      <c r="V184" t="s">
        <v>53</v>
      </c>
      <c r="W184" t="s">
        <v>43</v>
      </c>
      <c r="X184" s="3">
        <v>41827</v>
      </c>
      <c r="AA184" t="s">
        <v>44</v>
      </c>
      <c r="AB184" t="s">
        <v>45</v>
      </c>
      <c r="AC184" t="s">
        <v>71</v>
      </c>
      <c r="AD184" t="s">
        <v>230</v>
      </c>
      <c r="AE184">
        <v>12</v>
      </c>
      <c r="AF184" t="s">
        <v>62</v>
      </c>
      <c r="AG184" t="s">
        <v>57</v>
      </c>
      <c r="AH184">
        <v>4.3</v>
      </c>
      <c r="AI184">
        <v>3</v>
      </c>
      <c r="AJ184">
        <v>0</v>
      </c>
      <c r="AK184" s="3">
        <v>43476</v>
      </c>
      <c r="AL184">
        <v>0</v>
      </c>
      <c r="AM184">
        <v>1</v>
      </c>
      <c r="AN184" s="4"/>
    </row>
    <row r="185" spans="1:40" x14ac:dyDescent="0.3">
      <c r="A185">
        <v>10266</v>
      </c>
      <c r="B185" t="s">
        <v>402</v>
      </c>
      <c r="C185">
        <v>1</v>
      </c>
      <c r="D185">
        <v>1</v>
      </c>
      <c r="E185">
        <v>1</v>
      </c>
      <c r="F185">
        <v>1</v>
      </c>
      <c r="G185">
        <v>5</v>
      </c>
      <c r="H185">
        <v>3</v>
      </c>
      <c r="I185">
        <v>0</v>
      </c>
      <c r="J185">
        <v>61355</v>
      </c>
      <c r="K185">
        <v>0</v>
      </c>
      <c r="L185">
        <v>19</v>
      </c>
      <c r="M185" t="s">
        <v>326</v>
      </c>
      <c r="N185" t="s">
        <v>38</v>
      </c>
      <c r="O185">
        <v>2301</v>
      </c>
      <c r="P185" s="12">
        <v>31120</v>
      </c>
      <c r="Q185" s="4">
        <f t="shared" ca="1" si="2"/>
        <v>39</v>
      </c>
      <c r="S185" t="s">
        <v>65</v>
      </c>
      <c r="T185" t="s">
        <v>40</v>
      </c>
      <c r="U185" t="s">
        <v>41</v>
      </c>
      <c r="V185" t="s">
        <v>53</v>
      </c>
      <c r="W185" t="s">
        <v>115</v>
      </c>
      <c r="X185" s="3" t="s">
        <v>131</v>
      </c>
      <c r="AA185" t="s">
        <v>44</v>
      </c>
      <c r="AB185" t="s">
        <v>45</v>
      </c>
      <c r="AC185" t="s">
        <v>71</v>
      </c>
      <c r="AD185" t="s">
        <v>247</v>
      </c>
      <c r="AE185">
        <v>18</v>
      </c>
      <c r="AF185" t="s">
        <v>62</v>
      </c>
      <c r="AG185" t="s">
        <v>49</v>
      </c>
      <c r="AH185">
        <v>4.7</v>
      </c>
      <c r="AI185">
        <v>3</v>
      </c>
      <c r="AJ185">
        <v>0</v>
      </c>
      <c r="AK185" s="3">
        <v>43476</v>
      </c>
      <c r="AL185">
        <v>0</v>
      </c>
      <c r="AM185">
        <v>4</v>
      </c>
      <c r="AN185" s="4"/>
    </row>
    <row r="186" spans="1:40" x14ac:dyDescent="0.3">
      <c r="A186">
        <v>10235</v>
      </c>
      <c r="B186" t="s">
        <v>488</v>
      </c>
      <c r="C186">
        <v>1</v>
      </c>
      <c r="D186">
        <v>1</v>
      </c>
      <c r="E186">
        <v>1</v>
      </c>
      <c r="F186">
        <v>1</v>
      </c>
      <c r="G186">
        <v>5</v>
      </c>
      <c r="H186">
        <v>3</v>
      </c>
      <c r="I186">
        <v>0</v>
      </c>
      <c r="J186">
        <v>54285</v>
      </c>
      <c r="K186">
        <v>0</v>
      </c>
      <c r="L186">
        <v>19</v>
      </c>
      <c r="M186" t="s">
        <v>326</v>
      </c>
      <c r="N186" t="s">
        <v>38</v>
      </c>
      <c r="O186">
        <v>2045</v>
      </c>
      <c r="P186" s="12">
        <v>28727</v>
      </c>
      <c r="Q186" s="4">
        <f t="shared" ca="1" si="2"/>
        <v>46</v>
      </c>
      <c r="S186" t="s">
        <v>65</v>
      </c>
      <c r="T186" t="s">
        <v>40</v>
      </c>
      <c r="U186" t="s">
        <v>41</v>
      </c>
      <c r="V186" t="s">
        <v>53</v>
      </c>
      <c r="W186" t="s">
        <v>43</v>
      </c>
      <c r="X186" s="3" t="s">
        <v>315</v>
      </c>
      <c r="AA186" t="s">
        <v>44</v>
      </c>
      <c r="AB186" t="s">
        <v>45</v>
      </c>
      <c r="AC186" t="s">
        <v>71</v>
      </c>
      <c r="AD186" t="s">
        <v>247</v>
      </c>
      <c r="AE186">
        <v>18</v>
      </c>
      <c r="AF186" t="s">
        <v>56</v>
      </c>
      <c r="AG186" t="s">
        <v>49</v>
      </c>
      <c r="AH186">
        <v>4.2</v>
      </c>
      <c r="AI186">
        <v>3</v>
      </c>
      <c r="AJ186">
        <v>0</v>
      </c>
      <c r="AK186" s="3">
        <v>43476</v>
      </c>
      <c r="AL186">
        <v>0</v>
      </c>
      <c r="AM186">
        <v>3</v>
      </c>
      <c r="AN186" s="4"/>
    </row>
    <row r="187" spans="1:40" x14ac:dyDescent="0.3">
      <c r="A187">
        <v>10277</v>
      </c>
      <c r="B187" t="s">
        <v>498</v>
      </c>
      <c r="C187">
        <v>0</v>
      </c>
      <c r="D187">
        <v>0</v>
      </c>
      <c r="E187">
        <v>1</v>
      </c>
      <c r="F187">
        <v>3</v>
      </c>
      <c r="G187">
        <v>5</v>
      </c>
      <c r="H187">
        <v>3</v>
      </c>
      <c r="I187">
        <v>0</v>
      </c>
      <c r="J187">
        <v>53250</v>
      </c>
      <c r="K187">
        <v>0</v>
      </c>
      <c r="L187">
        <v>19</v>
      </c>
      <c r="M187" t="s">
        <v>326</v>
      </c>
      <c r="N187" t="s">
        <v>38</v>
      </c>
      <c r="O187">
        <v>2452</v>
      </c>
      <c r="P187" s="12">
        <v>29010</v>
      </c>
      <c r="Q187" s="4">
        <f t="shared" ca="1" si="2"/>
        <v>45</v>
      </c>
      <c r="S187" t="s">
        <v>65</v>
      </c>
      <c r="T187" t="s">
        <v>52</v>
      </c>
      <c r="U187" t="s">
        <v>41</v>
      </c>
      <c r="V187" t="s">
        <v>53</v>
      </c>
      <c r="W187" t="s">
        <v>115</v>
      </c>
      <c r="X187" s="3">
        <v>41493</v>
      </c>
      <c r="AA187" t="s">
        <v>44</v>
      </c>
      <c r="AB187" t="s">
        <v>45</v>
      </c>
      <c r="AC187" t="s">
        <v>71</v>
      </c>
      <c r="AD187" t="s">
        <v>250</v>
      </c>
      <c r="AF187" t="s">
        <v>62</v>
      </c>
      <c r="AG187" t="s">
        <v>49</v>
      </c>
      <c r="AH187">
        <v>4.2</v>
      </c>
      <c r="AI187">
        <v>4</v>
      </c>
      <c r="AJ187">
        <v>0</v>
      </c>
      <c r="AK187" s="3">
        <v>43476</v>
      </c>
      <c r="AL187">
        <v>0</v>
      </c>
      <c r="AM187">
        <v>13</v>
      </c>
      <c r="AN187" s="4"/>
    </row>
    <row r="188" spans="1:40" x14ac:dyDescent="0.3">
      <c r="A188">
        <v>10226</v>
      </c>
      <c r="B188" t="s">
        <v>331</v>
      </c>
      <c r="C188">
        <v>0</v>
      </c>
      <c r="D188">
        <v>2</v>
      </c>
      <c r="E188">
        <v>0</v>
      </c>
      <c r="F188">
        <v>1</v>
      </c>
      <c r="G188">
        <v>5</v>
      </c>
      <c r="H188">
        <v>3</v>
      </c>
      <c r="I188">
        <v>0</v>
      </c>
      <c r="J188">
        <v>64919</v>
      </c>
      <c r="K188">
        <v>0</v>
      </c>
      <c r="L188">
        <v>19</v>
      </c>
      <c r="M188" t="s">
        <v>326</v>
      </c>
      <c r="N188" t="s">
        <v>38</v>
      </c>
      <c r="O188">
        <v>2027</v>
      </c>
      <c r="P188" s="12">
        <v>21546</v>
      </c>
      <c r="Q188" s="4">
        <f t="shared" ca="1" si="2"/>
        <v>65</v>
      </c>
      <c r="S188" t="s">
        <v>39</v>
      </c>
      <c r="T188" t="s">
        <v>83</v>
      </c>
      <c r="U188" t="s">
        <v>41</v>
      </c>
      <c r="V188" t="s">
        <v>53</v>
      </c>
      <c r="W188" t="s">
        <v>115</v>
      </c>
      <c r="X188" s="3" t="s">
        <v>232</v>
      </c>
      <c r="AA188" t="s">
        <v>44</v>
      </c>
      <c r="AB188" t="s">
        <v>45</v>
      </c>
      <c r="AC188" t="s">
        <v>71</v>
      </c>
      <c r="AD188" t="s">
        <v>311</v>
      </c>
      <c r="AE188">
        <v>19</v>
      </c>
      <c r="AF188" t="s">
        <v>48</v>
      </c>
      <c r="AG188" t="s">
        <v>49</v>
      </c>
      <c r="AH188">
        <v>4.2</v>
      </c>
      <c r="AI188">
        <v>3</v>
      </c>
      <c r="AJ188">
        <v>0</v>
      </c>
      <c r="AK188" s="3">
        <v>43475</v>
      </c>
      <c r="AL188">
        <v>0</v>
      </c>
      <c r="AM188">
        <v>2</v>
      </c>
      <c r="AN188" s="4"/>
    </row>
    <row r="189" spans="1:40" x14ac:dyDescent="0.3">
      <c r="A189">
        <v>10233</v>
      </c>
      <c r="B189" t="s">
        <v>453</v>
      </c>
      <c r="C189">
        <v>1</v>
      </c>
      <c r="D189">
        <v>1</v>
      </c>
      <c r="E189">
        <v>1</v>
      </c>
      <c r="F189">
        <v>1</v>
      </c>
      <c r="G189">
        <v>5</v>
      </c>
      <c r="H189">
        <v>3</v>
      </c>
      <c r="I189">
        <v>0</v>
      </c>
      <c r="J189">
        <v>57975</v>
      </c>
      <c r="K189">
        <v>0</v>
      </c>
      <c r="L189">
        <v>20</v>
      </c>
      <c r="M189" t="s">
        <v>209</v>
      </c>
      <c r="N189" t="s">
        <v>38</v>
      </c>
      <c r="O189">
        <v>2062</v>
      </c>
      <c r="P189" s="12">
        <v>31617</v>
      </c>
      <c r="Q189" s="4">
        <f t="shared" ca="1" si="2"/>
        <v>38</v>
      </c>
      <c r="S189" t="s">
        <v>65</v>
      </c>
      <c r="T189" t="s">
        <v>40</v>
      </c>
      <c r="U189" t="s">
        <v>41</v>
      </c>
      <c r="V189" t="s">
        <v>53</v>
      </c>
      <c r="W189" t="s">
        <v>43</v>
      </c>
      <c r="X189" s="3" t="s">
        <v>303</v>
      </c>
      <c r="AA189" t="s">
        <v>44</v>
      </c>
      <c r="AB189" t="s">
        <v>45</v>
      </c>
      <c r="AC189" t="s">
        <v>71</v>
      </c>
      <c r="AD189" t="s">
        <v>247</v>
      </c>
      <c r="AE189">
        <v>18</v>
      </c>
      <c r="AF189" t="s">
        <v>135</v>
      </c>
      <c r="AG189" t="s">
        <v>49</v>
      </c>
      <c r="AH189">
        <v>4.0999999999999996</v>
      </c>
      <c r="AI189">
        <v>3</v>
      </c>
      <c r="AJ189">
        <v>0</v>
      </c>
      <c r="AK189" s="3">
        <v>43475</v>
      </c>
      <c r="AL189">
        <v>0</v>
      </c>
      <c r="AM189">
        <v>13</v>
      </c>
      <c r="AN189" s="4"/>
    </row>
    <row r="190" spans="1:40" x14ac:dyDescent="0.3">
      <c r="A190">
        <v>10053</v>
      </c>
      <c r="B190" t="s">
        <v>490</v>
      </c>
      <c r="C190">
        <v>1</v>
      </c>
      <c r="D190">
        <v>1</v>
      </c>
      <c r="E190">
        <v>0</v>
      </c>
      <c r="F190">
        <v>1</v>
      </c>
      <c r="G190">
        <v>5</v>
      </c>
      <c r="H190">
        <v>3</v>
      </c>
      <c r="I190">
        <v>0</v>
      </c>
      <c r="J190">
        <v>54132</v>
      </c>
      <c r="K190">
        <v>0</v>
      </c>
      <c r="L190">
        <v>19</v>
      </c>
      <c r="M190" t="s">
        <v>326</v>
      </c>
      <c r="N190" t="s">
        <v>38</v>
      </c>
      <c r="O190">
        <v>2330</v>
      </c>
      <c r="P190" s="12">
        <v>28147</v>
      </c>
      <c r="Q190" s="4">
        <f t="shared" ca="1" si="2"/>
        <v>47</v>
      </c>
      <c r="S190" t="s">
        <v>39</v>
      </c>
      <c r="T190" t="s">
        <v>40</v>
      </c>
      <c r="U190" t="s">
        <v>41</v>
      </c>
      <c r="V190" t="s">
        <v>53</v>
      </c>
      <c r="W190" t="s">
        <v>43</v>
      </c>
      <c r="X190" s="3" t="s">
        <v>491</v>
      </c>
      <c r="AA190" t="s">
        <v>44</v>
      </c>
      <c r="AB190" t="s">
        <v>45</v>
      </c>
      <c r="AC190" t="s">
        <v>71</v>
      </c>
      <c r="AD190" t="s">
        <v>306</v>
      </c>
      <c r="AE190">
        <v>14</v>
      </c>
      <c r="AF190" t="s">
        <v>48</v>
      </c>
      <c r="AG190" t="s">
        <v>49</v>
      </c>
      <c r="AH190">
        <v>5</v>
      </c>
      <c r="AI190">
        <v>4</v>
      </c>
      <c r="AJ190">
        <v>0</v>
      </c>
      <c r="AK190" s="3">
        <v>43475</v>
      </c>
      <c r="AL190">
        <v>0</v>
      </c>
      <c r="AM190">
        <v>8</v>
      </c>
      <c r="AN190" s="4"/>
    </row>
    <row r="191" spans="1:40" x14ac:dyDescent="0.3">
      <c r="A191">
        <v>10232</v>
      </c>
      <c r="B191" t="s">
        <v>193</v>
      </c>
      <c r="C191">
        <v>0</v>
      </c>
      <c r="D191">
        <v>0</v>
      </c>
      <c r="E191">
        <v>0</v>
      </c>
      <c r="F191">
        <v>1</v>
      </c>
      <c r="G191">
        <v>3</v>
      </c>
      <c r="H191">
        <v>3</v>
      </c>
      <c r="I191">
        <v>0</v>
      </c>
      <c r="J191">
        <v>81584</v>
      </c>
      <c r="K191">
        <v>0</v>
      </c>
      <c r="L191">
        <v>22</v>
      </c>
      <c r="M191" t="s">
        <v>175</v>
      </c>
      <c r="N191" t="s">
        <v>38</v>
      </c>
      <c r="O191">
        <v>1886</v>
      </c>
      <c r="P191" s="12">
        <v>31942</v>
      </c>
      <c r="Q191" s="4">
        <f t="shared" ca="1" si="2"/>
        <v>37</v>
      </c>
      <c r="S191" t="s">
        <v>39</v>
      </c>
      <c r="T191" t="s">
        <v>52</v>
      </c>
      <c r="U191" t="s">
        <v>41</v>
      </c>
      <c r="V191" t="s">
        <v>53</v>
      </c>
      <c r="W191" t="s">
        <v>115</v>
      </c>
      <c r="X191" s="3">
        <v>42410</v>
      </c>
      <c r="AA191" t="s">
        <v>44</v>
      </c>
      <c r="AB191" t="s">
        <v>45</v>
      </c>
      <c r="AC191" t="s">
        <v>54</v>
      </c>
      <c r="AD191" t="s">
        <v>80</v>
      </c>
      <c r="AE191">
        <v>13</v>
      </c>
      <c r="AF191" t="s">
        <v>48</v>
      </c>
      <c r="AG191" t="s">
        <v>49</v>
      </c>
      <c r="AH191">
        <v>4.0999999999999996</v>
      </c>
      <c r="AI191">
        <v>5</v>
      </c>
      <c r="AJ191">
        <v>7</v>
      </c>
      <c r="AK191" s="3">
        <v>43473</v>
      </c>
      <c r="AL191">
        <v>0</v>
      </c>
      <c r="AM191">
        <v>2</v>
      </c>
      <c r="AN191" s="4"/>
    </row>
    <row r="192" spans="1:40" x14ac:dyDescent="0.3">
      <c r="A192">
        <v>10074</v>
      </c>
      <c r="B192" t="s">
        <v>345</v>
      </c>
      <c r="C192">
        <v>0</v>
      </c>
      <c r="D192">
        <v>0</v>
      </c>
      <c r="E192">
        <v>1</v>
      </c>
      <c r="F192">
        <v>1</v>
      </c>
      <c r="G192">
        <v>5</v>
      </c>
      <c r="H192">
        <v>3</v>
      </c>
      <c r="I192">
        <v>0</v>
      </c>
      <c r="J192">
        <v>64246</v>
      </c>
      <c r="K192">
        <v>0</v>
      </c>
      <c r="L192">
        <v>20</v>
      </c>
      <c r="M192" t="s">
        <v>209</v>
      </c>
      <c r="N192" t="s">
        <v>38</v>
      </c>
      <c r="O192">
        <v>2155</v>
      </c>
      <c r="P192" s="12">
        <v>32424</v>
      </c>
      <c r="Q192" s="4">
        <f t="shared" ca="1" si="2"/>
        <v>36</v>
      </c>
      <c r="S192" t="s">
        <v>65</v>
      </c>
      <c r="T192" t="s">
        <v>52</v>
      </c>
      <c r="U192" t="s">
        <v>41</v>
      </c>
      <c r="V192" t="s">
        <v>42</v>
      </c>
      <c r="W192" t="s">
        <v>43</v>
      </c>
      <c r="X192" s="3">
        <v>41589</v>
      </c>
      <c r="AA192" t="s">
        <v>44</v>
      </c>
      <c r="AB192" t="s">
        <v>45</v>
      </c>
      <c r="AC192" t="s">
        <v>71</v>
      </c>
      <c r="AD192" t="s">
        <v>247</v>
      </c>
      <c r="AE192">
        <v>18</v>
      </c>
      <c r="AF192" t="s">
        <v>62</v>
      </c>
      <c r="AG192" t="s">
        <v>49</v>
      </c>
      <c r="AH192">
        <v>5</v>
      </c>
      <c r="AI192">
        <v>3</v>
      </c>
      <c r="AJ192">
        <v>0</v>
      </c>
      <c r="AK192" s="3">
        <v>43473</v>
      </c>
      <c r="AL192">
        <v>0</v>
      </c>
      <c r="AM192">
        <v>20</v>
      </c>
      <c r="AN192" s="4"/>
    </row>
    <row r="193" spans="1:40" x14ac:dyDescent="0.3">
      <c r="A193">
        <v>10213</v>
      </c>
      <c r="B193" t="s">
        <v>451</v>
      </c>
      <c r="C193">
        <v>1</v>
      </c>
      <c r="D193">
        <v>1</v>
      </c>
      <c r="E193">
        <v>1</v>
      </c>
      <c r="F193">
        <v>1</v>
      </c>
      <c r="G193">
        <v>5</v>
      </c>
      <c r="H193">
        <v>3</v>
      </c>
      <c r="I193">
        <v>0</v>
      </c>
      <c r="J193">
        <v>58207</v>
      </c>
      <c r="K193">
        <v>0</v>
      </c>
      <c r="L193">
        <v>20</v>
      </c>
      <c r="M193" t="s">
        <v>209</v>
      </c>
      <c r="N193" t="s">
        <v>38</v>
      </c>
      <c r="O193">
        <v>1450</v>
      </c>
      <c r="P193" s="12">
        <v>33833</v>
      </c>
      <c r="Q193" s="4">
        <f t="shared" ca="1" si="2"/>
        <v>32</v>
      </c>
      <c r="S193" t="s">
        <v>65</v>
      </c>
      <c r="T193" t="s">
        <v>40</v>
      </c>
      <c r="U193" t="s">
        <v>41</v>
      </c>
      <c r="V193" t="s">
        <v>53</v>
      </c>
      <c r="W193" t="s">
        <v>43</v>
      </c>
      <c r="X193" s="3">
        <v>40735</v>
      </c>
      <c r="AA193" t="s">
        <v>44</v>
      </c>
      <c r="AB193" t="s">
        <v>45</v>
      </c>
      <c r="AC193" t="s">
        <v>71</v>
      </c>
      <c r="AD193" t="s">
        <v>306</v>
      </c>
      <c r="AE193">
        <v>14</v>
      </c>
      <c r="AF193" t="s">
        <v>62</v>
      </c>
      <c r="AG193" t="s">
        <v>49</v>
      </c>
      <c r="AH193">
        <v>3.7</v>
      </c>
      <c r="AI193">
        <v>3</v>
      </c>
      <c r="AJ193">
        <v>0</v>
      </c>
      <c r="AK193" s="3">
        <v>43473</v>
      </c>
      <c r="AL193">
        <v>0</v>
      </c>
      <c r="AM193">
        <v>14</v>
      </c>
      <c r="AN193" s="4"/>
    </row>
    <row r="194" spans="1:40" x14ac:dyDescent="0.3">
      <c r="A194">
        <v>10113</v>
      </c>
      <c r="B194" t="s">
        <v>158</v>
      </c>
      <c r="C194">
        <v>1</v>
      </c>
      <c r="D194">
        <v>1</v>
      </c>
      <c r="E194">
        <v>1</v>
      </c>
      <c r="F194">
        <v>3</v>
      </c>
      <c r="G194">
        <v>3</v>
      </c>
      <c r="H194">
        <v>3</v>
      </c>
      <c r="I194">
        <v>0</v>
      </c>
      <c r="J194">
        <v>93206</v>
      </c>
      <c r="K194">
        <v>0</v>
      </c>
      <c r="L194">
        <v>28</v>
      </c>
      <c r="M194" t="s">
        <v>113</v>
      </c>
      <c r="N194" t="s">
        <v>38</v>
      </c>
      <c r="O194">
        <v>2169</v>
      </c>
      <c r="P194" s="12">
        <v>31525</v>
      </c>
      <c r="Q194" s="4">
        <f t="shared" ref="Q194:Q257" ca="1" si="3">DATEDIF(P194,TODAY(),"Y")</f>
        <v>38</v>
      </c>
      <c r="S194" t="s">
        <v>65</v>
      </c>
      <c r="T194" t="s">
        <v>40</v>
      </c>
      <c r="U194" t="s">
        <v>41</v>
      </c>
      <c r="V194" t="s">
        <v>53</v>
      </c>
      <c r="W194" t="s">
        <v>43</v>
      </c>
      <c r="X194" s="3">
        <v>41923</v>
      </c>
      <c r="AA194" t="s">
        <v>44</v>
      </c>
      <c r="AB194" t="s">
        <v>45</v>
      </c>
      <c r="AC194" t="s">
        <v>54</v>
      </c>
      <c r="AD194" t="s">
        <v>117</v>
      </c>
      <c r="AE194">
        <v>7</v>
      </c>
      <c r="AF194" t="s">
        <v>56</v>
      </c>
      <c r="AG194" t="s">
        <v>49</v>
      </c>
      <c r="AH194">
        <v>4.46</v>
      </c>
      <c r="AI194">
        <v>5</v>
      </c>
      <c r="AJ194">
        <v>6</v>
      </c>
      <c r="AK194" s="3">
        <v>43472</v>
      </c>
      <c r="AL194">
        <v>0</v>
      </c>
      <c r="AM194">
        <v>7</v>
      </c>
      <c r="AN194" s="4"/>
    </row>
    <row r="195" spans="1:40" x14ac:dyDescent="0.3">
      <c r="A195">
        <v>10136</v>
      </c>
      <c r="B195" t="s">
        <v>316</v>
      </c>
      <c r="C195">
        <v>0</v>
      </c>
      <c r="D195">
        <v>0</v>
      </c>
      <c r="E195">
        <v>0</v>
      </c>
      <c r="F195">
        <v>1</v>
      </c>
      <c r="G195">
        <v>5</v>
      </c>
      <c r="H195">
        <v>3</v>
      </c>
      <c r="I195">
        <v>0</v>
      </c>
      <c r="J195">
        <v>65902</v>
      </c>
      <c r="K195">
        <v>0</v>
      </c>
      <c r="L195">
        <v>20</v>
      </c>
      <c r="M195" t="s">
        <v>209</v>
      </c>
      <c r="N195" t="s">
        <v>38</v>
      </c>
      <c r="O195">
        <v>2324</v>
      </c>
      <c r="P195" s="12">
        <v>32047</v>
      </c>
      <c r="Q195" s="4">
        <f t="shared" ca="1" si="3"/>
        <v>37</v>
      </c>
      <c r="S195" t="s">
        <v>39</v>
      </c>
      <c r="T195" t="s">
        <v>52</v>
      </c>
      <c r="U195" t="s">
        <v>41</v>
      </c>
      <c r="V195" t="s">
        <v>53</v>
      </c>
      <c r="W195" t="s">
        <v>66</v>
      </c>
      <c r="X195" s="3" t="s">
        <v>131</v>
      </c>
      <c r="AA195" t="s">
        <v>44</v>
      </c>
      <c r="AB195" t="s">
        <v>45</v>
      </c>
      <c r="AC195" t="s">
        <v>71</v>
      </c>
      <c r="AD195" t="s">
        <v>250</v>
      </c>
      <c r="AF195" t="s">
        <v>62</v>
      </c>
      <c r="AG195" t="s">
        <v>49</v>
      </c>
      <c r="AH195">
        <v>4</v>
      </c>
      <c r="AI195">
        <v>4</v>
      </c>
      <c r="AJ195">
        <v>0</v>
      </c>
      <c r="AK195" s="3">
        <v>43472</v>
      </c>
      <c r="AL195">
        <v>0</v>
      </c>
      <c r="AM195">
        <v>7</v>
      </c>
      <c r="AN195" s="4"/>
    </row>
    <row r="196" spans="1:40" x14ac:dyDescent="0.3">
      <c r="A196">
        <v>10225</v>
      </c>
      <c r="B196" t="s">
        <v>426</v>
      </c>
      <c r="C196">
        <v>0</v>
      </c>
      <c r="D196">
        <v>0</v>
      </c>
      <c r="E196">
        <v>1</v>
      </c>
      <c r="F196">
        <v>1</v>
      </c>
      <c r="G196">
        <v>5</v>
      </c>
      <c r="H196">
        <v>3</v>
      </c>
      <c r="I196">
        <v>0</v>
      </c>
      <c r="J196">
        <v>59472</v>
      </c>
      <c r="K196">
        <v>0</v>
      </c>
      <c r="L196">
        <v>19</v>
      </c>
      <c r="M196" t="s">
        <v>326</v>
      </c>
      <c r="N196" t="s">
        <v>38</v>
      </c>
      <c r="O196">
        <v>2109</v>
      </c>
      <c r="P196" s="12">
        <v>22451</v>
      </c>
      <c r="Q196" s="4">
        <f t="shared" ca="1" si="3"/>
        <v>63</v>
      </c>
      <c r="S196" t="s">
        <v>65</v>
      </c>
      <c r="T196" t="s">
        <v>52</v>
      </c>
      <c r="U196" t="s">
        <v>41</v>
      </c>
      <c r="V196" t="s">
        <v>53</v>
      </c>
      <c r="W196" t="s">
        <v>43</v>
      </c>
      <c r="X196" s="3">
        <v>41791</v>
      </c>
      <c r="AA196" t="s">
        <v>44</v>
      </c>
      <c r="AB196" t="s">
        <v>45</v>
      </c>
      <c r="AC196" t="s">
        <v>71</v>
      </c>
      <c r="AD196" t="s">
        <v>247</v>
      </c>
      <c r="AE196">
        <v>18</v>
      </c>
      <c r="AF196" t="s">
        <v>56</v>
      </c>
      <c r="AG196" t="s">
        <v>49</v>
      </c>
      <c r="AH196">
        <v>4.8</v>
      </c>
      <c r="AI196">
        <v>3</v>
      </c>
      <c r="AJ196">
        <v>0</v>
      </c>
      <c r="AK196" s="3">
        <v>43472</v>
      </c>
      <c r="AL196">
        <v>0</v>
      </c>
      <c r="AM196">
        <v>14</v>
      </c>
      <c r="AN196" s="4"/>
    </row>
    <row r="197" spans="1:40" x14ac:dyDescent="0.3">
      <c r="A197">
        <v>10002</v>
      </c>
      <c r="B197" t="s">
        <v>463</v>
      </c>
      <c r="C197">
        <v>0</v>
      </c>
      <c r="D197">
        <v>0</v>
      </c>
      <c r="E197">
        <v>0</v>
      </c>
      <c r="F197">
        <v>1</v>
      </c>
      <c r="G197">
        <v>5</v>
      </c>
      <c r="H197">
        <v>4</v>
      </c>
      <c r="I197">
        <v>0</v>
      </c>
      <c r="J197">
        <v>57568</v>
      </c>
      <c r="K197">
        <v>0</v>
      </c>
      <c r="L197">
        <v>19</v>
      </c>
      <c r="M197" t="s">
        <v>326</v>
      </c>
      <c r="N197" t="s">
        <v>38</v>
      </c>
      <c r="O197">
        <v>1844</v>
      </c>
      <c r="P197" s="12">
        <v>28267</v>
      </c>
      <c r="Q197" s="4">
        <f t="shared" ca="1" si="3"/>
        <v>47</v>
      </c>
      <c r="S197" t="s">
        <v>39</v>
      </c>
      <c r="T197" t="s">
        <v>52</v>
      </c>
      <c r="U197" t="s">
        <v>41</v>
      </c>
      <c r="V197" t="s">
        <v>53</v>
      </c>
      <c r="W197" t="s">
        <v>43</v>
      </c>
      <c r="X197" s="3">
        <v>41153</v>
      </c>
      <c r="AA197" t="s">
        <v>44</v>
      </c>
      <c r="AB197" t="s">
        <v>45</v>
      </c>
      <c r="AC197" t="s">
        <v>71</v>
      </c>
      <c r="AD197" t="s">
        <v>210</v>
      </c>
      <c r="AE197">
        <v>11</v>
      </c>
      <c r="AF197" t="s">
        <v>62</v>
      </c>
      <c r="AG197" t="s">
        <v>57</v>
      </c>
      <c r="AH197">
        <v>5</v>
      </c>
      <c r="AI197">
        <v>5</v>
      </c>
      <c r="AJ197">
        <v>0</v>
      </c>
      <c r="AK197" s="3">
        <v>43472</v>
      </c>
      <c r="AL197">
        <v>0</v>
      </c>
      <c r="AM197">
        <v>15</v>
      </c>
      <c r="AN197" s="4"/>
    </row>
    <row r="198" spans="1:40" x14ac:dyDescent="0.3">
      <c r="A198">
        <v>10248</v>
      </c>
      <c r="B198" t="s">
        <v>477</v>
      </c>
      <c r="C198">
        <v>0</v>
      </c>
      <c r="D198">
        <v>0</v>
      </c>
      <c r="E198">
        <v>0</v>
      </c>
      <c r="F198">
        <v>1</v>
      </c>
      <c r="G198">
        <v>5</v>
      </c>
      <c r="H198">
        <v>3</v>
      </c>
      <c r="I198">
        <v>0</v>
      </c>
      <c r="J198">
        <v>55425</v>
      </c>
      <c r="K198">
        <v>0</v>
      </c>
      <c r="L198">
        <v>19</v>
      </c>
      <c r="M198" t="s">
        <v>326</v>
      </c>
      <c r="N198" t="s">
        <v>38</v>
      </c>
      <c r="O198">
        <v>2176</v>
      </c>
      <c r="P198" s="12">
        <v>31691</v>
      </c>
      <c r="Q198" s="4">
        <f t="shared" ca="1" si="3"/>
        <v>38</v>
      </c>
      <c r="S198" t="s">
        <v>39</v>
      </c>
      <c r="T198" t="s">
        <v>52</v>
      </c>
      <c r="U198" t="s">
        <v>41</v>
      </c>
      <c r="V198" t="s">
        <v>53</v>
      </c>
      <c r="W198" t="s">
        <v>43</v>
      </c>
      <c r="X198" s="3" t="s">
        <v>339</v>
      </c>
      <c r="AA198" t="s">
        <v>44</v>
      </c>
      <c r="AB198" t="s">
        <v>45</v>
      </c>
      <c r="AC198" t="s">
        <v>71</v>
      </c>
      <c r="AD198" t="s">
        <v>311</v>
      </c>
      <c r="AE198">
        <v>19</v>
      </c>
      <c r="AF198" t="s">
        <v>62</v>
      </c>
      <c r="AG198" t="s">
        <v>49</v>
      </c>
      <c r="AH198">
        <v>4.8</v>
      </c>
      <c r="AI198">
        <v>4</v>
      </c>
      <c r="AJ198">
        <v>0</v>
      </c>
      <c r="AK198" s="3">
        <v>43472</v>
      </c>
      <c r="AL198">
        <v>0</v>
      </c>
      <c r="AM198">
        <v>4</v>
      </c>
      <c r="AN198" s="4"/>
    </row>
    <row r="199" spans="1:40" x14ac:dyDescent="0.3">
      <c r="A199">
        <v>10016</v>
      </c>
      <c r="B199" t="s">
        <v>155</v>
      </c>
      <c r="C199">
        <v>1</v>
      </c>
      <c r="D199">
        <v>1</v>
      </c>
      <c r="E199">
        <v>0</v>
      </c>
      <c r="F199">
        <v>1</v>
      </c>
      <c r="G199">
        <v>3</v>
      </c>
      <c r="H199">
        <v>4</v>
      </c>
      <c r="I199">
        <v>0</v>
      </c>
      <c r="J199">
        <v>93554</v>
      </c>
      <c r="K199">
        <v>0</v>
      </c>
      <c r="L199">
        <v>9</v>
      </c>
      <c r="M199" t="s">
        <v>156</v>
      </c>
      <c r="N199" t="s">
        <v>38</v>
      </c>
      <c r="O199">
        <v>1886</v>
      </c>
      <c r="P199" s="12">
        <v>30941</v>
      </c>
      <c r="Q199" s="4">
        <f t="shared" ca="1" si="3"/>
        <v>40</v>
      </c>
      <c r="S199" t="s">
        <v>39</v>
      </c>
      <c r="T199" t="s">
        <v>40</v>
      </c>
      <c r="U199" t="s">
        <v>41</v>
      </c>
      <c r="V199" t="s">
        <v>53</v>
      </c>
      <c r="W199" t="s">
        <v>66</v>
      </c>
      <c r="X199" s="3">
        <v>41923</v>
      </c>
      <c r="AA199" t="s">
        <v>44</v>
      </c>
      <c r="AB199" t="s">
        <v>45</v>
      </c>
      <c r="AC199" t="s">
        <v>54</v>
      </c>
      <c r="AD199" t="s">
        <v>93</v>
      </c>
      <c r="AE199">
        <v>4</v>
      </c>
      <c r="AF199" t="s">
        <v>56</v>
      </c>
      <c r="AG199" t="s">
        <v>57</v>
      </c>
      <c r="AH199">
        <v>4.5999999999999996</v>
      </c>
      <c r="AI199">
        <v>5</v>
      </c>
      <c r="AJ199">
        <v>7</v>
      </c>
      <c r="AK199" s="3">
        <v>43469</v>
      </c>
      <c r="AL199">
        <v>0</v>
      </c>
      <c r="AM199">
        <v>16</v>
      </c>
      <c r="AN199" s="4"/>
    </row>
    <row r="200" spans="1:40" x14ac:dyDescent="0.3">
      <c r="A200">
        <v>10172</v>
      </c>
      <c r="B200" t="s">
        <v>180</v>
      </c>
      <c r="C200">
        <v>0</v>
      </c>
      <c r="D200">
        <v>0</v>
      </c>
      <c r="E200">
        <v>1</v>
      </c>
      <c r="F200">
        <v>1</v>
      </c>
      <c r="G200">
        <v>3</v>
      </c>
      <c r="H200">
        <v>3</v>
      </c>
      <c r="I200">
        <v>0</v>
      </c>
      <c r="J200">
        <v>84903</v>
      </c>
      <c r="K200">
        <v>0</v>
      </c>
      <c r="L200">
        <v>22</v>
      </c>
      <c r="M200" t="s">
        <v>175</v>
      </c>
      <c r="N200" t="s">
        <v>38</v>
      </c>
      <c r="O200">
        <v>1887</v>
      </c>
      <c r="P200" s="12">
        <v>29805</v>
      </c>
      <c r="Q200" s="4">
        <f t="shared" ca="1" si="3"/>
        <v>43</v>
      </c>
      <c r="S200" t="s">
        <v>65</v>
      </c>
      <c r="T200" t="s">
        <v>52</v>
      </c>
      <c r="U200" t="s">
        <v>41</v>
      </c>
      <c r="V200" t="s">
        <v>53</v>
      </c>
      <c r="W200" t="s">
        <v>115</v>
      </c>
      <c r="X200" s="3" t="s">
        <v>102</v>
      </c>
      <c r="AA200" t="s">
        <v>44</v>
      </c>
      <c r="AB200" t="s">
        <v>45</v>
      </c>
      <c r="AC200" t="s">
        <v>54</v>
      </c>
      <c r="AD200" t="s">
        <v>80</v>
      </c>
      <c r="AE200">
        <v>13</v>
      </c>
      <c r="AF200" t="s">
        <v>48</v>
      </c>
      <c r="AG200" t="s">
        <v>49</v>
      </c>
      <c r="AH200">
        <v>3.42</v>
      </c>
      <c r="AI200">
        <v>4</v>
      </c>
      <c r="AJ200">
        <v>7</v>
      </c>
      <c r="AK200" s="3">
        <v>43469</v>
      </c>
      <c r="AL200">
        <v>0</v>
      </c>
      <c r="AM200">
        <v>17</v>
      </c>
      <c r="AN200" s="4"/>
    </row>
    <row r="201" spans="1:40" x14ac:dyDescent="0.3">
      <c r="A201">
        <v>10013</v>
      </c>
      <c r="B201" t="s">
        <v>342</v>
      </c>
      <c r="C201">
        <v>0</v>
      </c>
      <c r="D201">
        <v>3</v>
      </c>
      <c r="E201">
        <v>1</v>
      </c>
      <c r="F201">
        <v>1</v>
      </c>
      <c r="G201">
        <v>6</v>
      </c>
      <c r="H201">
        <v>4</v>
      </c>
      <c r="I201">
        <v>0</v>
      </c>
      <c r="J201">
        <v>64397</v>
      </c>
      <c r="K201">
        <v>0</v>
      </c>
      <c r="L201">
        <v>3</v>
      </c>
      <c r="M201" t="s">
        <v>221</v>
      </c>
      <c r="N201" t="s">
        <v>343</v>
      </c>
      <c r="O201">
        <v>58782</v>
      </c>
      <c r="P201" s="12">
        <v>24959</v>
      </c>
      <c r="Q201" s="4">
        <f t="shared" ca="1" si="3"/>
        <v>56</v>
      </c>
      <c r="S201" t="s">
        <v>65</v>
      </c>
      <c r="T201" t="s">
        <v>217</v>
      </c>
      <c r="U201" t="s">
        <v>41</v>
      </c>
      <c r="V201" t="s">
        <v>53</v>
      </c>
      <c r="W201" t="s">
        <v>43</v>
      </c>
      <c r="X201" s="3">
        <v>38961</v>
      </c>
      <c r="AA201" t="s">
        <v>44</v>
      </c>
      <c r="AB201" t="s">
        <v>45</v>
      </c>
      <c r="AC201" t="s">
        <v>61</v>
      </c>
      <c r="AD201" t="s">
        <v>228</v>
      </c>
      <c r="AE201">
        <v>21</v>
      </c>
      <c r="AF201" t="s">
        <v>48</v>
      </c>
      <c r="AG201" t="s">
        <v>57</v>
      </c>
      <c r="AH201">
        <v>4.0999999999999996</v>
      </c>
      <c r="AI201">
        <v>3</v>
      </c>
      <c r="AJ201">
        <v>0</v>
      </c>
      <c r="AK201" s="3">
        <v>43469</v>
      </c>
      <c r="AL201">
        <v>0</v>
      </c>
      <c r="AM201">
        <v>6</v>
      </c>
      <c r="AN201" s="4"/>
    </row>
    <row r="202" spans="1:40" x14ac:dyDescent="0.3">
      <c r="A202">
        <v>10098</v>
      </c>
      <c r="B202" t="s">
        <v>374</v>
      </c>
      <c r="C202">
        <v>0</v>
      </c>
      <c r="D202">
        <v>2</v>
      </c>
      <c r="E202">
        <v>1</v>
      </c>
      <c r="F202">
        <v>1</v>
      </c>
      <c r="G202">
        <v>5</v>
      </c>
      <c r="H202">
        <v>3</v>
      </c>
      <c r="I202">
        <v>0</v>
      </c>
      <c r="J202">
        <v>62957</v>
      </c>
      <c r="K202">
        <v>0</v>
      </c>
      <c r="L202">
        <v>18</v>
      </c>
      <c r="M202" t="s">
        <v>170</v>
      </c>
      <c r="N202" t="s">
        <v>38</v>
      </c>
      <c r="O202">
        <v>1752</v>
      </c>
      <c r="P202" s="12">
        <v>29897</v>
      </c>
      <c r="Q202" s="4">
        <f t="shared" ca="1" si="3"/>
        <v>42</v>
      </c>
      <c r="S202" t="s">
        <v>65</v>
      </c>
      <c r="T202" t="s">
        <v>83</v>
      </c>
      <c r="U202" t="s">
        <v>41</v>
      </c>
      <c r="V202" t="s">
        <v>53</v>
      </c>
      <c r="W202" t="s">
        <v>43</v>
      </c>
      <c r="X202" s="3">
        <v>42041</v>
      </c>
      <c r="AA202" t="s">
        <v>44</v>
      </c>
      <c r="AB202" t="s">
        <v>45</v>
      </c>
      <c r="AC202" t="s">
        <v>71</v>
      </c>
      <c r="AD202" t="s">
        <v>55</v>
      </c>
      <c r="AE202">
        <v>2</v>
      </c>
      <c r="AF202" t="s">
        <v>56</v>
      </c>
      <c r="AG202" t="s">
        <v>49</v>
      </c>
      <c r="AH202">
        <v>4.63</v>
      </c>
      <c r="AI202">
        <v>3</v>
      </c>
      <c r="AJ202">
        <v>0</v>
      </c>
      <c r="AK202" s="3">
        <v>43469</v>
      </c>
      <c r="AL202">
        <v>0</v>
      </c>
      <c r="AM202">
        <v>2</v>
      </c>
      <c r="AN202" s="4"/>
    </row>
    <row r="203" spans="1:40" x14ac:dyDescent="0.3">
      <c r="A203">
        <v>10112</v>
      </c>
      <c r="B203" t="s">
        <v>151</v>
      </c>
      <c r="C203">
        <v>0</v>
      </c>
      <c r="D203">
        <v>0</v>
      </c>
      <c r="E203">
        <v>0</v>
      </c>
      <c r="F203">
        <v>1</v>
      </c>
      <c r="G203">
        <v>3</v>
      </c>
      <c r="H203">
        <v>3</v>
      </c>
      <c r="I203">
        <v>0</v>
      </c>
      <c r="J203">
        <v>97999</v>
      </c>
      <c r="K203">
        <v>0</v>
      </c>
      <c r="L203">
        <v>8</v>
      </c>
      <c r="M203" t="s">
        <v>95</v>
      </c>
      <c r="N203" t="s">
        <v>38</v>
      </c>
      <c r="O203">
        <v>2493</v>
      </c>
      <c r="P203" s="12">
        <v>30733</v>
      </c>
      <c r="Q203" s="4">
        <f t="shared" ca="1" si="3"/>
        <v>40</v>
      </c>
      <c r="S203" t="s">
        <v>39</v>
      </c>
      <c r="T203" t="s">
        <v>52</v>
      </c>
      <c r="U203" t="s">
        <v>41</v>
      </c>
      <c r="V203" t="s">
        <v>53</v>
      </c>
      <c r="W203" t="s">
        <v>43</v>
      </c>
      <c r="X203" s="3" t="s">
        <v>116</v>
      </c>
      <c r="AA203" t="s">
        <v>44</v>
      </c>
      <c r="AB203" t="s">
        <v>45</v>
      </c>
      <c r="AC203" t="s">
        <v>54</v>
      </c>
      <c r="AD203" t="s">
        <v>93</v>
      </c>
      <c r="AE203">
        <v>4</v>
      </c>
      <c r="AF203" t="s">
        <v>48</v>
      </c>
      <c r="AG203" t="s">
        <v>49</v>
      </c>
      <c r="AH203">
        <v>4.4800000000000004</v>
      </c>
      <c r="AI203">
        <v>5</v>
      </c>
      <c r="AJ203">
        <v>6</v>
      </c>
      <c r="AK203" s="3">
        <v>43468</v>
      </c>
      <c r="AL203">
        <v>0</v>
      </c>
      <c r="AM203">
        <v>4</v>
      </c>
      <c r="AN203" s="4"/>
    </row>
    <row r="204" spans="1:40" x14ac:dyDescent="0.3">
      <c r="A204">
        <v>10088</v>
      </c>
      <c r="B204" t="s">
        <v>325</v>
      </c>
      <c r="C204">
        <v>1</v>
      </c>
      <c r="D204">
        <v>1</v>
      </c>
      <c r="E204">
        <v>0</v>
      </c>
      <c r="F204">
        <v>1</v>
      </c>
      <c r="G204">
        <v>5</v>
      </c>
      <c r="H204">
        <v>3</v>
      </c>
      <c r="I204">
        <v>0</v>
      </c>
      <c r="J204">
        <v>64991</v>
      </c>
      <c r="K204">
        <v>0</v>
      </c>
      <c r="L204">
        <v>19</v>
      </c>
      <c r="M204" t="s">
        <v>326</v>
      </c>
      <c r="N204" t="s">
        <v>38</v>
      </c>
      <c r="O204">
        <v>1886</v>
      </c>
      <c r="P204" s="12">
        <v>32413</v>
      </c>
      <c r="Q204" s="4">
        <f t="shared" ca="1" si="3"/>
        <v>36</v>
      </c>
      <c r="S204" t="s">
        <v>39</v>
      </c>
      <c r="T204" t="s">
        <v>40</v>
      </c>
      <c r="U204" t="s">
        <v>41</v>
      </c>
      <c r="V204" t="s">
        <v>53</v>
      </c>
      <c r="W204" t="s">
        <v>43</v>
      </c>
      <c r="X204" s="3">
        <v>39630</v>
      </c>
      <c r="AA204" t="s">
        <v>44</v>
      </c>
      <c r="AB204" t="s">
        <v>45</v>
      </c>
      <c r="AC204" t="s">
        <v>71</v>
      </c>
      <c r="AD204" t="s">
        <v>233</v>
      </c>
      <c r="AE204">
        <v>16</v>
      </c>
      <c r="AF204" t="s">
        <v>48</v>
      </c>
      <c r="AG204" t="s">
        <v>49</v>
      </c>
      <c r="AH204">
        <v>4.84</v>
      </c>
      <c r="AI204">
        <v>5</v>
      </c>
      <c r="AJ204">
        <v>0</v>
      </c>
      <c r="AK204" s="3">
        <v>43468</v>
      </c>
      <c r="AL204">
        <v>0</v>
      </c>
      <c r="AM204">
        <v>15</v>
      </c>
      <c r="AN204" s="4"/>
    </row>
    <row r="205" spans="1:40" x14ac:dyDescent="0.3">
      <c r="A205">
        <v>10308</v>
      </c>
      <c r="B205" t="s">
        <v>347</v>
      </c>
      <c r="C205">
        <v>1</v>
      </c>
      <c r="D205">
        <v>1</v>
      </c>
      <c r="E205">
        <v>1</v>
      </c>
      <c r="F205">
        <v>1</v>
      </c>
      <c r="G205">
        <v>5</v>
      </c>
      <c r="H205">
        <v>1</v>
      </c>
      <c r="I205">
        <v>0</v>
      </c>
      <c r="J205">
        <v>64057</v>
      </c>
      <c r="K205">
        <v>0</v>
      </c>
      <c r="L205">
        <v>19</v>
      </c>
      <c r="M205" t="s">
        <v>326</v>
      </c>
      <c r="N205" t="s">
        <v>38</v>
      </c>
      <c r="O205">
        <v>2132</v>
      </c>
      <c r="P205" s="12">
        <v>32799</v>
      </c>
      <c r="Q205" s="4">
        <f t="shared" ca="1" si="3"/>
        <v>34</v>
      </c>
      <c r="S205" t="s">
        <v>65</v>
      </c>
      <c r="T205" t="s">
        <v>40</v>
      </c>
      <c r="U205" t="s">
        <v>41</v>
      </c>
      <c r="V205" t="s">
        <v>53</v>
      </c>
      <c r="W205" t="s">
        <v>43</v>
      </c>
      <c r="X205" s="3">
        <v>42313</v>
      </c>
      <c r="AA205" t="s">
        <v>44</v>
      </c>
      <c r="AB205" t="s">
        <v>45</v>
      </c>
      <c r="AC205" t="s">
        <v>71</v>
      </c>
      <c r="AD205" t="s">
        <v>210</v>
      </c>
      <c r="AE205">
        <v>11</v>
      </c>
      <c r="AF205" t="s">
        <v>48</v>
      </c>
      <c r="AG205" t="s">
        <v>275</v>
      </c>
      <c r="AH205">
        <v>1.56</v>
      </c>
      <c r="AI205">
        <v>5</v>
      </c>
      <c r="AJ205">
        <v>0</v>
      </c>
      <c r="AK205" s="3">
        <v>43468</v>
      </c>
      <c r="AL205">
        <v>6</v>
      </c>
      <c r="AM205">
        <v>15</v>
      </c>
      <c r="AN205" s="4"/>
    </row>
    <row r="206" spans="1:40" x14ac:dyDescent="0.3">
      <c r="A206">
        <v>10194</v>
      </c>
      <c r="B206" t="s">
        <v>154</v>
      </c>
      <c r="C206">
        <v>0</v>
      </c>
      <c r="D206">
        <v>0</v>
      </c>
      <c r="E206">
        <v>0</v>
      </c>
      <c r="F206">
        <v>1</v>
      </c>
      <c r="G206">
        <v>4</v>
      </c>
      <c r="H206">
        <v>3</v>
      </c>
      <c r="I206">
        <v>0</v>
      </c>
      <c r="J206">
        <v>95660</v>
      </c>
      <c r="K206">
        <v>0</v>
      </c>
      <c r="L206">
        <v>24</v>
      </c>
      <c r="M206" t="s">
        <v>109</v>
      </c>
      <c r="N206" t="s">
        <v>38</v>
      </c>
      <c r="O206">
        <v>2110</v>
      </c>
      <c r="P206" s="12">
        <v>28999</v>
      </c>
      <c r="Q206" s="4">
        <f t="shared" ca="1" si="3"/>
        <v>45</v>
      </c>
      <c r="S206" t="s">
        <v>39</v>
      </c>
      <c r="T206" t="s">
        <v>52</v>
      </c>
      <c r="U206" t="s">
        <v>41</v>
      </c>
      <c r="V206" t="s">
        <v>53</v>
      </c>
      <c r="W206" t="s">
        <v>43</v>
      </c>
      <c r="X206" s="3">
        <v>41923</v>
      </c>
      <c r="AA206" t="s">
        <v>44</v>
      </c>
      <c r="AB206" t="s">
        <v>45</v>
      </c>
      <c r="AC206" t="s">
        <v>110</v>
      </c>
      <c r="AD206" t="s">
        <v>111</v>
      </c>
      <c r="AE206">
        <v>10</v>
      </c>
      <c r="AF206" t="s">
        <v>62</v>
      </c>
      <c r="AG206" t="s">
        <v>49</v>
      </c>
      <c r="AH206">
        <v>3.04</v>
      </c>
      <c r="AI206">
        <v>3</v>
      </c>
      <c r="AJ206">
        <v>4</v>
      </c>
      <c r="AK206" s="3">
        <v>43467</v>
      </c>
      <c r="AL206">
        <v>0</v>
      </c>
      <c r="AM206">
        <v>19</v>
      </c>
      <c r="AN206" s="4"/>
    </row>
    <row r="207" spans="1:40" x14ac:dyDescent="0.3">
      <c r="A207">
        <v>10083</v>
      </c>
      <c r="B207" t="s">
        <v>163</v>
      </c>
      <c r="C207">
        <v>0</v>
      </c>
      <c r="D207">
        <v>0</v>
      </c>
      <c r="E207">
        <v>1</v>
      </c>
      <c r="F207">
        <v>1</v>
      </c>
      <c r="G207">
        <v>3</v>
      </c>
      <c r="H207">
        <v>3</v>
      </c>
      <c r="I207">
        <v>0</v>
      </c>
      <c r="J207">
        <v>92329</v>
      </c>
      <c r="K207">
        <v>0</v>
      </c>
      <c r="L207">
        <v>28</v>
      </c>
      <c r="M207" t="s">
        <v>113</v>
      </c>
      <c r="N207" t="s">
        <v>130</v>
      </c>
      <c r="O207">
        <v>6278</v>
      </c>
      <c r="P207" s="12">
        <v>23994</v>
      </c>
      <c r="Q207" s="4">
        <f t="shared" ca="1" si="3"/>
        <v>59</v>
      </c>
      <c r="S207" t="s">
        <v>65</v>
      </c>
      <c r="T207" t="s">
        <v>52</v>
      </c>
      <c r="U207" t="s">
        <v>41</v>
      </c>
      <c r="V207" t="s">
        <v>53</v>
      </c>
      <c r="W207" t="s">
        <v>43</v>
      </c>
      <c r="X207" s="3">
        <v>41923</v>
      </c>
      <c r="AA207" t="s">
        <v>44</v>
      </c>
      <c r="AB207" t="s">
        <v>45</v>
      </c>
      <c r="AC207" t="s">
        <v>54</v>
      </c>
      <c r="AD207" t="s">
        <v>117</v>
      </c>
      <c r="AE207">
        <v>7</v>
      </c>
      <c r="AF207" t="s">
        <v>56</v>
      </c>
      <c r="AG207" t="s">
        <v>49</v>
      </c>
      <c r="AH207">
        <v>5</v>
      </c>
      <c r="AI207">
        <v>3</v>
      </c>
      <c r="AJ207">
        <v>4</v>
      </c>
      <c r="AK207" s="3">
        <v>43467</v>
      </c>
      <c r="AL207">
        <v>0</v>
      </c>
      <c r="AM207">
        <v>5</v>
      </c>
      <c r="AN207" s="4"/>
    </row>
    <row r="208" spans="1:40" x14ac:dyDescent="0.3">
      <c r="A208">
        <v>10173</v>
      </c>
      <c r="B208" t="s">
        <v>166</v>
      </c>
      <c r="C208">
        <v>1</v>
      </c>
      <c r="D208">
        <v>1</v>
      </c>
      <c r="E208">
        <v>1</v>
      </c>
      <c r="F208">
        <v>1</v>
      </c>
      <c r="G208">
        <v>3</v>
      </c>
      <c r="H208">
        <v>3</v>
      </c>
      <c r="I208">
        <v>0</v>
      </c>
      <c r="J208">
        <v>90100</v>
      </c>
      <c r="K208">
        <v>0</v>
      </c>
      <c r="L208">
        <v>4</v>
      </c>
      <c r="M208" t="s">
        <v>149</v>
      </c>
      <c r="N208" t="s">
        <v>38</v>
      </c>
      <c r="O208">
        <v>2134</v>
      </c>
      <c r="P208" s="12">
        <v>32074</v>
      </c>
      <c r="Q208" s="4">
        <f t="shared" ca="1" si="3"/>
        <v>36</v>
      </c>
      <c r="S208" t="s">
        <v>65</v>
      </c>
      <c r="T208" t="s">
        <v>40</v>
      </c>
      <c r="U208" t="s">
        <v>41</v>
      </c>
      <c r="V208" t="s">
        <v>53</v>
      </c>
      <c r="W208" t="s">
        <v>43</v>
      </c>
      <c r="X208" s="3" t="s">
        <v>150</v>
      </c>
      <c r="AA208" t="s">
        <v>44</v>
      </c>
      <c r="AB208" t="s">
        <v>45</v>
      </c>
      <c r="AC208" t="s">
        <v>54</v>
      </c>
      <c r="AD208" t="s">
        <v>80</v>
      </c>
      <c r="AE208">
        <v>13</v>
      </c>
      <c r="AF208" t="s">
        <v>48</v>
      </c>
      <c r="AG208" t="s">
        <v>49</v>
      </c>
      <c r="AH208">
        <v>3.4</v>
      </c>
      <c r="AI208">
        <v>3</v>
      </c>
      <c r="AJ208">
        <v>6</v>
      </c>
      <c r="AK208" s="3">
        <v>43467</v>
      </c>
      <c r="AL208">
        <v>0</v>
      </c>
      <c r="AM208">
        <v>14</v>
      </c>
      <c r="AN208" s="4"/>
    </row>
    <row r="209" spans="1:40" x14ac:dyDescent="0.3">
      <c r="A209">
        <v>10206</v>
      </c>
      <c r="B209" t="s">
        <v>386</v>
      </c>
      <c r="C209">
        <v>0</v>
      </c>
      <c r="D209">
        <v>0</v>
      </c>
      <c r="E209">
        <v>0</v>
      </c>
      <c r="F209">
        <v>1</v>
      </c>
      <c r="G209">
        <v>5</v>
      </c>
      <c r="H209">
        <v>3</v>
      </c>
      <c r="I209">
        <v>0</v>
      </c>
      <c r="J209">
        <v>62061</v>
      </c>
      <c r="K209">
        <v>0</v>
      </c>
      <c r="L209">
        <v>19</v>
      </c>
      <c r="M209" t="s">
        <v>326</v>
      </c>
      <c r="N209" t="s">
        <v>38</v>
      </c>
      <c r="O209">
        <v>2132</v>
      </c>
      <c r="P209" s="12">
        <v>30870</v>
      </c>
      <c r="Q209" s="4">
        <f t="shared" ca="1" si="3"/>
        <v>40</v>
      </c>
      <c r="S209" t="s">
        <v>39</v>
      </c>
      <c r="T209" t="s">
        <v>52</v>
      </c>
      <c r="U209" t="s">
        <v>41</v>
      </c>
      <c r="V209" t="s">
        <v>53</v>
      </c>
      <c r="W209" t="s">
        <v>43</v>
      </c>
      <c r="X209" s="3">
        <v>41493</v>
      </c>
      <c r="AA209" t="s">
        <v>44</v>
      </c>
      <c r="AB209" t="s">
        <v>45</v>
      </c>
      <c r="AC209" t="s">
        <v>71</v>
      </c>
      <c r="AD209" t="s">
        <v>306</v>
      </c>
      <c r="AE209">
        <v>14</v>
      </c>
      <c r="AF209" t="s">
        <v>62</v>
      </c>
      <c r="AG209" t="s">
        <v>49</v>
      </c>
      <c r="AH209">
        <v>3.6</v>
      </c>
      <c r="AI209">
        <v>5</v>
      </c>
      <c r="AJ209">
        <v>0</v>
      </c>
      <c r="AK209" s="3">
        <v>43467</v>
      </c>
      <c r="AL209">
        <v>0</v>
      </c>
      <c r="AM209">
        <v>4</v>
      </c>
      <c r="AN209" s="4"/>
    </row>
    <row r="210" spans="1:40" x14ac:dyDescent="0.3">
      <c r="A210">
        <v>10115</v>
      </c>
      <c r="B210" t="s">
        <v>506</v>
      </c>
      <c r="C210">
        <v>0</v>
      </c>
      <c r="D210">
        <v>0</v>
      </c>
      <c r="E210">
        <v>1</v>
      </c>
      <c r="F210">
        <v>1</v>
      </c>
      <c r="G210">
        <v>5</v>
      </c>
      <c r="H210">
        <v>3</v>
      </c>
      <c r="I210">
        <v>0</v>
      </c>
      <c r="J210">
        <v>52846</v>
      </c>
      <c r="K210">
        <v>0</v>
      </c>
      <c r="L210">
        <v>19</v>
      </c>
      <c r="M210" t="s">
        <v>326</v>
      </c>
      <c r="N210" t="s">
        <v>38</v>
      </c>
      <c r="O210">
        <v>1701</v>
      </c>
      <c r="P210" s="12">
        <v>30349</v>
      </c>
      <c r="Q210" s="4">
        <f t="shared" ca="1" si="3"/>
        <v>41</v>
      </c>
      <c r="S210" t="s">
        <v>65</v>
      </c>
      <c r="T210" t="s">
        <v>52</v>
      </c>
      <c r="U210" t="s">
        <v>41</v>
      </c>
      <c r="V210" t="s">
        <v>53</v>
      </c>
      <c r="W210" t="s">
        <v>66</v>
      </c>
      <c r="X210" s="3" t="s">
        <v>315</v>
      </c>
      <c r="AA210" t="s">
        <v>44</v>
      </c>
      <c r="AB210" t="s">
        <v>45</v>
      </c>
      <c r="AC210" t="s">
        <v>71</v>
      </c>
      <c r="AD210" t="s">
        <v>247</v>
      </c>
      <c r="AE210">
        <v>18</v>
      </c>
      <c r="AF210" t="s">
        <v>62</v>
      </c>
      <c r="AG210" t="s">
        <v>49</v>
      </c>
      <c r="AH210">
        <v>4.43</v>
      </c>
      <c r="AI210">
        <v>3</v>
      </c>
      <c r="AJ210">
        <v>0</v>
      </c>
      <c r="AK210" s="3">
        <v>43467</v>
      </c>
      <c r="AL210">
        <v>0</v>
      </c>
      <c r="AM210">
        <v>14</v>
      </c>
      <c r="AN210" s="4"/>
    </row>
    <row r="211" spans="1:40" x14ac:dyDescent="0.3">
      <c r="A211">
        <v>10303</v>
      </c>
      <c r="B211" t="s">
        <v>509</v>
      </c>
      <c r="C211">
        <v>0</v>
      </c>
      <c r="D211">
        <v>0</v>
      </c>
      <c r="E211">
        <v>0</v>
      </c>
      <c r="F211">
        <v>4</v>
      </c>
      <c r="G211">
        <v>5</v>
      </c>
      <c r="H211">
        <v>1</v>
      </c>
      <c r="I211">
        <v>0</v>
      </c>
      <c r="J211">
        <v>52674</v>
      </c>
      <c r="K211">
        <v>1</v>
      </c>
      <c r="L211">
        <v>19</v>
      </c>
      <c r="M211" t="s">
        <v>326</v>
      </c>
      <c r="N211" t="s">
        <v>38</v>
      </c>
      <c r="O211">
        <v>2152</v>
      </c>
      <c r="P211" s="12">
        <v>29494</v>
      </c>
      <c r="Q211" s="4">
        <f t="shared" ca="1" si="3"/>
        <v>44</v>
      </c>
      <c r="S211" t="s">
        <v>39</v>
      </c>
      <c r="T211" t="s">
        <v>52</v>
      </c>
      <c r="U211" t="s">
        <v>41</v>
      </c>
      <c r="V211" t="s">
        <v>53</v>
      </c>
      <c r="W211" t="s">
        <v>257</v>
      </c>
      <c r="X211" s="3" t="s">
        <v>315</v>
      </c>
      <c r="Z211" s="3">
        <v>43105</v>
      </c>
      <c r="AA211" t="s">
        <v>106</v>
      </c>
      <c r="AB211" t="s">
        <v>99</v>
      </c>
      <c r="AC211" t="s">
        <v>71</v>
      </c>
      <c r="AD211" t="s">
        <v>244</v>
      </c>
      <c r="AE211">
        <v>20</v>
      </c>
      <c r="AF211" t="s">
        <v>62</v>
      </c>
      <c r="AG211" t="s">
        <v>275</v>
      </c>
      <c r="AH211">
        <v>2.33</v>
      </c>
      <c r="AI211">
        <v>2</v>
      </c>
      <c r="AJ211">
        <v>0</v>
      </c>
      <c r="AK211" s="3">
        <v>43346</v>
      </c>
      <c r="AL211">
        <v>6</v>
      </c>
      <c r="AM211">
        <v>3</v>
      </c>
      <c r="AN211" s="4"/>
    </row>
    <row r="212" spans="1:40" x14ac:dyDescent="0.3">
      <c r="A212">
        <v>10065</v>
      </c>
      <c r="B212" t="s">
        <v>500</v>
      </c>
      <c r="C212">
        <v>0</v>
      </c>
      <c r="D212">
        <v>0</v>
      </c>
      <c r="E212">
        <v>1</v>
      </c>
      <c r="F212">
        <v>5</v>
      </c>
      <c r="G212">
        <v>5</v>
      </c>
      <c r="H212">
        <v>3</v>
      </c>
      <c r="I212">
        <v>0</v>
      </c>
      <c r="J212">
        <v>53180</v>
      </c>
      <c r="K212">
        <v>1</v>
      </c>
      <c r="L212">
        <v>19</v>
      </c>
      <c r="M212" t="s">
        <v>326</v>
      </c>
      <c r="N212" t="s">
        <v>38</v>
      </c>
      <c r="O212">
        <v>2155</v>
      </c>
      <c r="P212" s="12">
        <v>31854</v>
      </c>
      <c r="Q212" s="4">
        <f t="shared" ca="1" si="3"/>
        <v>37</v>
      </c>
      <c r="S212" t="s">
        <v>65</v>
      </c>
      <c r="T212" t="s">
        <v>52</v>
      </c>
      <c r="U212" t="s">
        <v>41</v>
      </c>
      <c r="V212" t="s">
        <v>53</v>
      </c>
      <c r="W212" t="s">
        <v>43</v>
      </c>
      <c r="X212" s="3">
        <v>40637</v>
      </c>
      <c r="Z212" t="s">
        <v>501</v>
      </c>
      <c r="AA212" t="s">
        <v>92</v>
      </c>
      <c r="AB212" t="s">
        <v>85</v>
      </c>
      <c r="AC212" t="s">
        <v>71</v>
      </c>
      <c r="AD212" t="s">
        <v>244</v>
      </c>
      <c r="AE212">
        <v>20</v>
      </c>
      <c r="AF212" t="s">
        <v>107</v>
      </c>
      <c r="AG212" t="s">
        <v>49</v>
      </c>
      <c r="AH212">
        <v>5</v>
      </c>
      <c r="AI212">
        <v>5</v>
      </c>
      <c r="AJ212">
        <v>0</v>
      </c>
      <c r="AK212" s="3">
        <v>43283</v>
      </c>
      <c r="AL212">
        <v>0</v>
      </c>
      <c r="AM212">
        <v>4</v>
      </c>
      <c r="AN212" s="4"/>
    </row>
    <row r="213" spans="1:40" x14ac:dyDescent="0.3">
      <c r="A213">
        <v>10260</v>
      </c>
      <c r="B213" t="s">
        <v>568</v>
      </c>
      <c r="C213">
        <v>0</v>
      </c>
      <c r="D213">
        <v>0</v>
      </c>
      <c r="E213">
        <v>1</v>
      </c>
      <c r="F213">
        <v>5</v>
      </c>
      <c r="G213">
        <v>5</v>
      </c>
      <c r="H213">
        <v>3</v>
      </c>
      <c r="I213">
        <v>0</v>
      </c>
      <c r="J213">
        <v>46428</v>
      </c>
      <c r="K213">
        <v>1</v>
      </c>
      <c r="L213">
        <v>19</v>
      </c>
      <c r="M213" t="s">
        <v>326</v>
      </c>
      <c r="N213" t="s">
        <v>38</v>
      </c>
      <c r="O213">
        <v>2148</v>
      </c>
      <c r="P213" s="12">
        <v>27384</v>
      </c>
      <c r="Q213" s="4">
        <f t="shared" ca="1" si="3"/>
        <v>49</v>
      </c>
      <c r="S213" t="s">
        <v>65</v>
      </c>
      <c r="T213" t="s">
        <v>52</v>
      </c>
      <c r="U213" t="s">
        <v>41</v>
      </c>
      <c r="V213" t="s">
        <v>53</v>
      </c>
      <c r="W213" t="s">
        <v>43</v>
      </c>
      <c r="X213" s="3">
        <v>39934</v>
      </c>
      <c r="Z213" t="s">
        <v>569</v>
      </c>
      <c r="AA213" t="s">
        <v>259</v>
      </c>
      <c r="AB213" t="s">
        <v>85</v>
      </c>
      <c r="AC213" t="s">
        <v>71</v>
      </c>
      <c r="AD213" t="s">
        <v>219</v>
      </c>
      <c r="AE213">
        <v>22</v>
      </c>
      <c r="AF213" t="s">
        <v>107</v>
      </c>
      <c r="AG213" t="s">
        <v>49</v>
      </c>
      <c r="AH213">
        <v>4.5999999999999996</v>
      </c>
      <c r="AI213">
        <v>5</v>
      </c>
      <c r="AJ213">
        <v>0</v>
      </c>
      <c r="AK213" s="3">
        <v>43222</v>
      </c>
      <c r="AL213">
        <v>0</v>
      </c>
      <c r="AM213">
        <v>7</v>
      </c>
      <c r="AN213" s="4"/>
    </row>
    <row r="214" spans="1:40" x14ac:dyDescent="0.3">
      <c r="A214">
        <v>10280</v>
      </c>
      <c r="B214" t="s">
        <v>415</v>
      </c>
      <c r="C214">
        <v>0</v>
      </c>
      <c r="D214">
        <v>0</v>
      </c>
      <c r="E214">
        <v>1</v>
      </c>
      <c r="F214">
        <v>4</v>
      </c>
      <c r="G214">
        <v>5</v>
      </c>
      <c r="H214">
        <v>2</v>
      </c>
      <c r="I214">
        <v>0</v>
      </c>
      <c r="J214">
        <v>60340</v>
      </c>
      <c r="K214">
        <v>1</v>
      </c>
      <c r="L214">
        <v>19</v>
      </c>
      <c r="M214" t="s">
        <v>326</v>
      </c>
      <c r="N214" t="s">
        <v>38</v>
      </c>
      <c r="O214">
        <v>2129</v>
      </c>
      <c r="P214" s="12">
        <v>30356</v>
      </c>
      <c r="Q214" s="4">
        <f t="shared" ca="1" si="3"/>
        <v>41</v>
      </c>
      <c r="S214" t="s">
        <v>65</v>
      </c>
      <c r="T214" t="s">
        <v>52</v>
      </c>
      <c r="U214" t="s">
        <v>41</v>
      </c>
      <c r="V214" t="s">
        <v>53</v>
      </c>
      <c r="W214" t="s">
        <v>43</v>
      </c>
      <c r="X214" s="3">
        <v>40943</v>
      </c>
      <c r="Z214" t="s">
        <v>416</v>
      </c>
      <c r="AA214" t="s">
        <v>147</v>
      </c>
      <c r="AB214" t="s">
        <v>99</v>
      </c>
      <c r="AC214" t="s">
        <v>71</v>
      </c>
      <c r="AD214" t="s">
        <v>219</v>
      </c>
      <c r="AE214">
        <v>22</v>
      </c>
      <c r="AF214" t="s">
        <v>107</v>
      </c>
      <c r="AG214" t="s">
        <v>77</v>
      </c>
      <c r="AH214">
        <v>5</v>
      </c>
      <c r="AI214">
        <v>4</v>
      </c>
      <c r="AJ214">
        <v>0</v>
      </c>
      <c r="AK214" s="3">
        <v>43202</v>
      </c>
      <c r="AL214">
        <v>5</v>
      </c>
      <c r="AM214">
        <v>16</v>
      </c>
      <c r="AN214" s="4"/>
    </row>
    <row r="215" spans="1:40" x14ac:dyDescent="0.3">
      <c r="A215">
        <v>10034</v>
      </c>
      <c r="B215" t="s">
        <v>560</v>
      </c>
      <c r="C215">
        <v>1</v>
      </c>
      <c r="D215">
        <v>1</v>
      </c>
      <c r="E215">
        <v>1</v>
      </c>
      <c r="F215">
        <v>5</v>
      </c>
      <c r="G215">
        <v>5</v>
      </c>
      <c r="H215">
        <v>4</v>
      </c>
      <c r="I215">
        <v>0</v>
      </c>
      <c r="J215">
        <v>46837</v>
      </c>
      <c r="K215">
        <v>1</v>
      </c>
      <c r="L215">
        <v>19</v>
      </c>
      <c r="M215" t="s">
        <v>326</v>
      </c>
      <c r="N215" t="s">
        <v>38</v>
      </c>
      <c r="O215">
        <v>2445</v>
      </c>
      <c r="P215" s="12">
        <v>21781</v>
      </c>
      <c r="Q215" s="4">
        <f t="shared" ca="1" si="3"/>
        <v>65</v>
      </c>
      <c r="S215" t="s">
        <v>65</v>
      </c>
      <c r="T215" t="s">
        <v>40</v>
      </c>
      <c r="U215" t="s">
        <v>41</v>
      </c>
      <c r="V215" t="s">
        <v>53</v>
      </c>
      <c r="W215" t="s">
        <v>43</v>
      </c>
      <c r="X215" s="3">
        <v>40735</v>
      </c>
      <c r="Z215" t="s">
        <v>561</v>
      </c>
      <c r="AA215" t="s">
        <v>300</v>
      </c>
      <c r="AB215" t="s">
        <v>85</v>
      </c>
      <c r="AC215" t="s">
        <v>71</v>
      </c>
      <c r="AD215" t="s">
        <v>219</v>
      </c>
      <c r="AE215">
        <v>22</v>
      </c>
      <c r="AF215" t="s">
        <v>135</v>
      </c>
      <c r="AG215" t="s">
        <v>57</v>
      </c>
      <c r="AH215">
        <v>4.7</v>
      </c>
      <c r="AI215">
        <v>4</v>
      </c>
      <c r="AJ215">
        <v>0</v>
      </c>
      <c r="AK215" s="3">
        <v>43145</v>
      </c>
      <c r="AL215">
        <v>0</v>
      </c>
      <c r="AM215">
        <v>9</v>
      </c>
      <c r="AN215" s="4"/>
    </row>
    <row r="216" spans="1:40" x14ac:dyDescent="0.3">
      <c r="A216">
        <v>10149</v>
      </c>
      <c r="B216" t="s">
        <v>90</v>
      </c>
      <c r="C216">
        <v>0</v>
      </c>
      <c r="D216">
        <v>0</v>
      </c>
      <c r="E216">
        <v>0</v>
      </c>
      <c r="F216">
        <v>5</v>
      </c>
      <c r="G216">
        <v>3</v>
      </c>
      <c r="H216">
        <v>3</v>
      </c>
      <c r="I216">
        <v>0</v>
      </c>
      <c r="J216">
        <v>120000</v>
      </c>
      <c r="K216">
        <v>1</v>
      </c>
      <c r="L216">
        <v>29</v>
      </c>
      <c r="M216" t="s">
        <v>91</v>
      </c>
      <c r="N216" t="s">
        <v>38</v>
      </c>
      <c r="O216">
        <v>2703</v>
      </c>
      <c r="P216" s="12">
        <v>26811</v>
      </c>
      <c r="Q216" s="4">
        <f t="shared" ca="1" si="3"/>
        <v>51</v>
      </c>
      <c r="S216" t="s">
        <v>39</v>
      </c>
      <c r="T216" t="s">
        <v>52</v>
      </c>
      <c r="U216" t="s">
        <v>41</v>
      </c>
      <c r="V216" t="s">
        <v>42</v>
      </c>
      <c r="W216" t="s">
        <v>43</v>
      </c>
      <c r="X216" s="3">
        <v>42125</v>
      </c>
      <c r="Z216" s="3">
        <v>43384</v>
      </c>
      <c r="AA216" t="s">
        <v>92</v>
      </c>
      <c r="AB216" t="s">
        <v>85</v>
      </c>
      <c r="AC216" t="s">
        <v>54</v>
      </c>
      <c r="AD216" t="s">
        <v>93</v>
      </c>
      <c r="AE216">
        <v>4</v>
      </c>
      <c r="AF216" t="s">
        <v>62</v>
      </c>
      <c r="AG216" t="s">
        <v>49</v>
      </c>
      <c r="AH216">
        <v>3.88</v>
      </c>
      <c r="AI216">
        <v>3</v>
      </c>
      <c r="AJ216">
        <v>7</v>
      </c>
      <c r="AK216" s="3">
        <v>43144</v>
      </c>
      <c r="AL216">
        <v>0</v>
      </c>
      <c r="AM216">
        <v>12</v>
      </c>
      <c r="AN216" s="4"/>
    </row>
    <row r="217" spans="1:40" x14ac:dyDescent="0.3">
      <c r="A217">
        <v>10152</v>
      </c>
      <c r="B217" t="s">
        <v>393</v>
      </c>
      <c r="C217">
        <v>0</v>
      </c>
      <c r="D217">
        <v>2</v>
      </c>
      <c r="E217">
        <v>1</v>
      </c>
      <c r="F217">
        <v>5</v>
      </c>
      <c r="G217">
        <v>5</v>
      </c>
      <c r="H217">
        <v>3</v>
      </c>
      <c r="I217">
        <v>0</v>
      </c>
      <c r="J217">
        <v>61729</v>
      </c>
      <c r="K217">
        <v>1</v>
      </c>
      <c r="L217">
        <v>19</v>
      </c>
      <c r="M217" t="s">
        <v>326</v>
      </c>
      <c r="N217" t="s">
        <v>38</v>
      </c>
      <c r="O217">
        <v>2478</v>
      </c>
      <c r="P217" s="12">
        <v>31047</v>
      </c>
      <c r="Q217" s="4">
        <f t="shared" ca="1" si="3"/>
        <v>39</v>
      </c>
      <c r="S217" t="s">
        <v>65</v>
      </c>
      <c r="T217" t="s">
        <v>83</v>
      </c>
      <c r="U217" t="s">
        <v>41</v>
      </c>
      <c r="V217" t="s">
        <v>53</v>
      </c>
      <c r="W217" t="s">
        <v>43</v>
      </c>
      <c r="X217" s="3" t="s">
        <v>195</v>
      </c>
      <c r="Z217" s="3">
        <v>43285</v>
      </c>
      <c r="AA217" t="s">
        <v>300</v>
      </c>
      <c r="AB217" t="s">
        <v>85</v>
      </c>
      <c r="AC217" t="s">
        <v>71</v>
      </c>
      <c r="AD217" t="s">
        <v>219</v>
      </c>
      <c r="AE217">
        <v>22</v>
      </c>
      <c r="AF217" t="s">
        <v>48</v>
      </c>
      <c r="AG217" t="s">
        <v>49</v>
      </c>
      <c r="AH217">
        <v>3.8</v>
      </c>
      <c r="AI217">
        <v>5</v>
      </c>
      <c r="AJ217">
        <v>0</v>
      </c>
      <c r="AK217" s="3">
        <v>43135</v>
      </c>
      <c r="AL217">
        <v>0</v>
      </c>
      <c r="AM217">
        <v>19</v>
      </c>
      <c r="AN217" s="4"/>
    </row>
    <row r="218" spans="1:40" x14ac:dyDescent="0.3">
      <c r="A218">
        <v>10187</v>
      </c>
      <c r="B218" t="s">
        <v>562</v>
      </c>
      <c r="C218">
        <v>0</v>
      </c>
      <c r="D218">
        <v>2</v>
      </c>
      <c r="E218">
        <v>0</v>
      </c>
      <c r="F218">
        <v>5</v>
      </c>
      <c r="G218">
        <v>5</v>
      </c>
      <c r="H218">
        <v>3</v>
      </c>
      <c r="I218">
        <v>0</v>
      </c>
      <c r="J218">
        <v>46799</v>
      </c>
      <c r="K218">
        <v>1</v>
      </c>
      <c r="L218">
        <v>19</v>
      </c>
      <c r="M218" t="s">
        <v>326</v>
      </c>
      <c r="N218" t="s">
        <v>38</v>
      </c>
      <c r="O218">
        <v>1742</v>
      </c>
      <c r="P218" s="12">
        <v>30909</v>
      </c>
      <c r="Q218" s="4">
        <f t="shared" ca="1" si="3"/>
        <v>40</v>
      </c>
      <c r="S218" t="s">
        <v>39</v>
      </c>
      <c r="T218" t="s">
        <v>83</v>
      </c>
      <c r="U218" t="s">
        <v>74</v>
      </c>
      <c r="V218" t="s">
        <v>53</v>
      </c>
      <c r="W218" t="s">
        <v>115</v>
      </c>
      <c r="X218" s="3" t="s">
        <v>241</v>
      </c>
      <c r="Z218" s="3">
        <v>43196</v>
      </c>
      <c r="AA218" t="s">
        <v>92</v>
      </c>
      <c r="AB218" t="s">
        <v>85</v>
      </c>
      <c r="AC218" t="s">
        <v>71</v>
      </c>
      <c r="AD218" t="s">
        <v>244</v>
      </c>
      <c r="AE218">
        <v>20</v>
      </c>
      <c r="AF218" t="s">
        <v>107</v>
      </c>
      <c r="AG218" t="s">
        <v>49</v>
      </c>
      <c r="AH218">
        <v>3.17</v>
      </c>
      <c r="AI218">
        <v>4</v>
      </c>
      <c r="AJ218">
        <v>0</v>
      </c>
      <c r="AK218" s="3">
        <v>43135</v>
      </c>
      <c r="AL218">
        <v>0</v>
      </c>
      <c r="AM218">
        <v>14</v>
      </c>
      <c r="AN218" s="4"/>
    </row>
    <row r="219" spans="1:40" x14ac:dyDescent="0.3">
      <c r="A219">
        <v>10186</v>
      </c>
      <c r="B219" t="s">
        <v>510</v>
      </c>
      <c r="C219">
        <v>1</v>
      </c>
      <c r="D219">
        <v>1</v>
      </c>
      <c r="E219">
        <v>0</v>
      </c>
      <c r="F219">
        <v>5</v>
      </c>
      <c r="G219">
        <v>5</v>
      </c>
      <c r="H219">
        <v>3</v>
      </c>
      <c r="I219">
        <v>0</v>
      </c>
      <c r="J219">
        <v>52624</v>
      </c>
      <c r="K219">
        <v>1</v>
      </c>
      <c r="L219">
        <v>19</v>
      </c>
      <c r="M219" t="s">
        <v>326</v>
      </c>
      <c r="N219" t="s">
        <v>38</v>
      </c>
      <c r="O219">
        <v>1886</v>
      </c>
      <c r="P219" s="12">
        <v>29671</v>
      </c>
      <c r="Q219" s="4">
        <f t="shared" ca="1" si="3"/>
        <v>43</v>
      </c>
      <c r="S219" t="s">
        <v>39</v>
      </c>
      <c r="T219" t="s">
        <v>40</v>
      </c>
      <c r="U219" t="s">
        <v>41</v>
      </c>
      <c r="V219" t="s">
        <v>53</v>
      </c>
      <c r="W219" t="s">
        <v>43</v>
      </c>
      <c r="X219" s="3">
        <v>40670</v>
      </c>
      <c r="Z219" t="s">
        <v>511</v>
      </c>
      <c r="AA219" t="s">
        <v>191</v>
      </c>
      <c r="AB219" t="s">
        <v>85</v>
      </c>
      <c r="AC219" t="s">
        <v>71</v>
      </c>
      <c r="AD219" t="s">
        <v>219</v>
      </c>
      <c r="AE219">
        <v>22</v>
      </c>
      <c r="AF219" t="s">
        <v>48</v>
      </c>
      <c r="AG219" t="s">
        <v>49</v>
      </c>
      <c r="AH219">
        <v>3.18</v>
      </c>
      <c r="AI219">
        <v>4</v>
      </c>
      <c r="AJ219">
        <v>0</v>
      </c>
      <c r="AK219" s="3">
        <v>43134</v>
      </c>
      <c r="AL219">
        <v>0</v>
      </c>
      <c r="AM219">
        <v>16</v>
      </c>
      <c r="AN219" s="4"/>
    </row>
    <row r="220" spans="1:40" x14ac:dyDescent="0.3">
      <c r="A220">
        <v>10087</v>
      </c>
      <c r="B220" t="s">
        <v>357</v>
      </c>
      <c r="C220">
        <v>0</v>
      </c>
      <c r="D220">
        <v>0</v>
      </c>
      <c r="E220">
        <v>0</v>
      </c>
      <c r="F220">
        <v>5</v>
      </c>
      <c r="G220">
        <v>5</v>
      </c>
      <c r="H220">
        <v>3</v>
      </c>
      <c r="I220">
        <v>0</v>
      </c>
      <c r="J220">
        <v>63676</v>
      </c>
      <c r="K220">
        <v>1</v>
      </c>
      <c r="L220">
        <v>19</v>
      </c>
      <c r="M220" t="s">
        <v>326</v>
      </c>
      <c r="N220" t="s">
        <v>38</v>
      </c>
      <c r="O220">
        <v>1810</v>
      </c>
      <c r="P220" s="12">
        <v>28872</v>
      </c>
      <c r="Q220" s="4">
        <f t="shared" ca="1" si="3"/>
        <v>45</v>
      </c>
      <c r="S220" t="s">
        <v>39</v>
      </c>
      <c r="T220" t="s">
        <v>52</v>
      </c>
      <c r="U220" t="s">
        <v>41</v>
      </c>
      <c r="V220" t="s">
        <v>53</v>
      </c>
      <c r="W220" t="s">
        <v>115</v>
      </c>
      <c r="X220" s="3" t="s">
        <v>195</v>
      </c>
      <c r="Z220" t="s">
        <v>273</v>
      </c>
      <c r="AA220" t="s">
        <v>329</v>
      </c>
      <c r="AB220" t="s">
        <v>85</v>
      </c>
      <c r="AC220" t="s">
        <v>71</v>
      </c>
      <c r="AD220" t="s">
        <v>244</v>
      </c>
      <c r="AE220">
        <v>20</v>
      </c>
      <c r="AF220" t="s">
        <v>135</v>
      </c>
      <c r="AG220" t="s">
        <v>49</v>
      </c>
      <c r="AH220">
        <v>4.88</v>
      </c>
      <c r="AI220">
        <v>3</v>
      </c>
      <c r="AJ220">
        <v>0</v>
      </c>
      <c r="AK220" s="3">
        <v>42918</v>
      </c>
      <c r="AL220">
        <v>0</v>
      </c>
      <c r="AM220">
        <v>17</v>
      </c>
      <c r="AN220" s="4"/>
    </row>
    <row r="221" spans="1:40" x14ac:dyDescent="0.3">
      <c r="A221">
        <v>10146</v>
      </c>
      <c r="B221" t="s">
        <v>245</v>
      </c>
      <c r="C221">
        <v>1</v>
      </c>
      <c r="D221">
        <v>1</v>
      </c>
      <c r="E221">
        <v>0</v>
      </c>
      <c r="F221">
        <v>5</v>
      </c>
      <c r="G221">
        <v>5</v>
      </c>
      <c r="H221">
        <v>3</v>
      </c>
      <c r="I221">
        <v>0</v>
      </c>
      <c r="J221">
        <v>72202</v>
      </c>
      <c r="K221">
        <v>1</v>
      </c>
      <c r="L221">
        <v>20</v>
      </c>
      <c r="M221" t="s">
        <v>209</v>
      </c>
      <c r="N221" t="s">
        <v>38</v>
      </c>
      <c r="O221">
        <v>2129</v>
      </c>
      <c r="P221" s="12">
        <v>19503</v>
      </c>
      <c r="Q221" s="4">
        <f t="shared" ca="1" si="3"/>
        <v>71</v>
      </c>
      <c r="S221" t="s">
        <v>39</v>
      </c>
      <c r="T221" t="s">
        <v>40</v>
      </c>
      <c r="U221" t="s">
        <v>41</v>
      </c>
      <c r="V221" t="s">
        <v>53</v>
      </c>
      <c r="W221" t="s">
        <v>43</v>
      </c>
      <c r="X221" s="3" t="s">
        <v>241</v>
      </c>
      <c r="Z221" s="3">
        <v>42954</v>
      </c>
      <c r="AA221" t="s">
        <v>92</v>
      </c>
      <c r="AB221" t="s">
        <v>85</v>
      </c>
      <c r="AC221" t="s">
        <v>71</v>
      </c>
      <c r="AD221" t="s">
        <v>233</v>
      </c>
      <c r="AE221">
        <v>16</v>
      </c>
      <c r="AF221" t="s">
        <v>107</v>
      </c>
      <c r="AG221" t="s">
        <v>49</v>
      </c>
      <c r="AH221">
        <v>3.93</v>
      </c>
      <c r="AI221">
        <v>3</v>
      </c>
      <c r="AJ221">
        <v>0</v>
      </c>
      <c r="AK221" s="3">
        <v>42843</v>
      </c>
      <c r="AL221">
        <v>0</v>
      </c>
      <c r="AM221">
        <v>3</v>
      </c>
      <c r="AN221" s="4"/>
    </row>
    <row r="222" spans="1:40" x14ac:dyDescent="0.3">
      <c r="A222">
        <v>10064</v>
      </c>
      <c r="B222" t="s">
        <v>422</v>
      </c>
      <c r="C222">
        <v>1</v>
      </c>
      <c r="D222">
        <v>1</v>
      </c>
      <c r="E222">
        <v>0</v>
      </c>
      <c r="F222">
        <v>5</v>
      </c>
      <c r="G222">
        <v>5</v>
      </c>
      <c r="H222">
        <v>3</v>
      </c>
      <c r="I222">
        <v>0</v>
      </c>
      <c r="J222">
        <v>60070</v>
      </c>
      <c r="K222">
        <v>1</v>
      </c>
      <c r="L222">
        <v>19</v>
      </c>
      <c r="M222" t="s">
        <v>326</v>
      </c>
      <c r="N222" t="s">
        <v>38</v>
      </c>
      <c r="O222">
        <v>2343</v>
      </c>
      <c r="P222" s="12">
        <v>33367</v>
      </c>
      <c r="Q222" s="4">
        <f t="shared" ca="1" si="3"/>
        <v>33</v>
      </c>
      <c r="S222" t="s">
        <v>39</v>
      </c>
      <c r="T222" t="s">
        <v>40</v>
      </c>
      <c r="U222" t="s">
        <v>41</v>
      </c>
      <c r="V222" t="s">
        <v>53</v>
      </c>
      <c r="W222" t="s">
        <v>43</v>
      </c>
      <c r="X222" s="3">
        <v>40637</v>
      </c>
      <c r="Z222" s="3">
        <v>42892</v>
      </c>
      <c r="AA222" t="s">
        <v>304</v>
      </c>
      <c r="AB222" t="s">
        <v>85</v>
      </c>
      <c r="AC222" t="s">
        <v>71</v>
      </c>
      <c r="AD222" t="s">
        <v>244</v>
      </c>
      <c r="AE222">
        <v>20</v>
      </c>
      <c r="AF222" t="s">
        <v>107</v>
      </c>
      <c r="AG222" t="s">
        <v>49</v>
      </c>
      <c r="AH222">
        <v>5</v>
      </c>
      <c r="AI222">
        <v>3</v>
      </c>
      <c r="AJ222">
        <v>0</v>
      </c>
      <c r="AK222" s="3">
        <v>42834</v>
      </c>
      <c r="AL222">
        <v>0</v>
      </c>
      <c r="AM222">
        <v>7</v>
      </c>
      <c r="AN222" s="4"/>
    </row>
    <row r="223" spans="1:40" x14ac:dyDescent="0.3">
      <c r="A223">
        <v>10286</v>
      </c>
      <c r="B223" t="s">
        <v>493</v>
      </c>
      <c r="C223">
        <v>0</v>
      </c>
      <c r="D223">
        <v>0</v>
      </c>
      <c r="E223">
        <v>1</v>
      </c>
      <c r="F223">
        <v>5</v>
      </c>
      <c r="G223">
        <v>5</v>
      </c>
      <c r="H223">
        <v>2</v>
      </c>
      <c r="I223">
        <v>0</v>
      </c>
      <c r="J223">
        <v>53564</v>
      </c>
      <c r="K223">
        <v>1</v>
      </c>
      <c r="L223">
        <v>19</v>
      </c>
      <c r="M223" t="s">
        <v>326</v>
      </c>
      <c r="N223" t="s">
        <v>38</v>
      </c>
      <c r="O223">
        <v>2458</v>
      </c>
      <c r="P223" s="12">
        <v>32219</v>
      </c>
      <c r="Q223" s="4">
        <f t="shared" ca="1" si="3"/>
        <v>36</v>
      </c>
      <c r="S223" t="s">
        <v>65</v>
      </c>
      <c r="T223" t="s">
        <v>52</v>
      </c>
      <c r="U223" t="s">
        <v>41</v>
      </c>
      <c r="V223" t="s">
        <v>53</v>
      </c>
      <c r="W223" t="s">
        <v>66</v>
      </c>
      <c r="X223" s="3">
        <v>40817</v>
      </c>
      <c r="Z223" t="s">
        <v>494</v>
      </c>
      <c r="AA223" t="s">
        <v>127</v>
      </c>
      <c r="AB223" t="s">
        <v>85</v>
      </c>
      <c r="AC223" t="s">
        <v>71</v>
      </c>
      <c r="AD223" t="s">
        <v>250</v>
      </c>
      <c r="AE223">
        <v>39</v>
      </c>
      <c r="AF223" t="s">
        <v>107</v>
      </c>
      <c r="AG223" t="s">
        <v>77</v>
      </c>
      <c r="AH223">
        <v>3.54</v>
      </c>
      <c r="AI223">
        <v>5</v>
      </c>
      <c r="AJ223">
        <v>0</v>
      </c>
      <c r="AK223" s="3">
        <v>42831</v>
      </c>
      <c r="AL223">
        <v>4</v>
      </c>
      <c r="AM223">
        <v>15</v>
      </c>
      <c r="AN223" s="4"/>
    </row>
    <row r="224" spans="1:40" x14ac:dyDescent="0.3">
      <c r="A224">
        <v>10061</v>
      </c>
      <c r="B224" t="s">
        <v>457</v>
      </c>
      <c r="C224">
        <v>0</v>
      </c>
      <c r="D224">
        <v>0</v>
      </c>
      <c r="E224">
        <v>1</v>
      </c>
      <c r="F224">
        <v>4</v>
      </c>
      <c r="G224">
        <v>5</v>
      </c>
      <c r="H224">
        <v>3</v>
      </c>
      <c r="I224">
        <v>0</v>
      </c>
      <c r="J224">
        <v>57834</v>
      </c>
      <c r="K224">
        <v>1</v>
      </c>
      <c r="L224">
        <v>19</v>
      </c>
      <c r="M224" t="s">
        <v>326</v>
      </c>
      <c r="N224" t="s">
        <v>38</v>
      </c>
      <c r="O224">
        <v>2050</v>
      </c>
      <c r="P224" s="12">
        <v>29877</v>
      </c>
      <c r="Q224" s="4">
        <f t="shared" ca="1" si="3"/>
        <v>42</v>
      </c>
      <c r="S224" t="s">
        <v>65</v>
      </c>
      <c r="T224" t="s">
        <v>52</v>
      </c>
      <c r="U224" t="s">
        <v>41</v>
      </c>
      <c r="V224" t="s">
        <v>53</v>
      </c>
      <c r="W224" t="s">
        <v>43</v>
      </c>
      <c r="X224" s="3" t="s">
        <v>187</v>
      </c>
      <c r="Z224" s="3">
        <v>42833</v>
      </c>
      <c r="AA224" t="s">
        <v>147</v>
      </c>
      <c r="AB224" t="s">
        <v>99</v>
      </c>
      <c r="AC224" t="s">
        <v>71</v>
      </c>
      <c r="AD224" t="s">
        <v>247</v>
      </c>
      <c r="AE224">
        <v>18</v>
      </c>
      <c r="AF224" t="s">
        <v>107</v>
      </c>
      <c r="AG224" t="s">
        <v>49</v>
      </c>
      <c r="AH224">
        <v>5</v>
      </c>
      <c r="AI224">
        <v>4</v>
      </c>
      <c r="AJ224">
        <v>0</v>
      </c>
      <c r="AK224" s="3">
        <v>42830</v>
      </c>
      <c r="AL224">
        <v>0</v>
      </c>
      <c r="AM224">
        <v>20</v>
      </c>
      <c r="AN224" s="4"/>
    </row>
    <row r="225" spans="1:40" x14ac:dyDescent="0.3">
      <c r="A225">
        <v>10118</v>
      </c>
      <c r="B225" t="s">
        <v>100</v>
      </c>
      <c r="C225">
        <v>1</v>
      </c>
      <c r="D225">
        <v>1</v>
      </c>
      <c r="E225">
        <v>1</v>
      </c>
      <c r="F225">
        <v>4</v>
      </c>
      <c r="G225">
        <v>3</v>
      </c>
      <c r="H225">
        <v>3</v>
      </c>
      <c r="I225">
        <v>0</v>
      </c>
      <c r="J225">
        <v>113999</v>
      </c>
      <c r="K225">
        <v>1</v>
      </c>
      <c r="L225">
        <v>8</v>
      </c>
      <c r="M225" t="s">
        <v>95</v>
      </c>
      <c r="N225" t="s">
        <v>38</v>
      </c>
      <c r="O225">
        <v>1960</v>
      </c>
      <c r="P225" s="12">
        <v>31601</v>
      </c>
      <c r="Q225" s="4">
        <f t="shared" ca="1" si="3"/>
        <v>38</v>
      </c>
      <c r="S225" t="s">
        <v>65</v>
      </c>
      <c r="T225" t="s">
        <v>40</v>
      </c>
      <c r="U225" t="s">
        <v>41</v>
      </c>
      <c r="V225" t="s">
        <v>53</v>
      </c>
      <c r="W225" t="s">
        <v>66</v>
      </c>
      <c r="X225" s="3" t="s">
        <v>96</v>
      </c>
      <c r="Z225" t="s">
        <v>101</v>
      </c>
      <c r="AA225" t="s">
        <v>98</v>
      </c>
      <c r="AB225" t="s">
        <v>99</v>
      </c>
      <c r="AC225" t="s">
        <v>54</v>
      </c>
      <c r="AD225" t="s">
        <v>93</v>
      </c>
      <c r="AE225">
        <v>4</v>
      </c>
      <c r="AF225" t="s">
        <v>56</v>
      </c>
      <c r="AG225" t="s">
        <v>49</v>
      </c>
      <c r="AH225">
        <v>4.33</v>
      </c>
      <c r="AI225">
        <v>3</v>
      </c>
      <c r="AJ225">
        <v>7</v>
      </c>
      <c r="AK225" s="3">
        <v>42781</v>
      </c>
      <c r="AL225">
        <v>0</v>
      </c>
      <c r="AM225">
        <v>9</v>
      </c>
      <c r="AN225" s="4"/>
    </row>
    <row r="226" spans="1:40" x14ac:dyDescent="0.3">
      <c r="A226">
        <v>10102</v>
      </c>
      <c r="B226" t="s">
        <v>136</v>
      </c>
      <c r="C226">
        <v>0</v>
      </c>
      <c r="D226">
        <v>0</v>
      </c>
      <c r="E226">
        <v>1</v>
      </c>
      <c r="F226">
        <v>5</v>
      </c>
      <c r="G226">
        <v>4</v>
      </c>
      <c r="H226">
        <v>3</v>
      </c>
      <c r="I226">
        <v>1</v>
      </c>
      <c r="J226">
        <v>100416</v>
      </c>
      <c r="K226">
        <v>1</v>
      </c>
      <c r="L226">
        <v>24</v>
      </c>
      <c r="M226" t="s">
        <v>109</v>
      </c>
      <c r="N226" t="s">
        <v>38</v>
      </c>
      <c r="O226">
        <v>2451</v>
      </c>
      <c r="P226" s="12">
        <v>30481</v>
      </c>
      <c r="Q226" s="4">
        <f t="shared" ca="1" si="3"/>
        <v>41</v>
      </c>
      <c r="S226" t="s">
        <v>65</v>
      </c>
      <c r="T226" t="s">
        <v>52</v>
      </c>
      <c r="U226" t="s">
        <v>137</v>
      </c>
      <c r="V226" t="s">
        <v>53</v>
      </c>
      <c r="W226" t="s">
        <v>66</v>
      </c>
      <c r="X226" s="3" t="s">
        <v>138</v>
      </c>
      <c r="Z226" t="s">
        <v>139</v>
      </c>
      <c r="AA226" t="s">
        <v>140</v>
      </c>
      <c r="AB226" t="s">
        <v>85</v>
      </c>
      <c r="AC226" t="s">
        <v>110</v>
      </c>
      <c r="AD226" t="s">
        <v>111</v>
      </c>
      <c r="AE226">
        <v>10</v>
      </c>
      <c r="AF226" t="s">
        <v>76</v>
      </c>
      <c r="AG226" t="s">
        <v>49</v>
      </c>
      <c r="AH226">
        <v>4.5999999999999996</v>
      </c>
      <c r="AI226">
        <v>3</v>
      </c>
      <c r="AJ226">
        <v>4</v>
      </c>
      <c r="AK226" s="3">
        <v>42778</v>
      </c>
      <c r="AL226">
        <v>0</v>
      </c>
      <c r="AM226">
        <v>9</v>
      </c>
      <c r="AN226" s="4"/>
    </row>
    <row r="227" spans="1:40" x14ac:dyDescent="0.3">
      <c r="A227">
        <v>10066</v>
      </c>
      <c r="B227" t="s">
        <v>513</v>
      </c>
      <c r="C227">
        <v>0</v>
      </c>
      <c r="D227">
        <v>2</v>
      </c>
      <c r="E227">
        <v>1</v>
      </c>
      <c r="F227">
        <v>5</v>
      </c>
      <c r="G227">
        <v>5</v>
      </c>
      <c r="H227">
        <v>3</v>
      </c>
      <c r="I227">
        <v>0</v>
      </c>
      <c r="J227">
        <v>52505</v>
      </c>
      <c r="K227">
        <v>1</v>
      </c>
      <c r="L227">
        <v>19</v>
      </c>
      <c r="M227" t="s">
        <v>326</v>
      </c>
      <c r="N227" t="s">
        <v>38</v>
      </c>
      <c r="O227">
        <v>2747</v>
      </c>
      <c r="P227" s="12">
        <v>28321</v>
      </c>
      <c r="Q227" s="4">
        <f t="shared" ca="1" si="3"/>
        <v>47</v>
      </c>
      <c r="S227" t="s">
        <v>65</v>
      </c>
      <c r="T227" t="s">
        <v>83</v>
      </c>
      <c r="U227" t="s">
        <v>41</v>
      </c>
      <c r="V227" t="s">
        <v>53</v>
      </c>
      <c r="W227" t="s">
        <v>43</v>
      </c>
      <c r="X227" s="3" t="s">
        <v>190</v>
      </c>
      <c r="Z227" s="3">
        <v>42890</v>
      </c>
      <c r="AA227" t="s">
        <v>92</v>
      </c>
      <c r="AB227" t="s">
        <v>85</v>
      </c>
      <c r="AC227" t="s">
        <v>71</v>
      </c>
      <c r="AD227" t="s">
        <v>219</v>
      </c>
      <c r="AE227">
        <v>22</v>
      </c>
      <c r="AF227" t="s">
        <v>514</v>
      </c>
      <c r="AG227" t="s">
        <v>49</v>
      </c>
      <c r="AH227">
        <v>5</v>
      </c>
      <c r="AI227">
        <v>5</v>
      </c>
      <c r="AJ227">
        <v>0</v>
      </c>
      <c r="AK227" s="3">
        <v>42769</v>
      </c>
      <c r="AL227">
        <v>0</v>
      </c>
      <c r="AM227">
        <v>1</v>
      </c>
      <c r="AN227" s="4"/>
    </row>
    <row r="228" spans="1:40" x14ac:dyDescent="0.3">
      <c r="A228">
        <v>10296</v>
      </c>
      <c r="B228" t="s">
        <v>436</v>
      </c>
      <c r="C228">
        <v>0</v>
      </c>
      <c r="D228">
        <v>0</v>
      </c>
      <c r="E228">
        <v>0</v>
      </c>
      <c r="F228">
        <v>4</v>
      </c>
      <c r="G228">
        <v>5</v>
      </c>
      <c r="H228">
        <v>2</v>
      </c>
      <c r="I228">
        <v>0</v>
      </c>
      <c r="J228">
        <v>59124</v>
      </c>
      <c r="K228">
        <v>1</v>
      </c>
      <c r="L228">
        <v>19</v>
      </c>
      <c r="M228" t="s">
        <v>326</v>
      </c>
      <c r="N228" t="s">
        <v>38</v>
      </c>
      <c r="O228">
        <v>2458</v>
      </c>
      <c r="P228" s="12">
        <v>32664</v>
      </c>
      <c r="Q228" s="4">
        <f t="shared" ca="1" si="3"/>
        <v>35</v>
      </c>
      <c r="S228" t="s">
        <v>39</v>
      </c>
      <c r="T228" t="s">
        <v>52</v>
      </c>
      <c r="U228" t="s">
        <v>41</v>
      </c>
      <c r="V228" t="s">
        <v>53</v>
      </c>
      <c r="W228" t="s">
        <v>43</v>
      </c>
      <c r="X228" s="3" t="s">
        <v>131</v>
      </c>
      <c r="Z228" t="s">
        <v>437</v>
      </c>
      <c r="AA228" t="s">
        <v>98</v>
      </c>
      <c r="AB228" t="s">
        <v>99</v>
      </c>
      <c r="AC228" t="s">
        <v>71</v>
      </c>
      <c r="AD228" t="s">
        <v>233</v>
      </c>
      <c r="AE228">
        <v>16</v>
      </c>
      <c r="AF228" t="s">
        <v>107</v>
      </c>
      <c r="AG228" t="s">
        <v>77</v>
      </c>
      <c r="AH228">
        <v>2.2999999999999998</v>
      </c>
      <c r="AI228">
        <v>3</v>
      </c>
      <c r="AJ228">
        <v>0</v>
      </c>
      <c r="AK228" s="3">
        <v>42750</v>
      </c>
      <c r="AL228">
        <v>5</v>
      </c>
      <c r="AM228">
        <v>19</v>
      </c>
      <c r="AN228" s="4"/>
    </row>
    <row r="229" spans="1:40" x14ac:dyDescent="0.3">
      <c r="A229">
        <v>10191</v>
      </c>
      <c r="B229" t="s">
        <v>507</v>
      </c>
      <c r="C229">
        <v>0</v>
      </c>
      <c r="D229">
        <v>4</v>
      </c>
      <c r="E229">
        <v>1</v>
      </c>
      <c r="F229">
        <v>5</v>
      </c>
      <c r="G229">
        <v>5</v>
      </c>
      <c r="H229">
        <v>3</v>
      </c>
      <c r="I229">
        <v>0</v>
      </c>
      <c r="J229">
        <v>52788</v>
      </c>
      <c r="K229">
        <v>1</v>
      </c>
      <c r="L229">
        <v>19</v>
      </c>
      <c r="M229" t="s">
        <v>326</v>
      </c>
      <c r="N229" t="s">
        <v>38</v>
      </c>
      <c r="O229">
        <v>1938</v>
      </c>
      <c r="P229" s="12">
        <v>26553</v>
      </c>
      <c r="Q229" s="4">
        <f t="shared" ca="1" si="3"/>
        <v>52</v>
      </c>
      <c r="S229" t="s">
        <v>65</v>
      </c>
      <c r="T229" t="s">
        <v>114</v>
      </c>
      <c r="U229" t="s">
        <v>41</v>
      </c>
      <c r="V229" t="s">
        <v>53</v>
      </c>
      <c r="W229" t="s">
        <v>43</v>
      </c>
      <c r="X229" s="3" t="s">
        <v>190</v>
      </c>
      <c r="Z229" t="s">
        <v>508</v>
      </c>
      <c r="AA229" t="s">
        <v>84</v>
      </c>
      <c r="AB229" t="s">
        <v>85</v>
      </c>
      <c r="AC229" t="s">
        <v>71</v>
      </c>
      <c r="AD229" t="s">
        <v>210</v>
      </c>
      <c r="AE229">
        <v>11</v>
      </c>
      <c r="AF229" t="s">
        <v>48</v>
      </c>
      <c r="AG229" t="s">
        <v>49</v>
      </c>
      <c r="AH229">
        <v>3.08</v>
      </c>
      <c r="AI229">
        <v>4</v>
      </c>
      <c r="AJ229">
        <v>0</v>
      </c>
      <c r="AK229" s="3">
        <v>42739</v>
      </c>
      <c r="AL229">
        <v>0</v>
      </c>
      <c r="AM229">
        <v>18</v>
      </c>
      <c r="AN229" s="4"/>
    </row>
    <row r="230" spans="1:40" x14ac:dyDescent="0.3">
      <c r="A230">
        <v>10096</v>
      </c>
      <c r="B230" t="s">
        <v>298</v>
      </c>
      <c r="C230">
        <v>0</v>
      </c>
      <c r="D230">
        <v>4</v>
      </c>
      <c r="E230">
        <v>0</v>
      </c>
      <c r="F230">
        <v>5</v>
      </c>
      <c r="G230">
        <v>5</v>
      </c>
      <c r="H230">
        <v>3</v>
      </c>
      <c r="I230">
        <v>0</v>
      </c>
      <c r="J230">
        <v>67237</v>
      </c>
      <c r="K230">
        <v>1</v>
      </c>
      <c r="L230">
        <v>20</v>
      </c>
      <c r="M230" t="s">
        <v>209</v>
      </c>
      <c r="N230" t="s">
        <v>38</v>
      </c>
      <c r="O230">
        <v>2122</v>
      </c>
      <c r="P230" s="12">
        <v>28120</v>
      </c>
      <c r="Q230" s="4">
        <f t="shared" ca="1" si="3"/>
        <v>47</v>
      </c>
      <c r="S230" t="s">
        <v>39</v>
      </c>
      <c r="T230" t="s">
        <v>114</v>
      </c>
      <c r="U230" t="s">
        <v>41</v>
      </c>
      <c r="V230" t="s">
        <v>53</v>
      </c>
      <c r="W230" t="s">
        <v>43</v>
      </c>
      <c r="X230" s="3">
        <v>41493</v>
      </c>
      <c r="Z230" t="s">
        <v>299</v>
      </c>
      <c r="AA230" t="s">
        <v>300</v>
      </c>
      <c r="AB230" t="s">
        <v>85</v>
      </c>
      <c r="AC230" t="s">
        <v>71</v>
      </c>
      <c r="AD230" t="s">
        <v>219</v>
      </c>
      <c r="AE230">
        <v>22</v>
      </c>
      <c r="AF230" t="s">
        <v>62</v>
      </c>
      <c r="AG230" t="s">
        <v>49</v>
      </c>
      <c r="AH230">
        <v>4.6500000000000004</v>
      </c>
      <c r="AI230">
        <v>4</v>
      </c>
      <c r="AJ230">
        <v>0</v>
      </c>
      <c r="AK230" s="3">
        <v>42531</v>
      </c>
      <c r="AL230">
        <v>0</v>
      </c>
      <c r="AM230">
        <v>15</v>
      </c>
      <c r="AN230" s="4"/>
    </row>
    <row r="231" spans="1:40" x14ac:dyDescent="0.3">
      <c r="A231">
        <v>10242</v>
      </c>
      <c r="B231" t="s">
        <v>556</v>
      </c>
      <c r="C231">
        <v>1</v>
      </c>
      <c r="D231">
        <v>1</v>
      </c>
      <c r="E231">
        <v>1</v>
      </c>
      <c r="F231">
        <v>5</v>
      </c>
      <c r="G231">
        <v>5</v>
      </c>
      <c r="H231">
        <v>3</v>
      </c>
      <c r="I231">
        <v>1</v>
      </c>
      <c r="J231">
        <v>47211</v>
      </c>
      <c r="K231">
        <v>1</v>
      </c>
      <c r="L231">
        <v>19</v>
      </c>
      <c r="M231" t="s">
        <v>326</v>
      </c>
      <c r="N231" t="s">
        <v>38</v>
      </c>
      <c r="O231">
        <v>2062</v>
      </c>
      <c r="P231" s="12">
        <v>27081</v>
      </c>
      <c r="Q231" s="4">
        <f t="shared" ca="1" si="3"/>
        <v>50</v>
      </c>
      <c r="S231" t="s">
        <v>65</v>
      </c>
      <c r="T231" t="s">
        <v>40</v>
      </c>
      <c r="U231" t="s">
        <v>41</v>
      </c>
      <c r="V231" t="s">
        <v>42</v>
      </c>
      <c r="W231" t="s">
        <v>66</v>
      </c>
      <c r="X231" s="3">
        <v>40943</v>
      </c>
      <c r="Z231" t="s">
        <v>557</v>
      </c>
      <c r="AA231" t="s">
        <v>191</v>
      </c>
      <c r="AB231" t="s">
        <v>85</v>
      </c>
      <c r="AC231" t="s">
        <v>71</v>
      </c>
      <c r="AD231" t="s">
        <v>244</v>
      </c>
      <c r="AE231">
        <v>20</v>
      </c>
      <c r="AF231" t="s">
        <v>76</v>
      </c>
      <c r="AG231" t="s">
        <v>49</v>
      </c>
      <c r="AH231">
        <v>4.2</v>
      </c>
      <c r="AI231">
        <v>3</v>
      </c>
      <c r="AJ231">
        <v>0</v>
      </c>
      <c r="AK231" s="3">
        <v>42526</v>
      </c>
      <c r="AL231">
        <v>0</v>
      </c>
      <c r="AM231">
        <v>15</v>
      </c>
      <c r="AN231" s="4"/>
    </row>
    <row r="232" spans="1:40" x14ac:dyDescent="0.3">
      <c r="A232">
        <v>10185</v>
      </c>
      <c r="B232" t="s">
        <v>564</v>
      </c>
      <c r="C232">
        <v>1</v>
      </c>
      <c r="D232">
        <v>1</v>
      </c>
      <c r="E232">
        <v>1</v>
      </c>
      <c r="F232">
        <v>5</v>
      </c>
      <c r="G232">
        <v>5</v>
      </c>
      <c r="H232">
        <v>3</v>
      </c>
      <c r="I232">
        <v>0</v>
      </c>
      <c r="J232">
        <v>46664</v>
      </c>
      <c r="K232">
        <v>1</v>
      </c>
      <c r="L232">
        <v>19</v>
      </c>
      <c r="M232" t="s">
        <v>326</v>
      </c>
      <c r="N232" t="s">
        <v>38</v>
      </c>
      <c r="O232">
        <v>2421</v>
      </c>
      <c r="P232" s="12">
        <v>30403</v>
      </c>
      <c r="Q232" s="4">
        <f t="shared" ca="1" si="3"/>
        <v>41</v>
      </c>
      <c r="S232" t="s">
        <v>65</v>
      </c>
      <c r="T232" t="s">
        <v>40</v>
      </c>
      <c r="U232" t="s">
        <v>41</v>
      </c>
      <c r="V232" t="s">
        <v>53</v>
      </c>
      <c r="W232" t="s">
        <v>43</v>
      </c>
      <c r="X232" s="3">
        <v>41278</v>
      </c>
      <c r="Z232" t="s">
        <v>565</v>
      </c>
      <c r="AA232" t="s">
        <v>300</v>
      </c>
      <c r="AB232" t="s">
        <v>85</v>
      </c>
      <c r="AC232" t="s">
        <v>71</v>
      </c>
      <c r="AD232" t="s">
        <v>210</v>
      </c>
      <c r="AE232">
        <v>11</v>
      </c>
      <c r="AF232" t="s">
        <v>56</v>
      </c>
      <c r="AG232" t="s">
        <v>49</v>
      </c>
      <c r="AH232">
        <v>3.18</v>
      </c>
      <c r="AI232">
        <v>3</v>
      </c>
      <c r="AJ232">
        <v>0</v>
      </c>
      <c r="AK232" s="3">
        <v>42524</v>
      </c>
      <c r="AL232">
        <v>0</v>
      </c>
      <c r="AM232">
        <v>10</v>
      </c>
      <c r="AN232" s="4"/>
    </row>
    <row r="233" spans="1:40" x14ac:dyDescent="0.3">
      <c r="A233">
        <v>10292</v>
      </c>
      <c r="B233" t="s">
        <v>434</v>
      </c>
      <c r="C233">
        <v>0</v>
      </c>
      <c r="D233">
        <v>0</v>
      </c>
      <c r="E233">
        <v>1</v>
      </c>
      <c r="F233">
        <v>4</v>
      </c>
      <c r="G233">
        <v>5</v>
      </c>
      <c r="H233">
        <v>2</v>
      </c>
      <c r="I233">
        <v>0</v>
      </c>
      <c r="J233">
        <v>59144</v>
      </c>
      <c r="K233">
        <v>1</v>
      </c>
      <c r="L233">
        <v>19</v>
      </c>
      <c r="M233" t="s">
        <v>326</v>
      </c>
      <c r="N233" t="s">
        <v>38</v>
      </c>
      <c r="O233">
        <v>1880</v>
      </c>
      <c r="P233" s="12">
        <v>29197</v>
      </c>
      <c r="Q233" s="4">
        <f t="shared" ca="1" si="3"/>
        <v>44</v>
      </c>
      <c r="S233" t="s">
        <v>65</v>
      </c>
      <c r="T233" t="s">
        <v>52</v>
      </c>
      <c r="U233" t="s">
        <v>41</v>
      </c>
      <c r="V233" t="s">
        <v>53</v>
      </c>
      <c r="W233" t="s">
        <v>66</v>
      </c>
      <c r="X233" s="3">
        <v>40854</v>
      </c>
      <c r="Z233" t="s">
        <v>435</v>
      </c>
      <c r="AA233" t="s">
        <v>106</v>
      </c>
      <c r="AB233" t="s">
        <v>99</v>
      </c>
      <c r="AC233" t="s">
        <v>71</v>
      </c>
      <c r="AD233" t="s">
        <v>244</v>
      </c>
      <c r="AE233">
        <v>20</v>
      </c>
      <c r="AF233" t="s">
        <v>62</v>
      </c>
      <c r="AG233" t="s">
        <v>77</v>
      </c>
      <c r="AH233">
        <v>2</v>
      </c>
      <c r="AI233">
        <v>3</v>
      </c>
      <c r="AJ233">
        <v>0</v>
      </c>
      <c r="AK233" s="3">
        <v>42491</v>
      </c>
      <c r="AL233">
        <v>5</v>
      </c>
      <c r="AM233">
        <v>16</v>
      </c>
      <c r="AN233" s="4"/>
    </row>
    <row r="234" spans="1:40" x14ac:dyDescent="0.3">
      <c r="A234">
        <v>10122</v>
      </c>
      <c r="B234" t="s">
        <v>524</v>
      </c>
      <c r="C234">
        <v>0</v>
      </c>
      <c r="D234">
        <v>2</v>
      </c>
      <c r="E234">
        <v>0</v>
      </c>
      <c r="F234">
        <v>5</v>
      </c>
      <c r="G234">
        <v>5</v>
      </c>
      <c r="H234">
        <v>3</v>
      </c>
      <c r="I234">
        <v>1</v>
      </c>
      <c r="J234">
        <v>51505</v>
      </c>
      <c r="K234">
        <v>1</v>
      </c>
      <c r="L234">
        <v>19</v>
      </c>
      <c r="M234" t="s">
        <v>326</v>
      </c>
      <c r="N234" t="s">
        <v>38</v>
      </c>
      <c r="O234">
        <v>2330</v>
      </c>
      <c r="P234" s="12">
        <v>25703</v>
      </c>
      <c r="Q234" s="4">
        <f t="shared" ca="1" si="3"/>
        <v>54</v>
      </c>
      <c r="S234" t="s">
        <v>39</v>
      </c>
      <c r="T234" t="s">
        <v>83</v>
      </c>
      <c r="U234" t="s">
        <v>41</v>
      </c>
      <c r="V234" t="s">
        <v>53</v>
      </c>
      <c r="W234" t="s">
        <v>66</v>
      </c>
      <c r="X234" s="3">
        <v>40735</v>
      </c>
      <c r="Z234" t="s">
        <v>525</v>
      </c>
      <c r="AA234" t="s">
        <v>84</v>
      </c>
      <c r="AB234" t="s">
        <v>85</v>
      </c>
      <c r="AC234" t="s">
        <v>71</v>
      </c>
      <c r="AD234" t="s">
        <v>233</v>
      </c>
      <c r="AE234">
        <v>16</v>
      </c>
      <c r="AF234" t="s">
        <v>76</v>
      </c>
      <c r="AG234" t="s">
        <v>49</v>
      </c>
      <c r="AH234">
        <v>4.24</v>
      </c>
      <c r="AI234">
        <v>4</v>
      </c>
      <c r="AJ234">
        <v>0</v>
      </c>
      <c r="AK234" s="3">
        <v>42489</v>
      </c>
      <c r="AL234">
        <v>0</v>
      </c>
      <c r="AM234">
        <v>2</v>
      </c>
      <c r="AN234" s="4"/>
    </row>
    <row r="235" spans="1:40" x14ac:dyDescent="0.3">
      <c r="A235">
        <v>10285</v>
      </c>
      <c r="B235" t="s">
        <v>400</v>
      </c>
      <c r="C235">
        <v>1</v>
      </c>
      <c r="D235">
        <v>1</v>
      </c>
      <c r="E235">
        <v>0</v>
      </c>
      <c r="F235">
        <v>4</v>
      </c>
      <c r="G235">
        <v>5</v>
      </c>
      <c r="H235">
        <v>2</v>
      </c>
      <c r="I235">
        <v>0</v>
      </c>
      <c r="J235">
        <v>61422</v>
      </c>
      <c r="K235">
        <v>1</v>
      </c>
      <c r="L235">
        <v>19</v>
      </c>
      <c r="M235" t="s">
        <v>326</v>
      </c>
      <c r="N235" t="s">
        <v>38</v>
      </c>
      <c r="O235">
        <v>1460</v>
      </c>
      <c r="P235" s="12">
        <v>31229</v>
      </c>
      <c r="Q235" s="4">
        <f t="shared" ca="1" si="3"/>
        <v>39</v>
      </c>
      <c r="S235" t="s">
        <v>39</v>
      </c>
      <c r="T235" t="s">
        <v>40</v>
      </c>
      <c r="U235" t="s">
        <v>41</v>
      </c>
      <c r="V235" t="s">
        <v>53</v>
      </c>
      <c r="W235" t="s">
        <v>43</v>
      </c>
      <c r="X235" s="3">
        <v>40817</v>
      </c>
      <c r="Z235" t="s">
        <v>401</v>
      </c>
      <c r="AA235" t="s">
        <v>147</v>
      </c>
      <c r="AB235" t="s">
        <v>99</v>
      </c>
      <c r="AC235" t="s">
        <v>71</v>
      </c>
      <c r="AD235" t="s">
        <v>311</v>
      </c>
      <c r="AE235">
        <v>19</v>
      </c>
      <c r="AF235" t="s">
        <v>48</v>
      </c>
      <c r="AG235" t="s">
        <v>77</v>
      </c>
      <c r="AH235">
        <v>3.6</v>
      </c>
      <c r="AI235">
        <v>3</v>
      </c>
      <c r="AJ235">
        <v>0</v>
      </c>
      <c r="AK235" s="3">
        <v>42465</v>
      </c>
      <c r="AL235">
        <v>4</v>
      </c>
      <c r="AM235">
        <v>16</v>
      </c>
      <c r="AN235" s="4"/>
    </row>
    <row r="236" spans="1:40" x14ac:dyDescent="0.3">
      <c r="A236">
        <v>10070</v>
      </c>
      <c r="B236" t="s">
        <v>474</v>
      </c>
      <c r="C236">
        <v>1</v>
      </c>
      <c r="D236">
        <v>1</v>
      </c>
      <c r="E236">
        <v>1</v>
      </c>
      <c r="F236">
        <v>5</v>
      </c>
      <c r="G236">
        <v>5</v>
      </c>
      <c r="H236">
        <v>3</v>
      </c>
      <c r="I236">
        <v>0</v>
      </c>
      <c r="J236">
        <v>55722</v>
      </c>
      <c r="K236">
        <v>1</v>
      </c>
      <c r="L236">
        <v>19</v>
      </c>
      <c r="M236" t="s">
        <v>326</v>
      </c>
      <c r="N236" t="s">
        <v>38</v>
      </c>
      <c r="O236">
        <v>1810</v>
      </c>
      <c r="P236" s="12">
        <v>28429</v>
      </c>
      <c r="Q236" s="4">
        <f t="shared" ca="1" si="3"/>
        <v>46</v>
      </c>
      <c r="S236" t="s">
        <v>65</v>
      </c>
      <c r="T236" t="s">
        <v>40</v>
      </c>
      <c r="U236" t="s">
        <v>41</v>
      </c>
      <c r="V236" t="s">
        <v>53</v>
      </c>
      <c r="W236" t="s">
        <v>43</v>
      </c>
      <c r="X236" s="3" t="s">
        <v>241</v>
      </c>
      <c r="Z236" s="3">
        <v>42588</v>
      </c>
      <c r="AA236" t="s">
        <v>191</v>
      </c>
      <c r="AB236" t="s">
        <v>85</v>
      </c>
      <c r="AC236" t="s">
        <v>71</v>
      </c>
      <c r="AD236" t="s">
        <v>250</v>
      </c>
      <c r="AE236">
        <v>39</v>
      </c>
      <c r="AF236" t="s">
        <v>48</v>
      </c>
      <c r="AG236" t="s">
        <v>49</v>
      </c>
      <c r="AH236">
        <v>5</v>
      </c>
      <c r="AI236">
        <v>4</v>
      </c>
      <c r="AJ236">
        <v>0</v>
      </c>
      <c r="AK236" s="3">
        <v>42462</v>
      </c>
      <c r="AL236">
        <v>0</v>
      </c>
      <c r="AM236">
        <v>14</v>
      </c>
      <c r="AN236" s="4"/>
    </row>
    <row r="237" spans="1:40" x14ac:dyDescent="0.3">
      <c r="A237">
        <v>10084</v>
      </c>
      <c r="B237" t="s">
        <v>124</v>
      </c>
      <c r="C237">
        <v>1</v>
      </c>
      <c r="D237">
        <v>1</v>
      </c>
      <c r="E237">
        <v>1</v>
      </c>
      <c r="F237">
        <v>5</v>
      </c>
      <c r="G237">
        <v>3</v>
      </c>
      <c r="H237">
        <v>3</v>
      </c>
      <c r="I237">
        <v>0</v>
      </c>
      <c r="J237">
        <v>104437</v>
      </c>
      <c r="K237">
        <v>1</v>
      </c>
      <c r="L237">
        <v>27</v>
      </c>
      <c r="M237" t="s">
        <v>125</v>
      </c>
      <c r="N237" t="s">
        <v>38</v>
      </c>
      <c r="O237">
        <v>2148</v>
      </c>
      <c r="P237" s="12">
        <v>27519</v>
      </c>
      <c r="Q237" s="4">
        <f t="shared" ca="1" si="3"/>
        <v>49</v>
      </c>
      <c r="S237" t="s">
        <v>65</v>
      </c>
      <c r="T237" t="s">
        <v>40</v>
      </c>
      <c r="U237" t="s">
        <v>41</v>
      </c>
      <c r="V237" t="s">
        <v>53</v>
      </c>
      <c r="W237" t="s">
        <v>43</v>
      </c>
      <c r="X237" s="3" t="s">
        <v>116</v>
      </c>
      <c r="Z237" t="s">
        <v>126</v>
      </c>
      <c r="AA237" t="s">
        <v>127</v>
      </c>
      <c r="AB237" t="s">
        <v>85</v>
      </c>
      <c r="AC237" t="s">
        <v>54</v>
      </c>
      <c r="AD237" t="s">
        <v>93</v>
      </c>
      <c r="AE237">
        <v>4</v>
      </c>
      <c r="AF237" t="s">
        <v>48</v>
      </c>
      <c r="AG237" t="s">
        <v>49</v>
      </c>
      <c r="AH237">
        <v>4.96</v>
      </c>
      <c r="AI237">
        <v>3</v>
      </c>
      <c r="AJ237">
        <v>6</v>
      </c>
      <c r="AK237" s="3">
        <v>42424</v>
      </c>
      <c r="AL237">
        <v>0</v>
      </c>
      <c r="AM237">
        <v>17</v>
      </c>
      <c r="AN237" s="4"/>
    </row>
    <row r="238" spans="1:40" x14ac:dyDescent="0.3">
      <c r="A238">
        <v>10189</v>
      </c>
      <c r="B238" t="s">
        <v>460</v>
      </c>
      <c r="C238">
        <v>1</v>
      </c>
      <c r="D238">
        <v>1</v>
      </c>
      <c r="E238">
        <v>0</v>
      </c>
      <c r="F238">
        <v>5</v>
      </c>
      <c r="G238">
        <v>5</v>
      </c>
      <c r="H238">
        <v>3</v>
      </c>
      <c r="I238">
        <v>0</v>
      </c>
      <c r="J238">
        <v>57748</v>
      </c>
      <c r="K238">
        <v>1</v>
      </c>
      <c r="L238">
        <v>19</v>
      </c>
      <c r="M238" t="s">
        <v>326</v>
      </c>
      <c r="N238" t="s">
        <v>38</v>
      </c>
      <c r="O238">
        <v>2176</v>
      </c>
      <c r="P238" s="12">
        <v>20193</v>
      </c>
      <c r="Q238" s="4">
        <f t="shared" ca="1" si="3"/>
        <v>69</v>
      </c>
      <c r="S238" t="s">
        <v>39</v>
      </c>
      <c r="T238" t="s">
        <v>40</v>
      </c>
      <c r="U238" t="s">
        <v>41</v>
      </c>
      <c r="V238" t="s">
        <v>53</v>
      </c>
      <c r="W238" t="s">
        <v>43</v>
      </c>
      <c r="X238" s="3">
        <v>40735</v>
      </c>
      <c r="Z238" t="s">
        <v>401</v>
      </c>
      <c r="AA238" t="s">
        <v>304</v>
      </c>
      <c r="AB238" t="s">
        <v>85</v>
      </c>
      <c r="AC238" t="s">
        <v>71</v>
      </c>
      <c r="AD238" t="s">
        <v>250</v>
      </c>
      <c r="AE238">
        <v>39</v>
      </c>
      <c r="AF238" t="s">
        <v>107</v>
      </c>
      <c r="AG238" t="s">
        <v>49</v>
      </c>
      <c r="AH238">
        <v>3.13</v>
      </c>
      <c r="AI238">
        <v>3</v>
      </c>
      <c r="AJ238">
        <v>0</v>
      </c>
      <c r="AK238" s="3">
        <v>42404</v>
      </c>
      <c r="AL238">
        <v>0</v>
      </c>
      <c r="AM238">
        <v>16</v>
      </c>
      <c r="AN238" s="4"/>
    </row>
    <row r="239" spans="1:40" x14ac:dyDescent="0.3">
      <c r="A239">
        <v>10138</v>
      </c>
      <c r="B239" t="s">
        <v>406</v>
      </c>
      <c r="C239">
        <v>1</v>
      </c>
      <c r="D239">
        <v>1</v>
      </c>
      <c r="E239">
        <v>0</v>
      </c>
      <c r="F239">
        <v>5</v>
      </c>
      <c r="G239">
        <v>5</v>
      </c>
      <c r="H239">
        <v>3</v>
      </c>
      <c r="I239">
        <v>0</v>
      </c>
      <c r="J239">
        <v>61154</v>
      </c>
      <c r="K239">
        <v>1</v>
      </c>
      <c r="L239">
        <v>19</v>
      </c>
      <c r="M239" t="s">
        <v>326</v>
      </c>
      <c r="N239" t="s">
        <v>38</v>
      </c>
      <c r="O239">
        <v>2446</v>
      </c>
      <c r="P239" s="12">
        <v>31519</v>
      </c>
      <c r="Q239" s="4">
        <f t="shared" ca="1" si="3"/>
        <v>38</v>
      </c>
      <c r="S239" t="s">
        <v>39</v>
      </c>
      <c r="T239" t="s">
        <v>40</v>
      </c>
      <c r="U239" t="s">
        <v>41</v>
      </c>
      <c r="V239" t="s">
        <v>53</v>
      </c>
      <c r="W239" t="s">
        <v>66</v>
      </c>
      <c r="X239" s="3">
        <v>40817</v>
      </c>
      <c r="Z239" s="3">
        <v>42373</v>
      </c>
      <c r="AA239" t="s">
        <v>191</v>
      </c>
      <c r="AB239" t="s">
        <v>85</v>
      </c>
      <c r="AC239" t="s">
        <v>71</v>
      </c>
      <c r="AD239" t="s">
        <v>233</v>
      </c>
      <c r="AE239">
        <v>16</v>
      </c>
      <c r="AF239" t="s">
        <v>135</v>
      </c>
      <c r="AG239" t="s">
        <v>49</v>
      </c>
      <c r="AH239">
        <v>4</v>
      </c>
      <c r="AI239">
        <v>4</v>
      </c>
      <c r="AJ239">
        <v>0</v>
      </c>
      <c r="AK239" s="3">
        <v>42403</v>
      </c>
      <c r="AL239">
        <v>0</v>
      </c>
      <c r="AM239">
        <v>4</v>
      </c>
      <c r="AN239" s="4"/>
    </row>
    <row r="240" spans="1:40" x14ac:dyDescent="0.3">
      <c r="A240">
        <v>10141</v>
      </c>
      <c r="B240" t="s">
        <v>548</v>
      </c>
      <c r="C240">
        <v>0</v>
      </c>
      <c r="D240">
        <v>0</v>
      </c>
      <c r="E240">
        <v>0</v>
      </c>
      <c r="F240">
        <v>5</v>
      </c>
      <c r="G240">
        <v>5</v>
      </c>
      <c r="H240">
        <v>3</v>
      </c>
      <c r="I240">
        <v>0</v>
      </c>
      <c r="J240">
        <v>48413</v>
      </c>
      <c r="K240">
        <v>1</v>
      </c>
      <c r="L240">
        <v>19</v>
      </c>
      <c r="M240" t="s">
        <v>326</v>
      </c>
      <c r="N240" t="s">
        <v>38</v>
      </c>
      <c r="O240">
        <v>2066</v>
      </c>
      <c r="P240" s="12">
        <v>23990</v>
      </c>
      <c r="Q240" s="4">
        <f t="shared" ca="1" si="3"/>
        <v>59</v>
      </c>
      <c r="S240" t="s">
        <v>39</v>
      </c>
      <c r="T240" t="s">
        <v>52</v>
      </c>
      <c r="U240" t="s">
        <v>41</v>
      </c>
      <c r="V240" t="s">
        <v>53</v>
      </c>
      <c r="W240" t="s">
        <v>43</v>
      </c>
      <c r="X240" s="3">
        <v>40670</v>
      </c>
      <c r="Z240" s="3">
        <v>42499</v>
      </c>
      <c r="AA240" t="s">
        <v>329</v>
      </c>
      <c r="AB240" t="s">
        <v>85</v>
      </c>
      <c r="AC240" t="s">
        <v>71</v>
      </c>
      <c r="AD240" t="s">
        <v>210</v>
      </c>
      <c r="AE240">
        <v>11</v>
      </c>
      <c r="AF240" t="s">
        <v>48</v>
      </c>
      <c r="AG240" t="s">
        <v>49</v>
      </c>
      <c r="AH240">
        <v>3.98</v>
      </c>
      <c r="AI240">
        <v>4</v>
      </c>
      <c r="AJ240">
        <v>0</v>
      </c>
      <c r="AK240" s="3">
        <v>42403</v>
      </c>
      <c r="AL240">
        <v>0</v>
      </c>
      <c r="AM240">
        <v>1</v>
      </c>
      <c r="AN240" s="4"/>
    </row>
    <row r="241" spans="1:40" x14ac:dyDescent="0.3">
      <c r="A241">
        <v>10014</v>
      </c>
      <c r="B241" t="s">
        <v>442</v>
      </c>
      <c r="C241">
        <v>0</v>
      </c>
      <c r="D241">
        <v>2</v>
      </c>
      <c r="E241">
        <v>1</v>
      </c>
      <c r="F241">
        <v>5</v>
      </c>
      <c r="G241">
        <v>5</v>
      </c>
      <c r="H241">
        <v>4</v>
      </c>
      <c r="I241">
        <v>0</v>
      </c>
      <c r="J241">
        <v>58523</v>
      </c>
      <c r="K241">
        <v>1</v>
      </c>
      <c r="L241">
        <v>19</v>
      </c>
      <c r="M241" t="s">
        <v>326</v>
      </c>
      <c r="N241" t="s">
        <v>38</v>
      </c>
      <c r="O241">
        <v>2171</v>
      </c>
      <c r="P241" s="12">
        <v>31808</v>
      </c>
      <c r="Q241" s="4">
        <f t="shared" ca="1" si="3"/>
        <v>37</v>
      </c>
      <c r="S241" t="s">
        <v>65</v>
      </c>
      <c r="T241" t="s">
        <v>83</v>
      </c>
      <c r="U241" t="s">
        <v>41</v>
      </c>
      <c r="V241" t="s">
        <v>53</v>
      </c>
      <c r="W241" t="s">
        <v>43</v>
      </c>
      <c r="X241" s="3" t="s">
        <v>443</v>
      </c>
      <c r="Z241" s="3">
        <v>42492</v>
      </c>
      <c r="AA241" t="s">
        <v>282</v>
      </c>
      <c r="AB241" t="s">
        <v>85</v>
      </c>
      <c r="AC241" t="s">
        <v>71</v>
      </c>
      <c r="AD241" t="s">
        <v>244</v>
      </c>
      <c r="AE241">
        <v>20</v>
      </c>
      <c r="AF241" t="s">
        <v>62</v>
      </c>
      <c r="AG241" t="s">
        <v>57</v>
      </c>
      <c r="AH241">
        <v>4.5</v>
      </c>
      <c r="AI241">
        <v>5</v>
      </c>
      <c r="AJ241">
        <v>0</v>
      </c>
      <c r="AK241" s="3">
        <v>42401</v>
      </c>
      <c r="AL241">
        <v>0</v>
      </c>
      <c r="AM241">
        <v>15</v>
      </c>
      <c r="AN241" s="4"/>
    </row>
    <row r="242" spans="1:40" x14ac:dyDescent="0.3">
      <c r="A242">
        <v>10252</v>
      </c>
      <c r="B242" t="s">
        <v>487</v>
      </c>
      <c r="C242">
        <v>1</v>
      </c>
      <c r="D242">
        <v>1</v>
      </c>
      <c r="E242">
        <v>0</v>
      </c>
      <c r="F242">
        <v>5</v>
      </c>
      <c r="G242">
        <v>5</v>
      </c>
      <c r="H242">
        <v>3</v>
      </c>
      <c r="I242">
        <v>1</v>
      </c>
      <c r="J242">
        <v>54670</v>
      </c>
      <c r="K242">
        <v>1</v>
      </c>
      <c r="L242">
        <v>19</v>
      </c>
      <c r="M242" t="s">
        <v>326</v>
      </c>
      <c r="N242" t="s">
        <v>38</v>
      </c>
      <c r="O242">
        <v>1902</v>
      </c>
      <c r="P242" s="12">
        <v>27364</v>
      </c>
      <c r="Q242" s="4">
        <f t="shared" ca="1" si="3"/>
        <v>49</v>
      </c>
      <c r="S242" t="s">
        <v>39</v>
      </c>
      <c r="T242" t="s">
        <v>40</v>
      </c>
      <c r="U242" t="s">
        <v>41</v>
      </c>
      <c r="V242" t="s">
        <v>42</v>
      </c>
      <c r="W242" t="s">
        <v>66</v>
      </c>
      <c r="X242" s="3">
        <v>40817</v>
      </c>
      <c r="Z242" s="3">
        <v>43070</v>
      </c>
      <c r="AA242" t="s">
        <v>92</v>
      </c>
      <c r="AB242" t="s">
        <v>85</v>
      </c>
      <c r="AC242" t="s">
        <v>71</v>
      </c>
      <c r="AD242" t="s">
        <v>306</v>
      </c>
      <c r="AE242">
        <v>14</v>
      </c>
      <c r="AF242" t="s">
        <v>76</v>
      </c>
      <c r="AG242" t="s">
        <v>49</v>
      </c>
      <c r="AH242">
        <v>4.2</v>
      </c>
      <c r="AI242">
        <v>4</v>
      </c>
      <c r="AJ242">
        <v>0</v>
      </c>
      <c r="AK242" s="3">
        <v>42399</v>
      </c>
      <c r="AL242">
        <v>0</v>
      </c>
      <c r="AM242">
        <v>12</v>
      </c>
      <c r="AN242" s="4"/>
    </row>
    <row r="243" spans="1:40" x14ac:dyDescent="0.3">
      <c r="A243">
        <v>10033</v>
      </c>
      <c r="B243" t="s">
        <v>266</v>
      </c>
      <c r="C243">
        <v>0</v>
      </c>
      <c r="D243">
        <v>0</v>
      </c>
      <c r="E243">
        <v>1</v>
      </c>
      <c r="F243">
        <v>5</v>
      </c>
      <c r="G243">
        <v>5</v>
      </c>
      <c r="H243">
        <v>4</v>
      </c>
      <c r="I243">
        <v>0</v>
      </c>
      <c r="J243">
        <v>70507</v>
      </c>
      <c r="K243">
        <v>1</v>
      </c>
      <c r="L243">
        <v>20</v>
      </c>
      <c r="M243" t="s">
        <v>209</v>
      </c>
      <c r="N243" t="s">
        <v>38</v>
      </c>
      <c r="O243">
        <v>2045</v>
      </c>
      <c r="P243" s="12">
        <v>21377</v>
      </c>
      <c r="Q243" s="4">
        <f t="shared" ca="1" si="3"/>
        <v>66</v>
      </c>
      <c r="S243" t="s">
        <v>65</v>
      </c>
      <c r="T243" t="s">
        <v>52</v>
      </c>
      <c r="U243" t="s">
        <v>41</v>
      </c>
      <c r="V243" t="s">
        <v>53</v>
      </c>
      <c r="W243" t="s">
        <v>43</v>
      </c>
      <c r="X243" s="3">
        <v>41456</v>
      </c>
      <c r="Z243" t="s">
        <v>267</v>
      </c>
      <c r="AA243" t="s">
        <v>225</v>
      </c>
      <c r="AB243" t="s">
        <v>85</v>
      </c>
      <c r="AC243" t="s">
        <v>71</v>
      </c>
      <c r="AD243" t="s">
        <v>230</v>
      </c>
      <c r="AE243">
        <v>12</v>
      </c>
      <c r="AF243" t="s">
        <v>62</v>
      </c>
      <c r="AG243" t="s">
        <v>57</v>
      </c>
      <c r="AH243">
        <v>5</v>
      </c>
      <c r="AI243">
        <v>3</v>
      </c>
      <c r="AJ243">
        <v>0</v>
      </c>
      <c r="AK243" s="3">
        <v>42388</v>
      </c>
      <c r="AL243">
        <v>0</v>
      </c>
      <c r="AM243">
        <v>7</v>
      </c>
      <c r="AN243" s="4"/>
    </row>
    <row r="244" spans="1:40" x14ac:dyDescent="0.3">
      <c r="A244">
        <v>10259</v>
      </c>
      <c r="B244" t="s">
        <v>159</v>
      </c>
      <c r="C244">
        <v>1</v>
      </c>
      <c r="D244">
        <v>1</v>
      </c>
      <c r="E244">
        <v>1</v>
      </c>
      <c r="F244">
        <v>5</v>
      </c>
      <c r="G244">
        <v>3</v>
      </c>
      <c r="H244">
        <v>3</v>
      </c>
      <c r="I244">
        <v>0</v>
      </c>
      <c r="J244">
        <v>93093</v>
      </c>
      <c r="K244">
        <v>1</v>
      </c>
      <c r="L244">
        <v>9</v>
      </c>
      <c r="M244" t="s">
        <v>156</v>
      </c>
      <c r="N244" t="s">
        <v>38</v>
      </c>
      <c r="O244">
        <v>2747</v>
      </c>
      <c r="P244" s="12">
        <v>30811</v>
      </c>
      <c r="Q244" s="4">
        <f t="shared" ca="1" si="3"/>
        <v>40</v>
      </c>
      <c r="S244" t="s">
        <v>65</v>
      </c>
      <c r="T244" t="s">
        <v>40</v>
      </c>
      <c r="U244" t="s">
        <v>41</v>
      </c>
      <c r="V244" t="s">
        <v>53</v>
      </c>
      <c r="W244" t="s">
        <v>43</v>
      </c>
      <c r="X244" s="3">
        <v>41651</v>
      </c>
      <c r="Z244" s="3">
        <v>42374</v>
      </c>
      <c r="AA244" t="s">
        <v>106</v>
      </c>
      <c r="AB244" t="s">
        <v>85</v>
      </c>
      <c r="AC244" t="s">
        <v>54</v>
      </c>
      <c r="AD244" t="s">
        <v>93</v>
      </c>
      <c r="AE244">
        <v>4</v>
      </c>
      <c r="AF244" t="s">
        <v>56</v>
      </c>
      <c r="AG244" t="s">
        <v>49</v>
      </c>
      <c r="AH244">
        <v>4.7</v>
      </c>
      <c r="AI244">
        <v>4</v>
      </c>
      <c r="AJ244">
        <v>5</v>
      </c>
      <c r="AK244" s="3">
        <v>42385</v>
      </c>
      <c r="AL244">
        <v>0</v>
      </c>
      <c r="AM244">
        <v>19</v>
      </c>
      <c r="AN244" s="4"/>
    </row>
    <row r="245" spans="1:40" x14ac:dyDescent="0.3">
      <c r="A245">
        <v>10199</v>
      </c>
      <c r="B245" t="s">
        <v>128</v>
      </c>
      <c r="C245">
        <v>0</v>
      </c>
      <c r="D245">
        <v>0</v>
      </c>
      <c r="E245">
        <v>1</v>
      </c>
      <c r="F245">
        <v>4</v>
      </c>
      <c r="G245">
        <v>3</v>
      </c>
      <c r="H245">
        <v>3</v>
      </c>
      <c r="I245">
        <v>0</v>
      </c>
      <c r="J245">
        <v>103613</v>
      </c>
      <c r="K245">
        <v>1</v>
      </c>
      <c r="L245">
        <v>30</v>
      </c>
      <c r="M245" t="s">
        <v>129</v>
      </c>
      <c r="N245" t="s">
        <v>130</v>
      </c>
      <c r="O245">
        <v>6033</v>
      </c>
      <c r="P245" s="12">
        <v>23466</v>
      </c>
      <c r="Q245" s="4">
        <f t="shared" ca="1" si="3"/>
        <v>60</v>
      </c>
      <c r="S245" t="s">
        <v>65</v>
      </c>
      <c r="T245" t="s">
        <v>52</v>
      </c>
      <c r="U245" t="s">
        <v>41</v>
      </c>
      <c r="V245" t="s">
        <v>53</v>
      </c>
      <c r="W245" t="s">
        <v>66</v>
      </c>
      <c r="X245" s="3" t="s">
        <v>131</v>
      </c>
      <c r="Z245" t="s">
        <v>132</v>
      </c>
      <c r="AA245" t="s">
        <v>133</v>
      </c>
      <c r="AB245" t="s">
        <v>99</v>
      </c>
      <c r="AC245" t="s">
        <v>54</v>
      </c>
      <c r="AD245" t="s">
        <v>93</v>
      </c>
      <c r="AE245">
        <v>4</v>
      </c>
      <c r="AF245" t="s">
        <v>62</v>
      </c>
      <c r="AG245" t="s">
        <v>49</v>
      </c>
      <c r="AH245">
        <v>3.5</v>
      </c>
      <c r="AI245">
        <v>5</v>
      </c>
      <c r="AJ245">
        <v>7</v>
      </c>
      <c r="AK245" s="3">
        <v>42379</v>
      </c>
      <c r="AL245">
        <v>0</v>
      </c>
      <c r="AM245">
        <v>2</v>
      </c>
      <c r="AN245" s="4"/>
    </row>
    <row r="246" spans="1:40" x14ac:dyDescent="0.3">
      <c r="A246">
        <v>10069</v>
      </c>
      <c r="B246" t="s">
        <v>530</v>
      </c>
      <c r="C246">
        <v>0</v>
      </c>
      <c r="D246">
        <v>2</v>
      </c>
      <c r="E246">
        <v>0</v>
      </c>
      <c r="F246">
        <v>5</v>
      </c>
      <c r="G246">
        <v>5</v>
      </c>
      <c r="H246">
        <v>3</v>
      </c>
      <c r="I246">
        <v>0</v>
      </c>
      <c r="J246">
        <v>50825</v>
      </c>
      <c r="K246">
        <v>1</v>
      </c>
      <c r="L246">
        <v>19</v>
      </c>
      <c r="M246" t="s">
        <v>326</v>
      </c>
      <c r="N246" t="s">
        <v>38</v>
      </c>
      <c r="O246">
        <v>2169</v>
      </c>
      <c r="P246" s="12">
        <v>32729</v>
      </c>
      <c r="Q246" s="4">
        <f t="shared" ca="1" si="3"/>
        <v>35</v>
      </c>
      <c r="S246" t="s">
        <v>39</v>
      </c>
      <c r="T246" t="s">
        <v>83</v>
      </c>
      <c r="U246" t="s">
        <v>41</v>
      </c>
      <c r="V246" t="s">
        <v>53</v>
      </c>
      <c r="W246" t="s">
        <v>43</v>
      </c>
      <c r="X246" s="3">
        <v>40854</v>
      </c>
      <c r="Z246" s="3">
        <v>42530</v>
      </c>
      <c r="AA246" t="s">
        <v>329</v>
      </c>
      <c r="AB246" t="s">
        <v>85</v>
      </c>
      <c r="AC246" t="s">
        <v>71</v>
      </c>
      <c r="AD246" t="s">
        <v>250</v>
      </c>
      <c r="AE246">
        <v>39</v>
      </c>
      <c r="AF246" t="s">
        <v>107</v>
      </c>
      <c r="AG246" t="s">
        <v>49</v>
      </c>
      <c r="AH246">
        <v>5</v>
      </c>
      <c r="AI246">
        <v>4</v>
      </c>
      <c r="AJ246">
        <v>0</v>
      </c>
      <c r="AK246" s="3">
        <v>42371</v>
      </c>
      <c r="AL246">
        <v>0</v>
      </c>
      <c r="AM246">
        <v>2</v>
      </c>
      <c r="AN246" s="4"/>
    </row>
    <row r="247" spans="1:40" x14ac:dyDescent="0.3">
      <c r="A247">
        <v>10047</v>
      </c>
      <c r="B247" t="s">
        <v>535</v>
      </c>
      <c r="C247">
        <v>1</v>
      </c>
      <c r="D247">
        <v>1</v>
      </c>
      <c r="E247">
        <v>1</v>
      </c>
      <c r="F247">
        <v>5</v>
      </c>
      <c r="G247">
        <v>5</v>
      </c>
      <c r="H247">
        <v>3</v>
      </c>
      <c r="I247">
        <v>0</v>
      </c>
      <c r="J247">
        <v>50428</v>
      </c>
      <c r="K247">
        <v>1</v>
      </c>
      <c r="L247">
        <v>19</v>
      </c>
      <c r="M247" t="s">
        <v>326</v>
      </c>
      <c r="N247" t="s">
        <v>38</v>
      </c>
      <c r="O247">
        <v>1420</v>
      </c>
      <c r="P247" s="12">
        <v>27211</v>
      </c>
      <c r="Q247" s="4">
        <f t="shared" ca="1" si="3"/>
        <v>50</v>
      </c>
      <c r="S247" t="s">
        <v>65</v>
      </c>
      <c r="T247" t="s">
        <v>40</v>
      </c>
      <c r="U247" t="s">
        <v>41</v>
      </c>
      <c r="V247" t="s">
        <v>53</v>
      </c>
      <c r="W247" t="s">
        <v>66</v>
      </c>
      <c r="X247" s="3">
        <v>40817</v>
      </c>
      <c r="Z247" t="s">
        <v>536</v>
      </c>
      <c r="AA247" t="s">
        <v>147</v>
      </c>
      <c r="AB247" t="s">
        <v>85</v>
      </c>
      <c r="AC247" t="s">
        <v>71</v>
      </c>
      <c r="AD247" t="s">
        <v>210</v>
      </c>
      <c r="AE247">
        <v>11</v>
      </c>
      <c r="AF247" t="s">
        <v>48</v>
      </c>
      <c r="AG247" t="s">
        <v>49</v>
      </c>
      <c r="AH247">
        <v>5</v>
      </c>
      <c r="AI247">
        <v>3</v>
      </c>
      <c r="AJ247">
        <v>0</v>
      </c>
      <c r="AK247" s="3">
        <v>42278</v>
      </c>
      <c r="AL247">
        <v>0</v>
      </c>
      <c r="AM247">
        <v>11</v>
      </c>
      <c r="AN247" s="4"/>
    </row>
    <row r="248" spans="1:40" x14ac:dyDescent="0.3">
      <c r="A248">
        <v>10005</v>
      </c>
      <c r="B248" t="s">
        <v>108</v>
      </c>
      <c r="C248">
        <v>0</v>
      </c>
      <c r="D248">
        <v>0</v>
      </c>
      <c r="E248">
        <v>1</v>
      </c>
      <c r="F248">
        <v>5</v>
      </c>
      <c r="G248">
        <v>4</v>
      </c>
      <c r="H248">
        <v>4</v>
      </c>
      <c r="I248">
        <v>1</v>
      </c>
      <c r="J248">
        <v>108987</v>
      </c>
      <c r="K248">
        <v>1</v>
      </c>
      <c r="L248">
        <v>24</v>
      </c>
      <c r="M248" t="s">
        <v>109</v>
      </c>
      <c r="N248" t="s">
        <v>38</v>
      </c>
      <c r="O248">
        <v>1844</v>
      </c>
      <c r="P248" s="12">
        <v>28906</v>
      </c>
      <c r="Q248" s="4">
        <f t="shared" ca="1" si="3"/>
        <v>45</v>
      </c>
      <c r="S248" t="s">
        <v>65</v>
      </c>
      <c r="T248" t="s">
        <v>52</v>
      </c>
      <c r="U248" t="s">
        <v>41</v>
      </c>
      <c r="V248" t="s">
        <v>53</v>
      </c>
      <c r="W248" t="s">
        <v>66</v>
      </c>
      <c r="X248" s="3">
        <v>40735</v>
      </c>
      <c r="Z248" s="3">
        <v>42194</v>
      </c>
      <c r="AA248" t="s">
        <v>92</v>
      </c>
      <c r="AB248" t="s">
        <v>85</v>
      </c>
      <c r="AC248" t="s">
        <v>110</v>
      </c>
      <c r="AD248" t="s">
        <v>111</v>
      </c>
      <c r="AE248">
        <v>10</v>
      </c>
      <c r="AF248" t="s">
        <v>76</v>
      </c>
      <c r="AG248" t="s">
        <v>57</v>
      </c>
      <c r="AH248">
        <v>5</v>
      </c>
      <c r="AI248">
        <v>5</v>
      </c>
      <c r="AJ248">
        <v>3</v>
      </c>
      <c r="AK248" s="3">
        <v>42232</v>
      </c>
      <c r="AL248">
        <v>0</v>
      </c>
      <c r="AM248">
        <v>13</v>
      </c>
      <c r="AN248" s="4"/>
    </row>
    <row r="249" spans="1:40" x14ac:dyDescent="0.3">
      <c r="A249">
        <v>10100</v>
      </c>
      <c r="B249" t="s">
        <v>448</v>
      </c>
      <c r="C249">
        <v>0</v>
      </c>
      <c r="D249">
        <v>3</v>
      </c>
      <c r="E249">
        <v>0</v>
      </c>
      <c r="F249">
        <v>5</v>
      </c>
      <c r="G249">
        <v>5</v>
      </c>
      <c r="H249">
        <v>3</v>
      </c>
      <c r="I249">
        <v>0</v>
      </c>
      <c r="J249">
        <v>58275</v>
      </c>
      <c r="K249">
        <v>1</v>
      </c>
      <c r="L249">
        <v>20</v>
      </c>
      <c r="M249" t="s">
        <v>209</v>
      </c>
      <c r="N249" t="s">
        <v>38</v>
      </c>
      <c r="O249">
        <v>2343</v>
      </c>
      <c r="P249" s="12">
        <v>18684</v>
      </c>
      <c r="Q249" s="4">
        <f t="shared" ca="1" si="3"/>
        <v>73</v>
      </c>
      <c r="S249" t="s">
        <v>39</v>
      </c>
      <c r="T249" t="s">
        <v>217</v>
      </c>
      <c r="U249" t="s">
        <v>41</v>
      </c>
      <c r="V249" t="s">
        <v>53</v>
      </c>
      <c r="W249" t="s">
        <v>66</v>
      </c>
      <c r="X249" s="3">
        <v>40637</v>
      </c>
      <c r="Z249" s="3">
        <v>42105</v>
      </c>
      <c r="AA249" t="s">
        <v>300</v>
      </c>
      <c r="AB249" t="s">
        <v>85</v>
      </c>
      <c r="AC249" t="s">
        <v>71</v>
      </c>
      <c r="AD249" t="s">
        <v>247</v>
      </c>
      <c r="AE249">
        <v>18</v>
      </c>
      <c r="AF249" t="s">
        <v>107</v>
      </c>
      <c r="AG249" t="s">
        <v>49</v>
      </c>
      <c r="AH249">
        <v>4.62</v>
      </c>
      <c r="AI249">
        <v>5</v>
      </c>
      <c r="AJ249">
        <v>0</v>
      </c>
      <c r="AK249" s="3">
        <v>42130</v>
      </c>
      <c r="AL249">
        <v>0</v>
      </c>
      <c r="AM249">
        <v>1</v>
      </c>
      <c r="AN249" s="4"/>
    </row>
    <row r="250" spans="1:40" x14ac:dyDescent="0.3">
      <c r="A250">
        <v>10097</v>
      </c>
      <c r="B250" t="s">
        <v>516</v>
      </c>
      <c r="C250">
        <v>0</v>
      </c>
      <c r="D250">
        <v>0</v>
      </c>
      <c r="E250">
        <v>0</v>
      </c>
      <c r="F250">
        <v>5</v>
      </c>
      <c r="G250">
        <v>5</v>
      </c>
      <c r="H250">
        <v>3</v>
      </c>
      <c r="I250">
        <v>0</v>
      </c>
      <c r="J250">
        <v>52177</v>
      </c>
      <c r="K250">
        <v>1</v>
      </c>
      <c r="L250">
        <v>19</v>
      </c>
      <c r="M250" t="s">
        <v>326</v>
      </c>
      <c r="N250" t="s">
        <v>38</v>
      </c>
      <c r="O250">
        <v>2324</v>
      </c>
      <c r="P250" s="12">
        <v>19224</v>
      </c>
      <c r="Q250" s="4">
        <f t="shared" ca="1" si="3"/>
        <v>72</v>
      </c>
      <c r="S250" t="s">
        <v>39</v>
      </c>
      <c r="T250" t="s">
        <v>52</v>
      </c>
      <c r="U250" t="s">
        <v>41</v>
      </c>
      <c r="V250" t="s">
        <v>53</v>
      </c>
      <c r="W250" t="s">
        <v>43</v>
      </c>
      <c r="X250" s="3">
        <v>41153</v>
      </c>
      <c r="Z250" t="s">
        <v>517</v>
      </c>
      <c r="AA250" t="s">
        <v>225</v>
      </c>
      <c r="AB250" t="s">
        <v>85</v>
      </c>
      <c r="AC250" t="s">
        <v>71</v>
      </c>
      <c r="AD250" t="s">
        <v>250</v>
      </c>
      <c r="AE250">
        <v>39</v>
      </c>
      <c r="AF250" t="s">
        <v>135</v>
      </c>
      <c r="AG250" t="s">
        <v>49</v>
      </c>
      <c r="AH250">
        <v>4.6399999999999997</v>
      </c>
      <c r="AI250">
        <v>4</v>
      </c>
      <c r="AJ250">
        <v>0</v>
      </c>
      <c r="AK250" s="3">
        <v>42126</v>
      </c>
      <c r="AL250">
        <v>0</v>
      </c>
      <c r="AM250">
        <v>8</v>
      </c>
      <c r="AN250" s="4"/>
    </row>
    <row r="251" spans="1:40" x14ac:dyDescent="0.3">
      <c r="A251">
        <v>10229</v>
      </c>
      <c r="B251" t="s">
        <v>171</v>
      </c>
      <c r="C251">
        <v>0</v>
      </c>
      <c r="D251">
        <v>2</v>
      </c>
      <c r="E251">
        <v>1</v>
      </c>
      <c r="F251">
        <v>5</v>
      </c>
      <c r="G251">
        <v>3</v>
      </c>
      <c r="H251">
        <v>3</v>
      </c>
      <c r="I251">
        <v>0</v>
      </c>
      <c r="J251">
        <v>88527</v>
      </c>
      <c r="K251">
        <v>1</v>
      </c>
      <c r="L251">
        <v>9</v>
      </c>
      <c r="M251" t="s">
        <v>172</v>
      </c>
      <c r="N251" t="s">
        <v>38</v>
      </c>
      <c r="O251">
        <v>2452</v>
      </c>
      <c r="P251" s="12">
        <v>32128</v>
      </c>
      <c r="Q251" s="4">
        <f t="shared" ca="1" si="3"/>
        <v>36</v>
      </c>
      <c r="S251" t="s">
        <v>65</v>
      </c>
      <c r="T251" t="s">
        <v>83</v>
      </c>
      <c r="U251" t="s">
        <v>41</v>
      </c>
      <c r="V251" t="s">
        <v>53</v>
      </c>
      <c r="W251" t="s">
        <v>66</v>
      </c>
      <c r="X251" s="3">
        <v>42125</v>
      </c>
      <c r="Z251" t="s">
        <v>173</v>
      </c>
      <c r="AA251" t="s">
        <v>84</v>
      </c>
      <c r="AB251" t="s">
        <v>85</v>
      </c>
      <c r="AC251" t="s">
        <v>54</v>
      </c>
      <c r="AD251" t="s">
        <v>93</v>
      </c>
      <c r="AE251">
        <v>4</v>
      </c>
      <c r="AF251" t="s">
        <v>62</v>
      </c>
      <c r="AG251" t="s">
        <v>49</v>
      </c>
      <c r="AH251">
        <v>4.2</v>
      </c>
      <c r="AI251">
        <v>3</v>
      </c>
      <c r="AJ251">
        <v>5</v>
      </c>
      <c r="AK251" s="3">
        <v>42114</v>
      </c>
      <c r="AL251">
        <v>0</v>
      </c>
      <c r="AM251">
        <v>2</v>
      </c>
      <c r="AN251" s="4"/>
    </row>
    <row r="252" spans="1:40" x14ac:dyDescent="0.3">
      <c r="A252">
        <v>10044</v>
      </c>
      <c r="B252" t="s">
        <v>204</v>
      </c>
      <c r="C252">
        <v>1</v>
      </c>
      <c r="D252">
        <v>1</v>
      </c>
      <c r="E252">
        <v>1</v>
      </c>
      <c r="F252">
        <v>5</v>
      </c>
      <c r="G252">
        <v>3</v>
      </c>
      <c r="H252">
        <v>3</v>
      </c>
      <c r="I252">
        <v>0</v>
      </c>
      <c r="J252">
        <v>75281</v>
      </c>
      <c r="K252">
        <v>1</v>
      </c>
      <c r="L252">
        <v>15</v>
      </c>
      <c r="M252" t="s">
        <v>203</v>
      </c>
      <c r="N252" t="s">
        <v>38</v>
      </c>
      <c r="O252">
        <v>1420</v>
      </c>
      <c r="P252" s="12">
        <v>32268</v>
      </c>
      <c r="Q252" s="4">
        <f t="shared" ca="1" si="3"/>
        <v>36</v>
      </c>
      <c r="S252" t="s">
        <v>65</v>
      </c>
      <c r="T252" t="s">
        <v>40</v>
      </c>
      <c r="U252" t="s">
        <v>41</v>
      </c>
      <c r="V252" t="s">
        <v>53</v>
      </c>
      <c r="W252" t="s">
        <v>43</v>
      </c>
      <c r="X252" s="3">
        <v>42125</v>
      </c>
      <c r="Z252" s="3">
        <v>42706</v>
      </c>
      <c r="AA252" t="s">
        <v>140</v>
      </c>
      <c r="AB252" t="s">
        <v>85</v>
      </c>
      <c r="AC252" t="s">
        <v>54</v>
      </c>
      <c r="AD252" t="s">
        <v>117</v>
      </c>
      <c r="AE252">
        <v>7</v>
      </c>
      <c r="AF252" t="s">
        <v>135</v>
      </c>
      <c r="AG252" t="s">
        <v>49</v>
      </c>
      <c r="AH252">
        <v>5</v>
      </c>
      <c r="AI252">
        <v>3</v>
      </c>
      <c r="AJ252">
        <v>5</v>
      </c>
      <c r="AK252" s="3">
        <v>42109</v>
      </c>
      <c r="AL252">
        <v>0</v>
      </c>
      <c r="AM252">
        <v>11</v>
      </c>
      <c r="AN252" s="4"/>
    </row>
    <row r="253" spans="1:40" x14ac:dyDescent="0.3">
      <c r="A253">
        <v>10182</v>
      </c>
      <c r="B253" t="s">
        <v>540</v>
      </c>
      <c r="C253">
        <v>1</v>
      </c>
      <c r="D253">
        <v>1</v>
      </c>
      <c r="E253">
        <v>0</v>
      </c>
      <c r="F253">
        <v>1</v>
      </c>
      <c r="G253">
        <v>1</v>
      </c>
      <c r="H253">
        <v>3</v>
      </c>
      <c r="I253">
        <v>0</v>
      </c>
      <c r="J253">
        <v>49920</v>
      </c>
      <c r="K253">
        <v>1</v>
      </c>
      <c r="L253">
        <v>2</v>
      </c>
      <c r="M253" t="s">
        <v>481</v>
      </c>
      <c r="N253" t="s">
        <v>38</v>
      </c>
      <c r="O253">
        <v>2170</v>
      </c>
      <c r="P253" s="12">
        <v>31306</v>
      </c>
      <c r="Q253" s="4">
        <f t="shared" ca="1" si="3"/>
        <v>39</v>
      </c>
      <c r="S253" t="s">
        <v>39</v>
      </c>
      <c r="T253" t="s">
        <v>40</v>
      </c>
      <c r="U253" t="s">
        <v>41</v>
      </c>
      <c r="V253" t="s">
        <v>53</v>
      </c>
      <c r="W253" t="s">
        <v>66</v>
      </c>
      <c r="X253" s="3" t="s">
        <v>96</v>
      </c>
      <c r="Z253" t="s">
        <v>205</v>
      </c>
      <c r="AA253" t="s">
        <v>98</v>
      </c>
      <c r="AB253" t="s">
        <v>99</v>
      </c>
      <c r="AC253" t="s">
        <v>120</v>
      </c>
      <c r="AD253" t="s">
        <v>121</v>
      </c>
      <c r="AE253">
        <v>1</v>
      </c>
      <c r="AF253" t="s">
        <v>48</v>
      </c>
      <c r="AG253" t="s">
        <v>49</v>
      </c>
      <c r="AH253">
        <v>3.24</v>
      </c>
      <c r="AI253">
        <v>3</v>
      </c>
      <c r="AJ253">
        <v>4</v>
      </c>
      <c r="AK253" s="3">
        <v>42109</v>
      </c>
      <c r="AL253">
        <v>0</v>
      </c>
      <c r="AM253">
        <v>6</v>
      </c>
      <c r="AN253" s="4"/>
    </row>
    <row r="254" spans="1:40" x14ac:dyDescent="0.3">
      <c r="A254">
        <v>10222</v>
      </c>
      <c r="B254" t="s">
        <v>81</v>
      </c>
      <c r="C254">
        <v>0</v>
      </c>
      <c r="D254">
        <v>2</v>
      </c>
      <c r="E254">
        <v>1</v>
      </c>
      <c r="F254">
        <v>5</v>
      </c>
      <c r="G254">
        <v>3</v>
      </c>
      <c r="H254">
        <v>3</v>
      </c>
      <c r="I254">
        <v>1</v>
      </c>
      <c r="J254">
        <v>148999</v>
      </c>
      <c r="K254">
        <v>1</v>
      </c>
      <c r="L254">
        <v>13</v>
      </c>
      <c r="M254" t="s">
        <v>82</v>
      </c>
      <c r="N254" t="s">
        <v>38</v>
      </c>
      <c r="O254">
        <v>1915</v>
      </c>
      <c r="P254" s="12">
        <v>23468</v>
      </c>
      <c r="Q254" s="4">
        <f t="shared" ca="1" si="3"/>
        <v>60</v>
      </c>
      <c r="S254" t="s">
        <v>65</v>
      </c>
      <c r="T254" t="s">
        <v>83</v>
      </c>
      <c r="U254" t="s">
        <v>41</v>
      </c>
      <c r="V254" t="s">
        <v>53</v>
      </c>
      <c r="W254" t="s">
        <v>66</v>
      </c>
      <c r="X254" s="3">
        <v>41153</v>
      </c>
      <c r="Z254" s="3">
        <v>42105</v>
      </c>
      <c r="AA254" t="s">
        <v>84</v>
      </c>
      <c r="AB254" t="s">
        <v>85</v>
      </c>
      <c r="AC254" t="s">
        <v>54</v>
      </c>
      <c r="AD254" t="s">
        <v>68</v>
      </c>
      <c r="AE254">
        <v>5</v>
      </c>
      <c r="AF254" t="s">
        <v>76</v>
      </c>
      <c r="AG254" t="s">
        <v>49</v>
      </c>
      <c r="AH254">
        <v>4.3</v>
      </c>
      <c r="AI254">
        <v>4</v>
      </c>
      <c r="AJ254">
        <v>6</v>
      </c>
      <c r="AK254" s="3">
        <v>42095</v>
      </c>
      <c r="AL254">
        <v>0</v>
      </c>
      <c r="AM254">
        <v>8</v>
      </c>
      <c r="AN254" s="4"/>
    </row>
    <row r="255" spans="1:40" x14ac:dyDescent="0.3">
      <c r="A255">
        <v>10058</v>
      </c>
      <c r="B255" t="s">
        <v>576</v>
      </c>
      <c r="C255">
        <v>0</v>
      </c>
      <c r="D255">
        <v>2</v>
      </c>
      <c r="E255">
        <v>1</v>
      </c>
      <c r="F255">
        <v>5</v>
      </c>
      <c r="G255">
        <v>5</v>
      </c>
      <c r="H255">
        <v>3</v>
      </c>
      <c r="I255">
        <v>0</v>
      </c>
      <c r="J255">
        <v>45115</v>
      </c>
      <c r="K255">
        <v>1</v>
      </c>
      <c r="L255">
        <v>19</v>
      </c>
      <c r="M255" t="s">
        <v>326</v>
      </c>
      <c r="N255" t="s">
        <v>38</v>
      </c>
      <c r="O255">
        <v>2176</v>
      </c>
      <c r="P255" s="12">
        <v>30154</v>
      </c>
      <c r="Q255" s="4">
        <f t="shared" ca="1" si="3"/>
        <v>42</v>
      </c>
      <c r="S255" t="s">
        <v>65</v>
      </c>
      <c r="T255" t="s">
        <v>83</v>
      </c>
      <c r="U255" t="s">
        <v>41</v>
      </c>
      <c r="V255" t="s">
        <v>42</v>
      </c>
      <c r="W255" t="s">
        <v>43</v>
      </c>
      <c r="X255" s="3" t="s">
        <v>241</v>
      </c>
      <c r="Z255" t="s">
        <v>577</v>
      </c>
      <c r="AA255" t="s">
        <v>225</v>
      </c>
      <c r="AB255" t="s">
        <v>85</v>
      </c>
      <c r="AC255" t="s">
        <v>71</v>
      </c>
      <c r="AD255" t="s">
        <v>233</v>
      </c>
      <c r="AE255">
        <v>16</v>
      </c>
      <c r="AF255" t="s">
        <v>62</v>
      </c>
      <c r="AG255" t="s">
        <v>49</v>
      </c>
      <c r="AH255">
        <v>5</v>
      </c>
      <c r="AI255">
        <v>4</v>
      </c>
      <c r="AJ255">
        <v>0</v>
      </c>
      <c r="AK255" s="3">
        <v>42093</v>
      </c>
      <c r="AL255">
        <v>0</v>
      </c>
      <c r="AM255">
        <v>11</v>
      </c>
      <c r="AN255" s="4"/>
    </row>
    <row r="256" spans="1:40" x14ac:dyDescent="0.3">
      <c r="A256">
        <v>10240</v>
      </c>
      <c r="B256" t="s">
        <v>333</v>
      </c>
      <c r="C256">
        <v>0</v>
      </c>
      <c r="D256">
        <v>0</v>
      </c>
      <c r="E256">
        <v>0</v>
      </c>
      <c r="F256">
        <v>5</v>
      </c>
      <c r="G256">
        <v>5</v>
      </c>
      <c r="H256">
        <v>3</v>
      </c>
      <c r="I256">
        <v>0</v>
      </c>
      <c r="J256">
        <v>64786</v>
      </c>
      <c r="K256">
        <v>1</v>
      </c>
      <c r="L256">
        <v>19</v>
      </c>
      <c r="M256" t="s">
        <v>326</v>
      </c>
      <c r="N256" t="s">
        <v>38</v>
      </c>
      <c r="O256">
        <v>1775</v>
      </c>
      <c r="P256" s="12">
        <v>30555</v>
      </c>
      <c r="Q256" s="4">
        <f t="shared" ca="1" si="3"/>
        <v>41</v>
      </c>
      <c r="S256" t="s">
        <v>39</v>
      </c>
      <c r="T256" t="s">
        <v>52</v>
      </c>
      <c r="U256" t="s">
        <v>41</v>
      </c>
      <c r="V256" t="s">
        <v>53</v>
      </c>
      <c r="W256" t="s">
        <v>43</v>
      </c>
      <c r="X256" s="3" t="s">
        <v>334</v>
      </c>
      <c r="Z256" t="s">
        <v>335</v>
      </c>
      <c r="AA256" t="s">
        <v>259</v>
      </c>
      <c r="AB256" t="s">
        <v>85</v>
      </c>
      <c r="AC256" t="s">
        <v>71</v>
      </c>
      <c r="AD256" t="s">
        <v>210</v>
      </c>
      <c r="AE256">
        <v>11</v>
      </c>
      <c r="AF256" t="s">
        <v>48</v>
      </c>
      <c r="AG256" t="s">
        <v>49</v>
      </c>
      <c r="AH256">
        <v>4.3</v>
      </c>
      <c r="AI256">
        <v>4</v>
      </c>
      <c r="AJ256">
        <v>0</v>
      </c>
      <c r="AK256" s="3">
        <v>42073</v>
      </c>
      <c r="AL256">
        <v>0</v>
      </c>
      <c r="AM256">
        <v>3</v>
      </c>
      <c r="AN256" s="4"/>
    </row>
    <row r="257" spans="1:40" x14ac:dyDescent="0.3">
      <c r="A257">
        <v>10130</v>
      </c>
      <c r="B257" t="s">
        <v>213</v>
      </c>
      <c r="C257">
        <v>1</v>
      </c>
      <c r="D257">
        <v>1</v>
      </c>
      <c r="E257">
        <v>0</v>
      </c>
      <c r="F257">
        <v>5</v>
      </c>
      <c r="G257">
        <v>5</v>
      </c>
      <c r="H257">
        <v>3</v>
      </c>
      <c r="I257">
        <v>0</v>
      </c>
      <c r="J257">
        <v>74669</v>
      </c>
      <c r="K257">
        <v>1</v>
      </c>
      <c r="L257">
        <v>18</v>
      </c>
      <c r="M257" t="s">
        <v>170</v>
      </c>
      <c r="N257" t="s">
        <v>38</v>
      </c>
      <c r="O257">
        <v>2030</v>
      </c>
      <c r="P257" s="12">
        <v>28373</v>
      </c>
      <c r="Q257" s="4">
        <f t="shared" ca="1" si="3"/>
        <v>47</v>
      </c>
      <c r="S257" t="s">
        <v>39</v>
      </c>
      <c r="T257" t="s">
        <v>40</v>
      </c>
      <c r="U257" t="s">
        <v>41</v>
      </c>
      <c r="V257" t="s">
        <v>53</v>
      </c>
      <c r="W257" t="s">
        <v>43</v>
      </c>
      <c r="X257" s="3" t="s">
        <v>214</v>
      </c>
      <c r="Z257" t="s">
        <v>215</v>
      </c>
      <c r="AA257" t="s">
        <v>92</v>
      </c>
      <c r="AB257" t="s">
        <v>85</v>
      </c>
      <c r="AC257" t="s">
        <v>71</v>
      </c>
      <c r="AD257" t="s">
        <v>55</v>
      </c>
      <c r="AE257">
        <v>2</v>
      </c>
      <c r="AF257" t="s">
        <v>48</v>
      </c>
      <c r="AG257" t="s">
        <v>49</v>
      </c>
      <c r="AH257">
        <v>4.16</v>
      </c>
      <c r="AI257">
        <v>5</v>
      </c>
      <c r="AJ257">
        <v>0</v>
      </c>
      <c r="AK257" s="3">
        <v>42068</v>
      </c>
      <c r="AL257">
        <v>0</v>
      </c>
      <c r="AM257">
        <v>6</v>
      </c>
      <c r="AN257" s="4"/>
    </row>
    <row r="258" spans="1:40" x14ac:dyDescent="0.3">
      <c r="A258">
        <v>10030</v>
      </c>
      <c r="B258" t="s">
        <v>380</v>
      </c>
      <c r="C258">
        <v>0</v>
      </c>
      <c r="D258">
        <v>2</v>
      </c>
      <c r="E258">
        <v>0</v>
      </c>
      <c r="F258">
        <v>5</v>
      </c>
      <c r="G258">
        <v>5</v>
      </c>
      <c r="H258">
        <v>4</v>
      </c>
      <c r="I258">
        <v>0</v>
      </c>
      <c r="J258">
        <v>62425</v>
      </c>
      <c r="K258">
        <v>1</v>
      </c>
      <c r="L258">
        <v>19</v>
      </c>
      <c r="M258" t="s">
        <v>326</v>
      </c>
      <c r="N258" t="s">
        <v>38</v>
      </c>
      <c r="O258">
        <v>2359</v>
      </c>
      <c r="P258" s="12">
        <v>26749</v>
      </c>
      <c r="Q258" s="4">
        <f t="shared" ref="Q258:Q321" ca="1" si="4">DATEDIF(P258,TODAY(),"Y")</f>
        <v>51</v>
      </c>
      <c r="S258" t="s">
        <v>39</v>
      </c>
      <c r="T258" t="s">
        <v>83</v>
      </c>
      <c r="U258" t="s">
        <v>41</v>
      </c>
      <c r="V258" t="s">
        <v>53</v>
      </c>
      <c r="W258" t="s">
        <v>43</v>
      </c>
      <c r="X258" s="3" t="s">
        <v>218</v>
      </c>
      <c r="Z258" t="s">
        <v>381</v>
      </c>
      <c r="AA258" t="s">
        <v>191</v>
      </c>
      <c r="AB258" t="s">
        <v>85</v>
      </c>
      <c r="AC258" t="s">
        <v>71</v>
      </c>
      <c r="AD258" t="s">
        <v>306</v>
      </c>
      <c r="AE258">
        <v>14</v>
      </c>
      <c r="AF258" t="s">
        <v>62</v>
      </c>
      <c r="AG258" t="s">
        <v>57</v>
      </c>
      <c r="AH258">
        <v>4.0999999999999996</v>
      </c>
      <c r="AI258">
        <v>4</v>
      </c>
      <c r="AJ258">
        <v>0</v>
      </c>
      <c r="AK258" s="3">
        <v>42065</v>
      </c>
      <c r="AL258">
        <v>0</v>
      </c>
      <c r="AM258">
        <v>16</v>
      </c>
      <c r="AN258" s="4"/>
    </row>
    <row r="259" spans="1:40" x14ac:dyDescent="0.3">
      <c r="A259">
        <v>10166</v>
      </c>
      <c r="B259" t="s">
        <v>492</v>
      </c>
      <c r="C259">
        <v>1</v>
      </c>
      <c r="D259">
        <v>1</v>
      </c>
      <c r="E259">
        <v>0</v>
      </c>
      <c r="F259">
        <v>5</v>
      </c>
      <c r="G259">
        <v>5</v>
      </c>
      <c r="H259">
        <v>3</v>
      </c>
      <c r="I259">
        <v>0</v>
      </c>
      <c r="J259">
        <v>54005</v>
      </c>
      <c r="K259">
        <v>1</v>
      </c>
      <c r="L259">
        <v>19</v>
      </c>
      <c r="M259" t="s">
        <v>326</v>
      </c>
      <c r="N259" t="s">
        <v>38</v>
      </c>
      <c r="O259">
        <v>2170</v>
      </c>
      <c r="P259" s="12">
        <v>26888</v>
      </c>
      <c r="Q259" s="4">
        <f t="shared" ca="1" si="4"/>
        <v>51</v>
      </c>
      <c r="S259" t="s">
        <v>39</v>
      </c>
      <c r="T259" t="s">
        <v>40</v>
      </c>
      <c r="U259" t="s">
        <v>41</v>
      </c>
      <c r="V259" t="s">
        <v>53</v>
      </c>
      <c r="W259" t="s">
        <v>43</v>
      </c>
      <c r="X259" s="3" t="s">
        <v>195</v>
      </c>
      <c r="Z259" s="3">
        <v>42100</v>
      </c>
      <c r="AA259" t="s">
        <v>300</v>
      </c>
      <c r="AB259" t="s">
        <v>85</v>
      </c>
      <c r="AC259" t="s">
        <v>71</v>
      </c>
      <c r="AD259" t="s">
        <v>250</v>
      </c>
      <c r="AE259">
        <v>39</v>
      </c>
      <c r="AF259" t="s">
        <v>107</v>
      </c>
      <c r="AG259" t="s">
        <v>49</v>
      </c>
      <c r="AH259">
        <v>3.6</v>
      </c>
      <c r="AI259">
        <v>5</v>
      </c>
      <c r="AJ259">
        <v>0</v>
      </c>
      <c r="AK259" s="3">
        <v>42064</v>
      </c>
      <c r="AL259">
        <v>0</v>
      </c>
      <c r="AM259">
        <v>16</v>
      </c>
      <c r="AN259" s="4"/>
    </row>
    <row r="260" spans="1:40" x14ac:dyDescent="0.3">
      <c r="A260">
        <v>10092</v>
      </c>
      <c r="B260" t="s">
        <v>192</v>
      </c>
      <c r="C260">
        <v>1</v>
      </c>
      <c r="D260">
        <v>1</v>
      </c>
      <c r="E260">
        <v>1</v>
      </c>
      <c r="F260">
        <v>4</v>
      </c>
      <c r="G260">
        <v>5</v>
      </c>
      <c r="H260">
        <v>3</v>
      </c>
      <c r="I260">
        <v>0</v>
      </c>
      <c r="J260">
        <v>82758</v>
      </c>
      <c r="K260">
        <v>1</v>
      </c>
      <c r="L260">
        <v>18</v>
      </c>
      <c r="M260" t="s">
        <v>170</v>
      </c>
      <c r="N260" t="s">
        <v>38</v>
      </c>
      <c r="O260">
        <v>1890</v>
      </c>
      <c r="P260" s="12">
        <v>26305</v>
      </c>
      <c r="Q260" s="4">
        <f t="shared" ca="1" si="4"/>
        <v>52</v>
      </c>
      <c r="S260" t="s">
        <v>65</v>
      </c>
      <c r="T260" t="s">
        <v>40</v>
      </c>
      <c r="U260" t="s">
        <v>41</v>
      </c>
      <c r="V260" t="s">
        <v>53</v>
      </c>
      <c r="W260" t="s">
        <v>43</v>
      </c>
      <c r="X260" s="3">
        <v>40817</v>
      </c>
      <c r="Z260" s="3">
        <v>42350</v>
      </c>
      <c r="AA260" t="s">
        <v>147</v>
      </c>
      <c r="AB260" t="s">
        <v>99</v>
      </c>
      <c r="AC260" t="s">
        <v>71</v>
      </c>
      <c r="AD260" t="s">
        <v>55</v>
      </c>
      <c r="AE260">
        <v>2</v>
      </c>
      <c r="AF260" t="s">
        <v>56</v>
      </c>
      <c r="AG260" t="s">
        <v>49</v>
      </c>
      <c r="AH260">
        <v>4.78</v>
      </c>
      <c r="AI260">
        <v>4</v>
      </c>
      <c r="AJ260">
        <v>0</v>
      </c>
      <c r="AK260" s="3">
        <v>42050</v>
      </c>
      <c r="AL260">
        <v>0</v>
      </c>
      <c r="AM260">
        <v>9</v>
      </c>
      <c r="AN260" s="4"/>
    </row>
    <row r="261" spans="1:40" x14ac:dyDescent="0.3">
      <c r="A261">
        <v>10048</v>
      </c>
      <c r="B261" t="s">
        <v>479</v>
      </c>
      <c r="C261">
        <v>1</v>
      </c>
      <c r="D261">
        <v>1</v>
      </c>
      <c r="E261">
        <v>1</v>
      </c>
      <c r="F261">
        <v>5</v>
      </c>
      <c r="G261">
        <v>5</v>
      </c>
      <c r="H261">
        <v>3</v>
      </c>
      <c r="I261">
        <v>0</v>
      </c>
      <c r="J261">
        <v>55140</v>
      </c>
      <c r="K261">
        <v>1</v>
      </c>
      <c r="L261">
        <v>19</v>
      </c>
      <c r="M261" t="s">
        <v>326</v>
      </c>
      <c r="N261" t="s">
        <v>38</v>
      </c>
      <c r="O261">
        <v>2324</v>
      </c>
      <c r="P261" s="12">
        <v>23994</v>
      </c>
      <c r="Q261" s="4">
        <f t="shared" ca="1" si="4"/>
        <v>59</v>
      </c>
      <c r="S261" t="s">
        <v>65</v>
      </c>
      <c r="T261" t="s">
        <v>40</v>
      </c>
      <c r="U261" t="s">
        <v>74</v>
      </c>
      <c r="V261" t="s">
        <v>53</v>
      </c>
      <c r="W261" t="s">
        <v>43</v>
      </c>
      <c r="X261" s="3" t="s">
        <v>241</v>
      </c>
      <c r="Z261" s="3">
        <v>42194</v>
      </c>
      <c r="AA261" t="s">
        <v>191</v>
      </c>
      <c r="AB261" t="s">
        <v>85</v>
      </c>
      <c r="AC261" t="s">
        <v>71</v>
      </c>
      <c r="AD261" t="s">
        <v>210</v>
      </c>
      <c r="AE261">
        <v>11</v>
      </c>
      <c r="AF261" t="s">
        <v>198</v>
      </c>
      <c r="AG261" t="s">
        <v>49</v>
      </c>
      <c r="AH261">
        <v>5</v>
      </c>
      <c r="AI261">
        <v>3</v>
      </c>
      <c r="AJ261">
        <v>0</v>
      </c>
      <c r="AK261" s="3">
        <v>42050</v>
      </c>
      <c r="AL261">
        <v>0</v>
      </c>
      <c r="AM261">
        <v>7</v>
      </c>
      <c r="AN261" s="4"/>
    </row>
    <row r="262" spans="1:40" x14ac:dyDescent="0.3">
      <c r="A262">
        <v>10153</v>
      </c>
      <c r="B262" t="s">
        <v>480</v>
      </c>
      <c r="C262">
        <v>1</v>
      </c>
      <c r="D262">
        <v>1</v>
      </c>
      <c r="E262">
        <v>0</v>
      </c>
      <c r="F262">
        <v>5</v>
      </c>
      <c r="G262">
        <v>1</v>
      </c>
      <c r="H262">
        <v>3</v>
      </c>
      <c r="I262">
        <v>1</v>
      </c>
      <c r="J262">
        <v>55000</v>
      </c>
      <c r="K262">
        <v>1</v>
      </c>
      <c r="L262">
        <v>2</v>
      </c>
      <c r="M262" t="s">
        <v>481</v>
      </c>
      <c r="N262" t="s">
        <v>38</v>
      </c>
      <c r="O262">
        <v>1844</v>
      </c>
      <c r="P262" s="12">
        <v>31942</v>
      </c>
      <c r="Q262" s="4">
        <f t="shared" ca="1" si="4"/>
        <v>37</v>
      </c>
      <c r="S262" t="s">
        <v>39</v>
      </c>
      <c r="T262" t="s">
        <v>40</v>
      </c>
      <c r="U262" t="s">
        <v>41</v>
      </c>
      <c r="V262" t="s">
        <v>53</v>
      </c>
      <c r="W262" t="s">
        <v>66</v>
      </c>
      <c r="X262" s="3" t="s">
        <v>195</v>
      </c>
      <c r="Z262" t="s">
        <v>482</v>
      </c>
      <c r="AA262" t="s">
        <v>127</v>
      </c>
      <c r="AB262" t="s">
        <v>85</v>
      </c>
      <c r="AC262" t="s">
        <v>120</v>
      </c>
      <c r="AD262" t="s">
        <v>121</v>
      </c>
      <c r="AE262">
        <v>1</v>
      </c>
      <c r="AF262" t="s">
        <v>76</v>
      </c>
      <c r="AG262" t="s">
        <v>49</v>
      </c>
      <c r="AH262">
        <v>3.8</v>
      </c>
      <c r="AI262">
        <v>4</v>
      </c>
      <c r="AJ262">
        <v>4</v>
      </c>
      <c r="AK262" s="3">
        <v>42050</v>
      </c>
      <c r="AL262">
        <v>0</v>
      </c>
      <c r="AM262">
        <v>17</v>
      </c>
      <c r="AN262" s="4"/>
    </row>
    <row r="263" spans="1:40" x14ac:dyDescent="0.3">
      <c r="A263">
        <v>10301</v>
      </c>
      <c r="B263" t="s">
        <v>545</v>
      </c>
      <c r="C263">
        <v>0</v>
      </c>
      <c r="D263">
        <v>0</v>
      </c>
      <c r="E263">
        <v>0</v>
      </c>
      <c r="F263">
        <v>5</v>
      </c>
      <c r="G263">
        <v>5</v>
      </c>
      <c r="H263">
        <v>1</v>
      </c>
      <c r="I263">
        <v>0</v>
      </c>
      <c r="J263">
        <v>48513</v>
      </c>
      <c r="K263">
        <v>1</v>
      </c>
      <c r="L263">
        <v>19</v>
      </c>
      <c r="M263" t="s">
        <v>326</v>
      </c>
      <c r="N263" t="s">
        <v>38</v>
      </c>
      <c r="O263">
        <v>2458</v>
      </c>
      <c r="P263" s="12">
        <v>30046</v>
      </c>
      <c r="Q263" s="4">
        <f t="shared" ca="1" si="4"/>
        <v>42</v>
      </c>
      <c r="S263" t="s">
        <v>39</v>
      </c>
      <c r="T263" t="s">
        <v>52</v>
      </c>
      <c r="U263" t="s">
        <v>41</v>
      </c>
      <c r="V263" t="s">
        <v>53</v>
      </c>
      <c r="W263" t="s">
        <v>115</v>
      </c>
      <c r="X263" s="3">
        <v>39487</v>
      </c>
      <c r="Z263" t="s">
        <v>546</v>
      </c>
      <c r="AA263" t="s">
        <v>92</v>
      </c>
      <c r="AB263" t="s">
        <v>85</v>
      </c>
      <c r="AC263" t="s">
        <v>71</v>
      </c>
      <c r="AD263" t="s">
        <v>230</v>
      </c>
      <c r="AE263">
        <v>12</v>
      </c>
      <c r="AF263" t="s">
        <v>107</v>
      </c>
      <c r="AG263" t="s">
        <v>275</v>
      </c>
      <c r="AH263">
        <v>3.2</v>
      </c>
      <c r="AI263">
        <v>2</v>
      </c>
      <c r="AJ263">
        <v>0</v>
      </c>
      <c r="AK263" s="3">
        <v>42044</v>
      </c>
      <c r="AL263">
        <v>5</v>
      </c>
      <c r="AM263">
        <v>4</v>
      </c>
      <c r="AN263" s="4"/>
    </row>
    <row r="264" spans="1:40" x14ac:dyDescent="0.3">
      <c r="A264">
        <v>10297</v>
      </c>
      <c r="B264" t="s">
        <v>417</v>
      </c>
      <c r="C264">
        <v>1</v>
      </c>
      <c r="D264">
        <v>1</v>
      </c>
      <c r="E264">
        <v>0</v>
      </c>
      <c r="F264">
        <v>5</v>
      </c>
      <c r="G264">
        <v>5</v>
      </c>
      <c r="H264">
        <v>2</v>
      </c>
      <c r="I264">
        <v>0</v>
      </c>
      <c r="J264">
        <v>60270</v>
      </c>
      <c r="K264">
        <v>1</v>
      </c>
      <c r="L264">
        <v>20</v>
      </c>
      <c r="M264" t="s">
        <v>209</v>
      </c>
      <c r="N264" t="s">
        <v>38</v>
      </c>
      <c r="O264">
        <v>2472</v>
      </c>
      <c r="P264" s="12">
        <v>32707</v>
      </c>
      <c r="Q264" s="4">
        <f t="shared" ca="1" si="4"/>
        <v>35</v>
      </c>
      <c r="S264" t="s">
        <v>39</v>
      </c>
      <c r="T264" t="s">
        <v>40</v>
      </c>
      <c r="U264" t="s">
        <v>41</v>
      </c>
      <c r="V264" t="s">
        <v>53</v>
      </c>
      <c r="W264" t="s">
        <v>115</v>
      </c>
      <c r="X264" s="3">
        <v>40670</v>
      </c>
      <c r="Z264" t="s">
        <v>418</v>
      </c>
      <c r="AA264" t="s">
        <v>191</v>
      </c>
      <c r="AB264" t="s">
        <v>85</v>
      </c>
      <c r="AC264" t="s">
        <v>71</v>
      </c>
      <c r="AD264" t="s">
        <v>210</v>
      </c>
      <c r="AE264">
        <v>11</v>
      </c>
      <c r="AF264" t="s">
        <v>135</v>
      </c>
      <c r="AG264" t="s">
        <v>77</v>
      </c>
      <c r="AH264">
        <v>2.4</v>
      </c>
      <c r="AI264">
        <v>5</v>
      </c>
      <c r="AJ264">
        <v>0</v>
      </c>
      <c r="AK264" s="3">
        <v>42041</v>
      </c>
      <c r="AL264">
        <v>5</v>
      </c>
      <c r="AM264">
        <v>2</v>
      </c>
      <c r="AN264" s="4"/>
    </row>
    <row r="265" spans="1:40" x14ac:dyDescent="0.3">
      <c r="A265">
        <v>10095</v>
      </c>
      <c r="B265" t="s">
        <v>350</v>
      </c>
      <c r="C265">
        <v>0</v>
      </c>
      <c r="D265">
        <v>0</v>
      </c>
      <c r="E265">
        <v>0</v>
      </c>
      <c r="F265">
        <v>5</v>
      </c>
      <c r="G265">
        <v>5</v>
      </c>
      <c r="H265">
        <v>3</v>
      </c>
      <c r="I265">
        <v>0</v>
      </c>
      <c r="J265">
        <v>63878</v>
      </c>
      <c r="K265">
        <v>1</v>
      </c>
      <c r="L265">
        <v>20</v>
      </c>
      <c r="M265" t="s">
        <v>209</v>
      </c>
      <c r="N265" t="s">
        <v>38</v>
      </c>
      <c r="O265">
        <v>1851</v>
      </c>
      <c r="P265" s="12">
        <v>32106</v>
      </c>
      <c r="Q265" s="4">
        <f t="shared" ca="1" si="4"/>
        <v>36</v>
      </c>
      <c r="S265" t="s">
        <v>39</v>
      </c>
      <c r="T265" t="s">
        <v>52</v>
      </c>
      <c r="U265" t="s">
        <v>41</v>
      </c>
      <c r="V265" t="s">
        <v>53</v>
      </c>
      <c r="W265" t="s">
        <v>43</v>
      </c>
      <c r="X265" s="3" t="s">
        <v>351</v>
      </c>
      <c r="Z265" s="3">
        <v>42220</v>
      </c>
      <c r="AA265" t="s">
        <v>282</v>
      </c>
      <c r="AB265" t="s">
        <v>85</v>
      </c>
      <c r="AC265" t="s">
        <v>71</v>
      </c>
      <c r="AD265" t="s">
        <v>219</v>
      </c>
      <c r="AE265">
        <v>22</v>
      </c>
      <c r="AF265" t="s">
        <v>135</v>
      </c>
      <c r="AG265" t="s">
        <v>49</v>
      </c>
      <c r="AH265">
        <v>4.68</v>
      </c>
      <c r="AI265">
        <v>4</v>
      </c>
      <c r="AJ265">
        <v>0</v>
      </c>
      <c r="AK265" s="3">
        <v>42039</v>
      </c>
      <c r="AL265">
        <v>0</v>
      </c>
      <c r="AM265">
        <v>20</v>
      </c>
      <c r="AN265" s="4"/>
    </row>
    <row r="266" spans="1:40" x14ac:dyDescent="0.3">
      <c r="A266">
        <v>10004</v>
      </c>
      <c r="B266" t="s">
        <v>553</v>
      </c>
      <c r="C266">
        <v>0</v>
      </c>
      <c r="D266">
        <v>0</v>
      </c>
      <c r="E266">
        <v>0</v>
      </c>
      <c r="F266">
        <v>5</v>
      </c>
      <c r="G266">
        <v>5</v>
      </c>
      <c r="H266">
        <v>4</v>
      </c>
      <c r="I266">
        <v>1</v>
      </c>
      <c r="J266">
        <v>47434</v>
      </c>
      <c r="K266">
        <v>1</v>
      </c>
      <c r="L266">
        <v>19</v>
      </c>
      <c r="M266" t="s">
        <v>326</v>
      </c>
      <c r="N266" t="s">
        <v>38</v>
      </c>
      <c r="O266">
        <v>1844</v>
      </c>
      <c r="P266" s="12">
        <v>26709</v>
      </c>
      <c r="Q266" s="4">
        <f t="shared" ca="1" si="4"/>
        <v>51</v>
      </c>
      <c r="S266" t="s">
        <v>39</v>
      </c>
      <c r="T266" t="s">
        <v>52</v>
      </c>
      <c r="U266" t="s">
        <v>41</v>
      </c>
      <c r="V266" t="s">
        <v>42</v>
      </c>
      <c r="W266" t="s">
        <v>66</v>
      </c>
      <c r="X266" s="3">
        <v>40735</v>
      </c>
      <c r="Z266" t="s">
        <v>554</v>
      </c>
      <c r="AA266" t="s">
        <v>92</v>
      </c>
      <c r="AB266" t="s">
        <v>85</v>
      </c>
      <c r="AC266" t="s">
        <v>71</v>
      </c>
      <c r="AD266" t="s">
        <v>250</v>
      </c>
      <c r="AE266">
        <v>39</v>
      </c>
      <c r="AF266" t="s">
        <v>76</v>
      </c>
      <c r="AG266" t="s">
        <v>57</v>
      </c>
      <c r="AH266">
        <v>5</v>
      </c>
      <c r="AI266">
        <v>4</v>
      </c>
      <c r="AJ266">
        <v>0</v>
      </c>
      <c r="AK266" s="3">
        <v>42037</v>
      </c>
      <c r="AL266">
        <v>0</v>
      </c>
      <c r="AM266">
        <v>17</v>
      </c>
      <c r="AN266" s="4"/>
    </row>
    <row r="267" spans="1:40" x14ac:dyDescent="0.3">
      <c r="A267">
        <v>10246</v>
      </c>
      <c r="B267" t="s">
        <v>94</v>
      </c>
      <c r="C267">
        <v>0</v>
      </c>
      <c r="D267">
        <v>0</v>
      </c>
      <c r="E267">
        <v>0</v>
      </c>
      <c r="F267">
        <v>4</v>
      </c>
      <c r="G267">
        <v>3</v>
      </c>
      <c r="H267">
        <v>3</v>
      </c>
      <c r="I267">
        <v>0</v>
      </c>
      <c r="J267">
        <v>114800</v>
      </c>
      <c r="K267">
        <v>1</v>
      </c>
      <c r="L267">
        <v>8</v>
      </c>
      <c r="M267" t="s">
        <v>95</v>
      </c>
      <c r="N267" t="s">
        <v>38</v>
      </c>
      <c r="O267">
        <v>2127</v>
      </c>
      <c r="P267" s="12">
        <v>26229</v>
      </c>
      <c r="Q267" s="4">
        <f t="shared" ca="1" si="4"/>
        <v>52</v>
      </c>
      <c r="S267" t="s">
        <v>39</v>
      </c>
      <c r="T267" t="s">
        <v>52</v>
      </c>
      <c r="U267" t="s">
        <v>41</v>
      </c>
      <c r="V267" t="s">
        <v>53</v>
      </c>
      <c r="W267" t="s">
        <v>43</v>
      </c>
      <c r="X267" s="3" t="s">
        <v>96</v>
      </c>
      <c r="Z267" t="s">
        <v>97</v>
      </c>
      <c r="AA267" t="s">
        <v>98</v>
      </c>
      <c r="AB267" t="s">
        <v>99</v>
      </c>
      <c r="AC267" t="s">
        <v>54</v>
      </c>
      <c r="AD267" t="s">
        <v>93</v>
      </c>
      <c r="AE267">
        <v>4</v>
      </c>
      <c r="AF267" t="s">
        <v>48</v>
      </c>
      <c r="AG267" t="s">
        <v>49</v>
      </c>
      <c r="AH267">
        <v>4.5999999999999996</v>
      </c>
      <c r="AI267">
        <v>4</v>
      </c>
      <c r="AJ267">
        <v>4</v>
      </c>
      <c r="AK267" s="3">
        <v>42024</v>
      </c>
      <c r="AL267">
        <v>0</v>
      </c>
      <c r="AM267">
        <v>10</v>
      </c>
      <c r="AN267" s="4"/>
    </row>
    <row r="268" spans="1:40" x14ac:dyDescent="0.3">
      <c r="A268">
        <v>10245</v>
      </c>
      <c r="B268" t="s">
        <v>105</v>
      </c>
      <c r="C268">
        <v>0</v>
      </c>
      <c r="D268">
        <v>0</v>
      </c>
      <c r="E268">
        <v>0</v>
      </c>
      <c r="F268">
        <v>4</v>
      </c>
      <c r="G268">
        <v>3</v>
      </c>
      <c r="H268">
        <v>3</v>
      </c>
      <c r="I268">
        <v>0</v>
      </c>
      <c r="J268">
        <v>110000</v>
      </c>
      <c r="K268">
        <v>1</v>
      </c>
      <c r="L268">
        <v>8</v>
      </c>
      <c r="M268" t="s">
        <v>95</v>
      </c>
      <c r="N268" t="s">
        <v>38</v>
      </c>
      <c r="O268">
        <v>2026</v>
      </c>
      <c r="P268" s="12">
        <v>31506</v>
      </c>
      <c r="Q268" s="4">
        <f t="shared" ca="1" si="4"/>
        <v>38</v>
      </c>
      <c r="S268" t="s">
        <v>39</v>
      </c>
      <c r="T268" t="s">
        <v>52</v>
      </c>
      <c r="U268" t="s">
        <v>41</v>
      </c>
      <c r="V268" t="s">
        <v>42</v>
      </c>
      <c r="W268" t="s">
        <v>43</v>
      </c>
      <c r="X268" s="3">
        <v>41827</v>
      </c>
      <c r="Z268" s="3">
        <v>42347</v>
      </c>
      <c r="AA268" t="s">
        <v>106</v>
      </c>
      <c r="AB268" t="s">
        <v>99</v>
      </c>
      <c r="AC268" t="s">
        <v>54</v>
      </c>
      <c r="AD268" t="s">
        <v>93</v>
      </c>
      <c r="AE268">
        <v>4</v>
      </c>
      <c r="AF268" t="s">
        <v>107</v>
      </c>
      <c r="AG268" t="s">
        <v>49</v>
      </c>
      <c r="AH268">
        <v>4.5</v>
      </c>
      <c r="AI268">
        <v>4</v>
      </c>
      <c r="AJ268">
        <v>5</v>
      </c>
      <c r="AK268" s="3">
        <v>42019</v>
      </c>
      <c r="AL268">
        <v>0</v>
      </c>
      <c r="AM268">
        <v>8</v>
      </c>
      <c r="AN268" s="4"/>
    </row>
    <row r="269" spans="1:40" x14ac:dyDescent="0.3">
      <c r="A269">
        <v>10022</v>
      </c>
      <c r="B269" t="s">
        <v>541</v>
      </c>
      <c r="C269">
        <v>1</v>
      </c>
      <c r="D269">
        <v>1</v>
      </c>
      <c r="E269">
        <v>0</v>
      </c>
      <c r="F269">
        <v>4</v>
      </c>
      <c r="G269">
        <v>5</v>
      </c>
      <c r="H269">
        <v>4</v>
      </c>
      <c r="I269">
        <v>0</v>
      </c>
      <c r="J269">
        <v>49773</v>
      </c>
      <c r="K269">
        <v>1</v>
      </c>
      <c r="L269">
        <v>19</v>
      </c>
      <c r="M269" t="s">
        <v>326</v>
      </c>
      <c r="N269" t="s">
        <v>38</v>
      </c>
      <c r="O269">
        <v>2747</v>
      </c>
      <c r="P269" s="12">
        <v>31477</v>
      </c>
      <c r="Q269" s="4">
        <f t="shared" ca="1" si="4"/>
        <v>38</v>
      </c>
      <c r="S269" t="s">
        <v>39</v>
      </c>
      <c r="T269" t="s">
        <v>40</v>
      </c>
      <c r="U269" t="s">
        <v>41</v>
      </c>
      <c r="V269" t="s">
        <v>53</v>
      </c>
      <c r="W269" t="s">
        <v>43</v>
      </c>
      <c r="X269" s="3" t="s">
        <v>195</v>
      </c>
      <c r="Z269" s="3">
        <v>42584</v>
      </c>
      <c r="AA269" t="s">
        <v>542</v>
      </c>
      <c r="AB269" t="s">
        <v>99</v>
      </c>
      <c r="AC269" t="s">
        <v>71</v>
      </c>
      <c r="AD269" t="s">
        <v>247</v>
      </c>
      <c r="AE269">
        <v>18</v>
      </c>
      <c r="AF269" t="s">
        <v>107</v>
      </c>
      <c r="AG269" t="s">
        <v>57</v>
      </c>
      <c r="AH269">
        <v>4.3</v>
      </c>
      <c r="AI269">
        <v>5</v>
      </c>
      <c r="AJ269">
        <v>0</v>
      </c>
      <c r="AK269" s="3">
        <v>42006</v>
      </c>
      <c r="AL269">
        <v>0</v>
      </c>
      <c r="AM269">
        <v>18</v>
      </c>
      <c r="AN269" s="4"/>
    </row>
    <row r="270" spans="1:40" x14ac:dyDescent="0.3">
      <c r="A270">
        <v>10264</v>
      </c>
      <c r="B270" t="s">
        <v>424</v>
      </c>
      <c r="C270">
        <v>0</v>
      </c>
      <c r="D270">
        <v>0</v>
      </c>
      <c r="E270">
        <v>0</v>
      </c>
      <c r="F270">
        <v>5</v>
      </c>
      <c r="G270">
        <v>5</v>
      </c>
      <c r="H270">
        <v>3</v>
      </c>
      <c r="I270">
        <v>1</v>
      </c>
      <c r="J270">
        <v>59728</v>
      </c>
      <c r="K270">
        <v>1</v>
      </c>
      <c r="L270">
        <v>19</v>
      </c>
      <c r="M270" t="s">
        <v>326</v>
      </c>
      <c r="N270" t="s">
        <v>38</v>
      </c>
      <c r="O270">
        <v>2109</v>
      </c>
      <c r="P270" s="12">
        <v>25244</v>
      </c>
      <c r="Q270" s="4">
        <f t="shared" ca="1" si="4"/>
        <v>55</v>
      </c>
      <c r="S270" t="s">
        <v>39</v>
      </c>
      <c r="T270" t="s">
        <v>52</v>
      </c>
      <c r="U270" t="s">
        <v>41</v>
      </c>
      <c r="V270" t="s">
        <v>42</v>
      </c>
      <c r="W270" t="s">
        <v>66</v>
      </c>
      <c r="X270" s="3">
        <v>41153</v>
      </c>
      <c r="Z270" t="s">
        <v>425</v>
      </c>
      <c r="AA270" t="s">
        <v>259</v>
      </c>
      <c r="AB270" t="s">
        <v>85</v>
      </c>
      <c r="AC270" t="s">
        <v>71</v>
      </c>
      <c r="AD270" t="s">
        <v>311</v>
      </c>
      <c r="AE270">
        <v>19</v>
      </c>
      <c r="AF270" t="s">
        <v>76</v>
      </c>
      <c r="AG270" t="s">
        <v>49</v>
      </c>
      <c r="AH270">
        <v>4.3</v>
      </c>
      <c r="AI270">
        <v>4</v>
      </c>
      <c r="AJ270">
        <v>0</v>
      </c>
      <c r="AK270" s="3">
        <v>41792</v>
      </c>
      <c r="AL270">
        <v>0</v>
      </c>
      <c r="AM270">
        <v>16</v>
      </c>
      <c r="AN270" s="4"/>
    </row>
    <row r="271" spans="1:40" x14ac:dyDescent="0.3">
      <c r="A271">
        <v>10072</v>
      </c>
      <c r="B271" t="s">
        <v>444</v>
      </c>
      <c r="C271">
        <v>0</v>
      </c>
      <c r="D271">
        <v>0</v>
      </c>
      <c r="E271">
        <v>1</v>
      </c>
      <c r="F271">
        <v>5</v>
      </c>
      <c r="G271">
        <v>5</v>
      </c>
      <c r="H271">
        <v>3</v>
      </c>
      <c r="I271">
        <v>0</v>
      </c>
      <c r="J271">
        <v>58371</v>
      </c>
      <c r="K271">
        <v>1</v>
      </c>
      <c r="L271">
        <v>19</v>
      </c>
      <c r="M271" t="s">
        <v>326</v>
      </c>
      <c r="N271" t="s">
        <v>38</v>
      </c>
      <c r="O271">
        <v>2030</v>
      </c>
      <c r="P271" s="12">
        <v>31921</v>
      </c>
      <c r="Q271" s="4">
        <f t="shared" ca="1" si="4"/>
        <v>37</v>
      </c>
      <c r="S271" t="s">
        <v>65</v>
      </c>
      <c r="T271" t="s">
        <v>52</v>
      </c>
      <c r="U271" t="s">
        <v>41</v>
      </c>
      <c r="V271" t="s">
        <v>42</v>
      </c>
      <c r="W271" t="s">
        <v>43</v>
      </c>
      <c r="X271" s="3">
        <v>40817</v>
      </c>
      <c r="Z271" t="s">
        <v>445</v>
      </c>
      <c r="AA271" t="s">
        <v>84</v>
      </c>
      <c r="AB271" t="s">
        <v>85</v>
      </c>
      <c r="AC271" t="s">
        <v>71</v>
      </c>
      <c r="AD271" t="s">
        <v>250</v>
      </c>
      <c r="AE271">
        <v>39</v>
      </c>
      <c r="AF271" t="s">
        <v>62</v>
      </c>
      <c r="AG271" t="s">
        <v>49</v>
      </c>
      <c r="AH271">
        <v>5</v>
      </c>
      <c r="AI271">
        <v>5</v>
      </c>
      <c r="AJ271">
        <v>0</v>
      </c>
      <c r="AK271" s="3">
        <v>41774</v>
      </c>
      <c r="AL271">
        <v>0</v>
      </c>
      <c r="AM271">
        <v>11</v>
      </c>
      <c r="AN271" s="4"/>
    </row>
    <row r="272" spans="1:40" x14ac:dyDescent="0.3">
      <c r="A272">
        <v>10171</v>
      </c>
      <c r="B272" t="s">
        <v>572</v>
      </c>
      <c r="C272">
        <v>0</v>
      </c>
      <c r="D272">
        <v>0</v>
      </c>
      <c r="E272">
        <v>0</v>
      </c>
      <c r="F272">
        <v>5</v>
      </c>
      <c r="G272">
        <v>5</v>
      </c>
      <c r="H272">
        <v>3</v>
      </c>
      <c r="I272">
        <v>0</v>
      </c>
      <c r="J272">
        <v>45998</v>
      </c>
      <c r="K272">
        <v>1</v>
      </c>
      <c r="L272">
        <v>19</v>
      </c>
      <c r="M272" t="s">
        <v>326</v>
      </c>
      <c r="N272" t="s">
        <v>38</v>
      </c>
      <c r="O272">
        <v>2176</v>
      </c>
      <c r="P272" s="12">
        <v>31613</v>
      </c>
      <c r="Q272" s="4">
        <f t="shared" ca="1" si="4"/>
        <v>38</v>
      </c>
      <c r="S272" t="s">
        <v>39</v>
      </c>
      <c r="T272" t="s">
        <v>52</v>
      </c>
      <c r="U272" t="s">
        <v>41</v>
      </c>
      <c r="V272" t="s">
        <v>53</v>
      </c>
      <c r="W272" t="s">
        <v>43</v>
      </c>
      <c r="X272" s="3" t="s">
        <v>241</v>
      </c>
      <c r="Z272" t="s">
        <v>573</v>
      </c>
      <c r="AA272" t="s">
        <v>140</v>
      </c>
      <c r="AB272" t="s">
        <v>85</v>
      </c>
      <c r="AC272" t="s">
        <v>71</v>
      </c>
      <c r="AD272" t="s">
        <v>210</v>
      </c>
      <c r="AE272">
        <v>11</v>
      </c>
      <c r="AF272" t="s">
        <v>62</v>
      </c>
      <c r="AG272" t="s">
        <v>49</v>
      </c>
      <c r="AH272">
        <v>3.45</v>
      </c>
      <c r="AI272">
        <v>4</v>
      </c>
      <c r="AJ272">
        <v>0</v>
      </c>
      <c r="AK272" s="3">
        <v>41772</v>
      </c>
      <c r="AL272">
        <v>0</v>
      </c>
      <c r="AM272">
        <v>5</v>
      </c>
      <c r="AN272" s="4"/>
    </row>
    <row r="273" spans="1:40" x14ac:dyDescent="0.3">
      <c r="A273">
        <v>10293</v>
      </c>
      <c r="B273" t="s">
        <v>538</v>
      </c>
      <c r="C273">
        <v>0</v>
      </c>
      <c r="D273">
        <v>0</v>
      </c>
      <c r="E273">
        <v>0</v>
      </c>
      <c r="F273">
        <v>5</v>
      </c>
      <c r="G273">
        <v>5</v>
      </c>
      <c r="H273">
        <v>2</v>
      </c>
      <c r="I273">
        <v>0</v>
      </c>
      <c r="J273">
        <v>50274</v>
      </c>
      <c r="K273">
        <v>1</v>
      </c>
      <c r="L273">
        <v>19</v>
      </c>
      <c r="M273" t="s">
        <v>326</v>
      </c>
      <c r="N273" t="s">
        <v>38</v>
      </c>
      <c r="O273">
        <v>1887</v>
      </c>
      <c r="P273" s="12">
        <v>29259</v>
      </c>
      <c r="Q273" s="4">
        <f t="shared" ca="1" si="4"/>
        <v>44</v>
      </c>
      <c r="S273" t="s">
        <v>39</v>
      </c>
      <c r="T273" t="s">
        <v>52</v>
      </c>
      <c r="U273" t="s">
        <v>41</v>
      </c>
      <c r="V273" t="s">
        <v>53</v>
      </c>
      <c r="W273" t="s">
        <v>43</v>
      </c>
      <c r="X273" s="3" t="s">
        <v>443</v>
      </c>
      <c r="Z273" s="3">
        <v>42013</v>
      </c>
      <c r="AA273" t="s">
        <v>127</v>
      </c>
      <c r="AB273" t="s">
        <v>85</v>
      </c>
      <c r="AC273" t="s">
        <v>71</v>
      </c>
      <c r="AD273" t="s">
        <v>233</v>
      </c>
      <c r="AE273">
        <v>16</v>
      </c>
      <c r="AF273" t="s">
        <v>135</v>
      </c>
      <c r="AG273" t="s">
        <v>77</v>
      </c>
      <c r="AH273">
        <v>2.5</v>
      </c>
      <c r="AI273">
        <v>3</v>
      </c>
      <c r="AJ273">
        <v>0</v>
      </c>
      <c r="AK273" s="3">
        <v>41768</v>
      </c>
      <c r="AL273">
        <v>6</v>
      </c>
      <c r="AM273">
        <v>13</v>
      </c>
      <c r="AN273" s="4"/>
    </row>
    <row r="274" spans="1:40" x14ac:dyDescent="0.3">
      <c r="A274">
        <v>10131</v>
      </c>
      <c r="B274" t="s">
        <v>186</v>
      </c>
      <c r="C274">
        <v>1</v>
      </c>
      <c r="D274">
        <v>1</v>
      </c>
      <c r="E274">
        <v>1</v>
      </c>
      <c r="F274">
        <v>5</v>
      </c>
      <c r="G274">
        <v>1</v>
      </c>
      <c r="H274">
        <v>3</v>
      </c>
      <c r="I274">
        <v>1</v>
      </c>
      <c r="J274">
        <v>83363</v>
      </c>
      <c r="K274">
        <v>1</v>
      </c>
      <c r="L274">
        <v>23</v>
      </c>
      <c r="M274" t="s">
        <v>109</v>
      </c>
      <c r="N274" t="s">
        <v>38</v>
      </c>
      <c r="O274">
        <v>2045</v>
      </c>
      <c r="P274" s="12">
        <v>30844</v>
      </c>
      <c r="Q274" s="4">
        <f t="shared" ca="1" si="4"/>
        <v>40</v>
      </c>
      <c r="S274" t="s">
        <v>65</v>
      </c>
      <c r="T274" t="s">
        <v>40</v>
      </c>
      <c r="U274" t="s">
        <v>74</v>
      </c>
      <c r="V274" t="s">
        <v>53</v>
      </c>
      <c r="W274" t="s">
        <v>66</v>
      </c>
      <c r="X274" s="3" t="s">
        <v>187</v>
      </c>
      <c r="Z274" t="s">
        <v>188</v>
      </c>
      <c r="AA274" t="s">
        <v>127</v>
      </c>
      <c r="AB274" t="s">
        <v>85</v>
      </c>
      <c r="AC274" t="s">
        <v>110</v>
      </c>
      <c r="AD274" t="s">
        <v>55</v>
      </c>
      <c r="AE274">
        <v>2</v>
      </c>
      <c r="AF274" t="s">
        <v>76</v>
      </c>
      <c r="AG274" t="s">
        <v>49</v>
      </c>
      <c r="AH274">
        <v>4.1500000000000004</v>
      </c>
      <c r="AI274">
        <v>4</v>
      </c>
      <c r="AJ274">
        <v>0</v>
      </c>
      <c r="AK274" s="3">
        <v>41748</v>
      </c>
      <c r="AL274">
        <v>0</v>
      </c>
      <c r="AM274">
        <v>4</v>
      </c>
      <c r="AN274" s="4"/>
    </row>
    <row r="275" spans="1:40" x14ac:dyDescent="0.3">
      <c r="A275">
        <v>10267</v>
      </c>
      <c r="B275" t="s">
        <v>458</v>
      </c>
      <c r="C275">
        <v>0</v>
      </c>
      <c r="D275">
        <v>0</v>
      </c>
      <c r="E275">
        <v>0</v>
      </c>
      <c r="F275">
        <v>5</v>
      </c>
      <c r="G275">
        <v>5</v>
      </c>
      <c r="H275">
        <v>3</v>
      </c>
      <c r="I275">
        <v>0</v>
      </c>
      <c r="J275">
        <v>57815</v>
      </c>
      <c r="K275">
        <v>1</v>
      </c>
      <c r="L275">
        <v>20</v>
      </c>
      <c r="M275" t="s">
        <v>209</v>
      </c>
      <c r="N275" t="s">
        <v>38</v>
      </c>
      <c r="O275">
        <v>2210</v>
      </c>
      <c r="P275" s="12">
        <v>24488</v>
      </c>
      <c r="Q275" s="4">
        <f t="shared" ca="1" si="4"/>
        <v>57</v>
      </c>
      <c r="S275" t="s">
        <v>39</v>
      </c>
      <c r="T275" t="s">
        <v>52</v>
      </c>
      <c r="U275" t="s">
        <v>41</v>
      </c>
      <c r="V275" t="s">
        <v>53</v>
      </c>
      <c r="W275" t="s">
        <v>43</v>
      </c>
      <c r="X275" s="3">
        <v>40817</v>
      </c>
      <c r="Z275" s="3">
        <v>41733</v>
      </c>
      <c r="AA275" t="s">
        <v>127</v>
      </c>
      <c r="AB275" t="s">
        <v>85</v>
      </c>
      <c r="AC275" t="s">
        <v>71</v>
      </c>
      <c r="AD275" t="s">
        <v>233</v>
      </c>
      <c r="AE275">
        <v>16</v>
      </c>
      <c r="AF275" t="s">
        <v>107</v>
      </c>
      <c r="AG275" t="s">
        <v>49</v>
      </c>
      <c r="AH275">
        <v>4.8</v>
      </c>
      <c r="AI275">
        <v>5</v>
      </c>
      <c r="AJ275">
        <v>0</v>
      </c>
      <c r="AK275" s="3">
        <v>41702</v>
      </c>
      <c r="AL275">
        <v>0</v>
      </c>
      <c r="AM275">
        <v>5</v>
      </c>
      <c r="AN275" s="4"/>
    </row>
    <row r="276" spans="1:40" x14ac:dyDescent="0.3">
      <c r="A276">
        <v>10175</v>
      </c>
      <c r="B276" t="s">
        <v>224</v>
      </c>
      <c r="C276">
        <v>0</v>
      </c>
      <c r="D276">
        <v>0</v>
      </c>
      <c r="E276">
        <v>1</v>
      </c>
      <c r="F276">
        <v>5</v>
      </c>
      <c r="G276">
        <v>5</v>
      </c>
      <c r="H276">
        <v>3</v>
      </c>
      <c r="I276">
        <v>0</v>
      </c>
      <c r="J276">
        <v>74312</v>
      </c>
      <c r="K276">
        <v>1</v>
      </c>
      <c r="L276">
        <v>18</v>
      </c>
      <c r="M276" t="s">
        <v>170</v>
      </c>
      <c r="N276" t="s">
        <v>38</v>
      </c>
      <c r="O276">
        <v>1901</v>
      </c>
      <c r="P276" s="12">
        <v>25844</v>
      </c>
      <c r="Q276" s="4">
        <f t="shared" ca="1" si="4"/>
        <v>54</v>
      </c>
      <c r="S276" t="s">
        <v>65</v>
      </c>
      <c r="T276" t="s">
        <v>52</v>
      </c>
      <c r="U276" t="s">
        <v>41</v>
      </c>
      <c r="V276" t="s">
        <v>53</v>
      </c>
      <c r="W276" t="s">
        <v>115</v>
      </c>
      <c r="X276" s="3" t="s">
        <v>197</v>
      </c>
      <c r="Z276" s="3">
        <v>41828</v>
      </c>
      <c r="AA276" t="s">
        <v>225</v>
      </c>
      <c r="AB276" t="s">
        <v>85</v>
      </c>
      <c r="AC276" t="s">
        <v>71</v>
      </c>
      <c r="AD276" t="s">
        <v>55</v>
      </c>
      <c r="AE276">
        <v>2</v>
      </c>
      <c r="AF276" t="s">
        <v>48</v>
      </c>
      <c r="AG276" t="s">
        <v>49</v>
      </c>
      <c r="AH276">
        <v>3.39</v>
      </c>
      <c r="AI276">
        <v>3</v>
      </c>
      <c r="AJ276">
        <v>0</v>
      </c>
      <c r="AK276" s="3">
        <v>41690</v>
      </c>
      <c r="AL276">
        <v>0</v>
      </c>
      <c r="AM276">
        <v>14</v>
      </c>
      <c r="AN276" s="4"/>
    </row>
    <row r="277" spans="1:40" x14ac:dyDescent="0.3">
      <c r="A277">
        <v>10106</v>
      </c>
      <c r="B277" t="s">
        <v>314</v>
      </c>
      <c r="C277">
        <v>0</v>
      </c>
      <c r="D277">
        <v>2</v>
      </c>
      <c r="E277">
        <v>0</v>
      </c>
      <c r="F277">
        <v>5</v>
      </c>
      <c r="G277">
        <v>5</v>
      </c>
      <c r="H277">
        <v>3</v>
      </c>
      <c r="I277">
        <v>0</v>
      </c>
      <c r="J277">
        <v>66074</v>
      </c>
      <c r="K277">
        <v>1</v>
      </c>
      <c r="L277">
        <v>20</v>
      </c>
      <c r="M277" t="s">
        <v>209</v>
      </c>
      <c r="N277" t="s">
        <v>38</v>
      </c>
      <c r="O277">
        <v>2090</v>
      </c>
      <c r="P277" s="12">
        <v>29061</v>
      </c>
      <c r="Q277" s="4">
        <f t="shared" ca="1" si="4"/>
        <v>45</v>
      </c>
      <c r="S277" t="s">
        <v>39</v>
      </c>
      <c r="T277" t="s">
        <v>83</v>
      </c>
      <c r="U277" t="s">
        <v>41</v>
      </c>
      <c r="V277" t="s">
        <v>53</v>
      </c>
      <c r="W277" t="s">
        <v>115</v>
      </c>
      <c r="X277" s="3">
        <v>41456</v>
      </c>
      <c r="Z277" t="s">
        <v>315</v>
      </c>
      <c r="AA277" t="s">
        <v>92</v>
      </c>
      <c r="AB277" t="s">
        <v>85</v>
      </c>
      <c r="AC277" t="s">
        <v>71</v>
      </c>
      <c r="AD277" t="s">
        <v>306</v>
      </c>
      <c r="AE277">
        <v>14</v>
      </c>
      <c r="AF277" t="s">
        <v>48</v>
      </c>
      <c r="AG277" t="s">
        <v>49</v>
      </c>
      <c r="AH277">
        <v>4.5199999999999996</v>
      </c>
      <c r="AI277">
        <v>3</v>
      </c>
      <c r="AJ277">
        <v>0</v>
      </c>
      <c r="AK277" s="3">
        <v>41690</v>
      </c>
      <c r="AL277">
        <v>0</v>
      </c>
      <c r="AM277">
        <v>20</v>
      </c>
      <c r="AN277" s="4"/>
    </row>
    <row r="278" spans="1:40" x14ac:dyDescent="0.3">
      <c r="A278">
        <v>10142</v>
      </c>
      <c r="B278" t="s">
        <v>427</v>
      </c>
      <c r="C278">
        <v>0</v>
      </c>
      <c r="D278">
        <v>4</v>
      </c>
      <c r="E278">
        <v>0</v>
      </c>
      <c r="F278">
        <v>4</v>
      </c>
      <c r="G278">
        <v>6</v>
      </c>
      <c r="H278">
        <v>3</v>
      </c>
      <c r="I278">
        <v>0</v>
      </c>
      <c r="J278">
        <v>59370</v>
      </c>
      <c r="K278">
        <v>1</v>
      </c>
      <c r="L278">
        <v>3</v>
      </c>
      <c r="M278" t="s">
        <v>221</v>
      </c>
      <c r="N278" t="s">
        <v>428</v>
      </c>
      <c r="O278">
        <v>43050</v>
      </c>
      <c r="P278" s="12">
        <v>26213</v>
      </c>
      <c r="Q278" s="4">
        <f t="shared" ca="1" si="4"/>
        <v>53</v>
      </c>
      <c r="S278" t="s">
        <v>39</v>
      </c>
      <c r="T278" t="s">
        <v>114</v>
      </c>
      <c r="U278" t="s">
        <v>41</v>
      </c>
      <c r="V278" t="s">
        <v>53</v>
      </c>
      <c r="W278" t="s">
        <v>66</v>
      </c>
      <c r="X278" s="3">
        <v>41827</v>
      </c>
      <c r="Z278" s="3">
        <v>42133</v>
      </c>
      <c r="AA278" t="s">
        <v>147</v>
      </c>
      <c r="AB278" t="s">
        <v>99</v>
      </c>
      <c r="AC278" t="s">
        <v>61</v>
      </c>
      <c r="AD278" t="s">
        <v>223</v>
      </c>
      <c r="AE278">
        <v>17</v>
      </c>
      <c r="AF278" t="s">
        <v>135</v>
      </c>
      <c r="AG278" t="s">
        <v>49</v>
      </c>
      <c r="AH278">
        <v>3.97</v>
      </c>
      <c r="AI278">
        <v>4</v>
      </c>
      <c r="AJ278">
        <v>0</v>
      </c>
      <c r="AK278" s="3">
        <v>41654</v>
      </c>
      <c r="AL278">
        <v>0</v>
      </c>
      <c r="AM278">
        <v>7</v>
      </c>
      <c r="AN278" s="4"/>
    </row>
    <row r="279" spans="1:40" x14ac:dyDescent="0.3">
      <c r="A279">
        <v>10270</v>
      </c>
      <c r="B279" t="s">
        <v>208</v>
      </c>
      <c r="C279">
        <v>0</v>
      </c>
      <c r="D279">
        <v>0</v>
      </c>
      <c r="E279">
        <v>0</v>
      </c>
      <c r="F279">
        <v>5</v>
      </c>
      <c r="G279">
        <v>5</v>
      </c>
      <c r="H279">
        <v>3</v>
      </c>
      <c r="I279">
        <v>0</v>
      </c>
      <c r="J279">
        <v>74813</v>
      </c>
      <c r="K279">
        <v>1</v>
      </c>
      <c r="L279">
        <v>20</v>
      </c>
      <c r="M279" t="s">
        <v>209</v>
      </c>
      <c r="N279" t="s">
        <v>38</v>
      </c>
      <c r="O279">
        <v>1778</v>
      </c>
      <c r="P279" s="12">
        <v>31121</v>
      </c>
      <c r="Q279" s="4">
        <f t="shared" ca="1" si="4"/>
        <v>39</v>
      </c>
      <c r="S279" t="s">
        <v>39</v>
      </c>
      <c r="T279" t="s">
        <v>52</v>
      </c>
      <c r="U279" t="s">
        <v>41</v>
      </c>
      <c r="V279" t="s">
        <v>53</v>
      </c>
      <c r="W279" t="s">
        <v>43</v>
      </c>
      <c r="X279" s="3">
        <v>40817</v>
      </c>
      <c r="Z279" s="3">
        <v>41677</v>
      </c>
      <c r="AA279" t="s">
        <v>191</v>
      </c>
      <c r="AB279" t="s">
        <v>85</v>
      </c>
      <c r="AC279" t="s">
        <v>71</v>
      </c>
      <c r="AD279" t="s">
        <v>210</v>
      </c>
      <c r="AE279">
        <v>11</v>
      </c>
      <c r="AF279" t="s">
        <v>62</v>
      </c>
      <c r="AG279" t="s">
        <v>49</v>
      </c>
      <c r="AH279">
        <v>4.4000000000000004</v>
      </c>
      <c r="AI279">
        <v>3</v>
      </c>
      <c r="AJ279">
        <v>0</v>
      </c>
      <c r="AK279" s="3">
        <v>41644</v>
      </c>
      <c r="AL279">
        <v>0</v>
      </c>
      <c r="AM279">
        <v>5</v>
      </c>
      <c r="AN279" s="4"/>
    </row>
    <row r="280" spans="1:40" x14ac:dyDescent="0.3">
      <c r="A280">
        <v>10283</v>
      </c>
      <c r="B280" t="s">
        <v>483</v>
      </c>
      <c r="C280">
        <v>1</v>
      </c>
      <c r="D280">
        <v>1</v>
      </c>
      <c r="E280">
        <v>1</v>
      </c>
      <c r="F280">
        <v>5</v>
      </c>
      <c r="G280">
        <v>5</v>
      </c>
      <c r="H280">
        <v>2</v>
      </c>
      <c r="I280">
        <v>1</v>
      </c>
      <c r="J280">
        <v>54933</v>
      </c>
      <c r="K280">
        <v>1</v>
      </c>
      <c r="L280">
        <v>19</v>
      </c>
      <c r="M280" t="s">
        <v>326</v>
      </c>
      <c r="N280" t="s">
        <v>38</v>
      </c>
      <c r="O280">
        <v>2062</v>
      </c>
      <c r="P280" s="12">
        <v>27280</v>
      </c>
      <c r="Q280" s="4">
        <f t="shared" ca="1" si="4"/>
        <v>50</v>
      </c>
      <c r="S280" t="s">
        <v>65</v>
      </c>
      <c r="T280" t="s">
        <v>40</v>
      </c>
      <c r="U280" t="s">
        <v>41</v>
      </c>
      <c r="V280" t="s">
        <v>53</v>
      </c>
      <c r="W280" t="s">
        <v>66</v>
      </c>
      <c r="X280" s="3">
        <v>40943</v>
      </c>
      <c r="Z280" t="s">
        <v>484</v>
      </c>
      <c r="AA280" t="s">
        <v>304</v>
      </c>
      <c r="AB280" t="s">
        <v>85</v>
      </c>
      <c r="AC280" t="s">
        <v>71</v>
      </c>
      <c r="AD280" t="s">
        <v>250</v>
      </c>
      <c r="AE280">
        <v>39</v>
      </c>
      <c r="AF280" t="s">
        <v>76</v>
      </c>
      <c r="AG280" t="s">
        <v>77</v>
      </c>
      <c r="AH280">
        <v>3.97</v>
      </c>
      <c r="AI280">
        <v>4</v>
      </c>
      <c r="AJ280">
        <v>0</v>
      </c>
      <c r="AK280" s="3">
        <v>41501</v>
      </c>
      <c r="AL280">
        <v>3</v>
      </c>
      <c r="AM280">
        <v>15</v>
      </c>
      <c r="AN280" s="4"/>
    </row>
    <row r="281" spans="1:40" x14ac:dyDescent="0.3">
      <c r="A281">
        <v>10078</v>
      </c>
      <c r="B281" t="s">
        <v>248</v>
      </c>
      <c r="C281">
        <v>1</v>
      </c>
      <c r="D281">
        <v>1</v>
      </c>
      <c r="E281">
        <v>0</v>
      </c>
      <c r="F281">
        <v>5</v>
      </c>
      <c r="G281">
        <v>5</v>
      </c>
      <c r="H281">
        <v>3</v>
      </c>
      <c r="I281">
        <v>0</v>
      </c>
      <c r="J281">
        <v>71966</v>
      </c>
      <c r="K281">
        <v>1</v>
      </c>
      <c r="L281">
        <v>20</v>
      </c>
      <c r="M281" t="s">
        <v>209</v>
      </c>
      <c r="N281" t="s">
        <v>38</v>
      </c>
      <c r="O281">
        <v>2492</v>
      </c>
      <c r="P281" s="12">
        <v>19300</v>
      </c>
      <c r="Q281" s="4">
        <f t="shared" ca="1" si="4"/>
        <v>71</v>
      </c>
      <c r="S281" t="s">
        <v>39</v>
      </c>
      <c r="T281" t="s">
        <v>40</v>
      </c>
      <c r="U281" t="s">
        <v>41</v>
      </c>
      <c r="V281" t="s">
        <v>53</v>
      </c>
      <c r="W281" t="s">
        <v>115</v>
      </c>
      <c r="X281" s="3" t="s">
        <v>249</v>
      </c>
      <c r="Z281" t="s">
        <v>232</v>
      </c>
      <c r="AA281" t="s">
        <v>191</v>
      </c>
      <c r="AB281" t="s">
        <v>85</v>
      </c>
      <c r="AC281" t="s">
        <v>71</v>
      </c>
      <c r="AD281" t="s">
        <v>250</v>
      </c>
      <c r="AE281">
        <v>39</v>
      </c>
      <c r="AF281" t="s">
        <v>62</v>
      </c>
      <c r="AG281" t="s">
        <v>49</v>
      </c>
      <c r="AH281">
        <v>5</v>
      </c>
      <c r="AI281">
        <v>3</v>
      </c>
      <c r="AJ281">
        <v>0</v>
      </c>
      <c r="AK281" s="3">
        <v>41457</v>
      </c>
      <c r="AL281">
        <v>0</v>
      </c>
      <c r="AM281">
        <v>17</v>
      </c>
      <c r="AN281" s="4"/>
    </row>
    <row r="282" spans="1:40" x14ac:dyDescent="0.3">
      <c r="A282">
        <v>10093</v>
      </c>
      <c r="B282" t="s">
        <v>240</v>
      </c>
      <c r="C282">
        <v>0</v>
      </c>
      <c r="D282">
        <v>0</v>
      </c>
      <c r="E282">
        <v>1</v>
      </c>
      <c r="F282">
        <v>5</v>
      </c>
      <c r="G282">
        <v>5</v>
      </c>
      <c r="H282">
        <v>3</v>
      </c>
      <c r="I282">
        <v>0</v>
      </c>
      <c r="J282">
        <v>72609</v>
      </c>
      <c r="K282">
        <v>1</v>
      </c>
      <c r="L282">
        <v>20</v>
      </c>
      <c r="M282" t="s">
        <v>209</v>
      </c>
      <c r="N282" t="s">
        <v>38</v>
      </c>
      <c r="O282">
        <v>2143</v>
      </c>
      <c r="P282" s="12">
        <v>29596</v>
      </c>
      <c r="Q282" s="4">
        <f t="shared" ca="1" si="4"/>
        <v>43</v>
      </c>
      <c r="S282" t="s">
        <v>65</v>
      </c>
      <c r="T282" t="s">
        <v>52</v>
      </c>
      <c r="U282" t="s">
        <v>41</v>
      </c>
      <c r="V282" t="s">
        <v>42</v>
      </c>
      <c r="W282" t="s">
        <v>43</v>
      </c>
      <c r="X282" s="3" t="s">
        <v>241</v>
      </c>
      <c r="Z282" t="s">
        <v>242</v>
      </c>
      <c r="AA282" t="s">
        <v>84</v>
      </c>
      <c r="AB282" t="s">
        <v>85</v>
      </c>
      <c r="AC282" t="s">
        <v>71</v>
      </c>
      <c r="AD282" t="s">
        <v>210</v>
      </c>
      <c r="AE282">
        <v>11</v>
      </c>
      <c r="AF282" t="s">
        <v>107</v>
      </c>
      <c r="AG282" t="s">
        <v>49</v>
      </c>
      <c r="AH282">
        <v>4.76</v>
      </c>
      <c r="AI282">
        <v>5</v>
      </c>
      <c r="AJ282">
        <v>0</v>
      </c>
      <c r="AK282" s="3">
        <v>41369</v>
      </c>
      <c r="AL282">
        <v>0</v>
      </c>
      <c r="AM282">
        <v>20</v>
      </c>
      <c r="AN282" s="4"/>
    </row>
    <row r="283" spans="1:40" x14ac:dyDescent="0.3">
      <c r="A283">
        <v>10244</v>
      </c>
      <c r="B283" t="s">
        <v>279</v>
      </c>
      <c r="C283">
        <v>0</v>
      </c>
      <c r="D283">
        <v>0</v>
      </c>
      <c r="E283">
        <v>0</v>
      </c>
      <c r="F283">
        <v>5</v>
      </c>
      <c r="G283">
        <v>6</v>
      </c>
      <c r="H283">
        <v>3</v>
      </c>
      <c r="I283">
        <v>0</v>
      </c>
      <c r="J283">
        <v>68999</v>
      </c>
      <c r="K283">
        <v>1</v>
      </c>
      <c r="L283">
        <v>21</v>
      </c>
      <c r="M283" t="s">
        <v>235</v>
      </c>
      <c r="N283" t="s">
        <v>280</v>
      </c>
      <c r="O283">
        <v>19444</v>
      </c>
      <c r="P283" s="12">
        <v>32823</v>
      </c>
      <c r="Q283" s="4">
        <f t="shared" ca="1" si="4"/>
        <v>34</v>
      </c>
      <c r="S283" t="s">
        <v>39</v>
      </c>
      <c r="T283" t="s">
        <v>52</v>
      </c>
      <c r="U283" t="s">
        <v>41</v>
      </c>
      <c r="V283" t="s">
        <v>53</v>
      </c>
      <c r="W283" t="s">
        <v>43</v>
      </c>
      <c r="X283" s="3">
        <v>40735</v>
      </c>
      <c r="Z283" t="s">
        <v>281</v>
      </c>
      <c r="AA283" t="s">
        <v>282</v>
      </c>
      <c r="AB283" t="s">
        <v>85</v>
      </c>
      <c r="AC283" t="s">
        <v>61</v>
      </c>
      <c r="AD283" t="s">
        <v>237</v>
      </c>
      <c r="AE283">
        <v>15</v>
      </c>
      <c r="AF283" t="s">
        <v>107</v>
      </c>
      <c r="AG283" t="s">
        <v>49</v>
      </c>
      <c r="AH283">
        <v>4.5</v>
      </c>
      <c r="AI283">
        <v>5</v>
      </c>
      <c r="AJ283">
        <v>0</v>
      </c>
      <c r="AK283" s="3">
        <v>41363</v>
      </c>
      <c r="AL283">
        <v>0</v>
      </c>
      <c r="AM283">
        <v>2</v>
      </c>
      <c r="AN283" s="4"/>
    </row>
    <row r="284" spans="1:40" x14ac:dyDescent="0.3">
      <c r="A284">
        <v>10059</v>
      </c>
      <c r="B284" t="s">
        <v>352</v>
      </c>
      <c r="C284">
        <v>0</v>
      </c>
      <c r="D284">
        <v>2</v>
      </c>
      <c r="E284">
        <v>0</v>
      </c>
      <c r="F284">
        <v>5</v>
      </c>
      <c r="G284">
        <v>5</v>
      </c>
      <c r="H284">
        <v>3</v>
      </c>
      <c r="I284">
        <v>0</v>
      </c>
      <c r="J284">
        <v>63813</v>
      </c>
      <c r="K284">
        <v>1</v>
      </c>
      <c r="L284">
        <v>19</v>
      </c>
      <c r="M284" t="s">
        <v>326</v>
      </c>
      <c r="N284" t="s">
        <v>38</v>
      </c>
      <c r="O284">
        <v>2176</v>
      </c>
      <c r="P284" s="12">
        <v>30457</v>
      </c>
      <c r="Q284" s="4">
        <f t="shared" ca="1" si="4"/>
        <v>41</v>
      </c>
      <c r="S284" t="s">
        <v>39</v>
      </c>
      <c r="T284" t="s">
        <v>83</v>
      </c>
      <c r="U284" t="s">
        <v>41</v>
      </c>
      <c r="V284" t="s">
        <v>53</v>
      </c>
      <c r="W284" t="s">
        <v>43</v>
      </c>
      <c r="X284" s="3" t="s">
        <v>187</v>
      </c>
      <c r="Z284" s="3">
        <v>41944</v>
      </c>
      <c r="AA284" t="s">
        <v>300</v>
      </c>
      <c r="AB284" t="s">
        <v>85</v>
      </c>
      <c r="AC284" t="s">
        <v>71</v>
      </c>
      <c r="AD284" t="s">
        <v>247</v>
      </c>
      <c r="AE284">
        <v>18</v>
      </c>
      <c r="AF284" t="s">
        <v>135</v>
      </c>
      <c r="AG284" t="s">
        <v>49</v>
      </c>
      <c r="AH284">
        <v>5</v>
      </c>
      <c r="AI284">
        <v>5</v>
      </c>
      <c r="AJ284">
        <v>0</v>
      </c>
      <c r="AK284" s="3">
        <v>41339</v>
      </c>
      <c r="AL284">
        <v>0</v>
      </c>
      <c r="AM284">
        <v>17</v>
      </c>
      <c r="AN284" s="4"/>
    </row>
    <row r="285" spans="1:40" x14ac:dyDescent="0.3">
      <c r="A285">
        <v>10148</v>
      </c>
      <c r="B285" t="s">
        <v>358</v>
      </c>
      <c r="C285">
        <v>1</v>
      </c>
      <c r="D285">
        <v>1</v>
      </c>
      <c r="E285">
        <v>0</v>
      </c>
      <c r="F285">
        <v>5</v>
      </c>
      <c r="G285">
        <v>5</v>
      </c>
      <c r="H285">
        <v>3</v>
      </c>
      <c r="I285">
        <v>0</v>
      </c>
      <c r="J285">
        <v>63515</v>
      </c>
      <c r="K285">
        <v>1</v>
      </c>
      <c r="L285">
        <v>19</v>
      </c>
      <c r="M285" t="s">
        <v>326</v>
      </c>
      <c r="N285" t="s">
        <v>38</v>
      </c>
      <c r="O285">
        <v>2351</v>
      </c>
      <c r="P285" s="12">
        <v>28860</v>
      </c>
      <c r="Q285" s="4">
        <f t="shared" ca="1" si="4"/>
        <v>45</v>
      </c>
      <c r="S285" t="s">
        <v>39</v>
      </c>
      <c r="T285" t="s">
        <v>40</v>
      </c>
      <c r="U285" t="s">
        <v>41</v>
      </c>
      <c r="V285" t="s">
        <v>53</v>
      </c>
      <c r="W285" t="s">
        <v>43</v>
      </c>
      <c r="X285" s="3">
        <v>40726</v>
      </c>
      <c r="Z285" s="3">
        <v>41974</v>
      </c>
      <c r="AA285" t="s">
        <v>92</v>
      </c>
      <c r="AB285" t="s">
        <v>85</v>
      </c>
      <c r="AC285" t="s">
        <v>71</v>
      </c>
      <c r="AD285" t="s">
        <v>233</v>
      </c>
      <c r="AE285">
        <v>16</v>
      </c>
      <c r="AF285" t="s">
        <v>107</v>
      </c>
      <c r="AG285" t="s">
        <v>49</v>
      </c>
      <c r="AH285">
        <v>3.89</v>
      </c>
      <c r="AI285">
        <v>4</v>
      </c>
      <c r="AJ285">
        <v>0</v>
      </c>
      <c r="AK285" s="3">
        <v>41337</v>
      </c>
      <c r="AL285">
        <v>0</v>
      </c>
      <c r="AM285">
        <v>7</v>
      </c>
      <c r="AN285" s="4"/>
    </row>
    <row r="286" spans="1:40" x14ac:dyDescent="0.3">
      <c r="A286">
        <v>10177</v>
      </c>
      <c r="B286" t="s">
        <v>495</v>
      </c>
      <c r="C286">
        <v>1</v>
      </c>
      <c r="D286">
        <v>1</v>
      </c>
      <c r="E286">
        <v>0</v>
      </c>
      <c r="F286">
        <v>5</v>
      </c>
      <c r="G286">
        <v>5</v>
      </c>
      <c r="H286">
        <v>3</v>
      </c>
      <c r="I286">
        <v>0</v>
      </c>
      <c r="J286">
        <v>53492</v>
      </c>
      <c r="K286">
        <v>1</v>
      </c>
      <c r="L286">
        <v>19</v>
      </c>
      <c r="M286" t="s">
        <v>326</v>
      </c>
      <c r="N286" t="s">
        <v>38</v>
      </c>
      <c r="O286">
        <v>1701</v>
      </c>
      <c r="P286" s="12">
        <v>33109</v>
      </c>
      <c r="Q286" s="4">
        <f t="shared" ca="1" si="4"/>
        <v>34</v>
      </c>
      <c r="S286" t="s">
        <v>39</v>
      </c>
      <c r="T286" t="s">
        <v>40</v>
      </c>
      <c r="U286" t="s">
        <v>41</v>
      </c>
      <c r="V286" t="s">
        <v>53</v>
      </c>
      <c r="W286" t="s">
        <v>43</v>
      </c>
      <c r="X286" s="3">
        <v>40943</v>
      </c>
      <c r="Z286" t="s">
        <v>496</v>
      </c>
      <c r="AA286" t="s">
        <v>92</v>
      </c>
      <c r="AB286" t="s">
        <v>85</v>
      </c>
      <c r="AC286" t="s">
        <v>71</v>
      </c>
      <c r="AD286" t="s">
        <v>306</v>
      </c>
      <c r="AE286">
        <v>14</v>
      </c>
      <c r="AF286" t="s">
        <v>107</v>
      </c>
      <c r="AG286" t="s">
        <v>49</v>
      </c>
      <c r="AH286">
        <v>3.35</v>
      </c>
      <c r="AI286">
        <v>4</v>
      </c>
      <c r="AJ286">
        <v>0</v>
      </c>
      <c r="AK286" s="3">
        <v>41337</v>
      </c>
      <c r="AL286">
        <v>0</v>
      </c>
      <c r="AM286">
        <v>6</v>
      </c>
      <c r="AN286" s="4"/>
    </row>
    <row r="287" spans="1:40" x14ac:dyDescent="0.3">
      <c r="A287">
        <v>10109</v>
      </c>
      <c r="B287" t="s">
        <v>255</v>
      </c>
      <c r="C287">
        <v>0</v>
      </c>
      <c r="D287">
        <v>0</v>
      </c>
      <c r="E287">
        <v>1</v>
      </c>
      <c r="F287">
        <v>5</v>
      </c>
      <c r="G287">
        <v>6</v>
      </c>
      <c r="H287">
        <v>3</v>
      </c>
      <c r="I287">
        <v>0</v>
      </c>
      <c r="J287">
        <v>71707</v>
      </c>
      <c r="K287">
        <v>1</v>
      </c>
      <c r="L287">
        <v>3</v>
      </c>
      <c r="M287" t="s">
        <v>221</v>
      </c>
      <c r="N287" t="s">
        <v>256</v>
      </c>
      <c r="O287">
        <v>37129</v>
      </c>
      <c r="P287" s="12">
        <v>25448</v>
      </c>
      <c r="Q287" s="4">
        <f t="shared" ca="1" si="4"/>
        <v>55</v>
      </c>
      <c r="S287" t="s">
        <v>65</v>
      </c>
      <c r="T287" t="s">
        <v>52</v>
      </c>
      <c r="U287" t="s">
        <v>41</v>
      </c>
      <c r="V287" t="s">
        <v>53</v>
      </c>
      <c r="W287" t="s">
        <v>257</v>
      </c>
      <c r="X287" s="3">
        <v>41093</v>
      </c>
      <c r="Z287" t="s">
        <v>258</v>
      </c>
      <c r="AA287" t="s">
        <v>259</v>
      </c>
      <c r="AB287" t="s">
        <v>85</v>
      </c>
      <c r="AC287" t="s">
        <v>61</v>
      </c>
      <c r="AD287" t="s">
        <v>223</v>
      </c>
      <c r="AE287">
        <v>17</v>
      </c>
      <c r="AF287" t="s">
        <v>62</v>
      </c>
      <c r="AG287" t="s">
        <v>49</v>
      </c>
      <c r="AH287">
        <v>4.5</v>
      </c>
      <c r="AI287">
        <v>5</v>
      </c>
      <c r="AJ287">
        <v>0</v>
      </c>
      <c r="AK287" s="3">
        <v>41334</v>
      </c>
      <c r="AL287">
        <v>0</v>
      </c>
      <c r="AM287">
        <v>20</v>
      </c>
      <c r="AN287" s="4"/>
    </row>
    <row r="288" spans="1:40" x14ac:dyDescent="0.3">
      <c r="A288">
        <v>10249</v>
      </c>
      <c r="B288" t="s">
        <v>387</v>
      </c>
      <c r="C288">
        <v>1</v>
      </c>
      <c r="D288">
        <v>1</v>
      </c>
      <c r="E288">
        <v>1</v>
      </c>
      <c r="F288">
        <v>5</v>
      </c>
      <c r="G288">
        <v>5</v>
      </c>
      <c r="H288">
        <v>3</v>
      </c>
      <c r="I288">
        <v>0</v>
      </c>
      <c r="J288">
        <v>61962</v>
      </c>
      <c r="K288">
        <v>1</v>
      </c>
      <c r="L288">
        <v>20</v>
      </c>
      <c r="M288" t="s">
        <v>209</v>
      </c>
      <c r="N288" t="s">
        <v>38</v>
      </c>
      <c r="O288">
        <v>2126</v>
      </c>
      <c r="P288" s="12">
        <v>30930</v>
      </c>
      <c r="Q288" s="4">
        <f t="shared" ca="1" si="4"/>
        <v>40</v>
      </c>
      <c r="S288" t="s">
        <v>65</v>
      </c>
      <c r="T288" t="s">
        <v>40</v>
      </c>
      <c r="U288" t="s">
        <v>41</v>
      </c>
      <c r="V288" t="s">
        <v>53</v>
      </c>
      <c r="W288" t="s">
        <v>43</v>
      </c>
      <c r="X288" s="3">
        <v>40943</v>
      </c>
      <c r="Z288" t="s">
        <v>388</v>
      </c>
      <c r="AA288" t="s">
        <v>300</v>
      </c>
      <c r="AB288" t="s">
        <v>85</v>
      </c>
      <c r="AC288" t="s">
        <v>71</v>
      </c>
      <c r="AD288" t="s">
        <v>244</v>
      </c>
      <c r="AE288">
        <v>20</v>
      </c>
      <c r="AF288" t="s">
        <v>107</v>
      </c>
      <c r="AG288" t="s">
        <v>49</v>
      </c>
      <c r="AH288">
        <v>4.9000000000000004</v>
      </c>
      <c r="AI288">
        <v>3</v>
      </c>
      <c r="AJ288">
        <v>0</v>
      </c>
      <c r="AK288" s="3">
        <v>41325</v>
      </c>
      <c r="AL288">
        <v>0</v>
      </c>
      <c r="AM288">
        <v>20</v>
      </c>
      <c r="AN288" s="4"/>
    </row>
    <row r="289" spans="1:40" x14ac:dyDescent="0.3">
      <c r="A289">
        <v>10188</v>
      </c>
      <c r="B289" t="s">
        <v>220</v>
      </c>
      <c r="C289">
        <v>1</v>
      </c>
      <c r="D289">
        <v>1</v>
      </c>
      <c r="E289">
        <v>0</v>
      </c>
      <c r="F289">
        <v>5</v>
      </c>
      <c r="G289">
        <v>6</v>
      </c>
      <c r="H289">
        <v>3</v>
      </c>
      <c r="I289">
        <v>0</v>
      </c>
      <c r="J289">
        <v>74326</v>
      </c>
      <c r="K289">
        <v>1</v>
      </c>
      <c r="L289">
        <v>3</v>
      </c>
      <c r="M289" t="s">
        <v>221</v>
      </c>
      <c r="N289" t="s">
        <v>222</v>
      </c>
      <c r="O289">
        <v>21851</v>
      </c>
      <c r="P289" s="12">
        <v>23382</v>
      </c>
      <c r="Q289" s="4">
        <f t="shared" ca="1" si="4"/>
        <v>60</v>
      </c>
      <c r="S289" t="s">
        <v>39</v>
      </c>
      <c r="T289" t="s">
        <v>40</v>
      </c>
      <c r="U289" t="s">
        <v>74</v>
      </c>
      <c r="V289" t="s">
        <v>53</v>
      </c>
      <c r="W289" t="s">
        <v>66</v>
      </c>
      <c r="X289" s="3" t="s">
        <v>201</v>
      </c>
      <c r="Z289" s="3">
        <v>41678</v>
      </c>
      <c r="AA289" t="s">
        <v>92</v>
      </c>
      <c r="AB289" t="s">
        <v>85</v>
      </c>
      <c r="AC289" t="s">
        <v>61</v>
      </c>
      <c r="AD289" t="s">
        <v>223</v>
      </c>
      <c r="AE289">
        <v>17</v>
      </c>
      <c r="AF289" t="s">
        <v>107</v>
      </c>
      <c r="AG289" t="s">
        <v>49</v>
      </c>
      <c r="AH289">
        <v>3.14</v>
      </c>
      <c r="AI289">
        <v>5</v>
      </c>
      <c r="AJ289">
        <v>0</v>
      </c>
      <c r="AK289" s="3">
        <v>41315</v>
      </c>
      <c r="AL289">
        <v>1</v>
      </c>
      <c r="AM289">
        <v>19</v>
      </c>
      <c r="AN289" s="4"/>
    </row>
    <row r="290" spans="1:40" x14ac:dyDescent="0.3">
      <c r="A290">
        <v>10262</v>
      </c>
      <c r="B290" t="s">
        <v>567</v>
      </c>
      <c r="C290">
        <v>0</v>
      </c>
      <c r="D290">
        <v>2</v>
      </c>
      <c r="E290">
        <v>0</v>
      </c>
      <c r="F290">
        <v>5</v>
      </c>
      <c r="G290">
        <v>5</v>
      </c>
      <c r="H290">
        <v>3</v>
      </c>
      <c r="I290">
        <v>0</v>
      </c>
      <c r="J290">
        <v>46430</v>
      </c>
      <c r="K290">
        <v>1</v>
      </c>
      <c r="L290">
        <v>19</v>
      </c>
      <c r="M290" t="s">
        <v>326</v>
      </c>
      <c r="N290" t="s">
        <v>38</v>
      </c>
      <c r="O290">
        <v>2474</v>
      </c>
      <c r="P290" s="12">
        <v>25833</v>
      </c>
      <c r="Q290" s="4">
        <f t="shared" ca="1" si="4"/>
        <v>54</v>
      </c>
      <c r="S290" t="s">
        <v>39</v>
      </c>
      <c r="T290" t="s">
        <v>83</v>
      </c>
      <c r="U290" t="s">
        <v>41</v>
      </c>
      <c r="V290" t="s">
        <v>53</v>
      </c>
      <c r="W290" t="s">
        <v>43</v>
      </c>
      <c r="X290" s="3" t="s">
        <v>190</v>
      </c>
      <c r="Z290" t="s">
        <v>294</v>
      </c>
      <c r="AA290" t="s">
        <v>191</v>
      </c>
      <c r="AB290" t="s">
        <v>85</v>
      </c>
      <c r="AC290" t="s">
        <v>71</v>
      </c>
      <c r="AD290" t="s">
        <v>244</v>
      </c>
      <c r="AE290">
        <v>20</v>
      </c>
      <c r="AF290" t="s">
        <v>48</v>
      </c>
      <c r="AG290" t="s">
        <v>49</v>
      </c>
      <c r="AH290">
        <v>4.5</v>
      </c>
      <c r="AI290">
        <v>5</v>
      </c>
      <c r="AJ290">
        <v>0</v>
      </c>
      <c r="AK290" s="3">
        <v>41309</v>
      </c>
      <c r="AL290">
        <v>0</v>
      </c>
      <c r="AM290">
        <v>16</v>
      </c>
      <c r="AN290" s="4"/>
    </row>
    <row r="291" spans="1:40" x14ac:dyDescent="0.3">
      <c r="A291">
        <v>10215</v>
      </c>
      <c r="B291" t="s">
        <v>534</v>
      </c>
      <c r="C291">
        <v>0</v>
      </c>
      <c r="D291">
        <v>0</v>
      </c>
      <c r="E291">
        <v>1</v>
      </c>
      <c r="F291">
        <v>5</v>
      </c>
      <c r="G291">
        <v>5</v>
      </c>
      <c r="H291">
        <v>3</v>
      </c>
      <c r="I291">
        <v>1</v>
      </c>
      <c r="J291">
        <v>50470</v>
      </c>
      <c r="K291">
        <v>1</v>
      </c>
      <c r="L291">
        <v>19</v>
      </c>
      <c r="M291" t="s">
        <v>326</v>
      </c>
      <c r="N291" t="s">
        <v>38</v>
      </c>
      <c r="O291">
        <v>2110</v>
      </c>
      <c r="P291" s="12">
        <v>32630</v>
      </c>
      <c r="Q291" s="4">
        <f t="shared" ca="1" si="4"/>
        <v>35</v>
      </c>
      <c r="S291" t="s">
        <v>65</v>
      </c>
      <c r="T291" t="s">
        <v>52</v>
      </c>
      <c r="U291" t="s">
        <v>41</v>
      </c>
      <c r="V291" t="s">
        <v>53</v>
      </c>
      <c r="W291" t="s">
        <v>66</v>
      </c>
      <c r="X291" s="3" t="s">
        <v>195</v>
      </c>
      <c r="Z291" s="3">
        <v>41733</v>
      </c>
      <c r="AA291" t="s">
        <v>329</v>
      </c>
      <c r="AB291" t="s">
        <v>85</v>
      </c>
      <c r="AC291" t="s">
        <v>71</v>
      </c>
      <c r="AD291" t="s">
        <v>250</v>
      </c>
      <c r="AE291">
        <v>39</v>
      </c>
      <c r="AF291" t="s">
        <v>76</v>
      </c>
      <c r="AG291" t="s">
        <v>49</v>
      </c>
      <c r="AH291">
        <v>4.3</v>
      </c>
      <c r="AI291">
        <v>3</v>
      </c>
      <c r="AJ291">
        <v>0</v>
      </c>
      <c r="AK291" s="3">
        <v>41308</v>
      </c>
      <c r="AL291">
        <v>0</v>
      </c>
      <c r="AM291">
        <v>19</v>
      </c>
      <c r="AN291" s="4"/>
    </row>
    <row r="292" spans="1:40" x14ac:dyDescent="0.3">
      <c r="A292">
        <v>10160</v>
      </c>
      <c r="B292" t="s">
        <v>292</v>
      </c>
      <c r="C292">
        <v>0</v>
      </c>
      <c r="D292">
        <v>2</v>
      </c>
      <c r="E292">
        <v>0</v>
      </c>
      <c r="F292">
        <v>5</v>
      </c>
      <c r="G292">
        <v>5</v>
      </c>
      <c r="H292">
        <v>3</v>
      </c>
      <c r="I292">
        <v>0</v>
      </c>
      <c r="J292">
        <v>68182</v>
      </c>
      <c r="K292">
        <v>1</v>
      </c>
      <c r="L292">
        <v>20</v>
      </c>
      <c r="M292" t="s">
        <v>209</v>
      </c>
      <c r="N292" t="s">
        <v>38</v>
      </c>
      <c r="O292">
        <v>1742</v>
      </c>
      <c r="P292" s="12">
        <v>28025</v>
      </c>
      <c r="Q292" s="4">
        <f t="shared" ca="1" si="4"/>
        <v>48</v>
      </c>
      <c r="S292" t="s">
        <v>39</v>
      </c>
      <c r="T292" t="s">
        <v>83</v>
      </c>
      <c r="U292" t="s">
        <v>41</v>
      </c>
      <c r="V292" t="s">
        <v>53</v>
      </c>
      <c r="W292" t="s">
        <v>43</v>
      </c>
      <c r="X292" s="3" t="s">
        <v>187</v>
      </c>
      <c r="Z292" s="3">
        <v>41278</v>
      </c>
      <c r="AA292" t="s">
        <v>191</v>
      </c>
      <c r="AB292" t="s">
        <v>85</v>
      </c>
      <c r="AC292" t="s">
        <v>71</v>
      </c>
      <c r="AD292" t="s">
        <v>210</v>
      </c>
      <c r="AE292">
        <v>11</v>
      </c>
      <c r="AF292" t="s">
        <v>107</v>
      </c>
      <c r="AG292" t="s">
        <v>49</v>
      </c>
      <c r="AH292">
        <v>3.72</v>
      </c>
      <c r="AI292">
        <v>3</v>
      </c>
      <c r="AJ292">
        <v>0</v>
      </c>
      <c r="AK292" s="3">
        <v>41306</v>
      </c>
      <c r="AL292">
        <v>0</v>
      </c>
      <c r="AM292">
        <v>18</v>
      </c>
      <c r="AN292" s="4"/>
    </row>
    <row r="293" spans="1:40" x14ac:dyDescent="0.3">
      <c r="A293">
        <v>10075</v>
      </c>
      <c r="B293" t="s">
        <v>293</v>
      </c>
      <c r="C293">
        <v>0</v>
      </c>
      <c r="D293">
        <v>0</v>
      </c>
      <c r="E293">
        <v>0</v>
      </c>
      <c r="F293">
        <v>5</v>
      </c>
      <c r="G293">
        <v>5</v>
      </c>
      <c r="H293">
        <v>3</v>
      </c>
      <c r="I293">
        <v>0</v>
      </c>
      <c r="J293">
        <v>68099</v>
      </c>
      <c r="K293">
        <v>1</v>
      </c>
      <c r="L293">
        <v>20</v>
      </c>
      <c r="M293" t="s">
        <v>209</v>
      </c>
      <c r="N293" t="s">
        <v>38</v>
      </c>
      <c r="O293">
        <v>2021</v>
      </c>
      <c r="P293" s="12">
        <v>26538</v>
      </c>
      <c r="Q293" s="4">
        <f t="shared" ca="1" si="4"/>
        <v>52</v>
      </c>
      <c r="S293" t="s">
        <v>39</v>
      </c>
      <c r="T293" t="s">
        <v>52</v>
      </c>
      <c r="U293" t="s">
        <v>41</v>
      </c>
      <c r="V293" t="s">
        <v>53</v>
      </c>
      <c r="W293" t="s">
        <v>43</v>
      </c>
      <c r="X293" s="3">
        <v>40817</v>
      </c>
      <c r="Z293" t="s">
        <v>294</v>
      </c>
      <c r="AA293" t="s">
        <v>84</v>
      </c>
      <c r="AB293" t="s">
        <v>85</v>
      </c>
      <c r="AC293" t="s">
        <v>71</v>
      </c>
      <c r="AD293" t="s">
        <v>247</v>
      </c>
      <c r="AE293">
        <v>18</v>
      </c>
      <c r="AF293" t="s">
        <v>135</v>
      </c>
      <c r="AG293" t="s">
        <v>49</v>
      </c>
      <c r="AH293">
        <v>5</v>
      </c>
      <c r="AI293">
        <v>3</v>
      </c>
      <c r="AJ293">
        <v>0</v>
      </c>
      <c r="AK293" s="3">
        <v>41304</v>
      </c>
      <c r="AL293">
        <v>0</v>
      </c>
      <c r="AM293">
        <v>15</v>
      </c>
      <c r="AN293" s="4"/>
    </row>
    <row r="294" spans="1:40" x14ac:dyDescent="0.3">
      <c r="A294">
        <v>10170</v>
      </c>
      <c r="B294" t="s">
        <v>574</v>
      </c>
      <c r="C294">
        <v>1</v>
      </c>
      <c r="D294">
        <v>1</v>
      </c>
      <c r="E294">
        <v>0</v>
      </c>
      <c r="F294">
        <v>5</v>
      </c>
      <c r="G294">
        <v>5</v>
      </c>
      <c r="H294">
        <v>3</v>
      </c>
      <c r="I294">
        <v>0</v>
      </c>
      <c r="J294">
        <v>45433</v>
      </c>
      <c r="K294">
        <v>1</v>
      </c>
      <c r="L294">
        <v>19</v>
      </c>
      <c r="M294" t="s">
        <v>326</v>
      </c>
      <c r="N294" t="s">
        <v>38</v>
      </c>
      <c r="O294">
        <v>2127</v>
      </c>
      <c r="P294" s="12">
        <v>25790</v>
      </c>
      <c r="Q294" s="4">
        <f t="shared" ca="1" si="4"/>
        <v>54</v>
      </c>
      <c r="S294" t="s">
        <v>39</v>
      </c>
      <c r="T294" t="s">
        <v>40</v>
      </c>
      <c r="U294" t="s">
        <v>41</v>
      </c>
      <c r="V294" t="s">
        <v>53</v>
      </c>
      <c r="W294" t="s">
        <v>43</v>
      </c>
      <c r="X294" s="3" t="s">
        <v>195</v>
      </c>
      <c r="Z294" s="3">
        <v>41883</v>
      </c>
      <c r="AA294" t="s">
        <v>300</v>
      </c>
      <c r="AB294" t="s">
        <v>85</v>
      </c>
      <c r="AC294" t="s">
        <v>71</v>
      </c>
      <c r="AD294" t="s">
        <v>210</v>
      </c>
      <c r="AE294">
        <v>11</v>
      </c>
      <c r="AF294" t="s">
        <v>107</v>
      </c>
      <c r="AG294" t="s">
        <v>49</v>
      </c>
      <c r="AH294">
        <v>3.49</v>
      </c>
      <c r="AI294">
        <v>4</v>
      </c>
      <c r="AJ294">
        <v>0</v>
      </c>
      <c r="AK294" s="3">
        <v>41304</v>
      </c>
      <c r="AL294">
        <v>0</v>
      </c>
      <c r="AM294">
        <v>6</v>
      </c>
      <c r="AN294" s="4"/>
    </row>
    <row r="295" spans="1:40" x14ac:dyDescent="0.3">
      <c r="A295">
        <v>10298</v>
      </c>
      <c r="B295" t="s">
        <v>473</v>
      </c>
      <c r="C295">
        <v>0</v>
      </c>
      <c r="D295">
        <v>0</v>
      </c>
      <c r="E295">
        <v>1</v>
      </c>
      <c r="F295">
        <v>5</v>
      </c>
      <c r="G295">
        <v>5</v>
      </c>
      <c r="H295">
        <v>1</v>
      </c>
      <c r="I295">
        <v>0</v>
      </c>
      <c r="J295">
        <v>55800</v>
      </c>
      <c r="K295">
        <v>1</v>
      </c>
      <c r="L295">
        <v>20</v>
      </c>
      <c r="M295" t="s">
        <v>209</v>
      </c>
      <c r="N295" t="s">
        <v>38</v>
      </c>
      <c r="O295">
        <v>2472</v>
      </c>
      <c r="P295" s="12">
        <v>31227</v>
      </c>
      <c r="Q295" s="4">
        <f t="shared" ca="1" si="4"/>
        <v>39</v>
      </c>
      <c r="S295" t="s">
        <v>65</v>
      </c>
      <c r="T295" t="s">
        <v>52</v>
      </c>
      <c r="U295" t="s">
        <v>41</v>
      </c>
      <c r="V295" t="s">
        <v>53</v>
      </c>
      <c r="W295" t="s">
        <v>43</v>
      </c>
      <c r="X295" s="3" t="s">
        <v>201</v>
      </c>
      <c r="Z295" s="3">
        <v>41738</v>
      </c>
      <c r="AA295" t="s">
        <v>191</v>
      </c>
      <c r="AB295" t="s">
        <v>85</v>
      </c>
      <c r="AC295" t="s">
        <v>71</v>
      </c>
      <c r="AD295" t="s">
        <v>230</v>
      </c>
      <c r="AE295">
        <v>12</v>
      </c>
      <c r="AF295" t="s">
        <v>62</v>
      </c>
      <c r="AG295" t="s">
        <v>275</v>
      </c>
      <c r="AH295">
        <v>3</v>
      </c>
      <c r="AI295">
        <v>2</v>
      </c>
      <c r="AJ295">
        <v>0</v>
      </c>
      <c r="AK295" s="3">
        <v>41288</v>
      </c>
      <c r="AL295">
        <v>6</v>
      </c>
      <c r="AM295">
        <v>6</v>
      </c>
      <c r="AN295" s="4"/>
    </row>
    <row r="296" spans="1:40" x14ac:dyDescent="0.3">
      <c r="A296">
        <v>10032</v>
      </c>
      <c r="B296" t="s">
        <v>454</v>
      </c>
      <c r="C296">
        <v>1</v>
      </c>
      <c r="D296">
        <v>1</v>
      </c>
      <c r="E296">
        <v>0</v>
      </c>
      <c r="F296">
        <v>5</v>
      </c>
      <c r="G296">
        <v>5</v>
      </c>
      <c r="H296">
        <v>4</v>
      </c>
      <c r="I296">
        <v>0</v>
      </c>
      <c r="J296">
        <v>57954</v>
      </c>
      <c r="K296">
        <v>1</v>
      </c>
      <c r="L296">
        <v>20</v>
      </c>
      <c r="M296" t="s">
        <v>209</v>
      </c>
      <c r="N296" t="s">
        <v>38</v>
      </c>
      <c r="O296">
        <v>1886</v>
      </c>
      <c r="P296" s="12">
        <v>31641</v>
      </c>
      <c r="Q296" s="4">
        <f t="shared" ca="1" si="4"/>
        <v>38</v>
      </c>
      <c r="S296" t="s">
        <v>39</v>
      </c>
      <c r="T296" t="s">
        <v>40</v>
      </c>
      <c r="U296" t="s">
        <v>41</v>
      </c>
      <c r="V296" t="s">
        <v>53</v>
      </c>
      <c r="W296" t="s">
        <v>43</v>
      </c>
      <c r="X296" s="3" t="s">
        <v>241</v>
      </c>
      <c r="Z296" s="3">
        <v>41366</v>
      </c>
      <c r="AA296" t="s">
        <v>300</v>
      </c>
      <c r="AB296" t="s">
        <v>85</v>
      </c>
      <c r="AC296" t="s">
        <v>71</v>
      </c>
      <c r="AD296" t="s">
        <v>311</v>
      </c>
      <c r="AE296">
        <v>19</v>
      </c>
      <c r="AF296" t="s">
        <v>48</v>
      </c>
      <c r="AG296" t="s">
        <v>57</v>
      </c>
      <c r="AH296">
        <v>4.2</v>
      </c>
      <c r="AI296">
        <v>5</v>
      </c>
      <c r="AJ296">
        <v>0</v>
      </c>
      <c r="AK296" s="3">
        <v>41284</v>
      </c>
      <c r="AL296">
        <v>0</v>
      </c>
      <c r="AM296">
        <v>12</v>
      </c>
      <c r="AN296" s="4"/>
    </row>
    <row r="297" spans="1:40" x14ac:dyDescent="0.3">
      <c r="A297">
        <v>10290</v>
      </c>
      <c r="B297" t="s">
        <v>146</v>
      </c>
      <c r="C297">
        <v>1</v>
      </c>
      <c r="D297">
        <v>1</v>
      </c>
      <c r="E297">
        <v>0</v>
      </c>
      <c r="F297">
        <v>4</v>
      </c>
      <c r="G297">
        <v>4</v>
      </c>
      <c r="H297">
        <v>2</v>
      </c>
      <c r="I297">
        <v>0</v>
      </c>
      <c r="J297">
        <v>99280</v>
      </c>
      <c r="K297">
        <v>1</v>
      </c>
      <c r="L297">
        <v>24</v>
      </c>
      <c r="M297" t="s">
        <v>109</v>
      </c>
      <c r="N297" t="s">
        <v>38</v>
      </c>
      <c r="O297">
        <v>1749</v>
      </c>
      <c r="P297" s="12">
        <v>31912</v>
      </c>
      <c r="Q297" s="4">
        <f t="shared" ca="1" si="4"/>
        <v>37</v>
      </c>
      <c r="S297" t="s">
        <v>39</v>
      </c>
      <c r="T297" t="s">
        <v>40</v>
      </c>
      <c r="U297" t="s">
        <v>41</v>
      </c>
      <c r="V297" t="s">
        <v>53</v>
      </c>
      <c r="W297" t="s">
        <v>66</v>
      </c>
      <c r="X297" s="3">
        <v>40579</v>
      </c>
      <c r="Z297" s="3">
        <v>41400</v>
      </c>
      <c r="AA297" t="s">
        <v>147</v>
      </c>
      <c r="AB297" t="s">
        <v>99</v>
      </c>
      <c r="AC297" t="s">
        <v>110</v>
      </c>
      <c r="AD297" t="s">
        <v>111</v>
      </c>
      <c r="AE297">
        <v>10</v>
      </c>
      <c r="AF297" t="s">
        <v>48</v>
      </c>
      <c r="AG297" t="s">
        <v>77</v>
      </c>
      <c r="AH297">
        <v>2.1</v>
      </c>
      <c r="AI297">
        <v>5</v>
      </c>
      <c r="AJ297">
        <v>4</v>
      </c>
      <c r="AK297" s="3">
        <v>41131</v>
      </c>
      <c r="AL297">
        <v>4</v>
      </c>
      <c r="AM297">
        <v>19</v>
      </c>
      <c r="AN297" s="4"/>
    </row>
    <row r="298" spans="1:40" x14ac:dyDescent="0.3">
      <c r="A298">
        <v>10073</v>
      </c>
      <c r="B298" t="s">
        <v>290</v>
      </c>
      <c r="C298">
        <v>1</v>
      </c>
      <c r="D298">
        <v>1</v>
      </c>
      <c r="E298">
        <v>0</v>
      </c>
      <c r="F298">
        <v>5</v>
      </c>
      <c r="G298">
        <v>5</v>
      </c>
      <c r="H298">
        <v>3</v>
      </c>
      <c r="I298">
        <v>0</v>
      </c>
      <c r="J298">
        <v>68407</v>
      </c>
      <c r="K298">
        <v>1</v>
      </c>
      <c r="L298">
        <v>20</v>
      </c>
      <c r="M298" t="s">
        <v>209</v>
      </c>
      <c r="N298" t="s">
        <v>38</v>
      </c>
      <c r="O298">
        <v>2176</v>
      </c>
      <c r="P298" s="12">
        <v>31697</v>
      </c>
      <c r="Q298" s="4">
        <f t="shared" ca="1" si="4"/>
        <v>37</v>
      </c>
      <c r="S298" t="s">
        <v>39</v>
      </c>
      <c r="T298" t="s">
        <v>40</v>
      </c>
      <c r="U298" t="s">
        <v>41</v>
      </c>
      <c r="V298" t="s">
        <v>53</v>
      </c>
      <c r="W298" t="s">
        <v>257</v>
      </c>
      <c r="X298" s="3">
        <v>40670</v>
      </c>
      <c r="Z298" t="s">
        <v>291</v>
      </c>
      <c r="AA298" t="s">
        <v>92</v>
      </c>
      <c r="AB298" t="s">
        <v>85</v>
      </c>
      <c r="AC298" t="s">
        <v>71</v>
      </c>
      <c r="AD298" t="s">
        <v>210</v>
      </c>
      <c r="AE298">
        <v>11</v>
      </c>
      <c r="AF298" t="s">
        <v>62</v>
      </c>
      <c r="AG298" t="s">
        <v>49</v>
      </c>
      <c r="AH298">
        <v>5</v>
      </c>
      <c r="AI298">
        <v>4</v>
      </c>
      <c r="AJ298">
        <v>0</v>
      </c>
      <c r="AK298" s="3">
        <v>41092</v>
      </c>
      <c r="AL298">
        <v>0</v>
      </c>
      <c r="AM298">
        <v>16</v>
      </c>
      <c r="AN298" s="4"/>
    </row>
    <row r="299" spans="1:40" x14ac:dyDescent="0.3">
      <c r="A299">
        <v>10196</v>
      </c>
      <c r="B299" t="s">
        <v>330</v>
      </c>
      <c r="C299">
        <v>1</v>
      </c>
      <c r="D299">
        <v>1</v>
      </c>
      <c r="E299">
        <v>0</v>
      </c>
      <c r="F299">
        <v>5</v>
      </c>
      <c r="G299">
        <v>5</v>
      </c>
      <c r="H299">
        <v>3</v>
      </c>
      <c r="I299">
        <v>0</v>
      </c>
      <c r="J299">
        <v>64955</v>
      </c>
      <c r="K299">
        <v>1</v>
      </c>
      <c r="L299">
        <v>20</v>
      </c>
      <c r="M299" t="s">
        <v>209</v>
      </c>
      <c r="N299" t="s">
        <v>38</v>
      </c>
      <c r="O299">
        <v>1810</v>
      </c>
      <c r="P299" s="12">
        <v>32405</v>
      </c>
      <c r="Q299" s="4">
        <f t="shared" ca="1" si="4"/>
        <v>36</v>
      </c>
      <c r="S299" t="s">
        <v>39</v>
      </c>
      <c r="T299" t="s">
        <v>40</v>
      </c>
      <c r="U299" t="s">
        <v>41</v>
      </c>
      <c r="V299" t="s">
        <v>53</v>
      </c>
      <c r="W299" t="s">
        <v>43</v>
      </c>
      <c r="X299" s="3">
        <v>40670</v>
      </c>
      <c r="Z299" t="s">
        <v>190</v>
      </c>
      <c r="AA299" t="s">
        <v>84</v>
      </c>
      <c r="AB299" t="s">
        <v>85</v>
      </c>
      <c r="AC299" t="s">
        <v>71</v>
      </c>
      <c r="AD299" t="s">
        <v>244</v>
      </c>
      <c r="AE299">
        <v>20</v>
      </c>
      <c r="AF299" t="s">
        <v>62</v>
      </c>
      <c r="AG299" t="s">
        <v>49</v>
      </c>
      <c r="AH299">
        <v>3.02</v>
      </c>
      <c r="AI299">
        <v>3</v>
      </c>
      <c r="AJ299">
        <v>0</v>
      </c>
      <c r="AK299" s="3">
        <v>41044</v>
      </c>
      <c r="AL299">
        <v>0</v>
      </c>
      <c r="AM299">
        <v>3</v>
      </c>
      <c r="AN299" s="4"/>
    </row>
    <row r="300" spans="1:40" x14ac:dyDescent="0.3">
      <c r="A300">
        <v>10275</v>
      </c>
      <c r="B300" t="s">
        <v>346</v>
      </c>
      <c r="C300">
        <v>1</v>
      </c>
      <c r="D300">
        <v>1</v>
      </c>
      <c r="E300">
        <v>0</v>
      </c>
      <c r="F300">
        <v>5</v>
      </c>
      <c r="G300">
        <v>5</v>
      </c>
      <c r="H300">
        <v>3</v>
      </c>
      <c r="I300">
        <v>0</v>
      </c>
      <c r="J300">
        <v>64066</v>
      </c>
      <c r="K300">
        <v>1</v>
      </c>
      <c r="L300">
        <v>20</v>
      </c>
      <c r="M300" t="s">
        <v>209</v>
      </c>
      <c r="N300" t="s">
        <v>38</v>
      </c>
      <c r="O300">
        <v>1752</v>
      </c>
      <c r="P300" s="12">
        <v>29829</v>
      </c>
      <c r="Q300" s="4">
        <f t="shared" ca="1" si="4"/>
        <v>43</v>
      </c>
      <c r="S300" t="s">
        <v>39</v>
      </c>
      <c r="T300" t="s">
        <v>40</v>
      </c>
      <c r="U300" t="s">
        <v>41</v>
      </c>
      <c r="V300" t="s">
        <v>53</v>
      </c>
      <c r="W300" t="s">
        <v>43</v>
      </c>
      <c r="X300" s="3" t="s">
        <v>241</v>
      </c>
      <c r="Z300" s="3">
        <v>41456</v>
      </c>
      <c r="AA300" t="s">
        <v>191</v>
      </c>
      <c r="AB300" t="s">
        <v>85</v>
      </c>
      <c r="AC300" t="s">
        <v>71</v>
      </c>
      <c r="AD300" t="s">
        <v>230</v>
      </c>
      <c r="AE300">
        <v>12</v>
      </c>
      <c r="AF300" t="s">
        <v>107</v>
      </c>
      <c r="AG300" t="s">
        <v>49</v>
      </c>
      <c r="AH300">
        <v>4.2</v>
      </c>
      <c r="AI300">
        <v>5</v>
      </c>
      <c r="AJ300">
        <v>0</v>
      </c>
      <c r="AK300" s="3">
        <v>41032</v>
      </c>
      <c r="AL300">
        <v>0</v>
      </c>
      <c r="AM300">
        <v>9</v>
      </c>
      <c r="AN300" s="4"/>
    </row>
    <row r="301" spans="1:40" x14ac:dyDescent="0.3">
      <c r="A301">
        <v>10195</v>
      </c>
      <c r="B301" t="s">
        <v>359</v>
      </c>
      <c r="C301">
        <v>1</v>
      </c>
      <c r="D301">
        <v>1</v>
      </c>
      <c r="E301">
        <v>0</v>
      </c>
      <c r="F301">
        <v>5</v>
      </c>
      <c r="G301">
        <v>5</v>
      </c>
      <c r="H301">
        <v>3</v>
      </c>
      <c r="I301">
        <v>0</v>
      </c>
      <c r="J301">
        <v>63478</v>
      </c>
      <c r="K301">
        <v>1</v>
      </c>
      <c r="L301">
        <v>20</v>
      </c>
      <c r="M301" t="s">
        <v>209</v>
      </c>
      <c r="N301" t="s">
        <v>38</v>
      </c>
      <c r="O301">
        <v>2445</v>
      </c>
      <c r="P301" s="12">
        <v>30728</v>
      </c>
      <c r="Q301" s="4">
        <f t="shared" ca="1" si="4"/>
        <v>40</v>
      </c>
      <c r="S301" t="s">
        <v>39</v>
      </c>
      <c r="T301" t="s">
        <v>40</v>
      </c>
      <c r="U301" t="s">
        <v>137</v>
      </c>
      <c r="V301" t="s">
        <v>53</v>
      </c>
      <c r="W301" t="s">
        <v>43</v>
      </c>
      <c r="X301" s="3" t="s">
        <v>201</v>
      </c>
      <c r="Z301" s="3">
        <v>41094</v>
      </c>
      <c r="AA301" t="s">
        <v>259</v>
      </c>
      <c r="AB301" t="s">
        <v>85</v>
      </c>
      <c r="AC301" t="s">
        <v>71</v>
      </c>
      <c r="AD301" t="s">
        <v>219</v>
      </c>
      <c r="AE301">
        <v>30</v>
      </c>
      <c r="AF301" t="s">
        <v>48</v>
      </c>
      <c r="AG301" t="s">
        <v>49</v>
      </c>
      <c r="AH301">
        <v>3.03</v>
      </c>
      <c r="AI301">
        <v>5</v>
      </c>
      <c r="AJ301">
        <v>0</v>
      </c>
      <c r="AK301" s="3">
        <v>41032</v>
      </c>
      <c r="AL301">
        <v>0</v>
      </c>
      <c r="AM301">
        <v>16</v>
      </c>
      <c r="AN301" s="4"/>
    </row>
    <row r="302" spans="1:40" x14ac:dyDescent="0.3">
      <c r="A302">
        <v>10289</v>
      </c>
      <c r="B302" t="s">
        <v>189</v>
      </c>
      <c r="C302">
        <v>1</v>
      </c>
      <c r="D302">
        <v>1</v>
      </c>
      <c r="E302">
        <v>1</v>
      </c>
      <c r="F302">
        <v>5</v>
      </c>
      <c r="G302">
        <v>5</v>
      </c>
      <c r="H302">
        <v>2</v>
      </c>
      <c r="I302">
        <v>0</v>
      </c>
      <c r="J302">
        <v>83082</v>
      </c>
      <c r="K302">
        <v>1</v>
      </c>
      <c r="L302">
        <v>18</v>
      </c>
      <c r="M302" t="s">
        <v>170</v>
      </c>
      <c r="N302" t="s">
        <v>38</v>
      </c>
      <c r="O302">
        <v>2128</v>
      </c>
      <c r="P302" s="12">
        <v>28079</v>
      </c>
      <c r="Q302" s="4">
        <f t="shared" ca="1" si="4"/>
        <v>47</v>
      </c>
      <c r="S302" t="s">
        <v>65</v>
      </c>
      <c r="T302" t="s">
        <v>40</v>
      </c>
      <c r="U302" t="s">
        <v>41</v>
      </c>
      <c r="V302" t="s">
        <v>53</v>
      </c>
      <c r="W302" t="s">
        <v>115</v>
      </c>
      <c r="X302" s="3" t="s">
        <v>187</v>
      </c>
      <c r="Z302" t="s">
        <v>190</v>
      </c>
      <c r="AA302" t="s">
        <v>191</v>
      </c>
      <c r="AB302" t="s">
        <v>85</v>
      </c>
      <c r="AC302" t="s">
        <v>71</v>
      </c>
      <c r="AD302" t="s">
        <v>55</v>
      </c>
      <c r="AE302">
        <v>2</v>
      </c>
      <c r="AF302" t="s">
        <v>48</v>
      </c>
      <c r="AG302" t="s">
        <v>77</v>
      </c>
      <c r="AH302">
        <v>2.34</v>
      </c>
      <c r="AI302">
        <v>2</v>
      </c>
      <c r="AJ302">
        <v>0</v>
      </c>
      <c r="AK302" s="3">
        <v>41011</v>
      </c>
      <c r="AL302">
        <v>3</v>
      </c>
      <c r="AM302">
        <v>4</v>
      </c>
      <c r="AN302" s="4"/>
    </row>
    <row r="303" spans="1:40" x14ac:dyDescent="0.3">
      <c r="A303">
        <v>10050</v>
      </c>
      <c r="B303" t="s">
        <v>337</v>
      </c>
      <c r="C303">
        <v>1</v>
      </c>
      <c r="D303">
        <v>1</v>
      </c>
      <c r="E303">
        <v>1</v>
      </c>
      <c r="F303">
        <v>5</v>
      </c>
      <c r="G303">
        <v>5</v>
      </c>
      <c r="H303">
        <v>3</v>
      </c>
      <c r="I303">
        <v>0</v>
      </c>
      <c r="J303">
        <v>64724</v>
      </c>
      <c r="K303">
        <v>1</v>
      </c>
      <c r="L303">
        <v>19</v>
      </c>
      <c r="M303" t="s">
        <v>326</v>
      </c>
      <c r="N303" t="s">
        <v>38</v>
      </c>
      <c r="O303">
        <v>2451</v>
      </c>
      <c r="P303" s="12">
        <v>32297</v>
      </c>
      <c r="Q303" s="4">
        <f t="shared" ca="1" si="4"/>
        <v>36</v>
      </c>
      <c r="S303" t="s">
        <v>65</v>
      </c>
      <c r="T303" t="s">
        <v>40</v>
      </c>
      <c r="U303" t="s">
        <v>41</v>
      </c>
      <c r="V303" t="s">
        <v>53</v>
      </c>
      <c r="W303" t="s">
        <v>115</v>
      </c>
      <c r="X303" s="3">
        <v>40670</v>
      </c>
      <c r="Z303" t="s">
        <v>338</v>
      </c>
      <c r="AA303" t="s">
        <v>300</v>
      </c>
      <c r="AB303" t="s">
        <v>85</v>
      </c>
      <c r="AC303" t="s">
        <v>71</v>
      </c>
      <c r="AD303" t="s">
        <v>230</v>
      </c>
      <c r="AE303">
        <v>12</v>
      </c>
      <c r="AF303" t="s">
        <v>107</v>
      </c>
      <c r="AG303" t="s">
        <v>49</v>
      </c>
      <c r="AH303">
        <v>5</v>
      </c>
      <c r="AI303">
        <v>3</v>
      </c>
      <c r="AJ303">
        <v>0</v>
      </c>
      <c r="AK303" s="3">
        <v>40959</v>
      </c>
      <c r="AL303">
        <v>0</v>
      </c>
      <c r="AM303">
        <v>13</v>
      </c>
      <c r="AN303" s="4"/>
    </row>
    <row r="304" spans="1:40" x14ac:dyDescent="0.3">
      <c r="A304">
        <v>10221</v>
      </c>
      <c r="B304" t="s">
        <v>407</v>
      </c>
      <c r="C304">
        <v>1</v>
      </c>
      <c r="D304">
        <v>1</v>
      </c>
      <c r="E304">
        <v>0</v>
      </c>
      <c r="F304">
        <v>5</v>
      </c>
      <c r="G304">
        <v>5</v>
      </c>
      <c r="H304">
        <v>3</v>
      </c>
      <c r="I304">
        <v>1</v>
      </c>
      <c r="J304">
        <v>60754</v>
      </c>
      <c r="K304">
        <v>1</v>
      </c>
      <c r="L304">
        <v>19</v>
      </c>
      <c r="M304" t="s">
        <v>326</v>
      </c>
      <c r="N304" t="s">
        <v>38</v>
      </c>
      <c r="O304">
        <v>1801</v>
      </c>
      <c r="P304" s="12">
        <v>27457</v>
      </c>
      <c r="Q304" s="4">
        <f t="shared" ca="1" si="4"/>
        <v>49</v>
      </c>
      <c r="S304" t="s">
        <v>39</v>
      </c>
      <c r="T304" t="s">
        <v>40</v>
      </c>
      <c r="U304" t="s">
        <v>137</v>
      </c>
      <c r="V304" t="s">
        <v>53</v>
      </c>
      <c r="W304" t="s">
        <v>66</v>
      </c>
      <c r="X304" s="3" t="s">
        <v>408</v>
      </c>
      <c r="Z304" s="3">
        <v>41278</v>
      </c>
      <c r="AA304" t="s">
        <v>92</v>
      </c>
      <c r="AB304" t="s">
        <v>85</v>
      </c>
      <c r="AC304" t="s">
        <v>71</v>
      </c>
      <c r="AD304" t="s">
        <v>250</v>
      </c>
      <c r="AE304">
        <v>39</v>
      </c>
      <c r="AF304" t="s">
        <v>76</v>
      </c>
      <c r="AG304" t="s">
        <v>49</v>
      </c>
      <c r="AH304">
        <v>4.5</v>
      </c>
      <c r="AI304">
        <v>5</v>
      </c>
      <c r="AJ304">
        <v>0</v>
      </c>
      <c r="AK304" s="3">
        <v>40954</v>
      </c>
      <c r="AL304">
        <v>0</v>
      </c>
      <c r="AM304">
        <v>11</v>
      </c>
      <c r="AN304" s="4"/>
    </row>
    <row r="305" spans="1:40" x14ac:dyDescent="0.3">
      <c r="A305">
        <v>10163</v>
      </c>
      <c r="B305" t="s">
        <v>470</v>
      </c>
      <c r="C305">
        <v>1</v>
      </c>
      <c r="D305">
        <v>1</v>
      </c>
      <c r="E305">
        <v>0</v>
      </c>
      <c r="F305">
        <v>5</v>
      </c>
      <c r="G305">
        <v>5</v>
      </c>
      <c r="H305">
        <v>3</v>
      </c>
      <c r="I305">
        <v>0</v>
      </c>
      <c r="J305">
        <v>55965</v>
      </c>
      <c r="K305">
        <v>1</v>
      </c>
      <c r="L305">
        <v>20</v>
      </c>
      <c r="M305" t="s">
        <v>209</v>
      </c>
      <c r="N305" t="s">
        <v>38</v>
      </c>
      <c r="O305">
        <v>2170</v>
      </c>
      <c r="P305" s="12">
        <v>30539</v>
      </c>
      <c r="Q305" s="4">
        <f t="shared" ca="1" si="4"/>
        <v>41</v>
      </c>
      <c r="S305" t="s">
        <v>39</v>
      </c>
      <c r="T305" t="s">
        <v>40</v>
      </c>
      <c r="U305" t="s">
        <v>41</v>
      </c>
      <c r="V305" t="s">
        <v>53</v>
      </c>
      <c r="W305" t="s">
        <v>43</v>
      </c>
      <c r="X305" s="3">
        <v>40637</v>
      </c>
      <c r="Z305" s="3">
        <v>41518</v>
      </c>
      <c r="AA305" t="s">
        <v>127</v>
      </c>
      <c r="AB305" t="s">
        <v>85</v>
      </c>
      <c r="AC305" t="s">
        <v>71</v>
      </c>
      <c r="AD305" t="s">
        <v>311</v>
      </c>
      <c r="AE305">
        <v>19</v>
      </c>
      <c r="AF305" t="s">
        <v>107</v>
      </c>
      <c r="AG305" t="s">
        <v>49</v>
      </c>
      <c r="AH305">
        <v>3.66</v>
      </c>
      <c r="AI305">
        <v>3</v>
      </c>
      <c r="AJ305">
        <v>0</v>
      </c>
      <c r="AK305" s="3">
        <v>40915</v>
      </c>
      <c r="AL305">
        <v>0</v>
      </c>
      <c r="AM305">
        <v>6</v>
      </c>
      <c r="AN305" s="4"/>
    </row>
    <row r="306" spans="1:40" x14ac:dyDescent="0.3">
      <c r="A306">
        <v>10224</v>
      </c>
      <c r="B306" t="s">
        <v>476</v>
      </c>
      <c r="C306">
        <v>1</v>
      </c>
      <c r="D306">
        <v>1</v>
      </c>
      <c r="E306">
        <v>1</v>
      </c>
      <c r="F306">
        <v>5</v>
      </c>
      <c r="G306">
        <v>5</v>
      </c>
      <c r="H306">
        <v>3</v>
      </c>
      <c r="I306">
        <v>0</v>
      </c>
      <c r="J306">
        <v>55578</v>
      </c>
      <c r="K306">
        <v>1</v>
      </c>
      <c r="L306">
        <v>20</v>
      </c>
      <c r="M306" t="s">
        <v>209</v>
      </c>
      <c r="N306" t="s">
        <v>38</v>
      </c>
      <c r="O306">
        <v>2138</v>
      </c>
      <c r="P306" s="12">
        <v>26365</v>
      </c>
      <c r="Q306" s="4">
        <f t="shared" ca="1" si="4"/>
        <v>52</v>
      </c>
      <c r="S306" t="s">
        <v>65</v>
      </c>
      <c r="T306" t="s">
        <v>40</v>
      </c>
      <c r="U306" t="s">
        <v>41</v>
      </c>
      <c r="V306" t="s">
        <v>53</v>
      </c>
      <c r="W306" t="s">
        <v>43</v>
      </c>
      <c r="X306" s="3">
        <v>40670</v>
      </c>
      <c r="Z306" s="3">
        <v>41123</v>
      </c>
      <c r="AA306" t="s">
        <v>92</v>
      </c>
      <c r="AB306" t="s">
        <v>85</v>
      </c>
      <c r="AC306" t="s">
        <v>71</v>
      </c>
      <c r="AD306" t="s">
        <v>244</v>
      </c>
      <c r="AE306">
        <v>20</v>
      </c>
      <c r="AF306" t="s">
        <v>48</v>
      </c>
      <c r="AG306" t="s">
        <v>49</v>
      </c>
      <c r="AH306">
        <v>4.2</v>
      </c>
      <c r="AI306">
        <v>5</v>
      </c>
      <c r="AJ306">
        <v>0</v>
      </c>
      <c r="AK306" s="3">
        <v>40914</v>
      </c>
      <c r="AL306">
        <v>0</v>
      </c>
      <c r="AM306">
        <v>13</v>
      </c>
      <c r="AN306" s="4"/>
    </row>
    <row r="307" spans="1:40" x14ac:dyDescent="0.3">
      <c r="A307">
        <v>10274</v>
      </c>
      <c r="B307" t="s">
        <v>194</v>
      </c>
      <c r="C307">
        <v>1</v>
      </c>
      <c r="D307">
        <v>1</v>
      </c>
      <c r="E307">
        <v>0</v>
      </c>
      <c r="F307">
        <v>5</v>
      </c>
      <c r="G307">
        <v>5</v>
      </c>
      <c r="H307">
        <v>3</v>
      </c>
      <c r="I307">
        <v>1</v>
      </c>
      <c r="J307">
        <v>80512</v>
      </c>
      <c r="K307">
        <v>1</v>
      </c>
      <c r="L307">
        <v>18</v>
      </c>
      <c r="M307" t="s">
        <v>170</v>
      </c>
      <c r="N307" t="s">
        <v>38</v>
      </c>
      <c r="O307">
        <v>2478</v>
      </c>
      <c r="P307" s="12">
        <v>20407</v>
      </c>
      <c r="Q307" s="4">
        <f t="shared" ca="1" si="4"/>
        <v>68</v>
      </c>
      <c r="S307" t="s">
        <v>39</v>
      </c>
      <c r="T307" t="s">
        <v>40</v>
      </c>
      <c r="U307" t="s">
        <v>41</v>
      </c>
      <c r="V307" t="s">
        <v>53</v>
      </c>
      <c r="W307" t="s">
        <v>66</v>
      </c>
      <c r="X307" s="3" t="s">
        <v>195</v>
      </c>
      <c r="Z307" s="3">
        <v>40940</v>
      </c>
      <c r="AA307" t="s">
        <v>92</v>
      </c>
      <c r="AB307" t="s">
        <v>85</v>
      </c>
      <c r="AC307" t="s">
        <v>71</v>
      </c>
      <c r="AD307" t="s">
        <v>55</v>
      </c>
      <c r="AE307">
        <v>2</v>
      </c>
      <c r="AF307" t="s">
        <v>76</v>
      </c>
      <c r="AG307" t="s">
        <v>49</v>
      </c>
      <c r="AH307">
        <v>4.5</v>
      </c>
      <c r="AI307">
        <v>3</v>
      </c>
      <c r="AJ307">
        <v>0</v>
      </c>
      <c r="AK307" s="3">
        <v>40910</v>
      </c>
      <c r="AL307">
        <v>0</v>
      </c>
      <c r="AM307">
        <v>5</v>
      </c>
      <c r="AN307" s="4"/>
    </row>
    <row r="308" spans="1:40" x14ac:dyDescent="0.3">
      <c r="A308">
        <v>10230</v>
      </c>
      <c r="B308" t="s">
        <v>327</v>
      </c>
      <c r="C308">
        <v>0</v>
      </c>
      <c r="D308">
        <v>2</v>
      </c>
      <c r="E308">
        <v>0</v>
      </c>
      <c r="F308">
        <v>5</v>
      </c>
      <c r="G308">
        <v>5</v>
      </c>
      <c r="H308">
        <v>3</v>
      </c>
      <c r="I308">
        <v>0</v>
      </c>
      <c r="J308">
        <v>64971</v>
      </c>
      <c r="K308">
        <v>1</v>
      </c>
      <c r="L308">
        <v>20</v>
      </c>
      <c r="M308" t="s">
        <v>209</v>
      </c>
      <c r="N308" t="s">
        <v>38</v>
      </c>
      <c r="O308">
        <v>1902</v>
      </c>
      <c r="P308" s="12">
        <v>29715</v>
      </c>
      <c r="Q308" s="4">
        <f t="shared" ca="1" si="4"/>
        <v>43</v>
      </c>
      <c r="S308" t="s">
        <v>39</v>
      </c>
      <c r="T308" t="s">
        <v>83</v>
      </c>
      <c r="U308" t="s">
        <v>74</v>
      </c>
      <c r="V308" t="s">
        <v>53</v>
      </c>
      <c r="W308" t="s">
        <v>66</v>
      </c>
      <c r="X308" s="3" t="s">
        <v>195</v>
      </c>
      <c r="Z308" t="s">
        <v>328</v>
      </c>
      <c r="AA308" t="s">
        <v>329</v>
      </c>
      <c r="AB308" t="s">
        <v>85</v>
      </c>
      <c r="AC308" t="s">
        <v>71</v>
      </c>
      <c r="AD308" t="s">
        <v>306</v>
      </c>
      <c r="AE308">
        <v>14</v>
      </c>
      <c r="AF308" t="s">
        <v>107</v>
      </c>
      <c r="AG308" t="s">
        <v>49</v>
      </c>
      <c r="AH308">
        <v>4.5</v>
      </c>
      <c r="AI308">
        <v>4</v>
      </c>
      <c r="AJ308">
        <v>0</v>
      </c>
      <c r="AK308" s="3">
        <v>40838</v>
      </c>
      <c r="AL308">
        <v>0</v>
      </c>
      <c r="AM308">
        <v>10</v>
      </c>
      <c r="AN308" s="4"/>
    </row>
    <row r="309" spans="1:40" x14ac:dyDescent="0.3">
      <c r="A309">
        <v>10269</v>
      </c>
      <c r="B309" t="s">
        <v>429</v>
      </c>
      <c r="C309">
        <v>1</v>
      </c>
      <c r="D309">
        <v>1</v>
      </c>
      <c r="E309">
        <v>1</v>
      </c>
      <c r="F309">
        <v>5</v>
      </c>
      <c r="G309">
        <v>5</v>
      </c>
      <c r="H309">
        <v>3</v>
      </c>
      <c r="I309">
        <v>0</v>
      </c>
      <c r="J309">
        <v>59369</v>
      </c>
      <c r="K309">
        <v>1</v>
      </c>
      <c r="L309">
        <v>20</v>
      </c>
      <c r="M309" t="s">
        <v>209</v>
      </c>
      <c r="N309" t="s">
        <v>38</v>
      </c>
      <c r="O309">
        <v>2169</v>
      </c>
      <c r="P309" s="12">
        <v>28819</v>
      </c>
      <c r="Q309" s="4">
        <f t="shared" ca="1" si="4"/>
        <v>45</v>
      </c>
      <c r="S309" t="s">
        <v>65</v>
      </c>
      <c r="T309" t="s">
        <v>40</v>
      </c>
      <c r="U309" t="s">
        <v>41</v>
      </c>
      <c r="V309" t="s">
        <v>53</v>
      </c>
      <c r="W309" t="s">
        <v>43</v>
      </c>
      <c r="X309" s="3" t="s">
        <v>303</v>
      </c>
      <c r="Z309" t="s">
        <v>195</v>
      </c>
      <c r="AA309" t="s">
        <v>127</v>
      </c>
      <c r="AB309" t="s">
        <v>85</v>
      </c>
      <c r="AC309" t="s">
        <v>71</v>
      </c>
      <c r="AD309" t="s">
        <v>306</v>
      </c>
      <c r="AE309">
        <v>14</v>
      </c>
      <c r="AF309" t="s">
        <v>48</v>
      </c>
      <c r="AG309" t="s">
        <v>49</v>
      </c>
      <c r="AH309">
        <v>4.2</v>
      </c>
      <c r="AI309">
        <v>4</v>
      </c>
      <c r="AJ309">
        <v>0</v>
      </c>
      <c r="AK309" s="3">
        <v>40667</v>
      </c>
      <c r="AL309">
        <v>0</v>
      </c>
      <c r="AM309">
        <v>6</v>
      </c>
      <c r="AN309" s="4"/>
    </row>
    <row r="310" spans="1:40" x14ac:dyDescent="0.3">
      <c r="A310">
        <v>10300</v>
      </c>
      <c r="B310" t="s">
        <v>283</v>
      </c>
      <c r="C310">
        <v>1</v>
      </c>
      <c r="D310">
        <v>1</v>
      </c>
      <c r="E310">
        <v>1</v>
      </c>
      <c r="F310">
        <v>5</v>
      </c>
      <c r="G310">
        <v>5</v>
      </c>
      <c r="H310">
        <v>1</v>
      </c>
      <c r="I310">
        <v>1</v>
      </c>
      <c r="J310">
        <v>68898</v>
      </c>
      <c r="K310">
        <v>1</v>
      </c>
      <c r="L310">
        <v>20</v>
      </c>
      <c r="M310" t="s">
        <v>209</v>
      </c>
      <c r="N310" t="s">
        <v>38</v>
      </c>
      <c r="O310">
        <v>2128</v>
      </c>
      <c r="P310" s="12">
        <v>23721</v>
      </c>
      <c r="Q310" s="4">
        <f t="shared" ca="1" si="4"/>
        <v>59</v>
      </c>
      <c r="S310" t="s">
        <v>65</v>
      </c>
      <c r="T310" t="s">
        <v>40</v>
      </c>
      <c r="U310" t="s">
        <v>41</v>
      </c>
      <c r="V310" t="s">
        <v>53</v>
      </c>
      <c r="W310" t="s">
        <v>66</v>
      </c>
      <c r="X310" s="3" t="s">
        <v>284</v>
      </c>
      <c r="Z310" t="s">
        <v>285</v>
      </c>
      <c r="AA310" t="s">
        <v>127</v>
      </c>
      <c r="AB310" t="s">
        <v>85</v>
      </c>
      <c r="AC310" t="s">
        <v>71</v>
      </c>
      <c r="AD310" t="s">
        <v>230</v>
      </c>
      <c r="AE310">
        <v>12</v>
      </c>
      <c r="AF310" t="s">
        <v>76</v>
      </c>
      <c r="AG310" t="s">
        <v>275</v>
      </c>
      <c r="AH310">
        <v>3</v>
      </c>
      <c r="AI310">
        <v>3</v>
      </c>
      <c r="AJ310">
        <v>0</v>
      </c>
      <c r="AK310" s="3">
        <v>40608</v>
      </c>
      <c r="AL310">
        <v>3</v>
      </c>
      <c r="AM310">
        <v>10</v>
      </c>
      <c r="AN310" s="4"/>
    </row>
    <row r="311" spans="1:40" x14ac:dyDescent="0.3">
      <c r="A311">
        <v>10204</v>
      </c>
      <c r="B311" t="s">
        <v>452</v>
      </c>
      <c r="C311">
        <v>0</v>
      </c>
      <c r="D311">
        <v>2</v>
      </c>
      <c r="E311">
        <v>0</v>
      </c>
      <c r="F311">
        <v>5</v>
      </c>
      <c r="G311">
        <v>5</v>
      </c>
      <c r="H311">
        <v>3</v>
      </c>
      <c r="I311">
        <v>0</v>
      </c>
      <c r="J311">
        <v>58062</v>
      </c>
      <c r="K311">
        <v>1</v>
      </c>
      <c r="L311">
        <v>19</v>
      </c>
      <c r="M311" t="s">
        <v>326</v>
      </c>
      <c r="N311" t="s">
        <v>38</v>
      </c>
      <c r="O311">
        <v>1876</v>
      </c>
      <c r="P311" s="12">
        <v>30527</v>
      </c>
      <c r="Q311" s="4">
        <f t="shared" ca="1" si="4"/>
        <v>41</v>
      </c>
      <c r="S311" t="s">
        <v>39</v>
      </c>
      <c r="T311" t="s">
        <v>83</v>
      </c>
      <c r="U311" t="s">
        <v>41</v>
      </c>
      <c r="V311" t="s">
        <v>53</v>
      </c>
      <c r="W311" t="s">
        <v>43</v>
      </c>
      <c r="X311" s="3">
        <v>40817</v>
      </c>
      <c r="Z311" t="s">
        <v>249</v>
      </c>
      <c r="AA311" t="s">
        <v>92</v>
      </c>
      <c r="AB311" t="s">
        <v>85</v>
      </c>
      <c r="AC311" t="s">
        <v>71</v>
      </c>
      <c r="AD311" t="s">
        <v>311</v>
      </c>
      <c r="AE311">
        <v>19</v>
      </c>
      <c r="AF311" t="s">
        <v>107</v>
      </c>
      <c r="AG311" t="s">
        <v>49</v>
      </c>
      <c r="AH311">
        <v>3.6</v>
      </c>
      <c r="AI311">
        <v>5</v>
      </c>
      <c r="AJ311">
        <v>0</v>
      </c>
      <c r="AK311" s="3">
        <v>40580</v>
      </c>
      <c r="AL311">
        <v>0</v>
      </c>
      <c r="AM311">
        <v>9</v>
      </c>
      <c r="AN311" s="4"/>
    </row>
    <row r="312" spans="1:40" x14ac:dyDescent="0.3">
      <c r="A312">
        <v>10268</v>
      </c>
      <c r="B312" t="s">
        <v>301</v>
      </c>
      <c r="C312">
        <v>0</v>
      </c>
      <c r="D312">
        <v>4</v>
      </c>
      <c r="E312">
        <v>1</v>
      </c>
      <c r="F312">
        <v>5</v>
      </c>
      <c r="G312">
        <v>5</v>
      </c>
      <c r="H312">
        <v>3</v>
      </c>
      <c r="I312">
        <v>0</v>
      </c>
      <c r="J312">
        <v>67176</v>
      </c>
      <c r="K312">
        <v>1</v>
      </c>
      <c r="L312">
        <v>20</v>
      </c>
      <c r="M312" t="s">
        <v>209</v>
      </c>
      <c r="N312" t="s">
        <v>38</v>
      </c>
      <c r="O312">
        <v>2472</v>
      </c>
      <c r="P312" s="12">
        <v>27653</v>
      </c>
      <c r="Q312" s="4">
        <f t="shared" ca="1" si="4"/>
        <v>49</v>
      </c>
      <c r="S312" t="s">
        <v>65</v>
      </c>
      <c r="T312" t="s">
        <v>114</v>
      </c>
      <c r="U312" t="s">
        <v>41</v>
      </c>
      <c r="V312" t="s">
        <v>53</v>
      </c>
      <c r="W312" t="s">
        <v>43</v>
      </c>
      <c r="X312" s="3" t="s">
        <v>302</v>
      </c>
      <c r="Z312" t="s">
        <v>303</v>
      </c>
      <c r="AA312" t="s">
        <v>304</v>
      </c>
      <c r="AB312" t="s">
        <v>85</v>
      </c>
      <c r="AC312" t="s">
        <v>71</v>
      </c>
      <c r="AD312" t="s">
        <v>250</v>
      </c>
      <c r="AE312">
        <v>39</v>
      </c>
      <c r="AF312" t="s">
        <v>145</v>
      </c>
      <c r="AG312" t="s">
        <v>49</v>
      </c>
      <c r="AH312">
        <v>4.0999999999999996</v>
      </c>
      <c r="AI312">
        <v>4</v>
      </c>
      <c r="AJ312">
        <v>0</v>
      </c>
      <c r="AK312" s="3">
        <v>40373</v>
      </c>
      <c r="AL312">
        <v>0</v>
      </c>
      <c r="AM312">
        <v>15</v>
      </c>
      <c r="AN312" s="4"/>
    </row>
  </sheetData>
  <sortState xmlns:xlrd2="http://schemas.microsoft.com/office/spreadsheetml/2017/richdata2" ref="A2:AN313">
    <sortCondition descending="1" ref="AK1:AK313"/>
  </sortState>
  <conditionalFormatting sqref="J1:J312">
    <cfRule type="top10" dxfId="0" priority="2" rank="10"/>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108DC-B668-48C1-9B11-4B4D51EFD9C7}">
  <dimension ref="G15:V32"/>
  <sheetViews>
    <sheetView showGridLines="0" showRowColHeaders="0" tabSelected="1" workbookViewId="0">
      <selection activeCell="M33" sqref="M33"/>
    </sheetView>
  </sheetViews>
  <sheetFormatPr defaultRowHeight="14.4" x14ac:dyDescent="0.3"/>
  <cols>
    <col min="1" max="16384" width="8.88671875" style="10"/>
  </cols>
  <sheetData>
    <row r="15" spans="22:22" x14ac:dyDescent="0.3">
      <c r="V15" s="9"/>
    </row>
    <row r="32" spans="7:7" x14ac:dyDescent="0.3">
      <c r="G32" s="10" t="s">
        <v>596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pivot1</vt:lpstr>
      <vt:lpstr>pivot2</vt:lpstr>
      <vt:lpstr>pivot3</vt:lpstr>
      <vt:lpstr>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BabatundeTosin</dc:creator>
  <cp:lastModifiedBy>Babatunde Tosin</cp:lastModifiedBy>
  <dcterms:created xsi:type="dcterms:W3CDTF">2023-05-31T09:52:54Z</dcterms:created>
  <dcterms:modified xsi:type="dcterms:W3CDTF">2024-10-11T21:57:15Z</dcterms:modified>
</cp:coreProperties>
</file>