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8CBE2CDF-8C8A-4960-91C4-13A6D5ECB9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co" sheetId="1" r:id="rId1"/>
    <sheet name="MU" sheetId="2" r:id="rId2"/>
    <sheet name="Wagons" sheetId="4" r:id="rId3"/>
    <sheet name="Coach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2" i="1" l="1"/>
  <c r="T52" i="1"/>
  <c r="S52" i="1"/>
  <c r="R52" i="1"/>
  <c r="Q52" i="1"/>
  <c r="T51" i="1"/>
  <c r="U51" i="1" s="1"/>
  <c r="R51" i="1"/>
  <c r="S51" i="1" s="1"/>
  <c r="Q46" i="1"/>
  <c r="Q47" i="1"/>
  <c r="Q48" i="1"/>
  <c r="Q49" i="1"/>
  <c r="Q50" i="1"/>
  <c r="Q51" i="1"/>
  <c r="Q41" i="1"/>
  <c r="V187" i="2"/>
  <c r="K187" i="2"/>
  <c r="Y187" i="2" s="1"/>
  <c r="Z187" i="2" s="1"/>
  <c r="V186" i="2"/>
  <c r="K186" i="2"/>
  <c r="Y186" i="2" s="1"/>
  <c r="Z186" i="2" s="1"/>
  <c r="V185" i="2"/>
  <c r="K185" i="2"/>
  <c r="Y185" i="2" s="1"/>
  <c r="Z185" i="2" s="1"/>
  <c r="V184" i="2"/>
  <c r="K184" i="2"/>
  <c r="Y184" i="2" s="1"/>
  <c r="Z184" i="2" s="1"/>
  <c r="V183" i="2"/>
  <c r="K183" i="2"/>
  <c r="W183" i="2" s="1"/>
  <c r="X183" i="2" s="1"/>
  <c r="V182" i="2"/>
  <c r="K182" i="2"/>
  <c r="W182" i="2" s="1"/>
  <c r="X182" i="2" s="1"/>
  <c r="V181" i="2"/>
  <c r="K181" i="2"/>
  <c r="Y181" i="2" s="1"/>
  <c r="Z181" i="2" s="1"/>
  <c r="V180" i="2"/>
  <c r="K180" i="2"/>
  <c r="W180" i="2" s="1"/>
  <c r="X180" i="2" s="1"/>
  <c r="V179" i="2"/>
  <c r="K179" i="2"/>
  <c r="Y179" i="2" s="1"/>
  <c r="Z179" i="2" s="1"/>
  <c r="V178" i="2"/>
  <c r="K178" i="2"/>
  <c r="Y178" i="2" s="1"/>
  <c r="Z178" i="2" s="1"/>
  <c r="V177" i="2"/>
  <c r="K177" i="2"/>
  <c r="Y177" i="2" s="1"/>
  <c r="Z177" i="2" s="1"/>
  <c r="V176" i="2"/>
  <c r="K176" i="2"/>
  <c r="Y176" i="2" s="1"/>
  <c r="Z176" i="2" s="1"/>
  <c r="V175" i="2"/>
  <c r="K175" i="2"/>
  <c r="W175" i="2" s="1"/>
  <c r="X175" i="2" s="1"/>
  <c r="V174" i="2"/>
  <c r="K174" i="2"/>
  <c r="Y174" i="2" s="1"/>
  <c r="Z174" i="2" s="1"/>
  <c r="V173" i="2"/>
  <c r="K173" i="2"/>
  <c r="Y173" i="2" s="1"/>
  <c r="Z173" i="2" s="1"/>
  <c r="V172" i="2"/>
  <c r="K172" i="2"/>
  <c r="Y172" i="2" s="1"/>
  <c r="Z172" i="2" s="1"/>
  <c r="V171" i="2"/>
  <c r="K171" i="2"/>
  <c r="Y171" i="2" s="1"/>
  <c r="Z171" i="2" s="1"/>
  <c r="V170" i="2"/>
  <c r="K170" i="2"/>
  <c r="Y170" i="2" s="1"/>
  <c r="Z170" i="2" s="1"/>
  <c r="V169" i="2"/>
  <c r="K169" i="2"/>
  <c r="Y169" i="2" s="1"/>
  <c r="Z169" i="2" s="1"/>
  <c r="V168" i="2"/>
  <c r="K168" i="2"/>
  <c r="Y168" i="2" s="1"/>
  <c r="Z168" i="2" s="1"/>
  <c r="V167" i="2"/>
  <c r="K167" i="2"/>
  <c r="Y167" i="2" s="1"/>
  <c r="Z167" i="2" s="1"/>
  <c r="V166" i="2"/>
  <c r="K166" i="2"/>
  <c r="Y166" i="2" s="1"/>
  <c r="Z166" i="2" s="1"/>
  <c r="V165" i="2"/>
  <c r="K165" i="2"/>
  <c r="Y165" i="2" s="1"/>
  <c r="Z165" i="2" s="1"/>
  <c r="V164" i="2"/>
  <c r="K164" i="2"/>
  <c r="W164" i="2" s="1"/>
  <c r="X164" i="2" s="1"/>
  <c r="V163" i="2"/>
  <c r="K163" i="2"/>
  <c r="Y163" i="2" s="1"/>
  <c r="Z163" i="2" s="1"/>
  <c r="V162" i="2"/>
  <c r="K162" i="2"/>
  <c r="Y162" i="2" s="1"/>
  <c r="Z162" i="2" s="1"/>
  <c r="V161" i="2"/>
  <c r="K161" i="2"/>
  <c r="Y161" i="2" s="1"/>
  <c r="Z161" i="2" s="1"/>
  <c r="V160" i="2"/>
  <c r="K160" i="2"/>
  <c r="W160" i="2" s="1"/>
  <c r="X160" i="2" s="1"/>
  <c r="V159" i="2"/>
  <c r="K159" i="2"/>
  <c r="Y159" i="2" s="1"/>
  <c r="Z159" i="2" s="1"/>
  <c r="V158" i="2"/>
  <c r="K158" i="2"/>
  <c r="Y158" i="2" s="1"/>
  <c r="Z158" i="2" s="1"/>
  <c r="V157" i="2"/>
  <c r="K157" i="2"/>
  <c r="Y157" i="2" s="1"/>
  <c r="Z157" i="2" s="1"/>
  <c r="V156" i="2"/>
  <c r="V155" i="2"/>
  <c r="V154" i="2"/>
  <c r="Y154" i="2"/>
  <c r="Z154" i="2" s="1"/>
  <c r="V153" i="2"/>
  <c r="W153" i="2"/>
  <c r="X153" i="2" s="1"/>
  <c r="Y153" i="2"/>
  <c r="Z153" i="2" s="1"/>
  <c r="V152" i="2"/>
  <c r="W152" i="2"/>
  <c r="X152" i="2" s="1"/>
  <c r="Y152" i="2"/>
  <c r="Z152" i="2" s="1"/>
  <c r="V151" i="2"/>
  <c r="V150" i="2"/>
  <c r="V149" i="2"/>
  <c r="V148" i="2"/>
  <c r="V147" i="2"/>
  <c r="V146" i="2"/>
  <c r="Y146" i="2"/>
  <c r="Z146" i="2" s="1"/>
  <c r="V145" i="2"/>
  <c r="Y145" i="2"/>
  <c r="Z145" i="2" s="1"/>
  <c r="V144" i="2"/>
  <c r="W144" i="2"/>
  <c r="X144" i="2" s="1"/>
  <c r="Y144" i="2"/>
  <c r="Z144" i="2" s="1"/>
  <c r="V143" i="2"/>
  <c r="W143" i="2"/>
  <c r="X143" i="2" s="1"/>
  <c r="Y143" i="2"/>
  <c r="Z143" i="2" s="1"/>
  <c r="K156" i="2"/>
  <c r="W156" i="2" s="1"/>
  <c r="X156" i="2" s="1"/>
  <c r="K155" i="2"/>
  <c r="W155" i="2" s="1"/>
  <c r="X155" i="2" s="1"/>
  <c r="K154" i="2"/>
  <c r="W154" i="2" s="1"/>
  <c r="X154" i="2" s="1"/>
  <c r="K153" i="2"/>
  <c r="K152" i="2"/>
  <c r="K151" i="2"/>
  <c r="W151" i="2" s="1"/>
  <c r="X151" i="2" s="1"/>
  <c r="K150" i="2"/>
  <c r="Y150" i="2" s="1"/>
  <c r="Z150" i="2" s="1"/>
  <c r="K149" i="2"/>
  <c r="Y149" i="2" s="1"/>
  <c r="Z149" i="2" s="1"/>
  <c r="K148" i="2"/>
  <c r="W148" i="2" s="1"/>
  <c r="X148" i="2" s="1"/>
  <c r="K147" i="2"/>
  <c r="W147" i="2" s="1"/>
  <c r="X147" i="2" s="1"/>
  <c r="K146" i="2"/>
  <c r="W146" i="2" s="1"/>
  <c r="X146" i="2" s="1"/>
  <c r="K145" i="2"/>
  <c r="W145" i="2" s="1"/>
  <c r="X145" i="2" s="1"/>
  <c r="K144" i="2"/>
  <c r="K143" i="2"/>
  <c r="W139" i="2"/>
  <c r="X139" i="2" s="1"/>
  <c r="Y139" i="2"/>
  <c r="Z139" i="2" s="1"/>
  <c r="W138" i="2"/>
  <c r="X138" i="2" s="1"/>
  <c r="Y138" i="2"/>
  <c r="Z138" i="2" s="1"/>
  <c r="W137" i="2"/>
  <c r="X137" i="2" s="1"/>
  <c r="Y137" i="2"/>
  <c r="Z137" i="2" s="1"/>
  <c r="W136" i="2"/>
  <c r="X136" i="2" s="1"/>
  <c r="Y136" i="2"/>
  <c r="Z136" i="2" s="1"/>
  <c r="W135" i="2"/>
  <c r="X135" i="2" s="1"/>
  <c r="Y135" i="2"/>
  <c r="Z135" i="2" s="1"/>
  <c r="V142" i="2"/>
  <c r="V141" i="2"/>
  <c r="V140" i="2"/>
  <c r="V139" i="2"/>
  <c r="V138" i="2"/>
  <c r="V137" i="2"/>
  <c r="V136" i="2"/>
  <c r="V135" i="2"/>
  <c r="V134" i="2"/>
  <c r="V133" i="2"/>
  <c r="V132" i="2"/>
  <c r="K142" i="2"/>
  <c r="W142" i="2" s="1"/>
  <c r="X142" i="2" s="1"/>
  <c r="K141" i="2"/>
  <c r="W141" i="2" s="1"/>
  <c r="X141" i="2" s="1"/>
  <c r="K140" i="2"/>
  <c r="W140" i="2" s="1"/>
  <c r="X140" i="2" s="1"/>
  <c r="K139" i="2"/>
  <c r="K138" i="2"/>
  <c r="K137" i="2"/>
  <c r="K136" i="2"/>
  <c r="K135" i="2"/>
  <c r="K134" i="2"/>
  <c r="W134" i="2" s="1"/>
  <c r="X134" i="2" s="1"/>
  <c r="K133" i="2"/>
  <c r="Y133" i="2" s="1"/>
  <c r="Z133" i="2" s="1"/>
  <c r="K132" i="2"/>
  <c r="Y132" i="2" s="1"/>
  <c r="Z132" i="2" s="1"/>
  <c r="V131" i="2"/>
  <c r="W131" i="2"/>
  <c r="X131" i="2" s="1"/>
  <c r="Y131" i="2"/>
  <c r="Z131" i="2"/>
  <c r="V130" i="2"/>
  <c r="W130" i="2"/>
  <c r="X130" i="2" s="1"/>
  <c r="Y130" i="2"/>
  <c r="Z130" i="2" s="1"/>
  <c r="V129" i="2"/>
  <c r="W129" i="2"/>
  <c r="X129" i="2" s="1"/>
  <c r="V128" i="2"/>
  <c r="V127" i="2"/>
  <c r="V126" i="2"/>
  <c r="V125" i="2"/>
  <c r="Y125" i="2"/>
  <c r="Z125" i="2" s="1"/>
  <c r="V124" i="2"/>
  <c r="W124" i="2"/>
  <c r="X124" i="2" s="1"/>
  <c r="Y124" i="2"/>
  <c r="Z124" i="2" s="1"/>
  <c r="V123" i="2"/>
  <c r="W123" i="2"/>
  <c r="X123" i="2" s="1"/>
  <c r="Y123" i="2"/>
  <c r="Z123" i="2" s="1"/>
  <c r="V122" i="2"/>
  <c r="V121" i="2"/>
  <c r="K131" i="2"/>
  <c r="K130" i="2"/>
  <c r="K129" i="2"/>
  <c r="Y129" i="2" s="1"/>
  <c r="Z129" i="2" s="1"/>
  <c r="K128" i="2"/>
  <c r="Y128" i="2" s="1"/>
  <c r="Z128" i="2" s="1"/>
  <c r="K127" i="2"/>
  <c r="W127" i="2" s="1"/>
  <c r="X127" i="2" s="1"/>
  <c r="K126" i="2"/>
  <c r="W126" i="2" s="1"/>
  <c r="X126" i="2" s="1"/>
  <c r="K125" i="2"/>
  <c r="W125" i="2" s="1"/>
  <c r="X125" i="2" s="1"/>
  <c r="K124" i="2"/>
  <c r="K123" i="2"/>
  <c r="K122" i="2"/>
  <c r="W122" i="2" s="1"/>
  <c r="X122" i="2" s="1"/>
  <c r="K121" i="2"/>
  <c r="W121" i="2" s="1"/>
  <c r="X121" i="2" s="1"/>
  <c r="V120" i="2"/>
  <c r="W120" i="2"/>
  <c r="X120" i="2"/>
  <c r="Y120" i="2"/>
  <c r="Z120" i="2" s="1"/>
  <c r="V119" i="2"/>
  <c r="V118" i="2"/>
  <c r="V117" i="2"/>
  <c r="V116" i="2"/>
  <c r="Y116" i="2"/>
  <c r="Z116" i="2" s="1"/>
  <c r="V115" i="2"/>
  <c r="W115" i="2"/>
  <c r="X115" i="2" s="1"/>
  <c r="Y115" i="2"/>
  <c r="Z115" i="2" s="1"/>
  <c r="V114" i="2"/>
  <c r="W114" i="2"/>
  <c r="X114" i="2" s="1"/>
  <c r="Y114" i="2"/>
  <c r="Z114" i="2" s="1"/>
  <c r="V113" i="2"/>
  <c r="V112" i="2"/>
  <c r="K120" i="2"/>
  <c r="K119" i="2"/>
  <c r="W119" i="2" s="1"/>
  <c r="X119" i="2" s="1"/>
  <c r="K118" i="2"/>
  <c r="W118" i="2" s="1"/>
  <c r="X118" i="2" s="1"/>
  <c r="K117" i="2"/>
  <c r="W117" i="2" s="1"/>
  <c r="X117" i="2" s="1"/>
  <c r="K116" i="2"/>
  <c r="W116" i="2" s="1"/>
  <c r="X116" i="2" s="1"/>
  <c r="K115" i="2"/>
  <c r="K114" i="2"/>
  <c r="K113" i="2"/>
  <c r="W113" i="2" s="1"/>
  <c r="X113" i="2" s="1"/>
  <c r="K112" i="2"/>
  <c r="W112" i="2" s="1"/>
  <c r="X112" i="2" s="1"/>
  <c r="U17" i="4"/>
  <c r="W17" i="4"/>
  <c r="T50" i="1"/>
  <c r="U50" i="1" s="1"/>
  <c r="R50" i="1"/>
  <c r="S50" i="1" s="1"/>
  <c r="U16" i="4"/>
  <c r="W16" i="4"/>
  <c r="U15" i="4"/>
  <c r="W15" i="4"/>
  <c r="W159" i="2" l="1"/>
  <c r="X159" i="2" s="1"/>
  <c r="W186" i="2"/>
  <c r="X186" i="2" s="1"/>
  <c r="Y147" i="2"/>
  <c r="Z147" i="2" s="1"/>
  <c r="Y148" i="2"/>
  <c r="Z148" i="2" s="1"/>
  <c r="Y117" i="2"/>
  <c r="Z117" i="2" s="1"/>
  <c r="Y126" i="2"/>
  <c r="Z126" i="2" s="1"/>
  <c r="Y112" i="2"/>
  <c r="Z112" i="2" s="1"/>
  <c r="Y118" i="2"/>
  <c r="Z118" i="2" s="1"/>
  <c r="Y127" i="2"/>
  <c r="Z127" i="2" s="1"/>
  <c r="Y141" i="2"/>
  <c r="Z141" i="2" s="1"/>
  <c r="Y156" i="2"/>
  <c r="Z156" i="2" s="1"/>
  <c r="Y164" i="2"/>
  <c r="Z164" i="2" s="1"/>
  <c r="W149" i="2"/>
  <c r="X149" i="2" s="1"/>
  <c r="Y121" i="2"/>
  <c r="Z121" i="2" s="1"/>
  <c r="W132" i="2"/>
  <c r="X132" i="2" s="1"/>
  <c r="Y142" i="2"/>
  <c r="Z142" i="2" s="1"/>
  <c r="W150" i="2"/>
  <c r="X150" i="2" s="1"/>
  <c r="Y113" i="2"/>
  <c r="Z113" i="2" s="1"/>
  <c r="Y119" i="2"/>
  <c r="Z119" i="2" s="1"/>
  <c r="W128" i="2"/>
  <c r="X128" i="2" s="1"/>
  <c r="W133" i="2"/>
  <c r="X133" i="2" s="1"/>
  <c r="Y151" i="2"/>
  <c r="Z151" i="2" s="1"/>
  <c r="Y155" i="2"/>
  <c r="Z155" i="2" s="1"/>
  <c r="W181" i="2"/>
  <c r="X181" i="2" s="1"/>
  <c r="Y140" i="2"/>
  <c r="Z140" i="2" s="1"/>
  <c r="Y122" i="2"/>
  <c r="Z122" i="2" s="1"/>
  <c r="Y134" i="2"/>
  <c r="Z134" i="2" s="1"/>
  <c r="W166" i="2"/>
  <c r="X166" i="2" s="1"/>
  <c r="W185" i="2"/>
  <c r="X185" i="2" s="1"/>
  <c r="W187" i="2"/>
  <c r="X187" i="2" s="1"/>
  <c r="W179" i="2"/>
  <c r="X179" i="2" s="1"/>
  <c r="Y182" i="2"/>
  <c r="Z182" i="2" s="1"/>
  <c r="Y183" i="2"/>
  <c r="Z183" i="2" s="1"/>
  <c r="Y180" i="2"/>
  <c r="Z180" i="2" s="1"/>
  <c r="W184" i="2"/>
  <c r="X184" i="2" s="1"/>
  <c r="Y175" i="2"/>
  <c r="Z175" i="2" s="1"/>
  <c r="W176" i="2"/>
  <c r="X176" i="2" s="1"/>
  <c r="W172" i="2"/>
  <c r="X172" i="2" s="1"/>
  <c r="W169" i="2"/>
  <c r="X169" i="2" s="1"/>
  <c r="W177" i="2"/>
  <c r="X177" i="2" s="1"/>
  <c r="W173" i="2"/>
  <c r="X173" i="2" s="1"/>
  <c r="W170" i="2"/>
  <c r="X170" i="2" s="1"/>
  <c r="W174" i="2"/>
  <c r="X174" i="2" s="1"/>
  <c r="W171" i="2"/>
  <c r="X171" i="2" s="1"/>
  <c r="W168" i="2"/>
  <c r="X168" i="2" s="1"/>
  <c r="W178" i="2"/>
  <c r="X178" i="2" s="1"/>
  <c r="W162" i="2"/>
  <c r="X162" i="2" s="1"/>
  <c r="W165" i="2"/>
  <c r="X165" i="2" s="1"/>
  <c r="W163" i="2"/>
  <c r="X163" i="2" s="1"/>
  <c r="W167" i="2"/>
  <c r="X167" i="2" s="1"/>
  <c r="W157" i="2"/>
  <c r="X157" i="2" s="1"/>
  <c r="Y160" i="2"/>
  <c r="Z160" i="2" s="1"/>
  <c r="W161" i="2"/>
  <c r="X161" i="2" s="1"/>
  <c r="W158" i="2"/>
  <c r="X158" i="2" s="1"/>
  <c r="Q63" i="3"/>
  <c r="R63" i="3" s="1"/>
  <c r="S63" i="3"/>
  <c r="T63" i="3" s="1"/>
  <c r="Q64" i="3"/>
  <c r="R64" i="3" s="1"/>
  <c r="S64" i="3"/>
  <c r="T64" i="3" s="1"/>
  <c r="Q65" i="3"/>
  <c r="R65" i="3" s="1"/>
  <c r="S65" i="3"/>
  <c r="T65" i="3" s="1"/>
  <c r="Q66" i="3"/>
  <c r="R66" i="3" s="1"/>
  <c r="S66" i="3"/>
  <c r="T66" i="3" s="1"/>
  <c r="Q67" i="3"/>
  <c r="R67" i="3" s="1"/>
  <c r="S67" i="3"/>
  <c r="T67" i="3" s="1"/>
  <c r="Q68" i="3"/>
  <c r="R68" i="3" s="1"/>
  <c r="S68" i="3"/>
  <c r="T68" i="3" s="1"/>
  <c r="Q69" i="3"/>
  <c r="R69" i="3" s="1"/>
  <c r="S69" i="3"/>
  <c r="T69" i="3" s="1"/>
  <c r="S62" i="3"/>
  <c r="T62" i="3" s="1"/>
  <c r="Q62" i="3"/>
  <c r="R62" i="3" s="1"/>
  <c r="Q61" i="3"/>
  <c r="R61" i="3" s="1"/>
  <c r="Q60" i="3"/>
  <c r="R60" i="3" s="1"/>
  <c r="S61" i="3"/>
  <c r="T61" i="3" s="1"/>
  <c r="S60" i="3"/>
  <c r="T60" i="3"/>
  <c r="U14" i="4" l="1"/>
  <c r="W14" i="4"/>
  <c r="U13" i="4"/>
  <c r="W13" i="4"/>
  <c r="V49" i="1"/>
  <c r="T49" i="1"/>
  <c r="U49" i="1" s="1"/>
  <c r="R49" i="1"/>
  <c r="S49" i="1" s="1"/>
  <c r="O49" i="1"/>
  <c r="V23" i="1"/>
  <c r="V24" i="1"/>
  <c r="V25" i="1"/>
  <c r="V26" i="1"/>
  <c r="V27" i="1"/>
  <c r="R21" i="1"/>
  <c r="S21" i="1" s="1"/>
  <c r="T21" i="1"/>
  <c r="U21" i="1"/>
  <c r="R22" i="1"/>
  <c r="S22" i="1" s="1"/>
  <c r="T22" i="1"/>
  <c r="U22" i="1"/>
  <c r="R23" i="1"/>
  <c r="S23" i="1" s="1"/>
  <c r="T23" i="1"/>
  <c r="U23" i="1" s="1"/>
  <c r="R24" i="1"/>
  <c r="S24" i="1" s="1"/>
  <c r="T24" i="1"/>
  <c r="U24" i="1"/>
  <c r="R25" i="1"/>
  <c r="S25" i="1" s="1"/>
  <c r="T25" i="1"/>
  <c r="U25" i="1" s="1"/>
  <c r="R26" i="1"/>
  <c r="S26" i="1" s="1"/>
  <c r="T26" i="1"/>
  <c r="U26" i="1"/>
  <c r="R27" i="1"/>
  <c r="S27" i="1" s="1"/>
  <c r="T27" i="1"/>
  <c r="U27" i="1" s="1"/>
  <c r="R28" i="1"/>
  <c r="S28" i="1" s="1"/>
  <c r="T28" i="1"/>
  <c r="U28" i="1" s="1"/>
  <c r="R29" i="1"/>
  <c r="S29" i="1" s="1"/>
  <c r="T29" i="1"/>
  <c r="U29" i="1" s="1"/>
  <c r="R30" i="1"/>
  <c r="S30" i="1" s="1"/>
  <c r="T30" i="1"/>
  <c r="U30" i="1" s="1"/>
  <c r="R31" i="1"/>
  <c r="S31" i="1"/>
  <c r="T31" i="1"/>
  <c r="U31" i="1" s="1"/>
  <c r="R32" i="1"/>
  <c r="S32" i="1" s="1"/>
  <c r="T32" i="1"/>
  <c r="U32" i="1" s="1"/>
  <c r="R33" i="1"/>
  <c r="S33" i="1" s="1"/>
  <c r="T33" i="1"/>
  <c r="U33" i="1" s="1"/>
  <c r="R34" i="1"/>
  <c r="S34" i="1" s="1"/>
  <c r="T34" i="1"/>
  <c r="U34" i="1" s="1"/>
  <c r="R35" i="1"/>
  <c r="S35" i="1" s="1"/>
  <c r="T35" i="1"/>
  <c r="U35" i="1" s="1"/>
  <c r="R36" i="1"/>
  <c r="S36" i="1" s="1"/>
  <c r="T36" i="1"/>
  <c r="U36" i="1" s="1"/>
  <c r="R37" i="1"/>
  <c r="S37" i="1" s="1"/>
  <c r="T37" i="1"/>
  <c r="U37" i="1" s="1"/>
  <c r="R38" i="1"/>
  <c r="S38" i="1" s="1"/>
  <c r="T38" i="1"/>
  <c r="U38" i="1"/>
  <c r="R39" i="1"/>
  <c r="S39" i="1" s="1"/>
  <c r="T39" i="1"/>
  <c r="U39" i="1" s="1"/>
  <c r="R40" i="1"/>
  <c r="S40" i="1"/>
  <c r="T40" i="1"/>
  <c r="U40" i="1" s="1"/>
  <c r="R41" i="1"/>
  <c r="S41" i="1" s="1"/>
  <c r="T41" i="1"/>
  <c r="U41" i="1" s="1"/>
  <c r="R42" i="1"/>
  <c r="S42" i="1"/>
  <c r="T42" i="1"/>
  <c r="U42" i="1" s="1"/>
  <c r="R43" i="1"/>
  <c r="S43" i="1"/>
  <c r="T43" i="1"/>
  <c r="U43" i="1" s="1"/>
  <c r="R44" i="1"/>
  <c r="S44" i="1"/>
  <c r="T44" i="1"/>
  <c r="U44" i="1" s="1"/>
  <c r="R45" i="1"/>
  <c r="S45" i="1" s="1"/>
  <c r="T45" i="1"/>
  <c r="U45" i="1" s="1"/>
  <c r="Q21" i="1"/>
  <c r="Q22" i="1"/>
  <c r="Q23" i="1"/>
  <c r="Q24" i="1"/>
  <c r="Q25" i="1"/>
  <c r="Q26" i="1"/>
  <c r="Q27" i="1"/>
  <c r="Q28" i="1"/>
  <c r="Q38" i="1"/>
  <c r="Q39" i="1"/>
  <c r="Q40" i="1"/>
  <c r="Q42" i="1"/>
  <c r="Q43" i="1"/>
  <c r="Q44" i="1"/>
  <c r="Q45" i="1"/>
  <c r="Q48" i="3"/>
  <c r="R48" i="3" s="1"/>
  <c r="S48" i="3"/>
  <c r="T48" i="3" s="1"/>
  <c r="Q49" i="3"/>
  <c r="R49" i="3" s="1"/>
  <c r="S49" i="3"/>
  <c r="T49" i="3"/>
  <c r="Q50" i="3"/>
  <c r="R50" i="3" s="1"/>
  <c r="S50" i="3"/>
  <c r="T50" i="3"/>
  <c r="Q51" i="3"/>
  <c r="R51" i="3" s="1"/>
  <c r="S51" i="3"/>
  <c r="T51" i="3" s="1"/>
  <c r="Q52" i="3"/>
  <c r="R52" i="3"/>
  <c r="S52" i="3"/>
  <c r="T52" i="3" s="1"/>
  <c r="Q53" i="3"/>
  <c r="R53" i="3" s="1"/>
  <c r="S53" i="3"/>
  <c r="T53" i="3" s="1"/>
  <c r="Q54" i="3"/>
  <c r="R54" i="3" s="1"/>
  <c r="S54" i="3"/>
  <c r="T54" i="3"/>
  <c r="Q55" i="3"/>
  <c r="R55" i="3" s="1"/>
  <c r="S55" i="3"/>
  <c r="T55" i="3" s="1"/>
  <c r="Q56" i="3"/>
  <c r="R56" i="3"/>
  <c r="S56" i="3"/>
  <c r="T56" i="3" s="1"/>
  <c r="Q57" i="3"/>
  <c r="R57" i="3"/>
  <c r="S57" i="3"/>
  <c r="T57" i="3" s="1"/>
  <c r="Q58" i="3"/>
  <c r="R58" i="3" s="1"/>
  <c r="S58" i="3"/>
  <c r="T58" i="3"/>
  <c r="Q59" i="3"/>
  <c r="R59" i="3"/>
  <c r="S59" i="3"/>
  <c r="T59" i="3" s="1"/>
  <c r="AC28" i="1"/>
  <c r="V28" i="1"/>
  <c r="W2" i="4" l="1"/>
  <c r="W3" i="4"/>
  <c r="W4" i="4"/>
  <c r="W5" i="4"/>
  <c r="W6" i="4"/>
  <c r="W7" i="4"/>
  <c r="W8" i="4"/>
  <c r="W9" i="4"/>
  <c r="W10" i="4"/>
  <c r="W11" i="4"/>
  <c r="W12" i="4"/>
  <c r="U12" i="4"/>
  <c r="Q47" i="3"/>
  <c r="R47" i="3" s="1"/>
  <c r="S47" i="3"/>
  <c r="T47" i="3" s="1"/>
  <c r="V111" i="2"/>
  <c r="V110" i="2"/>
  <c r="V109" i="2"/>
  <c r="V108" i="2"/>
  <c r="V107" i="2"/>
  <c r="V106" i="2"/>
  <c r="V105" i="2"/>
  <c r="V104" i="2"/>
  <c r="V103" i="2"/>
  <c r="V102" i="2"/>
  <c r="V101" i="2"/>
  <c r="K111" i="2"/>
  <c r="W111" i="2" s="1"/>
  <c r="X111" i="2" s="1"/>
  <c r="K110" i="2"/>
  <c r="Y110" i="2" s="1"/>
  <c r="Z110" i="2" s="1"/>
  <c r="K109" i="2"/>
  <c r="W109" i="2" s="1"/>
  <c r="X109" i="2" s="1"/>
  <c r="K108" i="2"/>
  <c r="Y108" i="2" s="1"/>
  <c r="Z108" i="2" s="1"/>
  <c r="K107" i="2"/>
  <c r="W107" i="2" s="1"/>
  <c r="X107" i="2" s="1"/>
  <c r="K106" i="2"/>
  <c r="W106" i="2" s="1"/>
  <c r="X106" i="2" s="1"/>
  <c r="K105" i="2"/>
  <c r="W105" i="2" s="1"/>
  <c r="X105" i="2" s="1"/>
  <c r="K104" i="2"/>
  <c r="W104" i="2" s="1"/>
  <c r="X104" i="2" s="1"/>
  <c r="K103" i="2"/>
  <c r="Y103" i="2" s="1"/>
  <c r="Z103" i="2" s="1"/>
  <c r="K102" i="2"/>
  <c r="W102" i="2" s="1"/>
  <c r="X102" i="2" s="1"/>
  <c r="K101" i="2"/>
  <c r="W101" i="2" s="1"/>
  <c r="X101" i="2" s="1"/>
  <c r="V100" i="2"/>
  <c r="V99" i="2"/>
  <c r="V98" i="2"/>
  <c r="V97" i="2"/>
  <c r="V96" i="2"/>
  <c r="V95" i="2"/>
  <c r="V94" i="2"/>
  <c r="V93" i="2"/>
  <c r="V92" i="2"/>
  <c r="V91" i="2"/>
  <c r="Y91" i="2"/>
  <c r="Z91" i="2" s="1"/>
  <c r="V90" i="2"/>
  <c r="Y90" i="2"/>
  <c r="Z90" i="2" s="1"/>
  <c r="K100" i="2"/>
  <c r="W100" i="2" s="1"/>
  <c r="X100" i="2" s="1"/>
  <c r="K99" i="2"/>
  <c r="W99" i="2" s="1"/>
  <c r="X99" i="2" s="1"/>
  <c r="K98" i="2"/>
  <c r="W98" i="2" s="1"/>
  <c r="X98" i="2" s="1"/>
  <c r="K97" i="2"/>
  <c r="Y97" i="2" s="1"/>
  <c r="Z97" i="2" s="1"/>
  <c r="K96" i="2"/>
  <c r="W96" i="2" s="1"/>
  <c r="X96" i="2" s="1"/>
  <c r="K95" i="2"/>
  <c r="Y95" i="2" s="1"/>
  <c r="Z95" i="2" s="1"/>
  <c r="K94" i="2"/>
  <c r="W94" i="2" s="1"/>
  <c r="X94" i="2" s="1"/>
  <c r="K93" i="2"/>
  <c r="W93" i="2" s="1"/>
  <c r="X93" i="2" s="1"/>
  <c r="K92" i="2"/>
  <c r="Y92" i="2" s="1"/>
  <c r="Z92" i="2" s="1"/>
  <c r="K91" i="2"/>
  <c r="W91" i="2" s="1"/>
  <c r="X91" i="2" s="1"/>
  <c r="K90" i="2"/>
  <c r="W90" i="2" s="1"/>
  <c r="X90" i="2" s="1"/>
  <c r="V81" i="2"/>
  <c r="V82" i="2"/>
  <c r="V83" i="2"/>
  <c r="V84" i="2"/>
  <c r="V85" i="2"/>
  <c r="V86" i="2"/>
  <c r="V87" i="2"/>
  <c r="V88" i="2"/>
  <c r="V89" i="2"/>
  <c r="V80" i="2"/>
  <c r="V79" i="2"/>
  <c r="K89" i="2"/>
  <c r="W89" i="2" s="1"/>
  <c r="X89" i="2" s="1"/>
  <c r="K88" i="2"/>
  <c r="W88" i="2" s="1"/>
  <c r="X88" i="2" s="1"/>
  <c r="K87" i="2"/>
  <c r="W87" i="2" s="1"/>
  <c r="X87" i="2" s="1"/>
  <c r="K86" i="2"/>
  <c r="W86" i="2" s="1"/>
  <c r="X86" i="2" s="1"/>
  <c r="K85" i="2"/>
  <c r="W85" i="2" s="1"/>
  <c r="X85" i="2" s="1"/>
  <c r="K84" i="2"/>
  <c r="Y84" i="2" s="1"/>
  <c r="Z84" i="2" s="1"/>
  <c r="K83" i="2"/>
  <c r="W83" i="2" s="1"/>
  <c r="X83" i="2" s="1"/>
  <c r="K82" i="2"/>
  <c r="W82" i="2" s="1"/>
  <c r="X82" i="2" s="1"/>
  <c r="K81" i="2"/>
  <c r="W81" i="2" s="1"/>
  <c r="X81" i="2" s="1"/>
  <c r="K80" i="2"/>
  <c r="W80" i="2" s="1"/>
  <c r="X80" i="2" s="1"/>
  <c r="K79" i="2"/>
  <c r="W79" i="2" s="1"/>
  <c r="X79" i="2" s="1"/>
  <c r="Q46" i="3"/>
  <c r="R46" i="3" s="1"/>
  <c r="S46" i="3"/>
  <c r="T46" i="3" s="1"/>
  <c r="Q45" i="3"/>
  <c r="R45" i="3" s="1"/>
  <c r="S45" i="3"/>
  <c r="T45" i="3" s="1"/>
  <c r="V78" i="2"/>
  <c r="V77" i="2"/>
  <c r="K78" i="2"/>
  <c r="Y78" i="2" s="1"/>
  <c r="Z78" i="2" s="1"/>
  <c r="K77" i="2"/>
  <c r="Y77" i="2" s="1"/>
  <c r="Z77" i="2" s="1"/>
  <c r="V76" i="2"/>
  <c r="V75" i="2"/>
  <c r="V74" i="2"/>
  <c r="V73" i="2"/>
  <c r="W73" i="2"/>
  <c r="X73" i="2" s="1"/>
  <c r="Y73" i="2"/>
  <c r="Z73" i="2" s="1"/>
  <c r="K76" i="2"/>
  <c r="W76" i="2" s="1"/>
  <c r="X76" i="2" s="1"/>
  <c r="K75" i="2"/>
  <c r="W75" i="2" s="1"/>
  <c r="X75" i="2" s="1"/>
  <c r="K74" i="2"/>
  <c r="W74" i="2" s="1"/>
  <c r="X74" i="2" s="1"/>
  <c r="K73" i="2"/>
  <c r="V72" i="2"/>
  <c r="V71" i="2"/>
  <c r="V70" i="2"/>
  <c r="V69" i="2"/>
  <c r="Y69" i="2"/>
  <c r="Z69" i="2" s="1"/>
  <c r="V68" i="2"/>
  <c r="V67" i="2"/>
  <c r="V66" i="2"/>
  <c r="V65" i="2"/>
  <c r="V64" i="2"/>
  <c r="Y64" i="2"/>
  <c r="Z64" i="2" s="1"/>
  <c r="V63" i="2"/>
  <c r="V62" i="2"/>
  <c r="K72" i="2"/>
  <c r="Y72" i="2" s="1"/>
  <c r="Z72" i="2" s="1"/>
  <c r="K71" i="2"/>
  <c r="W71" i="2" s="1"/>
  <c r="X71" i="2" s="1"/>
  <c r="K70" i="2"/>
  <c r="W70" i="2" s="1"/>
  <c r="X70" i="2" s="1"/>
  <c r="K69" i="2"/>
  <c r="W69" i="2" s="1"/>
  <c r="X69" i="2" s="1"/>
  <c r="K68" i="2"/>
  <c r="W68" i="2" s="1"/>
  <c r="X68" i="2" s="1"/>
  <c r="K67" i="2"/>
  <c r="W67" i="2" s="1"/>
  <c r="X67" i="2" s="1"/>
  <c r="K66" i="2"/>
  <c r="W66" i="2" s="1"/>
  <c r="X66" i="2" s="1"/>
  <c r="K65" i="2"/>
  <c r="W65" i="2" s="1"/>
  <c r="X65" i="2" s="1"/>
  <c r="K64" i="2"/>
  <c r="W64" i="2" s="1"/>
  <c r="X64" i="2" s="1"/>
  <c r="K63" i="2"/>
  <c r="W63" i="2" s="1"/>
  <c r="X63" i="2" s="1"/>
  <c r="K62" i="2"/>
  <c r="W62" i="2" s="1"/>
  <c r="X62" i="2" s="1"/>
  <c r="V61" i="2"/>
  <c r="V60" i="2"/>
  <c r="V59" i="2"/>
  <c r="V58" i="2"/>
  <c r="V57" i="2"/>
  <c r="V56" i="2"/>
  <c r="K61" i="2"/>
  <c r="W61" i="2" s="1"/>
  <c r="X61" i="2" s="1"/>
  <c r="K60" i="2"/>
  <c r="Y60" i="2" s="1"/>
  <c r="Z60" i="2" s="1"/>
  <c r="K59" i="2"/>
  <c r="W59" i="2" s="1"/>
  <c r="X59" i="2" s="1"/>
  <c r="K58" i="2"/>
  <c r="W58" i="2" s="1"/>
  <c r="X58" i="2" s="1"/>
  <c r="K57" i="2"/>
  <c r="Y57" i="2" s="1"/>
  <c r="Z57" i="2" s="1"/>
  <c r="K56" i="2"/>
  <c r="W56" i="2" s="1"/>
  <c r="X56" i="2" s="1"/>
  <c r="V46" i="2"/>
  <c r="V47" i="2"/>
  <c r="V48" i="2"/>
  <c r="V49" i="2"/>
  <c r="V50" i="2"/>
  <c r="V51" i="2"/>
  <c r="V52" i="2"/>
  <c r="V53" i="2"/>
  <c r="V54" i="2"/>
  <c r="V55" i="2"/>
  <c r="V45" i="2"/>
  <c r="K55" i="2"/>
  <c r="W55" i="2" s="1"/>
  <c r="X55" i="2" s="1"/>
  <c r="K54" i="2"/>
  <c r="W54" i="2" s="1"/>
  <c r="X54" i="2" s="1"/>
  <c r="K53" i="2"/>
  <c r="Y53" i="2" s="1"/>
  <c r="Z53" i="2" s="1"/>
  <c r="K52" i="2"/>
  <c r="W52" i="2" s="1"/>
  <c r="X52" i="2" s="1"/>
  <c r="K51" i="2"/>
  <c r="W51" i="2" s="1"/>
  <c r="X51" i="2" s="1"/>
  <c r="K50" i="2"/>
  <c r="W50" i="2" s="1"/>
  <c r="X50" i="2" s="1"/>
  <c r="K49" i="2"/>
  <c r="Y49" i="2" s="1"/>
  <c r="Z49" i="2" s="1"/>
  <c r="K48" i="2"/>
  <c r="W48" i="2" s="1"/>
  <c r="X48" i="2" s="1"/>
  <c r="K47" i="2"/>
  <c r="W47" i="2" s="1"/>
  <c r="X47" i="2" s="1"/>
  <c r="K46" i="2"/>
  <c r="W46" i="2" s="1"/>
  <c r="X46" i="2" s="1"/>
  <c r="K45" i="2"/>
  <c r="W45" i="2" s="1"/>
  <c r="X45" i="2" s="1"/>
  <c r="V34" i="2"/>
  <c r="V35" i="2"/>
  <c r="V36" i="2"/>
  <c r="V37" i="2"/>
  <c r="V38" i="2"/>
  <c r="V39" i="2"/>
  <c r="V40" i="2"/>
  <c r="V41" i="2"/>
  <c r="V42" i="2"/>
  <c r="V43" i="2"/>
  <c r="V44" i="2"/>
  <c r="K44" i="2"/>
  <c r="W44" i="2" s="1"/>
  <c r="X44" i="2" s="1"/>
  <c r="K43" i="2"/>
  <c r="W43" i="2" s="1"/>
  <c r="X43" i="2" s="1"/>
  <c r="K42" i="2"/>
  <c r="W42" i="2" s="1"/>
  <c r="X42" i="2" s="1"/>
  <c r="K41" i="2"/>
  <c r="W41" i="2" s="1"/>
  <c r="X41" i="2" s="1"/>
  <c r="K40" i="2"/>
  <c r="W40" i="2" s="1"/>
  <c r="X40" i="2" s="1"/>
  <c r="K39" i="2"/>
  <c r="Y39" i="2" s="1"/>
  <c r="Z39" i="2" s="1"/>
  <c r="K38" i="2"/>
  <c r="W38" i="2" s="1"/>
  <c r="X38" i="2" s="1"/>
  <c r="K37" i="2"/>
  <c r="Y37" i="2" s="1"/>
  <c r="Z37" i="2" s="1"/>
  <c r="K36" i="2"/>
  <c r="W36" i="2" s="1"/>
  <c r="X36" i="2" s="1"/>
  <c r="K35" i="2"/>
  <c r="W35" i="2" s="1"/>
  <c r="X35" i="2" s="1"/>
  <c r="K34" i="2"/>
  <c r="W34" i="2" s="1"/>
  <c r="X34" i="2" s="1"/>
  <c r="K2" i="2"/>
  <c r="W2" i="2" s="1"/>
  <c r="X2" i="2" s="1"/>
  <c r="K3" i="2"/>
  <c r="W3" i="2" s="1"/>
  <c r="X3" i="2" s="1"/>
  <c r="K4" i="2"/>
  <c r="Y4" i="2" s="1"/>
  <c r="Z4" i="2" s="1"/>
  <c r="K5" i="2"/>
  <c r="W5" i="2" s="1"/>
  <c r="X5" i="2" s="1"/>
  <c r="K6" i="2"/>
  <c r="W6" i="2" s="1"/>
  <c r="X6" i="2" s="1"/>
  <c r="K7" i="2"/>
  <c r="W7" i="2" s="1"/>
  <c r="X7" i="2" s="1"/>
  <c r="K8" i="2"/>
  <c r="W8" i="2" s="1"/>
  <c r="X8" i="2" s="1"/>
  <c r="K9" i="2"/>
  <c r="W9" i="2" s="1"/>
  <c r="X9" i="2" s="1"/>
  <c r="K10" i="2"/>
  <c r="W10" i="2" s="1"/>
  <c r="X10" i="2" s="1"/>
  <c r="K11" i="2"/>
  <c r="W11" i="2" s="1"/>
  <c r="X11" i="2" s="1"/>
  <c r="K13" i="2"/>
  <c r="W13" i="2" s="1"/>
  <c r="X13" i="2" s="1"/>
  <c r="K14" i="2"/>
  <c r="W14" i="2" s="1"/>
  <c r="X14" i="2" s="1"/>
  <c r="K15" i="2"/>
  <c r="Y15" i="2" s="1"/>
  <c r="Z15" i="2" s="1"/>
  <c r="K16" i="2"/>
  <c r="Y16" i="2" s="1"/>
  <c r="Z16" i="2" s="1"/>
  <c r="K17" i="2"/>
  <c r="W17" i="2" s="1"/>
  <c r="X17" i="2" s="1"/>
  <c r="K18" i="2"/>
  <c r="W18" i="2" s="1"/>
  <c r="X18" i="2" s="1"/>
  <c r="K19" i="2"/>
  <c r="W19" i="2" s="1"/>
  <c r="X19" i="2" s="1"/>
  <c r="K20" i="2"/>
  <c r="W20" i="2" s="1"/>
  <c r="X20" i="2" s="1"/>
  <c r="K21" i="2"/>
  <c r="Y21" i="2" s="1"/>
  <c r="Z21" i="2" s="1"/>
  <c r="K22" i="2"/>
  <c r="Y22" i="2" s="1"/>
  <c r="Z22" i="2" s="1"/>
  <c r="K23" i="2"/>
  <c r="W23" i="2" s="1"/>
  <c r="X23" i="2" s="1"/>
  <c r="K24" i="2"/>
  <c r="W24" i="2" s="1"/>
  <c r="X24" i="2" s="1"/>
  <c r="K25" i="2"/>
  <c r="Y25" i="2" s="1"/>
  <c r="Z25" i="2" s="1"/>
  <c r="K26" i="2"/>
  <c r="W26" i="2" s="1"/>
  <c r="X26" i="2" s="1"/>
  <c r="K27" i="2"/>
  <c r="Y27" i="2" s="1"/>
  <c r="Z27" i="2" s="1"/>
  <c r="K28" i="2"/>
  <c r="W28" i="2" s="1"/>
  <c r="X28" i="2" s="1"/>
  <c r="K29" i="2"/>
  <c r="W29" i="2" s="1"/>
  <c r="X29" i="2" s="1"/>
  <c r="K30" i="2"/>
  <c r="W30" i="2" s="1"/>
  <c r="X30" i="2" s="1"/>
  <c r="K31" i="2"/>
  <c r="W31" i="2" s="1"/>
  <c r="X31" i="2" s="1"/>
  <c r="K32" i="2"/>
  <c r="Y32" i="2" s="1"/>
  <c r="Z32" i="2" s="1"/>
  <c r="K33" i="2"/>
  <c r="W33" i="2" s="1"/>
  <c r="X33" i="2" s="1"/>
  <c r="K12" i="2"/>
  <c r="Y12" i="2" s="1"/>
  <c r="Z12" i="2" s="1"/>
  <c r="U11" i="4"/>
  <c r="U10" i="4"/>
  <c r="U9" i="4"/>
  <c r="U8" i="4"/>
  <c r="O18" i="1"/>
  <c r="Q18" i="1" s="1"/>
  <c r="R18" i="1"/>
  <c r="S18" i="1" s="1"/>
  <c r="T18" i="1"/>
  <c r="U18" i="1" s="1"/>
  <c r="V18" i="1"/>
  <c r="O14" i="1"/>
  <c r="Q14" i="1" s="1"/>
  <c r="R14" i="1"/>
  <c r="S14" i="1" s="1"/>
  <c r="T14" i="1"/>
  <c r="U14" i="1" s="1"/>
  <c r="V14" i="1"/>
  <c r="Q24" i="3"/>
  <c r="R24" i="3" s="1"/>
  <c r="S24" i="3"/>
  <c r="T24" i="3" s="1"/>
  <c r="Q20" i="3"/>
  <c r="R20" i="3" s="1"/>
  <c r="S20" i="3"/>
  <c r="T20" i="3" s="1"/>
  <c r="Q21" i="3"/>
  <c r="R21" i="3" s="1"/>
  <c r="S21" i="3"/>
  <c r="T21" i="3" s="1"/>
  <c r="Q22" i="3"/>
  <c r="R22" i="3" s="1"/>
  <c r="S22" i="3"/>
  <c r="T22" i="3" s="1"/>
  <c r="Q23" i="3"/>
  <c r="R23" i="3" s="1"/>
  <c r="S23" i="3"/>
  <c r="T23" i="3" s="1"/>
  <c r="Q37" i="3"/>
  <c r="R37" i="3" s="1"/>
  <c r="S37" i="3"/>
  <c r="T37" i="3" s="1"/>
  <c r="Q36" i="3"/>
  <c r="R36" i="3" s="1"/>
  <c r="S36" i="3"/>
  <c r="T36" i="3" s="1"/>
  <c r="S35" i="3"/>
  <c r="T35" i="3" s="1"/>
  <c r="Q35" i="3"/>
  <c r="R35" i="3" s="1"/>
  <c r="S34" i="3"/>
  <c r="T34" i="3" s="1"/>
  <c r="Q34" i="3"/>
  <c r="R34" i="3" s="1"/>
  <c r="U7" i="4"/>
  <c r="O10" i="1"/>
  <c r="Q10" i="1" s="1"/>
  <c r="O11" i="1"/>
  <c r="Q11" i="1" s="1"/>
  <c r="O12" i="1"/>
  <c r="Q12" i="1" s="1"/>
  <c r="R10" i="1"/>
  <c r="S10" i="1" s="1"/>
  <c r="T10" i="1"/>
  <c r="U10" i="1" s="1"/>
  <c r="V10" i="1"/>
  <c r="R11" i="1"/>
  <c r="S11" i="1" s="1"/>
  <c r="T11" i="1"/>
  <c r="U11" i="1" s="1"/>
  <c r="V11" i="1"/>
  <c r="R12" i="1"/>
  <c r="S12" i="1" s="1"/>
  <c r="T12" i="1"/>
  <c r="U12" i="1" s="1"/>
  <c r="V12" i="1"/>
  <c r="Q32" i="3"/>
  <c r="R32" i="3" s="1"/>
  <c r="S32" i="3"/>
  <c r="T32" i="3" s="1"/>
  <c r="Q33" i="3"/>
  <c r="R33" i="3" s="1"/>
  <c r="S33" i="3"/>
  <c r="T33" i="3" s="1"/>
  <c r="Q18" i="3"/>
  <c r="R18" i="3" s="1"/>
  <c r="S18" i="3"/>
  <c r="T18" i="3" s="1"/>
  <c r="Q19" i="3"/>
  <c r="R19" i="3" s="1"/>
  <c r="S19" i="3"/>
  <c r="T19" i="3" s="1"/>
  <c r="U6" i="4"/>
  <c r="V3" i="2"/>
  <c r="U5" i="4"/>
  <c r="U4" i="4"/>
  <c r="Q13" i="3"/>
  <c r="R13" i="3" s="1"/>
  <c r="S13" i="3"/>
  <c r="T13" i="3" s="1"/>
  <c r="Q10" i="3"/>
  <c r="R10" i="3" s="1"/>
  <c r="S10" i="3"/>
  <c r="T10" i="3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3" i="1"/>
  <c r="U13" i="1" s="1"/>
  <c r="T15" i="1"/>
  <c r="U15" i="1" s="1"/>
  <c r="T16" i="1"/>
  <c r="U16" i="1" s="1"/>
  <c r="T17" i="1"/>
  <c r="U17" i="1" s="1"/>
  <c r="T19" i="1"/>
  <c r="U19" i="1" s="1"/>
  <c r="T20" i="1"/>
  <c r="U20" i="1" s="1"/>
  <c r="V33" i="2"/>
  <c r="V32" i="2"/>
  <c r="V31" i="2"/>
  <c r="V30" i="2"/>
  <c r="V29" i="2"/>
  <c r="V23" i="2"/>
  <c r="V28" i="2"/>
  <c r="V27" i="2"/>
  <c r="V26" i="2"/>
  <c r="V25" i="2"/>
  <c r="V24" i="2"/>
  <c r="AC20" i="1"/>
  <c r="V20" i="1"/>
  <c r="R20" i="1"/>
  <c r="S20" i="1" s="1"/>
  <c r="O20" i="1"/>
  <c r="Q20" i="1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3" i="4"/>
  <c r="U2" i="4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1" i="3"/>
  <c r="T11" i="3" s="1"/>
  <c r="S12" i="3"/>
  <c r="T12" i="3" s="1"/>
  <c r="S14" i="3"/>
  <c r="T14" i="3" s="1"/>
  <c r="S15" i="3"/>
  <c r="T15" i="3" s="1"/>
  <c r="S16" i="3"/>
  <c r="T16" i="3" s="1"/>
  <c r="S17" i="3"/>
  <c r="T17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2" i="3"/>
  <c r="T2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2" i="3"/>
  <c r="R2" i="3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3" i="1"/>
  <c r="S13" i="1" s="1"/>
  <c r="R15" i="1"/>
  <c r="S15" i="1" s="1"/>
  <c r="R16" i="1"/>
  <c r="S16" i="1" s="1"/>
  <c r="R17" i="1"/>
  <c r="S17" i="1" s="1"/>
  <c r="R19" i="1"/>
  <c r="S19" i="1" s="1"/>
  <c r="R2" i="1"/>
  <c r="S2" i="1" s="1"/>
  <c r="V2" i="2"/>
  <c r="AC9" i="1"/>
  <c r="V9" i="1"/>
  <c r="O9" i="1"/>
  <c r="Q9" i="1" s="1"/>
  <c r="V3" i="1"/>
  <c r="V4" i="1"/>
  <c r="V5" i="1"/>
  <c r="V6" i="1"/>
  <c r="V7" i="1"/>
  <c r="V8" i="1"/>
  <c r="V13" i="1"/>
  <c r="V15" i="1"/>
  <c r="V16" i="1"/>
  <c r="V17" i="1"/>
  <c r="V19" i="1"/>
  <c r="V29" i="1"/>
  <c r="V30" i="1"/>
  <c r="V31" i="1"/>
  <c r="V32" i="1"/>
  <c r="V33" i="1"/>
  <c r="V34" i="1"/>
  <c r="V35" i="1"/>
  <c r="V36" i="1"/>
  <c r="V37" i="1"/>
  <c r="V2" i="1"/>
  <c r="AC3" i="1"/>
  <c r="AC4" i="1"/>
  <c r="AC5" i="1"/>
  <c r="AC6" i="1"/>
  <c r="AC7" i="1"/>
  <c r="AC8" i="1"/>
  <c r="AC13" i="1"/>
  <c r="AC15" i="1"/>
  <c r="AC16" i="1"/>
  <c r="AC17" i="1"/>
  <c r="AC19" i="1"/>
  <c r="AC29" i="1"/>
  <c r="AC30" i="1"/>
  <c r="AC31" i="1"/>
  <c r="AC32" i="1"/>
  <c r="AC33" i="1"/>
  <c r="AC34" i="1"/>
  <c r="AC35" i="1"/>
  <c r="AC36" i="1"/>
  <c r="AC37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13" i="1"/>
  <c r="Q13" i="1" s="1"/>
  <c r="O15" i="1"/>
  <c r="Q15" i="1" s="1"/>
  <c r="O16" i="1"/>
  <c r="Q16" i="1" s="1"/>
  <c r="O17" i="1"/>
  <c r="Q17" i="1" s="1"/>
  <c r="O19" i="1"/>
  <c r="Q19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AC2" i="1"/>
  <c r="W60" i="2" l="1"/>
  <c r="X60" i="2" s="1"/>
  <c r="Y101" i="2"/>
  <c r="Z101" i="2" s="1"/>
  <c r="Y58" i="2"/>
  <c r="Z58" i="2" s="1"/>
  <c r="Y102" i="2"/>
  <c r="Z102" i="2" s="1"/>
  <c r="W49" i="2"/>
  <c r="X49" i="2" s="1"/>
  <c r="Y82" i="2"/>
  <c r="Z82" i="2" s="1"/>
  <c r="Y55" i="2"/>
  <c r="Z55" i="2" s="1"/>
  <c r="Y47" i="2"/>
  <c r="Z47" i="2" s="1"/>
  <c r="Y98" i="2"/>
  <c r="Z98" i="2" s="1"/>
  <c r="W53" i="2"/>
  <c r="X53" i="2" s="1"/>
  <c r="Y100" i="2"/>
  <c r="Z100" i="2" s="1"/>
  <c r="Y74" i="2"/>
  <c r="Z74" i="2" s="1"/>
  <c r="Y75" i="2"/>
  <c r="Z75" i="2" s="1"/>
  <c r="Y44" i="2"/>
  <c r="Z44" i="2" s="1"/>
  <c r="Y41" i="2"/>
  <c r="Z41" i="2" s="1"/>
  <c r="W108" i="2"/>
  <c r="X108" i="2" s="1"/>
  <c r="W72" i="2"/>
  <c r="X72" i="2" s="1"/>
  <c r="W95" i="2"/>
  <c r="X95" i="2" s="1"/>
  <c r="Y59" i="2"/>
  <c r="Z59" i="2" s="1"/>
  <c r="W78" i="2"/>
  <c r="X78" i="2" s="1"/>
  <c r="W84" i="2"/>
  <c r="X84" i="2" s="1"/>
  <c r="Y45" i="2"/>
  <c r="Z45" i="2" s="1"/>
  <c r="Y83" i="2"/>
  <c r="Z83" i="2" s="1"/>
  <c r="Y46" i="2"/>
  <c r="Z46" i="2" s="1"/>
  <c r="Y42" i="2"/>
  <c r="Z42" i="2" s="1"/>
  <c r="Y38" i="2"/>
  <c r="Z38" i="2" s="1"/>
  <c r="Y48" i="2"/>
  <c r="Z48" i="2" s="1"/>
  <c r="Y81" i="2"/>
  <c r="Z81" i="2" s="1"/>
  <c r="Y61" i="2"/>
  <c r="Z61" i="2" s="1"/>
  <c r="Y70" i="2"/>
  <c r="Z70" i="2" s="1"/>
  <c r="W92" i="2"/>
  <c r="X92" i="2" s="1"/>
  <c r="W37" i="2"/>
  <c r="X37" i="2" s="1"/>
  <c r="W57" i="2"/>
  <c r="X57" i="2" s="1"/>
  <c r="Y34" i="2"/>
  <c r="Z34" i="2" s="1"/>
  <c r="W77" i="2"/>
  <c r="X77" i="2" s="1"/>
  <c r="Y88" i="2"/>
  <c r="Z88" i="2" s="1"/>
  <c r="Y109" i="2"/>
  <c r="Z109" i="2" s="1"/>
  <c r="Y65" i="2"/>
  <c r="Z65" i="2" s="1"/>
  <c r="W97" i="2"/>
  <c r="X97" i="2" s="1"/>
  <c r="W110" i="2"/>
  <c r="X110" i="2" s="1"/>
  <c r="W39" i="2"/>
  <c r="X39" i="2" s="1"/>
  <c r="W103" i="2"/>
  <c r="X103" i="2" s="1"/>
  <c r="Y54" i="2"/>
  <c r="Z54" i="2" s="1"/>
  <c r="Y93" i="2"/>
  <c r="Z93" i="2" s="1"/>
  <c r="Y104" i="2"/>
  <c r="Z104" i="2" s="1"/>
  <c r="Y89" i="2"/>
  <c r="Z89" i="2" s="1"/>
  <c r="Y36" i="2"/>
  <c r="Z36" i="2" s="1"/>
  <c r="Y79" i="2"/>
  <c r="Z79" i="2" s="1"/>
  <c r="Y94" i="2"/>
  <c r="Z94" i="2" s="1"/>
  <c r="Y99" i="2"/>
  <c r="Z99" i="2" s="1"/>
  <c r="Y105" i="2"/>
  <c r="Z105" i="2" s="1"/>
  <c r="Y43" i="2"/>
  <c r="Z43" i="2" s="1"/>
  <c r="Y35" i="2"/>
  <c r="Z35" i="2" s="1"/>
  <c r="Y66" i="2"/>
  <c r="Z66" i="2" s="1"/>
  <c r="Y71" i="2"/>
  <c r="Z71" i="2" s="1"/>
  <c r="Y80" i="2"/>
  <c r="Z80" i="2" s="1"/>
  <c r="Y87" i="2"/>
  <c r="Z87" i="2" s="1"/>
  <c r="Y106" i="2"/>
  <c r="Z106" i="2" s="1"/>
  <c r="Y67" i="2"/>
  <c r="Z67" i="2" s="1"/>
  <c r="Y76" i="2"/>
  <c r="Z76" i="2" s="1"/>
  <c r="Y51" i="2"/>
  <c r="Z51" i="2" s="1"/>
  <c r="Y62" i="2"/>
  <c r="Z62" i="2" s="1"/>
  <c r="Y86" i="2"/>
  <c r="Z86" i="2" s="1"/>
  <c r="Y56" i="2"/>
  <c r="Z56" i="2" s="1"/>
  <c r="Y96" i="2"/>
  <c r="Z96" i="2" s="1"/>
  <c r="Y107" i="2"/>
  <c r="Z107" i="2" s="1"/>
  <c r="Y40" i="2"/>
  <c r="Z40" i="2" s="1"/>
  <c r="Y85" i="2"/>
  <c r="Z85" i="2" s="1"/>
  <c r="Y111" i="2"/>
  <c r="Z111" i="2" s="1"/>
  <c r="Y52" i="2"/>
  <c r="Z52" i="2" s="1"/>
  <c r="Y63" i="2"/>
  <c r="Z63" i="2" s="1"/>
  <c r="Y68" i="2"/>
  <c r="Z68" i="2" s="1"/>
  <c r="Y50" i="2"/>
  <c r="Z50" i="2" s="1"/>
  <c r="Y2" i="2"/>
  <c r="Z2" i="2" s="1"/>
  <c r="Y26" i="2"/>
  <c r="Z26" i="2" s="1"/>
  <c r="Y3" i="2"/>
  <c r="Z3" i="2" s="1"/>
  <c r="Y9" i="2"/>
  <c r="Z9" i="2" s="1"/>
  <c r="Y7" i="2"/>
  <c r="Z7" i="2" s="1"/>
  <c r="Y6" i="2"/>
  <c r="Z6" i="2" s="1"/>
  <c r="Y11" i="2"/>
  <c r="Z11" i="2" s="1"/>
  <c r="Y10" i="2"/>
  <c r="Z10" i="2" s="1"/>
  <c r="Y8" i="2"/>
  <c r="Z8" i="2" s="1"/>
  <c r="Y30" i="2"/>
  <c r="Z30" i="2" s="1"/>
  <c r="Y23" i="2"/>
  <c r="Z23" i="2" s="1"/>
  <c r="W21" i="2"/>
  <c r="X21" i="2" s="1"/>
  <c r="Y24" i="2"/>
  <c r="Z24" i="2" s="1"/>
  <c r="W22" i="2"/>
  <c r="X22" i="2" s="1"/>
  <c r="Y20" i="2"/>
  <c r="Z20" i="2" s="1"/>
  <c r="W25" i="2"/>
  <c r="X25" i="2" s="1"/>
  <c r="W16" i="2"/>
  <c r="X16" i="2" s="1"/>
  <c r="Y33" i="2"/>
  <c r="Z33" i="2" s="1"/>
  <c r="Y19" i="2"/>
  <c r="Z19" i="2" s="1"/>
  <c r="Y5" i="2"/>
  <c r="Z5" i="2" s="1"/>
  <c r="W15" i="2"/>
  <c r="X15" i="2" s="1"/>
  <c r="W27" i="2"/>
  <c r="X27" i="2" s="1"/>
  <c r="Y18" i="2"/>
  <c r="Z18" i="2" s="1"/>
  <c r="Y31" i="2"/>
  <c r="Z31" i="2" s="1"/>
  <c r="Y17" i="2"/>
  <c r="Z17" i="2" s="1"/>
  <c r="W4" i="2"/>
  <c r="X4" i="2" s="1"/>
  <c r="W12" i="2"/>
  <c r="X12" i="2" s="1"/>
  <c r="Y29" i="2"/>
  <c r="Z29" i="2" s="1"/>
  <c r="Y28" i="2"/>
  <c r="Z28" i="2" s="1"/>
  <c r="Y14" i="2"/>
  <c r="Z14" i="2" s="1"/>
  <c r="Y13" i="2"/>
  <c r="Z13" i="2" s="1"/>
  <c r="W32" i="2"/>
  <c r="X32" i="2" s="1"/>
</calcChain>
</file>

<file path=xl/sharedStrings.xml><?xml version="1.0" encoding="utf-8"?>
<sst xmlns="http://schemas.openxmlformats.org/spreadsheetml/2006/main" count="1061" uniqueCount="428">
  <si>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</si>
  <si>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</si>
  <si>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</si>
  <si>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</si>
  <si>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</si>
  <si>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</si>
  <si>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</si>
  <si>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</si>
  <si>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</si>
  <si>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</si>
  <si>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</si>
  <si>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</si>
  <si>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</si>
  <si>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</si>
  <si>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</si>
  <si>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</si>
  <si>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</si>
  <si>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</si>
  <si>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</si>
  <si>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</si>
  <si>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</si>
  <si>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</si>
  <si>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</si>
  <si>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</si>
  <si>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</si>
  <si>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</si>
  <si>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</si>
  <si>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</si>
  <si>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</si>
  <si>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</si>
  <si>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</si>
  <si>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</si>
  <si>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</si>
  <si>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</si>
  <si>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</si>
  <si>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</si>
  <si>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</si>
  <si>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</si>
  <si>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</si>
  <si>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</si>
  <si>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</si>
  <si>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</si>
  <si>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</si>
  <si>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</si>
  <si>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</si>
  <si>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</si>
  <si>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</si>
  <si>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</si>
  <si>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</si>
  <si>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</si>
  <si>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</si>
  <si>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</si>
  <si>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</si>
  <si>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</si>
  <si>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</si>
  <si>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</si>
  <si>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</si>
  <si>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</si>
  <si>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</si>
  <si>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</si>
  <si>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</si>
  <si>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</si>
  <si>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</si>
  <si>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</si>
  <si>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</si>
  <si>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</si>
  <si>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</si>
  <si>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</si>
  <si>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</si>
  <si>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</si>
  <si>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</si>
  <si>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</si>
  <si>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</si>
  <si>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</si>
  <si>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</si>
  <si>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</si>
  <si>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</si>
  <si>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</si>
  <si>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</si>
  <si>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</si>
  <si>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</si>
  <si>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</si>
  <si>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</si>
  <si>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</si>
  <si>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</si>
  <si>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</si>
  <si>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</si>
  <si>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</si>
  <si>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</si>
  <si>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</si>
  <si>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</si>
  <si>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</si>
  <si>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</si>
  <si>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</si>
  <si>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</si>
  <si>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</si>
  <si>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</si>
  <si>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</si>
  <si>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</si>
  <si>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</si>
  <si>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</si>
  <si>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</si>
  <si>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</si>
  <si>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</si>
  <si>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</si>
  <si>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</si>
  <si>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</si>
  <si>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</si>
  <si>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</si>
  <si>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</si>
  <si>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</si>
  <si>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</si>
  <si>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</si>
  <si>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</si>
  <si>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</si>
  <si>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</si>
  <si>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</si>
  <si>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</si>
  <si>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</si>
  <si>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</si>
  <si>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</si>
  <si>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</si>
  <si>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</si>
  <si>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</si>
  <si>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</si>
  <si>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</si>
  <si>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</si>
  <si>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</si>
  <si>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</si>
  <si>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</si>
  <si>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</si>
  <si>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</si>
  <si>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</si>
  <si>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</si>
  <si>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</si>
  <si>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</si>
  <si>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</si>
  <si>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</si>
  <si>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</si>
  <si>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</si>
  <si>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</si>
  <si>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</si>
  <si>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</si>
  <si>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</si>
  <si>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</si>
  <si>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</si>
  <si>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</si>
  <si>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</si>
  <si>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</si>
  <si>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</si>
  <si>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</si>
  <si>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</si>
  <si>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</si>
  <si>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</si>
  <si>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</si>
  <si>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</si>
  <si>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</si>
  <si>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</si>
  <si>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</si>
  <si>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</si>
  <si>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</si>
  <si>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</si>
  <si>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</si>
  <si>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</si>
  <si>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</si>
  <si>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</si>
  <si>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</si>
  <si>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</si>
  <si>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</si>
  <si>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</si>
  <si>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</si>
  <si>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</si>
  <si>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</si>
  <si>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</si>
  <si>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</si>
  <si>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</si>
  <si>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</si>
  <si>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</si>
  <si>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</si>
  <si>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</si>
  <si>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</si>
  <si>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</si>
  <si>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</si>
  <si>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</si>
  <si>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</si>
  <si>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</si>
  <si>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</si>
  <si>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</si>
  <si>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</si>
  <si>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</si>
  <si>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</si>
  <si>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</si>
  <si>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</si>
  <si>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</si>
  <si>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</si>
  <si>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</si>
  <si>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</si>
  <si>
    <t>HXD1</t>
    <phoneticPr fontId="2" type="noConversion"/>
  </si>
  <si>
    <t>hxd1</t>
    <phoneticPr fontId="2" type="noConversion"/>
  </si>
  <si>
    <t>df4d0000</t>
    <phoneticPr fontId="2" type="noConversion"/>
  </si>
  <si>
    <t>DF4D-0000</t>
    <phoneticPr fontId="2" type="noConversion"/>
  </si>
  <si>
    <t>DF4D-3000</t>
    <phoneticPr fontId="2" type="noConversion"/>
  </si>
  <si>
    <t>DF4D-4000</t>
    <phoneticPr fontId="2" type="noConversion"/>
  </si>
  <si>
    <t>df4d3000</t>
    <phoneticPr fontId="2" type="noConversion"/>
  </si>
  <si>
    <t>df4d4000</t>
    <phoneticPr fontId="2" type="noConversion"/>
  </si>
  <si>
    <t>NX17</t>
    <phoneticPr fontId="2" type="noConversion"/>
  </si>
  <si>
    <t>nx17</t>
    <phoneticPr fontId="2" type="noConversion"/>
  </si>
  <si>
    <t>SYZ25BLD</t>
    <phoneticPr fontId="2" type="noConversion"/>
  </si>
  <si>
    <t>SRZ25BLD</t>
    <phoneticPr fontId="2" type="noConversion"/>
  </si>
  <si>
    <t>srz25bld</t>
    <phoneticPr fontId="2" type="noConversion"/>
  </si>
  <si>
    <t>syz25bld</t>
    <phoneticPr fontId="2" type="noConversion"/>
  </si>
  <si>
    <t>syz25kld</t>
    <phoneticPr fontId="2" type="noConversion"/>
  </si>
  <si>
    <t>srz25kld</t>
    <phoneticPr fontId="2" type="noConversion"/>
  </si>
  <si>
    <t>SRZ25KLD</t>
    <phoneticPr fontId="2" type="noConversion"/>
  </si>
  <si>
    <t>SYZ25KLD</t>
    <phoneticPr fontId="2" type="noConversion"/>
  </si>
  <si>
    <t>SYZ25BHD</t>
    <phoneticPr fontId="2" type="noConversion"/>
  </si>
  <si>
    <t>SRZ25BHD</t>
    <phoneticPr fontId="2" type="noConversion"/>
  </si>
  <si>
    <t>srz25bhd</t>
    <phoneticPr fontId="2" type="noConversion"/>
  </si>
  <si>
    <t>syz25bhd</t>
    <phoneticPr fontId="2" type="noConversion"/>
  </si>
  <si>
    <t>SYW25BHD</t>
    <phoneticPr fontId="2" type="noConversion"/>
  </si>
  <si>
    <t>syw25bhd</t>
    <phoneticPr fontId="2" type="noConversion"/>
  </si>
  <si>
    <t>SRW25BHD</t>
    <phoneticPr fontId="2" type="noConversion"/>
  </si>
  <si>
    <t>srw25bhd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</si>
  <si>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</si>
  <si>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</si>
  <si>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</si>
  <si>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</si>
  <si>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</si>
  <si>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</si>
  <si>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</si>
  <si>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</si>
  <si>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SCA25KHD</t>
    <phoneticPr fontId="2" type="noConversion"/>
  </si>
  <si>
    <t>sca25khd</t>
    <phoneticPr fontId="2" type="noConversion"/>
  </si>
  <si>
    <t>df5kz</t>
    <phoneticPr fontId="2" type="noConversion"/>
  </si>
  <si>
    <t>DF5-KZ</t>
    <phoneticPr fontId="2" type="noConversion"/>
  </si>
  <si>
    <t>NJ2</t>
    <phoneticPr fontId="2" type="noConversion"/>
  </si>
  <si>
    <t>nj2</t>
    <phoneticPr fontId="2" type="noConversion"/>
  </si>
  <si>
    <t>N60</t>
    <phoneticPr fontId="2" type="noConversion"/>
  </si>
  <si>
    <t>n60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</si>
  <si>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</si>
  <si>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</si>
  <si>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</si>
  <si>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</si>
  <si>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</si>
  <si>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</si>
  <si>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hp</t>
    <phoneticPr fontId="2" type="noConversion"/>
  </si>
  <si>
    <t>kw</t>
    <phoneticPr fontId="2" type="noConversion"/>
  </si>
  <si>
    <t>CRH2A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</si>
  <si>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</si>
  <si>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</si>
  <si>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</si>
  <si>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</si>
  <si>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</si>
  <si>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CRH2C</t>
    <phoneticPr fontId="2" type="noConversion"/>
  </si>
  <si>
    <t>CR200J-B</t>
    <phoneticPr fontId="2" type="noConversion"/>
  </si>
  <si>
    <t>CRH3A</t>
    <phoneticPr fontId="2" type="noConversion"/>
  </si>
  <si>
    <t>NDJ3</t>
    <phoneticPr fontId="2" type="noConversion"/>
  </si>
  <si>
    <t>DJJ1</t>
    <phoneticPr fontId="2" type="noConversion"/>
  </si>
  <si>
    <t>SS4G</t>
  </si>
  <si>
    <t>ss4g</t>
  </si>
  <si>
    <t>Electric</t>
  </si>
  <si>
    <t>inf</t>
  </si>
  <si>
    <t>wuwu</t>
  </si>
  <si>
    <t>SS5</t>
  </si>
  <si>
    <t>ss5</t>
  </si>
  <si>
    <t>SS6</t>
  </si>
  <si>
    <t>ss6</t>
  </si>
  <si>
    <t>SS6B</t>
  </si>
  <si>
    <t>ss6b</t>
  </si>
  <si>
    <t>SS7</t>
  </si>
  <si>
    <t>ss7</t>
  </si>
  <si>
    <t>EMB190</t>
  </si>
  <si>
    <t>SS7B</t>
  </si>
  <si>
    <t>ss7b</t>
  </si>
  <si>
    <t>SS7C</t>
  </si>
  <si>
    <t>ss7c</t>
  </si>
  <si>
    <t>机供</t>
  </si>
  <si>
    <t>SS7E</t>
  </si>
  <si>
    <t>ss7e</t>
  </si>
  <si>
    <t>XL25B</t>
    <phoneticPr fontId="2" type="noConversion"/>
  </si>
  <si>
    <t>xl25b</t>
    <phoneticPr fontId="2" type="noConversion"/>
  </si>
  <si>
    <t>KD25T</t>
    <phoneticPr fontId="2" type="noConversion"/>
  </si>
  <si>
    <t>kd25t</t>
    <phoneticPr fontId="2" type="noConversion"/>
  </si>
  <si>
    <t>inf</t>
    <phoneticPr fontId="2" type="noConversion"/>
  </si>
  <si>
    <t>CRH380B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</si>
  <si>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</si>
  <si>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</si>
  <si>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</si>
  <si>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</si>
  <si>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</si>
  <si>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CRH3C</t>
    <phoneticPr fontId="2" type="noConversion"/>
  </si>
  <si>
    <t>CRH1A</t>
    <phoneticPr fontId="2" type="noConversion"/>
  </si>
  <si>
    <t>XL22</t>
    <phoneticPr fontId="2" type="noConversion"/>
  </si>
  <si>
    <t>xl22</t>
    <phoneticPr fontId="2" type="noConversion"/>
  </si>
  <si>
    <t>JSQ5</t>
    <phoneticPr fontId="2" type="noConversion"/>
  </si>
  <si>
    <t>jsq5</t>
    <phoneticPr fontId="2" type="noConversion"/>
  </si>
  <si>
    <t>RZ225Z</t>
  </si>
  <si>
    <t>rz225z</t>
  </si>
  <si>
    <t>CC_PASSENGERS</t>
  </si>
  <si>
    <t>RZ125Z</t>
  </si>
  <si>
    <t>rz125z</t>
  </si>
  <si>
    <t>RZT25Z</t>
  </si>
  <si>
    <t>rzt25z</t>
  </si>
  <si>
    <t>CA25Z</t>
  </si>
  <si>
    <t>ca25z</t>
  </si>
  <si>
    <t>KD25Z</t>
  </si>
  <si>
    <t>kd25z</t>
  </si>
  <si>
    <t>RZXL25Z</t>
  </si>
  <si>
    <t>rzxl25z</t>
  </si>
  <si>
    <t>CC_MAIL</t>
  </si>
  <si>
    <t>SRZ225Z</t>
  </si>
  <si>
    <t>srz225z</t>
  </si>
  <si>
    <t>SRZ125Z</t>
  </si>
  <si>
    <t>srz125z</t>
  </si>
  <si>
    <t>SCA25Z</t>
  </si>
  <si>
    <t>sca25z</t>
  </si>
  <si>
    <t>SRZXL25Z</t>
  </si>
  <si>
    <t>srzxl25z</t>
  </si>
  <si>
    <t>Xizi Livery by wuwu
Guangzhou Livery by Haiyan
Beijing Livery by DF43110</t>
    <phoneticPr fontId="2" type="noConversion"/>
  </si>
  <si>
    <t>DF4BK</t>
  </si>
  <si>
    <t>df4bk</t>
  </si>
  <si>
    <t>DF4B (Dongfeng 4 Diesel Locomotive, Passenger Version)</t>
  </si>
  <si>
    <t>Diesel</t>
  </si>
  <si>
    <t>model: Mikhail; alternative livery: DF43110</t>
  </si>
  <si>
    <t>DF4BH</t>
  </si>
  <si>
    <t>df4bh</t>
  </si>
  <si>
    <t>DF4B (Dongfeng 4 Diesel Locomotive, Freight Version)</t>
  </si>
  <si>
    <t>DF7G</t>
  </si>
  <si>
    <t>df7g</t>
  </si>
  <si>
    <t>DF7G (Dongfeng 7G Diesel Locomotive)</t>
  </si>
  <si>
    <t>model: EMB190</t>
  </si>
  <si>
    <t>DF7G-5000</t>
  </si>
  <si>
    <t>df7g5000</t>
  </si>
  <si>
    <t>DF7G-8000</t>
  </si>
  <si>
    <t>df7g8000</t>
  </si>
  <si>
    <t>DFH7</t>
  </si>
  <si>
    <t>dfh7</t>
  </si>
  <si>
    <t>mikhail</t>
  </si>
  <si>
    <t>DFH7B</t>
  </si>
  <si>
    <t>dfh7b</t>
  </si>
  <si>
    <t>HXN5B</t>
    <phoneticPr fontId="2" type="noConversion"/>
  </si>
  <si>
    <t>hxn5b</t>
    <phoneticPr fontId="2" type="noConversion"/>
  </si>
  <si>
    <t>inf</t>
    <phoneticPr fontId="2" type="noConversion"/>
  </si>
  <si>
    <t>wuwu</t>
    <phoneticPr fontId="2" type="noConversion"/>
  </si>
  <si>
    <t>EMB190</t>
    <phoneticPr fontId="2" type="noConversion"/>
  </si>
  <si>
    <t>SYW25</t>
    <phoneticPr fontId="2" type="noConversion"/>
  </si>
  <si>
    <t>SRW25</t>
    <phoneticPr fontId="2" type="noConversion"/>
  </si>
  <si>
    <t>syw25</t>
    <phoneticPr fontId="2" type="noConversion"/>
  </si>
  <si>
    <t>srw25</t>
    <phoneticPr fontId="2" type="noConversion"/>
  </si>
  <si>
    <t>wuwu</t>
    <phoneticPr fontId="2" type="noConversion"/>
  </si>
  <si>
    <t>wuwu</t>
    <phoneticPr fontId="2" type="noConversion"/>
  </si>
  <si>
    <t>DF4DF</t>
  </si>
  <si>
    <t>DF4D with Locomotive Power Supply</t>
  </si>
  <si>
    <t>DF4C</t>
  </si>
  <si>
    <t>DF4C(Dongfeng 4C/Dongfeng4 4000series Diesel Locomotive)</t>
  </si>
  <si>
    <t>DF8B</t>
  </si>
  <si>
    <t>DF8B(Dongfeng 8B Diesel Locomotive)</t>
  </si>
  <si>
    <t>original:EMB190 baorixile:DF43110</t>
    <phoneticPr fontId="2" type="noConversion"/>
  </si>
  <si>
    <t>DF43110</t>
    <phoneticPr fontId="2" type="noConversion"/>
  </si>
  <si>
    <t>DF4D-7000</t>
    <phoneticPr fontId="2" type="noConversion"/>
  </si>
  <si>
    <t>df4d7000</t>
    <phoneticPr fontId="2" type="noConversion"/>
  </si>
  <si>
    <t>df4df</t>
    <phoneticPr fontId="2" type="noConversion"/>
  </si>
  <si>
    <t>df4c</t>
    <phoneticPr fontId="2" type="noConversion"/>
  </si>
  <si>
    <t>df8b</t>
    <phoneticPr fontId="2" type="noConversion"/>
  </si>
  <si>
    <t>alternative livery:DF4D3110</t>
    <phoneticPr fontId="2" type="noConversion"/>
  </si>
  <si>
    <t>DF4B3110</t>
    <phoneticPr fontId="2" type="noConversion"/>
  </si>
  <si>
    <t>JSQ6</t>
    <phoneticPr fontId="2" type="noConversion"/>
  </si>
  <si>
    <t>jsq6</t>
    <phoneticPr fontId="2" type="noConversion"/>
  </si>
  <si>
    <t>B6</t>
    <phoneticPr fontId="2" type="noConversion"/>
  </si>
  <si>
    <t>b6</t>
    <phoneticPr fontId="2" type="noConversion"/>
  </si>
  <si>
    <t>RW19K</t>
    <phoneticPr fontId="2" type="noConversion"/>
  </si>
  <si>
    <t>RW19T</t>
    <phoneticPr fontId="2" type="noConversion"/>
  </si>
  <si>
    <t>rw19k</t>
    <phoneticPr fontId="2" type="noConversion"/>
  </si>
  <si>
    <t>rw19t</t>
    <phoneticPr fontId="2" type="noConversion"/>
  </si>
  <si>
    <t>haiyan</t>
    <phoneticPr fontId="2" type="noConversion"/>
  </si>
  <si>
    <t>UZ22</t>
    <phoneticPr fontId="2" type="noConversion"/>
  </si>
  <si>
    <t>uz22</t>
    <phoneticPr fontId="2" type="noConversion"/>
  </si>
  <si>
    <t>CC_MAIL, GOOD</t>
    <phoneticPr fontId="2" type="noConversion"/>
  </si>
  <si>
    <t>yz22aircon</t>
    <phoneticPr fontId="2" type="noConversion"/>
  </si>
  <si>
    <t>YZ22AIRCON</t>
    <phoneticPr fontId="2" type="noConversion"/>
  </si>
  <si>
    <t>RZ22AIRCON</t>
    <phoneticPr fontId="2" type="noConversion"/>
  </si>
  <si>
    <t>rz22aircon</t>
    <phoneticPr fontId="2" type="noConversion"/>
  </si>
  <si>
    <t>YW22AIRCON</t>
    <phoneticPr fontId="2" type="noConversion"/>
  </si>
  <si>
    <t>yw22aircon</t>
    <phoneticPr fontId="2" type="noConversion"/>
  </si>
  <si>
    <t>RW22AIRCON</t>
    <phoneticPr fontId="2" type="noConversion"/>
  </si>
  <si>
    <t>rw22aircon</t>
    <phoneticPr fontId="2" type="noConversion"/>
  </si>
  <si>
    <t>TZ</t>
    <phoneticPr fontId="2" type="noConversion"/>
  </si>
  <si>
    <t>tz</t>
    <phoneticPr fontId="2" type="noConversion"/>
  </si>
  <si>
    <t>CA23AIRCON</t>
    <phoneticPr fontId="2" type="noConversion"/>
  </si>
  <si>
    <t>ca23aircon</t>
    <phoneticPr fontId="2" type="noConversion"/>
  </si>
  <si>
    <t>ca23</t>
    <phoneticPr fontId="2" type="noConversion"/>
  </si>
  <si>
    <t>CA23</t>
    <phoneticPr fontId="2" type="noConversion"/>
  </si>
  <si>
    <t>B22</t>
    <phoneticPr fontId="2" type="noConversion"/>
  </si>
  <si>
    <t>b22</t>
    <phoneticPr fontId="2" type="noConversion"/>
  </si>
  <si>
    <t>SS3B</t>
    <phoneticPr fontId="2" type="noConversion"/>
  </si>
  <si>
    <t>ss3b</t>
    <phoneticPr fontId="2" type="noConversion"/>
  </si>
  <si>
    <t>Sunjuzhensun</t>
    <phoneticPr fontId="2" type="noConversion"/>
  </si>
  <si>
    <t>L70</t>
    <phoneticPr fontId="2" type="noConversion"/>
  </si>
  <si>
    <t>l70</t>
    <phoneticPr fontId="2" type="noConversion"/>
  </si>
  <si>
    <t>NX70A</t>
    <phoneticPr fontId="2" type="noConversion"/>
  </si>
  <si>
    <t>nx70a</t>
    <phoneticPr fontId="2" type="noConversion"/>
  </si>
  <si>
    <t>CRH1E</t>
    <phoneticPr fontId="2" type="noConversion"/>
  </si>
  <si>
    <t>wr</t>
    <phoneticPr fontId="2" type="noConversion"/>
  </si>
  <si>
    <t>*28</t>
    <phoneticPr fontId="2" type="noConversion"/>
  </si>
  <si>
    <t>*12</t>
    <phoneticPr fontId="2" type="noConversion"/>
  </si>
  <si>
    <t>CRH2G</t>
    <phoneticPr fontId="2" type="noConversion"/>
  </si>
  <si>
    <t>CRH380CL</t>
    <phoneticPr fontId="2" type="noConversion"/>
  </si>
  <si>
    <t>*16</t>
    <phoneticPr fontId="2" type="noConversion"/>
  </si>
  <si>
    <t>*20</t>
    <phoneticPr fontId="2" type="noConversion"/>
  </si>
  <si>
    <t>*15</t>
    <phoneticPr fontId="2" type="noConversion"/>
  </si>
  <si>
    <t>*38</t>
    <phoneticPr fontId="2" type="noConversion"/>
  </si>
  <si>
    <t>*52</t>
    <phoneticPr fontId="2" type="noConversion"/>
  </si>
  <si>
    <t>CRH6A3</t>
    <phoneticPr fontId="2" type="noConversion"/>
  </si>
  <si>
    <t>CRH6A2</t>
    <phoneticPr fontId="2" type="noConversion"/>
  </si>
  <si>
    <t>CRH6A-A</t>
    <phoneticPr fontId="2" type="noConversion"/>
  </si>
  <si>
    <t>CRH6F</t>
    <phoneticPr fontId="2" type="noConversion"/>
  </si>
  <si>
    <t>prototype guangshen guangzhu tianfu tianfu-green zhengjiao zhuji zhusanjiao-blue zhusanjiao-orange</t>
    <phoneticPr fontId="2" type="noConversion"/>
  </si>
  <si>
    <t>4-car section only</t>
    <phoneticPr fontId="2" type="noConversion"/>
  </si>
  <si>
    <t>jingtong jinshan</t>
    <phoneticPr fontId="2" type="noConversion"/>
  </si>
  <si>
    <t>guangqing guangzhu tianfu tianfu-green</t>
    <phoneticPr fontId="2" type="noConversion"/>
  </si>
  <si>
    <t>foshan jinshan xiaoyong</t>
    <phoneticPr fontId="2" type="noConversion"/>
  </si>
  <si>
    <t>CR400AF</t>
    <phoneticPr fontId="2" type="noConversion"/>
  </si>
  <si>
    <t>CR200J-C</t>
    <phoneticPr fontId="2" type="noConversion"/>
  </si>
  <si>
    <t>CRH380A</t>
    <phoneticPr fontId="2" type="noConversion"/>
  </si>
  <si>
    <t>DF</t>
    <phoneticPr fontId="2" type="noConversion"/>
  </si>
  <si>
    <t>6Y2</t>
    <phoneticPr fontId="2" type="noConversion"/>
  </si>
  <si>
    <t>Babel</t>
    <phoneticPr fontId="2" type="noConversion"/>
  </si>
  <si>
    <t>Qipaoxian,Babel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</si>
</sst>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D1" workbookViewId="0">
      <pane ySplit="1" topLeftCell="A20" activePane="bottomLeft" state="frozen"/>
      <selection pane="bottomLeft" activeCell="AE54" sqref="AE54"/>
    </sheetView>
  </sheetViews>
  <sheetFormatPr defaultRowHeight="14" x14ac:dyDescent="0.3"/>
  <cols>
    <col min="1" max="1" width="10.5" bestFit="1" customWidth="1"/>
    <col min="26" max="28" width="8.58203125" style="1"/>
    <col min="29" max="30" width="8.58203125" style="2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3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20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3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37" si="1">M3-N3</f>
        <v>0</v>
      </c>
      <c r="Q3">
        <f t="shared" ref="Q3:Q52" si="2">O3*P3*9.8</f>
        <v>0</v>
      </c>
      <c r="R3">
        <f t="shared" ref="R3:R20" si="3">MEDIAN(255, ROUND((M3/10+SQRT(K3)/20+SQRT(L3)+P3+20-J3), 0), 0)</f>
        <v>20</v>
      </c>
      <c r="S3">
        <f t="shared" ref="S3:S20" si="4">R3*50000/16</f>
        <v>62500</v>
      </c>
      <c r="T3" t="e">
        <f t="shared" si="0"/>
        <v>#DIV/0!</v>
      </c>
      <c r="U3" t="e">
        <f t="shared" ref="U3:U19" si="5">IF(E3="Steam", T3*350/16*12, IF(E3="Diesel", T3*325/16*12,  T3*300/16*12))</f>
        <v>#DIV/0!</v>
      </c>
      <c r="V3">
        <f t="shared" ref="V3:V37" si="6">W3+X3+Y3</f>
        <v>0</v>
      </c>
      <c r="AC3" s="2" t="e">
        <f t="shared" ref="AC3:AC37" si="7">AVERAGE(Z3:AB3)</f>
        <v>#DIV/0!</v>
      </c>
    </row>
    <row r="4" spans="1:31" x14ac:dyDescent="0.3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3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3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3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3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3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3">
      <c r="A10" t="s">
        <v>200</v>
      </c>
      <c r="B10" t="s">
        <v>199</v>
      </c>
      <c r="E10" t="s">
        <v>51</v>
      </c>
      <c r="F10">
        <v>1997</v>
      </c>
      <c r="G10">
        <v>30</v>
      </c>
      <c r="H10">
        <v>50</v>
      </c>
      <c r="I10">
        <v>35</v>
      </c>
      <c r="J10">
        <v>14</v>
      </c>
      <c r="K10">
        <v>145</v>
      </c>
      <c r="L10">
        <v>4000</v>
      </c>
      <c r="M10">
        <v>138</v>
      </c>
      <c r="O10">
        <f t="shared" si="1"/>
        <v>138</v>
      </c>
      <c r="P10">
        <v>0.224</v>
      </c>
      <c r="Q10">
        <f t="shared" ref="Q10:Q12" si="10">O10*P10*9.8</f>
        <v>302.93760000000003</v>
      </c>
      <c r="R10">
        <f t="shared" ref="R10:R12" si="11">MEDIAN(255, ROUND((M10/10+SQRT(K10)/20+SQRT(L10)+P10+20-J10), 0), 0)</f>
        <v>84</v>
      </c>
      <c r="S10">
        <f t="shared" ref="S10:S12" si="12">R10*50000/16</f>
        <v>262500</v>
      </c>
      <c r="T10">
        <f t="shared" ref="T10:T12" si="13">MEDIAN(0, 255, ROUND(SQRT(K10)/100+SQRT(L10)+P10+40/J10-2,0))</f>
        <v>64</v>
      </c>
      <c r="U10">
        <f t="shared" ref="U10:U12" si="14">IF(E10="Steam", T10*350/16*12, IF(E10="Diesel", T10*325/16*12,  T10*300/16*12))</f>
        <v>15600</v>
      </c>
      <c r="V10">
        <f t="shared" ref="V10:V12" si="15">W10+X10+Y10</f>
        <v>0</v>
      </c>
      <c r="AE10" t="s">
        <v>364</v>
      </c>
    </row>
    <row r="11" spans="1:31" x14ac:dyDescent="0.3">
      <c r="A11" t="s">
        <v>201</v>
      </c>
      <c r="B11" t="s">
        <v>203</v>
      </c>
      <c r="E11" t="s">
        <v>51</v>
      </c>
      <c r="F11">
        <v>1999</v>
      </c>
      <c r="G11">
        <v>30</v>
      </c>
      <c r="H11">
        <v>50</v>
      </c>
      <c r="I11">
        <v>35</v>
      </c>
      <c r="J11">
        <v>14</v>
      </c>
      <c r="K11">
        <v>170</v>
      </c>
      <c r="L11">
        <v>4000</v>
      </c>
      <c r="M11">
        <v>138</v>
      </c>
      <c r="O11">
        <f t="shared" si="1"/>
        <v>138</v>
      </c>
      <c r="P11">
        <v>0.224</v>
      </c>
      <c r="Q11">
        <f t="shared" si="10"/>
        <v>302.93760000000003</v>
      </c>
      <c r="R11">
        <f t="shared" si="11"/>
        <v>84</v>
      </c>
      <c r="S11">
        <f t="shared" si="12"/>
        <v>262500</v>
      </c>
      <c r="T11">
        <f t="shared" si="13"/>
        <v>64</v>
      </c>
      <c r="U11">
        <f t="shared" si="14"/>
        <v>15600</v>
      </c>
      <c r="V11">
        <f t="shared" si="15"/>
        <v>0</v>
      </c>
    </row>
    <row r="12" spans="1:31" x14ac:dyDescent="0.3">
      <c r="A12" t="s">
        <v>202</v>
      </c>
      <c r="B12" t="s">
        <v>204</v>
      </c>
      <c r="E12" t="s">
        <v>51</v>
      </c>
      <c r="F12">
        <v>1998</v>
      </c>
      <c r="G12">
        <v>30</v>
      </c>
      <c r="H12">
        <v>50</v>
      </c>
      <c r="I12">
        <v>35</v>
      </c>
      <c r="J12">
        <v>14</v>
      </c>
      <c r="K12">
        <v>100</v>
      </c>
      <c r="L12">
        <v>4000</v>
      </c>
      <c r="M12">
        <v>138</v>
      </c>
      <c r="O12">
        <f t="shared" si="1"/>
        <v>138</v>
      </c>
      <c r="P12">
        <v>0.35499999999999998</v>
      </c>
      <c r="Q12">
        <f t="shared" si="10"/>
        <v>480.10199999999998</v>
      </c>
      <c r="R12">
        <f t="shared" si="11"/>
        <v>84</v>
      </c>
      <c r="S12">
        <f t="shared" si="12"/>
        <v>262500</v>
      </c>
      <c r="T12">
        <f t="shared" si="13"/>
        <v>65</v>
      </c>
      <c r="U12">
        <f t="shared" si="14"/>
        <v>15843.75</v>
      </c>
      <c r="V12">
        <f t="shared" si="15"/>
        <v>0</v>
      </c>
      <c r="AE12" t="s">
        <v>364</v>
      </c>
    </row>
    <row r="13" spans="1:31" x14ac:dyDescent="0.3">
      <c r="A13" t="s">
        <v>234</v>
      </c>
      <c r="B13" t="s">
        <v>233</v>
      </c>
      <c r="D13" t="s">
        <v>234</v>
      </c>
      <c r="E13" t="s">
        <v>51</v>
      </c>
      <c r="F13">
        <v>1976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3">
      <c r="A14" t="s">
        <v>34</v>
      </c>
      <c r="B14" t="s">
        <v>67</v>
      </c>
      <c r="D14" t="s">
        <v>34</v>
      </c>
      <c r="E14" t="s">
        <v>51</v>
      </c>
      <c r="F14">
        <v>1984</v>
      </c>
      <c r="G14">
        <v>30</v>
      </c>
      <c r="H14">
        <v>60</v>
      </c>
      <c r="I14">
        <v>35</v>
      </c>
      <c r="J14">
        <v>16</v>
      </c>
      <c r="K14">
        <v>80</v>
      </c>
      <c r="L14">
        <v>1414</v>
      </c>
      <c r="M14">
        <v>138</v>
      </c>
      <c r="O14">
        <f t="shared" ref="O14" si="16">M14-N14</f>
        <v>138</v>
      </c>
      <c r="P14">
        <v>0.32200000000000001</v>
      </c>
      <c r="Q14">
        <f t="shared" ref="Q14" si="17">O14*P14*9.8</f>
        <v>435.47280000000001</v>
      </c>
      <c r="R14">
        <f t="shared" ref="R14" si="18">MEDIAN(255, ROUND((M14/10+SQRT(K14)/20+SQRT(L14)+P14+20-J14), 0), 0)</f>
        <v>56</v>
      </c>
      <c r="S14">
        <f t="shared" ref="S14" si="19">R14*50000/16</f>
        <v>175000</v>
      </c>
      <c r="T14">
        <f t="shared" ref="T14" si="20">MEDIAN(0, 255, ROUND(SQRT(K14)/100+SQRT(L14)+P14+40/J14-2,0))</f>
        <v>39</v>
      </c>
      <c r="U14">
        <f t="shared" ref="U14" si="21">IF(E14="Steam", T14*350/16*12, IF(E14="Diesel", T14*325/16*12,  T14*300/16*12))</f>
        <v>9506.25</v>
      </c>
      <c r="V14">
        <f t="shared" ref="V14" si="22">W14+X14+Y14</f>
        <v>0</v>
      </c>
    </row>
    <row r="15" spans="1:31" x14ac:dyDescent="0.3">
      <c r="A15" t="s">
        <v>35</v>
      </c>
      <c r="B15" t="s">
        <v>68</v>
      </c>
      <c r="D15" t="s">
        <v>35</v>
      </c>
      <c r="E15" t="s">
        <v>51</v>
      </c>
      <c r="F15">
        <v>1974</v>
      </c>
      <c r="O15">
        <f t="shared" si="1"/>
        <v>0</v>
      </c>
      <c r="Q15">
        <f t="shared" si="2"/>
        <v>0</v>
      </c>
      <c r="R15">
        <f t="shared" si="3"/>
        <v>20</v>
      </c>
      <c r="S15">
        <f t="shared" si="4"/>
        <v>62500</v>
      </c>
      <c r="T15" t="e">
        <f t="shared" si="0"/>
        <v>#DIV/0!</v>
      </c>
      <c r="U15" t="e">
        <f t="shared" si="5"/>
        <v>#DIV/0!</v>
      </c>
      <c r="V15">
        <f t="shared" si="6"/>
        <v>0</v>
      </c>
      <c r="AC15" s="2" t="e">
        <f t="shared" si="7"/>
        <v>#DIV/0!</v>
      </c>
    </row>
    <row r="16" spans="1:31" x14ac:dyDescent="0.3">
      <c r="A16" t="s">
        <v>36</v>
      </c>
      <c r="B16" t="s">
        <v>69</v>
      </c>
      <c r="D16" t="s">
        <v>36</v>
      </c>
      <c r="E16" t="s">
        <v>51</v>
      </c>
      <c r="F16">
        <v>1992</v>
      </c>
      <c r="G16">
        <v>30</v>
      </c>
      <c r="H16">
        <v>50</v>
      </c>
      <c r="I16">
        <v>35</v>
      </c>
      <c r="J16">
        <v>10</v>
      </c>
      <c r="K16">
        <v>170</v>
      </c>
      <c r="L16">
        <v>4133</v>
      </c>
      <c r="M16">
        <v>138</v>
      </c>
      <c r="O16">
        <f t="shared" si="1"/>
        <v>138</v>
      </c>
      <c r="P16">
        <v>0.18099999999999999</v>
      </c>
      <c r="Q16">
        <f t="shared" si="2"/>
        <v>244.78440000000001</v>
      </c>
      <c r="R16">
        <f t="shared" si="3"/>
        <v>89</v>
      </c>
      <c r="S16">
        <f t="shared" si="4"/>
        <v>278125</v>
      </c>
      <c r="T16">
        <f t="shared" si="0"/>
        <v>67</v>
      </c>
      <c r="U16">
        <f t="shared" si="5"/>
        <v>16331.25</v>
      </c>
      <c r="V16">
        <f t="shared" si="6"/>
        <v>0</v>
      </c>
      <c r="AC16" s="2" t="e">
        <f t="shared" si="7"/>
        <v>#DIV/0!</v>
      </c>
    </row>
    <row r="17" spans="1:31" x14ac:dyDescent="0.3">
      <c r="A17" t="s">
        <v>37</v>
      </c>
      <c r="B17" t="s">
        <v>70</v>
      </c>
      <c r="D17" t="s">
        <v>37</v>
      </c>
      <c r="E17" t="s">
        <v>51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3">
      <c r="A18" t="s">
        <v>235</v>
      </c>
      <c r="B18" t="s">
        <v>236</v>
      </c>
      <c r="D18" t="s">
        <v>235</v>
      </c>
      <c r="E18" t="s">
        <v>51</v>
      </c>
      <c r="F18">
        <v>2006</v>
      </c>
      <c r="G18">
        <v>30</v>
      </c>
      <c r="H18" t="s">
        <v>91</v>
      </c>
      <c r="J18">
        <v>8</v>
      </c>
      <c r="K18">
        <v>120</v>
      </c>
      <c r="L18">
        <v>3480</v>
      </c>
      <c r="M18">
        <v>138</v>
      </c>
      <c r="O18">
        <f t="shared" ref="O18" si="23">M18-N18</f>
        <v>138</v>
      </c>
      <c r="P18">
        <v>0.39500000000000002</v>
      </c>
      <c r="Q18">
        <f t="shared" ref="Q18" si="24">O18*P18*9.8</f>
        <v>534.19800000000009</v>
      </c>
      <c r="R18">
        <f t="shared" ref="R18" si="25">MEDIAN(255, ROUND((M18/10+SQRT(K18)/20+SQRT(L18)+P18+20-J18), 0), 0)</f>
        <v>86</v>
      </c>
      <c r="S18">
        <f t="shared" ref="S18" si="26">R18*50000/16</f>
        <v>268750</v>
      </c>
      <c r="T18">
        <f t="shared" ref="T18" si="27">MEDIAN(0, 255, ROUND(SQRT(K18)/100+SQRT(L18)+P18+40/J18-2,0))</f>
        <v>62</v>
      </c>
      <c r="U18">
        <f t="shared" ref="U18" si="28">IF(E18="Steam", T18*350/16*12, IF(E18="Diesel", T18*325/16*12,  T18*300/16*12))</f>
        <v>15112.5</v>
      </c>
      <c r="V18">
        <f t="shared" ref="V18" si="29">W18+X18+Y18</f>
        <v>0</v>
      </c>
    </row>
    <row r="19" spans="1:31" x14ac:dyDescent="0.3">
      <c r="A19" t="s">
        <v>38</v>
      </c>
      <c r="B19" t="s">
        <v>71</v>
      </c>
      <c r="D19" t="s">
        <v>38</v>
      </c>
      <c r="E19" t="s">
        <v>51</v>
      </c>
      <c r="F19">
        <v>2005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3">
      <c r="A20" t="s">
        <v>152</v>
      </c>
      <c r="B20" t="s">
        <v>153</v>
      </c>
      <c r="D20" t="s">
        <v>152</v>
      </c>
      <c r="E20" t="s">
        <v>51</v>
      </c>
      <c r="F20">
        <v>2003</v>
      </c>
      <c r="G20">
        <v>30</v>
      </c>
      <c r="H20" t="s">
        <v>91</v>
      </c>
      <c r="J20">
        <v>6</v>
      </c>
      <c r="K20">
        <v>170</v>
      </c>
      <c r="L20">
        <v>4133</v>
      </c>
      <c r="M20">
        <v>138</v>
      </c>
      <c r="O20">
        <f t="shared" si="1"/>
        <v>138</v>
      </c>
      <c r="P20">
        <v>0.14299999999999999</v>
      </c>
      <c r="Q20">
        <f t="shared" si="2"/>
        <v>193.39320000000001</v>
      </c>
      <c r="R20">
        <f t="shared" si="3"/>
        <v>93</v>
      </c>
      <c r="S20">
        <f t="shared" si="4"/>
        <v>290625</v>
      </c>
      <c r="T20">
        <f t="shared" si="0"/>
        <v>69</v>
      </c>
      <c r="U20">
        <f t="shared" ref="U20" si="30">IF(E20="Steam", T20*350/16*12, IF(E20="Diesel", T20*325/16*12,  T20*300/16*12))</f>
        <v>16818.75</v>
      </c>
      <c r="V20">
        <f t="shared" ref="V20" si="31">W20+X20+Y20</f>
        <v>11</v>
      </c>
      <c r="W20">
        <v>2</v>
      </c>
      <c r="X20">
        <v>7</v>
      </c>
      <c r="Y20">
        <v>2</v>
      </c>
      <c r="Z20" s="1">
        <v>1</v>
      </c>
      <c r="AA20" s="1">
        <v>1</v>
      </c>
      <c r="AB20" s="1">
        <v>0.5</v>
      </c>
      <c r="AC20" s="2">
        <f t="shared" si="7"/>
        <v>0.83333333333333337</v>
      </c>
      <c r="AD20" s="2" t="s">
        <v>92</v>
      </c>
      <c r="AE20" t="s">
        <v>93</v>
      </c>
    </row>
    <row r="21" spans="1:31" x14ac:dyDescent="0.3">
      <c r="A21" t="s">
        <v>319</v>
      </c>
      <c r="B21" t="s">
        <v>320</v>
      </c>
      <c r="D21" t="s">
        <v>321</v>
      </c>
      <c r="E21" t="s">
        <v>322</v>
      </c>
      <c r="F21">
        <v>1969</v>
      </c>
      <c r="G21">
        <v>30</v>
      </c>
      <c r="H21">
        <v>60</v>
      </c>
      <c r="I21">
        <v>40</v>
      </c>
      <c r="J21">
        <v>14</v>
      </c>
      <c r="K21">
        <v>120</v>
      </c>
      <c r="L21">
        <v>2610</v>
      </c>
      <c r="M21">
        <v>138</v>
      </c>
      <c r="O21">
        <v>138</v>
      </c>
      <c r="P21">
        <v>0.24199999999999999</v>
      </c>
      <c r="Q21">
        <f t="shared" si="2"/>
        <v>327.28080000000006</v>
      </c>
      <c r="R21">
        <f t="shared" ref="R21:R45" si="32">MEDIAN(255, ROUND((M21/10+SQRT(K21)/20+SQRT(L21)+P21+20-J21), 0), 0)</f>
        <v>72</v>
      </c>
      <c r="S21">
        <f t="shared" ref="S21:S45" si="33">R21*50000/16</f>
        <v>225000</v>
      </c>
      <c r="T21">
        <f t="shared" ref="T21:T45" si="34">MEDIAN(0, 255, ROUND(SQRT(K21)/100+SQRT(L21)+P21+40/J21-2,0))</f>
        <v>52</v>
      </c>
      <c r="U21">
        <f t="shared" ref="U21:U45" si="35">IF(E21="Steam", T21*350/16*12, IF(E21="Diesel", T21*325/16*12,  T21*300/16*12))</f>
        <v>12675</v>
      </c>
      <c r="V21">
        <v>10</v>
      </c>
      <c r="W21">
        <v>1</v>
      </c>
      <c r="X21">
        <v>8</v>
      </c>
      <c r="Y21">
        <v>1</v>
      </c>
      <c r="AC21" s="2" t="e">
        <v>#DIV/0!</v>
      </c>
      <c r="AD21" s="2" t="s">
        <v>262</v>
      </c>
      <c r="AE21" t="s">
        <v>323</v>
      </c>
    </row>
    <row r="22" spans="1:31" x14ac:dyDescent="0.3">
      <c r="A22" t="s">
        <v>324</v>
      </c>
      <c r="B22" t="s">
        <v>325</v>
      </c>
      <c r="D22" t="s">
        <v>326</v>
      </c>
      <c r="E22" t="s">
        <v>322</v>
      </c>
      <c r="F22">
        <v>1969</v>
      </c>
      <c r="G22">
        <v>30</v>
      </c>
      <c r="H22">
        <v>60</v>
      </c>
      <c r="I22">
        <v>40</v>
      </c>
      <c r="J22">
        <v>14</v>
      </c>
      <c r="K22">
        <v>100</v>
      </c>
      <c r="L22">
        <v>2610</v>
      </c>
      <c r="M22">
        <v>138</v>
      </c>
      <c r="O22">
        <v>138</v>
      </c>
      <c r="P22">
        <v>0.30499999999999999</v>
      </c>
      <c r="Q22">
        <f t="shared" si="2"/>
        <v>412.48199999999997</v>
      </c>
      <c r="R22">
        <f t="shared" si="32"/>
        <v>72</v>
      </c>
      <c r="S22">
        <f t="shared" si="33"/>
        <v>225000</v>
      </c>
      <c r="T22">
        <f t="shared" si="34"/>
        <v>52</v>
      </c>
      <c r="U22">
        <f t="shared" si="35"/>
        <v>12675</v>
      </c>
      <c r="V22"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v>1</v>
      </c>
      <c r="AD22" s="2" t="s">
        <v>262</v>
      </c>
      <c r="AE22" t="s">
        <v>323</v>
      </c>
    </row>
    <row r="23" spans="1:31" x14ac:dyDescent="0.3">
      <c r="A23" t="s">
        <v>327</v>
      </c>
      <c r="B23" t="s">
        <v>328</v>
      </c>
      <c r="D23" t="s">
        <v>329</v>
      </c>
      <c r="E23" t="s">
        <v>322</v>
      </c>
      <c r="F23">
        <v>2002</v>
      </c>
      <c r="G23">
        <v>40</v>
      </c>
      <c r="H23">
        <v>60</v>
      </c>
      <c r="I23">
        <v>30</v>
      </c>
      <c r="J23">
        <v>20</v>
      </c>
      <c r="K23">
        <v>100</v>
      </c>
      <c r="L23">
        <v>2189</v>
      </c>
      <c r="M23">
        <v>138</v>
      </c>
      <c r="O23">
        <v>138</v>
      </c>
      <c r="P23">
        <v>0.32700000000000001</v>
      </c>
      <c r="Q23">
        <f t="shared" si="2"/>
        <v>442.23480000000006</v>
      </c>
      <c r="R23">
        <f t="shared" si="32"/>
        <v>61</v>
      </c>
      <c r="S23">
        <f t="shared" si="33"/>
        <v>190625</v>
      </c>
      <c r="T23">
        <f t="shared" si="34"/>
        <v>47</v>
      </c>
      <c r="U23">
        <f t="shared" si="35"/>
        <v>11456.25</v>
      </c>
      <c r="V23">
        <f t="shared" ref="V23:V27" si="36">W23+X23+Y23</f>
        <v>9</v>
      </c>
      <c r="W23">
        <v>2</v>
      </c>
      <c r="X23">
        <v>5</v>
      </c>
      <c r="Y23">
        <v>2</v>
      </c>
      <c r="AD23" s="2" t="s">
        <v>262</v>
      </c>
      <c r="AE23" t="s">
        <v>330</v>
      </c>
    </row>
    <row r="24" spans="1:31" x14ac:dyDescent="0.3">
      <c r="A24" t="s">
        <v>331</v>
      </c>
      <c r="B24" t="s">
        <v>332</v>
      </c>
      <c r="D24" t="s">
        <v>331</v>
      </c>
      <c r="E24" t="s">
        <v>322</v>
      </c>
      <c r="F24">
        <v>2003</v>
      </c>
      <c r="G24">
        <v>40</v>
      </c>
      <c r="H24" t="s">
        <v>261</v>
      </c>
      <c r="J24">
        <v>16</v>
      </c>
      <c r="K24">
        <v>100</v>
      </c>
      <c r="L24">
        <v>2039</v>
      </c>
      <c r="M24">
        <v>138</v>
      </c>
      <c r="O24">
        <v>138</v>
      </c>
      <c r="P24">
        <v>0.32200000000000001</v>
      </c>
      <c r="Q24">
        <f t="shared" si="2"/>
        <v>435.47280000000001</v>
      </c>
      <c r="R24">
        <f t="shared" si="32"/>
        <v>64</v>
      </c>
      <c r="S24">
        <f t="shared" si="33"/>
        <v>200000</v>
      </c>
      <c r="T24">
        <f t="shared" si="34"/>
        <v>46</v>
      </c>
      <c r="U24">
        <f t="shared" si="35"/>
        <v>11212.5</v>
      </c>
      <c r="V24">
        <f t="shared" si="36"/>
        <v>0</v>
      </c>
      <c r="AD24" s="2" t="s">
        <v>262</v>
      </c>
      <c r="AE24" t="s">
        <v>330</v>
      </c>
    </row>
    <row r="25" spans="1:31" x14ac:dyDescent="0.3">
      <c r="A25" t="s">
        <v>333</v>
      </c>
      <c r="B25" t="s">
        <v>334</v>
      </c>
      <c r="D25" t="s">
        <v>333</v>
      </c>
      <c r="E25" t="s">
        <v>322</v>
      </c>
      <c r="F25">
        <v>2006</v>
      </c>
      <c r="G25">
        <v>40</v>
      </c>
      <c r="H25" t="s">
        <v>261</v>
      </c>
      <c r="J25">
        <v>16</v>
      </c>
      <c r="K25">
        <v>100</v>
      </c>
      <c r="L25">
        <v>2175</v>
      </c>
      <c r="M25">
        <v>140</v>
      </c>
      <c r="O25">
        <v>140</v>
      </c>
      <c r="P25">
        <v>0.32100000000000001</v>
      </c>
      <c r="Q25">
        <f t="shared" si="2"/>
        <v>440.41200000000003</v>
      </c>
      <c r="R25">
        <f t="shared" si="32"/>
        <v>65</v>
      </c>
      <c r="S25">
        <f t="shared" si="33"/>
        <v>203125</v>
      </c>
      <c r="T25">
        <f t="shared" si="34"/>
        <v>48</v>
      </c>
      <c r="U25">
        <f t="shared" si="35"/>
        <v>11700</v>
      </c>
      <c r="V25">
        <f t="shared" si="36"/>
        <v>0</v>
      </c>
      <c r="AD25" s="2" t="s">
        <v>262</v>
      </c>
      <c r="AE25" t="s">
        <v>330</v>
      </c>
    </row>
    <row r="26" spans="1:31" x14ac:dyDescent="0.3">
      <c r="A26" t="s">
        <v>335</v>
      </c>
      <c r="B26" t="s">
        <v>336</v>
      </c>
      <c r="D26" t="s">
        <v>335</v>
      </c>
      <c r="E26" t="s">
        <v>322</v>
      </c>
      <c r="F26">
        <v>1988</v>
      </c>
      <c r="G26">
        <v>30</v>
      </c>
      <c r="H26">
        <v>60</v>
      </c>
      <c r="I26">
        <v>30</v>
      </c>
      <c r="J26">
        <v>24</v>
      </c>
      <c r="K26">
        <v>80</v>
      </c>
      <c r="L26">
        <v>1080</v>
      </c>
      <c r="M26">
        <v>92</v>
      </c>
      <c r="O26">
        <v>92</v>
      </c>
      <c r="P26">
        <v>0.32900000000000001</v>
      </c>
      <c r="Q26">
        <f t="shared" si="2"/>
        <v>296.62640000000005</v>
      </c>
      <c r="R26">
        <f t="shared" si="32"/>
        <v>39</v>
      </c>
      <c r="S26">
        <f t="shared" si="33"/>
        <v>121875</v>
      </c>
      <c r="T26">
        <f t="shared" si="34"/>
        <v>33</v>
      </c>
      <c r="U26">
        <f t="shared" si="35"/>
        <v>8043.75</v>
      </c>
      <c r="V26">
        <f t="shared" si="36"/>
        <v>0</v>
      </c>
      <c r="AD26" s="2" t="s">
        <v>262</v>
      </c>
      <c r="AE26" t="s">
        <v>337</v>
      </c>
    </row>
    <row r="27" spans="1:31" x14ac:dyDescent="0.3">
      <c r="A27" t="s">
        <v>338</v>
      </c>
      <c r="B27" t="s">
        <v>339</v>
      </c>
      <c r="D27" t="s">
        <v>338</v>
      </c>
      <c r="E27" t="s">
        <v>322</v>
      </c>
      <c r="F27">
        <v>1988</v>
      </c>
      <c r="G27">
        <v>30</v>
      </c>
      <c r="H27">
        <v>60</v>
      </c>
      <c r="I27">
        <v>30</v>
      </c>
      <c r="J27">
        <v>24</v>
      </c>
      <c r="K27">
        <v>80</v>
      </c>
      <c r="L27">
        <v>1080</v>
      </c>
      <c r="M27">
        <v>92</v>
      </c>
      <c r="O27">
        <v>92</v>
      </c>
      <c r="P27">
        <v>0.32900000000000001</v>
      </c>
      <c r="Q27">
        <f t="shared" si="2"/>
        <v>296.62640000000005</v>
      </c>
      <c r="R27">
        <f t="shared" si="32"/>
        <v>39</v>
      </c>
      <c r="S27">
        <f t="shared" si="33"/>
        <v>121875</v>
      </c>
      <c r="T27">
        <f t="shared" si="34"/>
        <v>33</v>
      </c>
      <c r="U27">
        <f t="shared" si="35"/>
        <v>8043.75</v>
      </c>
      <c r="V27">
        <f t="shared" si="36"/>
        <v>0</v>
      </c>
      <c r="AD27" s="2" t="s">
        <v>262</v>
      </c>
      <c r="AE27" t="s">
        <v>337</v>
      </c>
    </row>
    <row r="28" spans="1:31" x14ac:dyDescent="0.3">
      <c r="A28" t="s">
        <v>340</v>
      </c>
      <c r="B28" t="s">
        <v>341</v>
      </c>
      <c r="D28" t="s">
        <v>340</v>
      </c>
      <c r="E28" t="s">
        <v>322</v>
      </c>
      <c r="F28">
        <v>2012</v>
      </c>
      <c r="G28">
        <v>40</v>
      </c>
      <c r="H28" t="s">
        <v>342</v>
      </c>
      <c r="J28">
        <v>14</v>
      </c>
      <c r="K28">
        <v>100</v>
      </c>
      <c r="L28">
        <v>4800</v>
      </c>
      <c r="M28">
        <v>150</v>
      </c>
      <c r="O28">
        <v>150</v>
      </c>
      <c r="P28">
        <v>0.38100000000000001</v>
      </c>
      <c r="Q28">
        <f t="shared" si="2"/>
        <v>560.07000000000005</v>
      </c>
      <c r="R28">
        <f t="shared" si="32"/>
        <v>91</v>
      </c>
      <c r="S28">
        <f t="shared" si="33"/>
        <v>284375</v>
      </c>
      <c r="T28">
        <f t="shared" si="34"/>
        <v>71</v>
      </c>
      <c r="U28">
        <f t="shared" si="35"/>
        <v>17306.25</v>
      </c>
      <c r="V28">
        <f t="shared" ref="V28" si="37">W28+X28+Y28</f>
        <v>11</v>
      </c>
      <c r="W28">
        <v>2</v>
      </c>
      <c r="X28">
        <v>7</v>
      </c>
      <c r="Y28">
        <v>2</v>
      </c>
      <c r="AC28" s="2" t="e">
        <f t="shared" ref="AC28" si="38">AVERAGE(Z28:AB28)</f>
        <v>#DIV/0!</v>
      </c>
      <c r="AD28" s="2" t="s">
        <v>343</v>
      </c>
      <c r="AE28" t="s">
        <v>344</v>
      </c>
    </row>
    <row r="29" spans="1:31" x14ac:dyDescent="0.3">
      <c r="A29" t="s">
        <v>31</v>
      </c>
      <c r="B29" t="s">
        <v>72</v>
      </c>
      <c r="D29" t="s">
        <v>31</v>
      </c>
      <c r="E29" t="s">
        <v>52</v>
      </c>
      <c r="F29">
        <v>1958</v>
      </c>
      <c r="O29">
        <f t="shared" si="1"/>
        <v>0</v>
      </c>
      <c r="Q29">
        <f t="shared" si="2"/>
        <v>0</v>
      </c>
      <c r="R29">
        <f t="shared" si="32"/>
        <v>20</v>
      </c>
      <c r="S29">
        <f t="shared" si="33"/>
        <v>62500</v>
      </c>
      <c r="T29" t="e">
        <f t="shared" si="34"/>
        <v>#DIV/0!</v>
      </c>
      <c r="U29" t="e">
        <f t="shared" si="35"/>
        <v>#DIV/0!</v>
      </c>
      <c r="V29">
        <f t="shared" si="6"/>
        <v>0</v>
      </c>
      <c r="AC29" s="2" t="e">
        <f t="shared" si="7"/>
        <v>#DIV/0!</v>
      </c>
    </row>
    <row r="30" spans="1:31" x14ac:dyDescent="0.3">
      <c r="A30" t="s">
        <v>32</v>
      </c>
      <c r="B30" t="s">
        <v>73</v>
      </c>
      <c r="D30" t="s">
        <v>32</v>
      </c>
      <c r="E30" t="s">
        <v>52</v>
      </c>
      <c r="F30">
        <v>1978</v>
      </c>
      <c r="G30">
        <v>30</v>
      </c>
      <c r="H30">
        <v>60</v>
      </c>
      <c r="I30">
        <v>30</v>
      </c>
      <c r="J30">
        <v>10</v>
      </c>
      <c r="K30">
        <v>100</v>
      </c>
      <c r="L30">
        <v>5914</v>
      </c>
      <c r="M30">
        <v>138</v>
      </c>
      <c r="O30">
        <f t="shared" si="1"/>
        <v>138</v>
      </c>
      <c r="P30">
        <v>0.34699999999999998</v>
      </c>
      <c r="Q30">
        <f t="shared" si="2"/>
        <v>469.28280000000001</v>
      </c>
      <c r="R30">
        <f t="shared" si="32"/>
        <v>102</v>
      </c>
      <c r="S30">
        <f t="shared" si="33"/>
        <v>318750</v>
      </c>
      <c r="T30">
        <f t="shared" si="34"/>
        <v>79</v>
      </c>
      <c r="U30">
        <f t="shared" si="35"/>
        <v>17775</v>
      </c>
      <c r="V30">
        <f t="shared" si="6"/>
        <v>0</v>
      </c>
      <c r="AC30" s="2" t="e">
        <f t="shared" si="7"/>
        <v>#DIV/0!</v>
      </c>
    </row>
    <row r="31" spans="1:31" x14ac:dyDescent="0.3">
      <c r="A31" t="s">
        <v>33</v>
      </c>
      <c r="B31" t="s">
        <v>74</v>
      </c>
      <c r="D31" t="s">
        <v>33</v>
      </c>
      <c r="E31" t="s">
        <v>52</v>
      </c>
      <c r="F31">
        <v>1985</v>
      </c>
      <c r="G31">
        <v>30</v>
      </c>
      <c r="H31">
        <v>60</v>
      </c>
      <c r="I31">
        <v>35</v>
      </c>
      <c r="J31">
        <v>20</v>
      </c>
      <c r="K31">
        <v>100</v>
      </c>
      <c r="L31">
        <v>8702</v>
      </c>
      <c r="M31">
        <v>184</v>
      </c>
      <c r="O31">
        <f t="shared" si="1"/>
        <v>184</v>
      </c>
      <c r="P31">
        <v>0.34799999999999998</v>
      </c>
      <c r="Q31">
        <f t="shared" si="2"/>
        <v>627.5136</v>
      </c>
      <c r="R31">
        <f t="shared" si="32"/>
        <v>113</v>
      </c>
      <c r="S31">
        <f t="shared" si="33"/>
        <v>353125</v>
      </c>
      <c r="T31">
        <f t="shared" si="34"/>
        <v>94</v>
      </c>
      <c r="U31">
        <f t="shared" si="35"/>
        <v>21150</v>
      </c>
      <c r="V31">
        <f t="shared" si="6"/>
        <v>0</v>
      </c>
      <c r="AC31" s="2" t="e">
        <f t="shared" si="7"/>
        <v>#DIV/0!</v>
      </c>
    </row>
    <row r="32" spans="1:31" x14ac:dyDescent="0.3">
      <c r="A32" t="s">
        <v>39</v>
      </c>
      <c r="B32" t="s">
        <v>75</v>
      </c>
      <c r="D32" t="s">
        <v>39</v>
      </c>
      <c r="E32" t="s">
        <v>52</v>
      </c>
      <c r="F32">
        <v>1994</v>
      </c>
      <c r="G32">
        <v>30</v>
      </c>
      <c r="H32">
        <v>50</v>
      </c>
      <c r="I32">
        <v>30</v>
      </c>
      <c r="J32">
        <v>10</v>
      </c>
      <c r="K32">
        <v>170</v>
      </c>
      <c r="L32">
        <v>4894</v>
      </c>
      <c r="M32">
        <v>88</v>
      </c>
      <c r="O32">
        <f t="shared" si="1"/>
        <v>88</v>
      </c>
      <c r="P32">
        <v>0.24299999999999999</v>
      </c>
      <c r="Q32">
        <f t="shared" si="2"/>
        <v>209.56320000000002</v>
      </c>
      <c r="R32">
        <f t="shared" si="32"/>
        <v>90</v>
      </c>
      <c r="S32">
        <f t="shared" si="33"/>
        <v>281250</v>
      </c>
      <c r="T32">
        <f t="shared" si="34"/>
        <v>72</v>
      </c>
      <c r="U32">
        <f t="shared" si="35"/>
        <v>16200</v>
      </c>
      <c r="V32">
        <f t="shared" si="6"/>
        <v>0</v>
      </c>
      <c r="AC32" s="2" t="e">
        <f t="shared" si="7"/>
        <v>#DIV/0!</v>
      </c>
    </row>
    <row r="33" spans="1:32" x14ac:dyDescent="0.3">
      <c r="A33" t="s">
        <v>40</v>
      </c>
      <c r="B33" t="s">
        <v>76</v>
      </c>
      <c r="C33">
        <v>6144</v>
      </c>
      <c r="D33" t="s">
        <v>40</v>
      </c>
      <c r="E33" t="s">
        <v>52</v>
      </c>
      <c r="F33">
        <v>2010</v>
      </c>
      <c r="G33">
        <v>30</v>
      </c>
      <c r="H33" t="s">
        <v>91</v>
      </c>
      <c r="J33">
        <v>6</v>
      </c>
      <c r="K33">
        <v>120</v>
      </c>
      <c r="L33">
        <v>9655</v>
      </c>
      <c r="M33">
        <v>138</v>
      </c>
      <c r="O33">
        <f t="shared" si="1"/>
        <v>138</v>
      </c>
      <c r="P33">
        <v>0.38450000000000001</v>
      </c>
      <c r="Q33">
        <f t="shared" si="2"/>
        <v>519.99779999999998</v>
      </c>
      <c r="R33">
        <f t="shared" si="32"/>
        <v>127</v>
      </c>
      <c r="S33">
        <f t="shared" si="33"/>
        <v>396875</v>
      </c>
      <c r="T33">
        <f t="shared" si="34"/>
        <v>103</v>
      </c>
      <c r="U33">
        <f t="shared" si="35"/>
        <v>23175</v>
      </c>
      <c r="V33">
        <f t="shared" si="6"/>
        <v>10</v>
      </c>
      <c r="W33">
        <v>1</v>
      </c>
      <c r="X33">
        <v>8</v>
      </c>
      <c r="Y33">
        <v>1</v>
      </c>
      <c r="Z33" s="1">
        <v>1</v>
      </c>
      <c r="AA33" s="1">
        <v>1</v>
      </c>
      <c r="AB33" s="1">
        <v>1</v>
      </c>
      <c r="AC33" s="2">
        <f t="shared" si="7"/>
        <v>1</v>
      </c>
      <c r="AD33" s="2" t="s">
        <v>92</v>
      </c>
      <c r="AE33" t="s">
        <v>93</v>
      </c>
    </row>
    <row r="34" spans="1:32" x14ac:dyDescent="0.3">
      <c r="A34" t="s">
        <v>41</v>
      </c>
      <c r="B34" t="s">
        <v>77</v>
      </c>
      <c r="D34" t="s">
        <v>41</v>
      </c>
      <c r="E34" t="s">
        <v>52</v>
      </c>
      <c r="F34">
        <v>2012</v>
      </c>
      <c r="G34">
        <v>30</v>
      </c>
      <c r="H34" t="s">
        <v>91</v>
      </c>
      <c r="J34">
        <v>6</v>
      </c>
      <c r="K34">
        <v>170</v>
      </c>
      <c r="L34">
        <v>9655</v>
      </c>
      <c r="M34">
        <v>126</v>
      </c>
      <c r="O34">
        <f t="shared" si="1"/>
        <v>126</v>
      </c>
      <c r="P34">
        <v>0.34</v>
      </c>
      <c r="Q34">
        <f t="shared" si="2"/>
        <v>419.83200000000005</v>
      </c>
      <c r="R34">
        <f t="shared" si="32"/>
        <v>126</v>
      </c>
      <c r="S34">
        <f t="shared" si="33"/>
        <v>393750</v>
      </c>
      <c r="T34">
        <f t="shared" si="34"/>
        <v>103</v>
      </c>
      <c r="U34">
        <f t="shared" si="35"/>
        <v>23175</v>
      </c>
      <c r="V34">
        <f t="shared" si="6"/>
        <v>0</v>
      </c>
      <c r="AC34" s="2" t="e">
        <f t="shared" si="7"/>
        <v>#DIV/0!</v>
      </c>
      <c r="AD34" s="2" t="s">
        <v>426</v>
      </c>
      <c r="AE34" s="2" t="s">
        <v>426</v>
      </c>
    </row>
    <row r="35" spans="1:32" x14ac:dyDescent="0.3">
      <c r="A35" t="s">
        <v>139</v>
      </c>
      <c r="B35" t="s">
        <v>140</v>
      </c>
      <c r="C35">
        <v>6145</v>
      </c>
      <c r="D35" t="s">
        <v>139</v>
      </c>
      <c r="E35" t="s">
        <v>52</v>
      </c>
      <c r="F35">
        <v>2012</v>
      </c>
      <c r="G35">
        <v>30</v>
      </c>
      <c r="H35" t="s">
        <v>91</v>
      </c>
      <c r="J35">
        <v>6</v>
      </c>
      <c r="K35">
        <v>170</v>
      </c>
      <c r="L35">
        <v>9655</v>
      </c>
      <c r="M35">
        <v>126</v>
      </c>
      <c r="O35">
        <f t="shared" si="1"/>
        <v>126</v>
      </c>
      <c r="P35">
        <v>0.34</v>
      </c>
      <c r="Q35">
        <f t="shared" si="2"/>
        <v>419.83200000000005</v>
      </c>
      <c r="R35">
        <f t="shared" si="32"/>
        <v>126</v>
      </c>
      <c r="S35">
        <f t="shared" si="33"/>
        <v>393750</v>
      </c>
      <c r="T35">
        <f t="shared" si="34"/>
        <v>103</v>
      </c>
      <c r="U35">
        <f t="shared" si="35"/>
        <v>23175</v>
      </c>
      <c r="V35">
        <f t="shared" si="6"/>
        <v>10</v>
      </c>
      <c r="W35">
        <v>1</v>
      </c>
      <c r="X35">
        <v>8</v>
      </c>
      <c r="Y35">
        <v>1</v>
      </c>
      <c r="Z35" s="1">
        <v>1</v>
      </c>
      <c r="AA35" s="1">
        <v>1</v>
      </c>
      <c r="AB35" s="1">
        <v>1</v>
      </c>
      <c r="AC35" s="2">
        <f t="shared" si="7"/>
        <v>1</v>
      </c>
      <c r="AD35" s="2" t="s">
        <v>92</v>
      </c>
      <c r="AE35" t="s">
        <v>93</v>
      </c>
    </row>
    <row r="36" spans="1:32" x14ac:dyDescent="0.3">
      <c r="A36" t="s">
        <v>194</v>
      </c>
      <c r="E36" t="s">
        <v>52</v>
      </c>
      <c r="F36">
        <v>2009</v>
      </c>
      <c r="G36">
        <v>30</v>
      </c>
      <c r="H36" t="s">
        <v>91</v>
      </c>
      <c r="J36">
        <v>6</v>
      </c>
      <c r="K36">
        <v>120</v>
      </c>
      <c r="L36">
        <v>13052</v>
      </c>
      <c r="M36">
        <v>150</v>
      </c>
      <c r="O36">
        <f t="shared" si="1"/>
        <v>150</v>
      </c>
      <c r="P36">
        <v>0.38750000000000001</v>
      </c>
      <c r="Q36">
        <f t="shared" si="2"/>
        <v>569.625</v>
      </c>
      <c r="R36">
        <f t="shared" si="32"/>
        <v>144</v>
      </c>
      <c r="S36">
        <f t="shared" si="33"/>
        <v>450000</v>
      </c>
      <c r="T36">
        <f t="shared" si="34"/>
        <v>119</v>
      </c>
      <c r="U36">
        <f t="shared" si="35"/>
        <v>26775</v>
      </c>
      <c r="V36">
        <f t="shared" si="6"/>
        <v>0</v>
      </c>
      <c r="AC36" s="2" t="e">
        <f t="shared" si="7"/>
        <v>#DIV/0!</v>
      </c>
    </row>
    <row r="37" spans="1:32" x14ac:dyDescent="0.3">
      <c r="A37" t="s">
        <v>197</v>
      </c>
      <c r="B37" t="s">
        <v>198</v>
      </c>
      <c r="E37" t="s">
        <v>52</v>
      </c>
      <c r="F37">
        <v>2006</v>
      </c>
      <c r="G37">
        <v>30</v>
      </c>
      <c r="H37" t="s">
        <v>91</v>
      </c>
      <c r="J37">
        <v>8</v>
      </c>
      <c r="K37">
        <v>120</v>
      </c>
      <c r="L37">
        <v>13052</v>
      </c>
      <c r="M37">
        <v>184</v>
      </c>
      <c r="O37">
        <f t="shared" si="1"/>
        <v>184</v>
      </c>
      <c r="P37">
        <v>0.42099999999999999</v>
      </c>
      <c r="Q37">
        <f t="shared" si="2"/>
        <v>759.1472</v>
      </c>
      <c r="R37">
        <f t="shared" si="32"/>
        <v>146</v>
      </c>
      <c r="S37">
        <f t="shared" si="33"/>
        <v>456250</v>
      </c>
      <c r="T37">
        <f t="shared" si="34"/>
        <v>118</v>
      </c>
      <c r="U37">
        <f t="shared" si="35"/>
        <v>26550</v>
      </c>
      <c r="V37">
        <f t="shared" si="6"/>
        <v>0</v>
      </c>
      <c r="AC37" s="2" t="e">
        <f t="shared" si="7"/>
        <v>#DIV/0!</v>
      </c>
    </row>
    <row r="38" spans="1:32" x14ac:dyDescent="0.3">
      <c r="A38" t="s">
        <v>258</v>
      </c>
      <c r="B38" t="s">
        <v>259</v>
      </c>
      <c r="D38" t="s">
        <v>258</v>
      </c>
      <c r="E38" t="s">
        <v>260</v>
      </c>
      <c r="F38">
        <v>1993</v>
      </c>
      <c r="G38">
        <v>30</v>
      </c>
      <c r="H38" t="s">
        <v>261</v>
      </c>
      <c r="J38">
        <v>8</v>
      </c>
      <c r="K38">
        <v>100</v>
      </c>
      <c r="L38">
        <v>8702</v>
      </c>
      <c r="M38">
        <v>184</v>
      </c>
      <c r="O38">
        <v>184</v>
      </c>
      <c r="P38">
        <v>0.34799999999999998</v>
      </c>
      <c r="Q38">
        <f t="shared" si="2"/>
        <v>627.5136</v>
      </c>
      <c r="R38">
        <f t="shared" si="32"/>
        <v>125</v>
      </c>
      <c r="S38">
        <f t="shared" si="33"/>
        <v>390625</v>
      </c>
      <c r="T38">
        <f t="shared" si="34"/>
        <v>97</v>
      </c>
      <c r="U38">
        <f t="shared" si="35"/>
        <v>21825</v>
      </c>
      <c r="V38">
        <v>8</v>
      </c>
      <c r="W38">
        <v>2</v>
      </c>
      <c r="X38">
        <v>4</v>
      </c>
      <c r="Y38">
        <v>2</v>
      </c>
      <c r="Z38"/>
      <c r="AA38"/>
      <c r="AB38"/>
      <c r="AC38" s="2" t="e">
        <v>#DIV/0!</v>
      </c>
      <c r="AD38" s="2" t="s">
        <v>262</v>
      </c>
      <c r="AE38" t="s">
        <v>262</v>
      </c>
    </row>
    <row r="39" spans="1:32" x14ac:dyDescent="0.3">
      <c r="A39" t="s">
        <v>263</v>
      </c>
      <c r="B39" t="s">
        <v>264</v>
      </c>
      <c r="D39" t="s">
        <v>263</v>
      </c>
      <c r="E39" t="s">
        <v>260</v>
      </c>
      <c r="F39">
        <v>1990</v>
      </c>
      <c r="G39">
        <v>30</v>
      </c>
      <c r="H39">
        <v>25</v>
      </c>
      <c r="I39">
        <v>15</v>
      </c>
      <c r="J39">
        <v>16</v>
      </c>
      <c r="K39">
        <v>140</v>
      </c>
      <c r="L39">
        <v>4351</v>
      </c>
      <c r="M39">
        <v>86</v>
      </c>
      <c r="O39">
        <v>86</v>
      </c>
      <c r="P39">
        <v>0.27900000000000003</v>
      </c>
      <c r="Q39">
        <f t="shared" si="2"/>
        <v>235.14120000000005</v>
      </c>
      <c r="R39">
        <f t="shared" si="32"/>
        <v>79</v>
      </c>
      <c r="S39">
        <f t="shared" si="33"/>
        <v>246875</v>
      </c>
      <c r="T39">
        <f t="shared" si="34"/>
        <v>67</v>
      </c>
      <c r="U39">
        <f t="shared" si="35"/>
        <v>15075</v>
      </c>
      <c r="V39">
        <v>10</v>
      </c>
      <c r="W39">
        <v>2</v>
      </c>
      <c r="X39">
        <v>6</v>
      </c>
      <c r="Y39">
        <v>2</v>
      </c>
      <c r="Z39"/>
      <c r="AA39"/>
      <c r="AB39"/>
      <c r="AC39" s="2" t="e">
        <v>#DIV/0!</v>
      </c>
      <c r="AD39" s="2" t="s">
        <v>262</v>
      </c>
      <c r="AE39" t="s">
        <v>262</v>
      </c>
    </row>
    <row r="40" spans="1:32" x14ac:dyDescent="0.3">
      <c r="A40" t="s">
        <v>265</v>
      </c>
      <c r="B40" t="s">
        <v>266</v>
      </c>
      <c r="D40" t="s">
        <v>265</v>
      </c>
      <c r="E40" t="s">
        <v>260</v>
      </c>
      <c r="F40">
        <v>1991</v>
      </c>
      <c r="G40">
        <v>30</v>
      </c>
      <c r="H40">
        <v>60</v>
      </c>
      <c r="I40">
        <v>30</v>
      </c>
      <c r="J40">
        <v>10</v>
      </c>
      <c r="K40">
        <v>100</v>
      </c>
      <c r="L40">
        <v>6526</v>
      </c>
      <c r="M40">
        <v>138</v>
      </c>
      <c r="O40">
        <v>138</v>
      </c>
      <c r="P40">
        <v>0.35899999999999999</v>
      </c>
      <c r="Q40">
        <f t="shared" si="2"/>
        <v>485.51160000000004</v>
      </c>
      <c r="R40">
        <f t="shared" si="32"/>
        <v>105</v>
      </c>
      <c r="S40">
        <f t="shared" si="33"/>
        <v>328125</v>
      </c>
      <c r="T40">
        <f t="shared" si="34"/>
        <v>83</v>
      </c>
      <c r="U40">
        <f t="shared" si="35"/>
        <v>18675</v>
      </c>
      <c r="V40">
        <v>10</v>
      </c>
      <c r="W40">
        <v>2</v>
      </c>
      <c r="X40">
        <v>6</v>
      </c>
      <c r="Y40">
        <v>2</v>
      </c>
      <c r="Z40"/>
      <c r="AA40"/>
      <c r="AB40"/>
      <c r="AC40" s="2" t="e">
        <v>#DIV/0!</v>
      </c>
      <c r="AD40" s="2" t="s">
        <v>262</v>
      </c>
      <c r="AE40" t="s">
        <v>262</v>
      </c>
    </row>
    <row r="41" spans="1:32" x14ac:dyDescent="0.3">
      <c r="A41" t="s">
        <v>267</v>
      </c>
      <c r="B41" t="s">
        <v>268</v>
      </c>
      <c r="D41" t="s">
        <v>267</v>
      </c>
      <c r="E41" t="s">
        <v>260</v>
      </c>
      <c r="F41">
        <v>1993</v>
      </c>
      <c r="G41">
        <v>30</v>
      </c>
      <c r="H41">
        <v>60</v>
      </c>
      <c r="I41">
        <v>30</v>
      </c>
      <c r="J41">
        <v>8</v>
      </c>
      <c r="K41">
        <v>100</v>
      </c>
      <c r="L41">
        <v>6526</v>
      </c>
      <c r="M41">
        <v>138</v>
      </c>
      <c r="O41">
        <v>138</v>
      </c>
      <c r="P41">
        <v>0.35899999999999999</v>
      </c>
      <c r="Q41">
        <f>O41*P41*9.8</f>
        <v>485.51160000000004</v>
      </c>
      <c r="R41">
        <f t="shared" si="32"/>
        <v>107</v>
      </c>
      <c r="S41">
        <f t="shared" si="33"/>
        <v>334375</v>
      </c>
      <c r="T41">
        <f t="shared" si="34"/>
        <v>84</v>
      </c>
      <c r="U41">
        <f t="shared" si="35"/>
        <v>18900</v>
      </c>
      <c r="V41">
        <v>10</v>
      </c>
      <c r="W41">
        <v>2</v>
      </c>
      <c r="X41">
        <v>6</v>
      </c>
      <c r="Y41">
        <v>2</v>
      </c>
      <c r="Z41"/>
      <c r="AA41"/>
      <c r="AB41"/>
      <c r="AC41" s="2" t="e">
        <v>#DIV/0!</v>
      </c>
      <c r="AD41" s="2" t="s">
        <v>262</v>
      </c>
      <c r="AE41" t="s">
        <v>262</v>
      </c>
    </row>
    <row r="42" spans="1:32" x14ac:dyDescent="0.3">
      <c r="A42" t="s">
        <v>269</v>
      </c>
      <c r="B42" t="s">
        <v>270</v>
      </c>
      <c r="D42" t="s">
        <v>269</v>
      </c>
      <c r="E42" t="s">
        <v>260</v>
      </c>
      <c r="F42">
        <v>1992</v>
      </c>
      <c r="G42">
        <v>30</v>
      </c>
      <c r="H42">
        <v>60</v>
      </c>
      <c r="I42">
        <v>30</v>
      </c>
      <c r="J42">
        <v>16</v>
      </c>
      <c r="K42">
        <v>100</v>
      </c>
      <c r="L42">
        <v>6526</v>
      </c>
      <c r="M42">
        <v>138</v>
      </c>
      <c r="O42">
        <v>138</v>
      </c>
      <c r="P42">
        <v>0.35899999999999999</v>
      </c>
      <c r="Q42">
        <f t="shared" si="2"/>
        <v>485.51160000000004</v>
      </c>
      <c r="R42">
        <f t="shared" si="32"/>
        <v>99</v>
      </c>
      <c r="S42">
        <f t="shared" si="33"/>
        <v>309375</v>
      </c>
      <c r="T42">
        <f t="shared" si="34"/>
        <v>82</v>
      </c>
      <c r="U42">
        <f t="shared" si="35"/>
        <v>18450</v>
      </c>
      <c r="V42">
        <v>10</v>
      </c>
      <c r="W42">
        <v>2</v>
      </c>
      <c r="X42">
        <v>6</v>
      </c>
      <c r="Y42">
        <v>2</v>
      </c>
      <c r="Z42"/>
      <c r="AA42"/>
      <c r="AB42"/>
      <c r="AC42" s="2" t="e">
        <v>#DIV/0!</v>
      </c>
      <c r="AD42" s="2" t="s">
        <v>262</v>
      </c>
      <c r="AE42" t="s">
        <v>271</v>
      </c>
    </row>
    <row r="43" spans="1:32" x14ac:dyDescent="0.3">
      <c r="A43" t="s">
        <v>272</v>
      </c>
      <c r="B43" t="s">
        <v>273</v>
      </c>
      <c r="D43" t="s">
        <v>272</v>
      </c>
      <c r="E43" t="s">
        <v>260</v>
      </c>
      <c r="F43">
        <v>1997</v>
      </c>
      <c r="G43">
        <v>30</v>
      </c>
      <c r="H43">
        <v>60</v>
      </c>
      <c r="I43">
        <v>50</v>
      </c>
      <c r="J43">
        <v>16</v>
      </c>
      <c r="K43">
        <v>100</v>
      </c>
      <c r="L43">
        <v>6526</v>
      </c>
      <c r="M43">
        <v>150</v>
      </c>
      <c r="O43">
        <v>150</v>
      </c>
      <c r="P43">
        <v>0.33</v>
      </c>
      <c r="Q43">
        <f t="shared" si="2"/>
        <v>485.1</v>
      </c>
      <c r="R43">
        <f t="shared" si="32"/>
        <v>101</v>
      </c>
      <c r="S43">
        <f t="shared" si="33"/>
        <v>315625</v>
      </c>
      <c r="T43">
        <f t="shared" si="34"/>
        <v>82</v>
      </c>
      <c r="U43">
        <f t="shared" si="35"/>
        <v>18450</v>
      </c>
      <c r="V43">
        <v>10</v>
      </c>
      <c r="W43">
        <v>2</v>
      </c>
      <c r="X43">
        <v>6</v>
      </c>
      <c r="Y43">
        <v>2</v>
      </c>
      <c r="Z43"/>
      <c r="AA43"/>
      <c r="AB43"/>
      <c r="AC43" s="2" t="e">
        <v>#DIV/0!</v>
      </c>
      <c r="AD43" s="2" t="s">
        <v>262</v>
      </c>
      <c r="AE43" t="s">
        <v>271</v>
      </c>
    </row>
    <row r="44" spans="1:32" x14ac:dyDescent="0.3">
      <c r="A44" t="s">
        <v>274</v>
      </c>
      <c r="B44" t="s">
        <v>275</v>
      </c>
      <c r="D44" t="s">
        <v>274</v>
      </c>
      <c r="E44" t="s">
        <v>260</v>
      </c>
      <c r="F44">
        <v>1998</v>
      </c>
      <c r="G44">
        <v>30</v>
      </c>
      <c r="H44">
        <v>60</v>
      </c>
      <c r="I44">
        <v>30</v>
      </c>
      <c r="J44">
        <v>10</v>
      </c>
      <c r="K44">
        <v>120</v>
      </c>
      <c r="L44">
        <v>6526</v>
      </c>
      <c r="M44">
        <v>132</v>
      </c>
      <c r="O44">
        <v>132</v>
      </c>
      <c r="P44">
        <v>0.24099999999999999</v>
      </c>
      <c r="Q44">
        <f t="shared" si="2"/>
        <v>311.75760000000002</v>
      </c>
      <c r="R44">
        <f t="shared" si="32"/>
        <v>105</v>
      </c>
      <c r="S44">
        <f t="shared" si="33"/>
        <v>328125</v>
      </c>
      <c r="T44">
        <f t="shared" si="34"/>
        <v>83</v>
      </c>
      <c r="U44">
        <f t="shared" si="35"/>
        <v>18675</v>
      </c>
      <c r="V44">
        <v>10</v>
      </c>
      <c r="W44">
        <v>2</v>
      </c>
      <c r="X44">
        <v>6</v>
      </c>
      <c r="Y44">
        <v>2</v>
      </c>
      <c r="Z44"/>
      <c r="AA44"/>
      <c r="AB44"/>
      <c r="AC44" s="2" t="e">
        <v>#DIV/0!</v>
      </c>
      <c r="AD44" s="2" t="s">
        <v>262</v>
      </c>
      <c r="AE44" t="s">
        <v>271</v>
      </c>
      <c r="AF44" t="s">
        <v>276</v>
      </c>
    </row>
    <row r="45" spans="1:32" x14ac:dyDescent="0.3">
      <c r="A45" t="s">
        <v>277</v>
      </c>
      <c r="B45" t="s">
        <v>278</v>
      </c>
      <c r="D45" t="s">
        <v>277</v>
      </c>
      <c r="E45" t="s">
        <v>260</v>
      </c>
      <c r="F45">
        <v>2001</v>
      </c>
      <c r="G45">
        <v>30</v>
      </c>
      <c r="H45" t="s">
        <v>261</v>
      </c>
      <c r="J45">
        <v>6</v>
      </c>
      <c r="K45">
        <v>160</v>
      </c>
      <c r="L45">
        <v>6526</v>
      </c>
      <c r="M45">
        <v>126</v>
      </c>
      <c r="O45">
        <v>126</v>
      </c>
      <c r="P45">
        <v>0.19800000000000001</v>
      </c>
      <c r="Q45">
        <f t="shared" si="2"/>
        <v>244.49040000000002</v>
      </c>
      <c r="R45">
        <f t="shared" si="32"/>
        <v>108</v>
      </c>
      <c r="S45">
        <f t="shared" si="33"/>
        <v>337500</v>
      </c>
      <c r="T45">
        <f t="shared" si="34"/>
        <v>86</v>
      </c>
      <c r="U45">
        <f t="shared" si="35"/>
        <v>19350</v>
      </c>
      <c r="V45">
        <v>10</v>
      </c>
      <c r="W45">
        <v>2</v>
      </c>
      <c r="X45">
        <v>6</v>
      </c>
      <c r="Y45">
        <v>2</v>
      </c>
      <c r="Z45"/>
      <c r="AA45"/>
      <c r="AB45"/>
      <c r="AC45" s="2" t="e">
        <v>#DIV/0!</v>
      </c>
      <c r="AD45" s="2" t="s">
        <v>262</v>
      </c>
      <c r="AE45" t="s">
        <v>271</v>
      </c>
      <c r="AF45" t="s">
        <v>276</v>
      </c>
    </row>
    <row r="46" spans="1:32" x14ac:dyDescent="0.3">
      <c r="A46" s="3" t="s">
        <v>351</v>
      </c>
      <c r="B46" s="3" t="s">
        <v>361</v>
      </c>
      <c r="C46" s="4"/>
      <c r="D46" s="3" t="s">
        <v>352</v>
      </c>
      <c r="E46" s="3" t="s">
        <v>322</v>
      </c>
      <c r="F46" s="5">
        <v>1999</v>
      </c>
      <c r="G46" s="5">
        <v>30</v>
      </c>
      <c r="H46" s="5">
        <v>60</v>
      </c>
      <c r="I46" s="5">
        <v>30</v>
      </c>
      <c r="J46" s="5">
        <v>16</v>
      </c>
      <c r="K46" s="5">
        <v>120</v>
      </c>
      <c r="L46" s="5">
        <v>3300</v>
      </c>
      <c r="M46" s="5">
        <v>138</v>
      </c>
      <c r="N46" s="4"/>
      <c r="O46" s="5">
        <v>138</v>
      </c>
      <c r="P46" s="5">
        <v>0.27876367899999999</v>
      </c>
      <c r="Q46">
        <f t="shared" si="2"/>
        <v>376.99999947960004</v>
      </c>
      <c r="R46" s="5">
        <v>76</v>
      </c>
      <c r="S46" s="5">
        <v>237500</v>
      </c>
      <c r="T46" s="5">
        <v>58</v>
      </c>
      <c r="U46" s="5">
        <v>14137.5</v>
      </c>
      <c r="V46" s="5">
        <v>10</v>
      </c>
      <c r="W46">
        <v>2</v>
      </c>
      <c r="X46">
        <v>6</v>
      </c>
      <c r="Y46">
        <v>2</v>
      </c>
      <c r="AD46" s="2" t="s">
        <v>262</v>
      </c>
      <c r="AE46" t="s">
        <v>358</v>
      </c>
    </row>
    <row r="47" spans="1:32" x14ac:dyDescent="0.3">
      <c r="A47" s="3" t="s">
        <v>353</v>
      </c>
      <c r="B47" s="3" t="s">
        <v>362</v>
      </c>
      <c r="C47" s="4"/>
      <c r="D47" s="3" t="s">
        <v>354</v>
      </c>
      <c r="E47" s="3" t="s">
        <v>322</v>
      </c>
      <c r="F47" s="5">
        <v>1985</v>
      </c>
      <c r="G47" s="5">
        <v>30</v>
      </c>
      <c r="H47" s="5">
        <v>60</v>
      </c>
      <c r="I47" s="5">
        <v>30</v>
      </c>
      <c r="J47" s="5">
        <v>16</v>
      </c>
      <c r="K47" s="5">
        <v>100</v>
      </c>
      <c r="L47" s="5">
        <v>3600</v>
      </c>
      <c r="M47" s="5">
        <v>138</v>
      </c>
      <c r="N47" s="4"/>
      <c r="O47" s="5">
        <v>138</v>
      </c>
      <c r="P47" s="5">
        <v>0.32534753</v>
      </c>
      <c r="Q47">
        <f t="shared" si="2"/>
        <v>439.99999957200004</v>
      </c>
      <c r="R47" s="5">
        <v>81</v>
      </c>
      <c r="S47" s="5">
        <v>253125</v>
      </c>
      <c r="T47" s="5">
        <v>61</v>
      </c>
      <c r="U47" s="5">
        <v>14868.75</v>
      </c>
      <c r="V47" s="5">
        <v>10</v>
      </c>
      <c r="W47">
        <v>2</v>
      </c>
      <c r="X47">
        <v>6</v>
      </c>
      <c r="Y47">
        <v>2</v>
      </c>
      <c r="AD47" s="2" t="s">
        <v>262</v>
      </c>
      <c r="AE47" t="s">
        <v>358</v>
      </c>
    </row>
    <row r="48" spans="1:32" x14ac:dyDescent="0.3">
      <c r="A48" s="3" t="s">
        <v>355</v>
      </c>
      <c r="B48" s="3" t="s">
        <v>363</v>
      </c>
      <c r="C48" s="4"/>
      <c r="D48" s="3" t="s">
        <v>356</v>
      </c>
      <c r="E48" s="3" t="s">
        <v>322</v>
      </c>
      <c r="F48" s="5">
        <v>1997.6</v>
      </c>
      <c r="G48" s="5">
        <v>30</v>
      </c>
      <c r="H48" s="6" t="s">
        <v>261</v>
      </c>
      <c r="I48" s="6"/>
      <c r="J48" s="5">
        <v>14</v>
      </c>
      <c r="K48" s="5">
        <v>100</v>
      </c>
      <c r="L48" s="5">
        <v>4214</v>
      </c>
      <c r="M48" s="5">
        <v>143.5</v>
      </c>
      <c r="N48" s="4"/>
      <c r="O48" s="5">
        <v>143.5</v>
      </c>
      <c r="P48" s="5">
        <v>0.34132119700000002</v>
      </c>
      <c r="Q48">
        <f t="shared" si="2"/>
        <v>479.99999934110008</v>
      </c>
      <c r="R48" s="5">
        <v>86</v>
      </c>
      <c r="S48" s="5">
        <v>268750</v>
      </c>
      <c r="T48" s="5">
        <v>66</v>
      </c>
      <c r="U48" s="5">
        <v>16087.5</v>
      </c>
      <c r="V48" s="5">
        <v>10</v>
      </c>
      <c r="W48">
        <v>2</v>
      </c>
      <c r="X48">
        <v>6</v>
      </c>
      <c r="Y48">
        <v>2</v>
      </c>
      <c r="AD48" s="2" t="s">
        <v>262</v>
      </c>
      <c r="AE48" t="s">
        <v>357</v>
      </c>
    </row>
    <row r="49" spans="1:31" x14ac:dyDescent="0.3">
      <c r="A49" t="s">
        <v>359</v>
      </c>
      <c r="B49" t="s">
        <v>360</v>
      </c>
      <c r="E49" t="s">
        <v>51</v>
      </c>
      <c r="F49">
        <v>1998</v>
      </c>
      <c r="G49">
        <v>30</v>
      </c>
      <c r="H49">
        <v>50</v>
      </c>
      <c r="I49">
        <v>35</v>
      </c>
      <c r="J49">
        <v>14</v>
      </c>
      <c r="K49">
        <v>100</v>
      </c>
      <c r="L49">
        <v>4000</v>
      </c>
      <c r="M49">
        <v>138</v>
      </c>
      <c r="O49">
        <f t="shared" ref="O49" si="39">M49-N49</f>
        <v>138</v>
      </c>
      <c r="P49">
        <v>0.35499999999999998</v>
      </c>
      <c r="Q49">
        <f t="shared" si="2"/>
        <v>480.10199999999998</v>
      </c>
      <c r="R49">
        <f t="shared" ref="R49:R52" si="40">MEDIAN(255, ROUND((M49/10+SQRT(K49)/20+SQRT(L49)+P49+20-J49), 0), 0)</f>
        <v>84</v>
      </c>
      <c r="S49">
        <f t="shared" ref="S49:S52" si="41">R49*50000/16</f>
        <v>262500</v>
      </c>
      <c r="T49">
        <f t="shared" ref="T49:T52" si="42">MEDIAN(0, 255, ROUND(SQRT(K49)/100+SQRT(L49)+P49+40/J49-2,0))</f>
        <v>65</v>
      </c>
      <c r="U49">
        <f t="shared" ref="U49" si="43">IF(E49="Steam", T49*350/16*12, IF(E49="Diesel", T49*325/16*12,  T49*300/16*12))</f>
        <v>15843.75</v>
      </c>
      <c r="V49">
        <f t="shared" ref="V49" si="44">W49+X49+Y49</f>
        <v>10</v>
      </c>
      <c r="W49">
        <v>2</v>
      </c>
      <c r="X49">
        <v>6</v>
      </c>
      <c r="Y49">
        <v>2</v>
      </c>
      <c r="AD49" s="2" t="s">
        <v>262</v>
      </c>
      <c r="AE49" s="2" t="s">
        <v>262</v>
      </c>
    </row>
    <row r="50" spans="1:31" x14ac:dyDescent="0.3">
      <c r="A50" s="3" t="s">
        <v>394</v>
      </c>
      <c r="B50" s="3" t="s">
        <v>395</v>
      </c>
      <c r="E50" t="s">
        <v>260</v>
      </c>
      <c r="F50" s="5">
        <v>2002</v>
      </c>
      <c r="G50" s="5">
        <v>30</v>
      </c>
      <c r="H50">
        <v>60</v>
      </c>
      <c r="I50">
        <v>30</v>
      </c>
      <c r="J50" s="5">
        <v>10</v>
      </c>
      <c r="K50" s="5">
        <v>100</v>
      </c>
      <c r="L50" s="5">
        <v>11828</v>
      </c>
      <c r="M50" s="5">
        <v>276</v>
      </c>
      <c r="O50" s="5">
        <v>276</v>
      </c>
      <c r="P50">
        <v>0.34699999999999998</v>
      </c>
      <c r="Q50">
        <f t="shared" si="2"/>
        <v>938.56560000000002</v>
      </c>
      <c r="R50">
        <f t="shared" si="40"/>
        <v>147</v>
      </c>
      <c r="S50">
        <f t="shared" si="41"/>
        <v>459375</v>
      </c>
      <c r="T50">
        <f t="shared" si="42"/>
        <v>111</v>
      </c>
      <c r="U50">
        <f>IF(E50="Steam", T50*350/16*12, IF(E50="Diesel", T50*325/16*12,  T50*300/16*12))</f>
        <v>24975</v>
      </c>
      <c r="V50" s="5">
        <v>10</v>
      </c>
      <c r="W50">
        <v>2</v>
      </c>
      <c r="X50">
        <v>6</v>
      </c>
      <c r="Y50">
        <v>2</v>
      </c>
      <c r="AD50" s="2" t="s">
        <v>343</v>
      </c>
      <c r="AE50" t="s">
        <v>343</v>
      </c>
    </row>
    <row r="51" spans="1:31" x14ac:dyDescent="0.3">
      <c r="A51" s="3" t="s">
        <v>424</v>
      </c>
      <c r="E51" t="s">
        <v>51</v>
      </c>
      <c r="F51" s="5">
        <v>1958</v>
      </c>
      <c r="G51" s="5">
        <v>30</v>
      </c>
      <c r="H51">
        <v>40</v>
      </c>
      <c r="I51">
        <v>30</v>
      </c>
      <c r="J51" s="5">
        <v>16</v>
      </c>
      <c r="K51" s="5">
        <v>100</v>
      </c>
      <c r="L51" s="5">
        <v>1800</v>
      </c>
      <c r="M51" s="5">
        <v>126</v>
      </c>
      <c r="O51" s="5">
        <v>126</v>
      </c>
      <c r="P51" s="5">
        <v>0.245</v>
      </c>
      <c r="Q51">
        <f t="shared" si="2"/>
        <v>302.52600000000001</v>
      </c>
      <c r="R51">
        <f t="shared" si="40"/>
        <v>60</v>
      </c>
      <c r="S51">
        <f t="shared" si="41"/>
        <v>187500</v>
      </c>
      <c r="T51">
        <f t="shared" si="42"/>
        <v>43</v>
      </c>
      <c r="U51">
        <f>IF(E51="Steam", T51*350/16*12, IF(E51="Diesel", T51*325/16*12,  T51*300/16*12))</f>
        <v>10481.25</v>
      </c>
      <c r="V51" s="5">
        <v>10</v>
      </c>
      <c r="W51">
        <v>2</v>
      </c>
      <c r="X51">
        <v>4</v>
      </c>
      <c r="Y51">
        <v>2</v>
      </c>
      <c r="AD51" s="2" t="s">
        <v>426</v>
      </c>
      <c r="AE51" t="s">
        <v>344</v>
      </c>
    </row>
    <row r="52" spans="1:31" x14ac:dyDescent="0.3">
      <c r="A52" s="3" t="s">
        <v>425</v>
      </c>
      <c r="E52" t="s">
        <v>260</v>
      </c>
      <c r="F52" s="5">
        <v>1960</v>
      </c>
      <c r="G52" s="5">
        <v>40</v>
      </c>
      <c r="H52">
        <v>60</v>
      </c>
      <c r="I52">
        <v>20</v>
      </c>
      <c r="J52" s="5">
        <v>12</v>
      </c>
      <c r="K52" s="5">
        <v>100</v>
      </c>
      <c r="L52" s="5">
        <v>6282</v>
      </c>
      <c r="M52" s="5">
        <v>138</v>
      </c>
      <c r="O52" s="5">
        <v>138</v>
      </c>
      <c r="P52" s="5">
        <v>0.377</v>
      </c>
      <c r="Q52">
        <f t="shared" si="2"/>
        <v>509.85480000000007</v>
      </c>
      <c r="R52">
        <f t="shared" si="40"/>
        <v>102</v>
      </c>
      <c r="S52">
        <f t="shared" si="41"/>
        <v>318750</v>
      </c>
      <c r="T52">
        <f t="shared" si="42"/>
        <v>81</v>
      </c>
      <c r="U52">
        <f>IF(E52="Steam", T52*350/16*12, IF(E52="Diesel", T52*325/16*12,  T52*300/16*12))</f>
        <v>18225</v>
      </c>
      <c r="V52" s="5">
        <v>10</v>
      </c>
      <c r="W52">
        <v>2</v>
      </c>
      <c r="X52">
        <v>6</v>
      </c>
      <c r="Y52">
        <v>2</v>
      </c>
      <c r="AD52" s="2" t="s">
        <v>426</v>
      </c>
      <c r="AE52" t="s">
        <v>343</v>
      </c>
    </row>
    <row r="53" spans="1:31" x14ac:dyDescent="0.3">
      <c r="R5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F187"/>
  <sheetViews>
    <sheetView topLeftCell="K1" workbookViewId="0">
      <pane ySplit="1" topLeftCell="A149" activePane="bottomLeft" state="frozen"/>
      <selection pane="bottomLeft" activeCell="AF179" sqref="AF179:AF187"/>
    </sheetView>
  </sheetViews>
  <sheetFormatPr defaultRowHeight="14" x14ac:dyDescent="0.3"/>
  <cols>
    <col min="32" max="32" width="20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246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56</v>
      </c>
      <c r="W1" t="s">
        <v>19</v>
      </c>
      <c r="X1" t="s">
        <v>28</v>
      </c>
      <c r="Y1" t="s">
        <v>20</v>
      </c>
      <c r="Z1" t="s">
        <v>27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29</v>
      </c>
      <c r="AF1" t="s">
        <v>25</v>
      </c>
    </row>
    <row r="2" spans="1:32" x14ac:dyDescent="0.3">
      <c r="A2" t="s">
        <v>133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f t="shared" ref="K2:K11" si="0">ROUND(L2/0.73549875,0)</f>
        <v>7614</v>
      </c>
      <c r="L2">
        <v>5600</v>
      </c>
      <c r="M2" t="s">
        <v>90</v>
      </c>
      <c r="Q2">
        <v>0</v>
      </c>
      <c r="R2">
        <v>0</v>
      </c>
      <c r="S2">
        <v>185</v>
      </c>
      <c r="T2">
        <v>78</v>
      </c>
      <c r="U2">
        <v>0.314</v>
      </c>
      <c r="V2">
        <f>T2*U2*9.8</f>
        <v>240.02160000000003</v>
      </c>
      <c r="W2">
        <f t="shared" ref="W2:W33" si="1">MAX(1, INT(T2/10+SQRT(J2)/20+SQRT(K2)+U2+SQRT(Q2)/2+SQRT(S2)-SQRT(185)+20-I2))</f>
        <v>96</v>
      </c>
      <c r="X2">
        <f>W2*50000/16</f>
        <v>300000</v>
      </c>
      <c r="Y2">
        <f t="shared" ref="Y2:Y33" si="2">MAX(1, ROUND((SQRT(J2)/100+SQRT(K2)+U2+(40/I2-2)+SQRT(Q2)/2+SQRT(S2)-SQRT(185)), 0))</f>
        <v>88</v>
      </c>
      <c r="Z2">
        <f>Y2*300/16</f>
        <v>1650</v>
      </c>
    </row>
    <row r="3" spans="1:32" x14ac:dyDescent="0.3">
      <c r="I3">
        <v>20</v>
      </c>
      <c r="J3">
        <v>160</v>
      </c>
      <c r="K3">
        <f t="shared" si="0"/>
        <v>15228</v>
      </c>
      <c r="L3">
        <v>11200</v>
      </c>
      <c r="Q3">
        <v>0</v>
      </c>
      <c r="R3">
        <v>0</v>
      </c>
      <c r="S3">
        <v>185</v>
      </c>
      <c r="T3">
        <v>156</v>
      </c>
      <c r="U3">
        <v>0.314</v>
      </c>
      <c r="V3">
        <f>T3*U3*9.8</f>
        <v>480.04320000000007</v>
      </c>
      <c r="W3">
        <f t="shared" ref="W3" si="3">MAX(1, INT(T3/10+SQRT(J3)/20+SQRT(K3)+U3+SQRT(Q3)/2+SQRT(S3)-SQRT(185)+20-I3))</f>
        <v>139</v>
      </c>
      <c r="X3">
        <f>W3*50000/16</f>
        <v>434375</v>
      </c>
      <c r="Y3">
        <f t="shared" ref="Y3" si="4">MAX(1, ROUND((SQRT(J3)/100+SQRT(K3)+U3+(40/I3-2)+SQRT(Q3)/2+SQRT(S3)-SQRT(185)), 0))</f>
        <v>124</v>
      </c>
      <c r="Z3">
        <f>Y3*300/16</f>
        <v>2325</v>
      </c>
    </row>
    <row r="4" spans="1:32" x14ac:dyDescent="0.3">
      <c r="B4" t="s">
        <v>130</v>
      </c>
      <c r="I4">
        <v>20</v>
      </c>
      <c r="J4">
        <v>160</v>
      </c>
      <c r="K4">
        <f t="shared" si="0"/>
        <v>0</v>
      </c>
      <c r="L4">
        <v>0</v>
      </c>
      <c r="M4" t="s">
        <v>90</v>
      </c>
      <c r="Q4">
        <v>98</v>
      </c>
      <c r="S4">
        <v>240</v>
      </c>
      <c r="T4">
        <v>56</v>
      </c>
      <c r="U4">
        <v>0</v>
      </c>
      <c r="V4">
        <f t="shared" ref="V4:V22" si="5">T4*U4*9.8</f>
        <v>0</v>
      </c>
      <c r="W4">
        <f t="shared" si="1"/>
        <v>13</v>
      </c>
      <c r="X4">
        <f t="shared" ref="X4:X17" si="6">W4*50000/16</f>
        <v>40625</v>
      </c>
      <c r="Y4">
        <f t="shared" si="2"/>
        <v>7</v>
      </c>
      <c r="Z4">
        <f t="shared" ref="Z4:Z17" si="7">Y4*300/16</f>
        <v>131.25</v>
      </c>
    </row>
    <row r="5" spans="1:32" x14ac:dyDescent="0.3">
      <c r="B5" t="s">
        <v>131</v>
      </c>
      <c r="I5">
        <v>20</v>
      </c>
      <c r="J5">
        <v>160</v>
      </c>
      <c r="K5">
        <f t="shared" si="0"/>
        <v>0</v>
      </c>
      <c r="L5">
        <v>0</v>
      </c>
      <c r="M5" t="s">
        <v>90</v>
      </c>
      <c r="Q5">
        <v>71</v>
      </c>
      <c r="S5">
        <v>400</v>
      </c>
      <c r="T5">
        <v>56</v>
      </c>
      <c r="U5">
        <v>0</v>
      </c>
      <c r="V5">
        <f t="shared" si="5"/>
        <v>0</v>
      </c>
      <c r="W5">
        <f t="shared" si="1"/>
        <v>16</v>
      </c>
      <c r="X5">
        <f t="shared" si="6"/>
        <v>50000</v>
      </c>
      <c r="Y5">
        <f t="shared" si="2"/>
        <v>11</v>
      </c>
      <c r="Z5">
        <f t="shared" si="7"/>
        <v>206.25</v>
      </c>
    </row>
    <row r="6" spans="1:32" x14ac:dyDescent="0.3">
      <c r="B6" t="s">
        <v>132</v>
      </c>
      <c r="I6">
        <v>20</v>
      </c>
      <c r="J6">
        <v>160</v>
      </c>
      <c r="K6">
        <f t="shared" si="0"/>
        <v>0</v>
      </c>
      <c r="L6">
        <v>0</v>
      </c>
      <c r="M6" t="s">
        <v>90</v>
      </c>
      <c r="Q6">
        <v>30</v>
      </c>
      <c r="S6">
        <v>640</v>
      </c>
      <c r="T6">
        <v>56</v>
      </c>
      <c r="U6">
        <v>0</v>
      </c>
      <c r="V6">
        <f t="shared" si="5"/>
        <v>0</v>
      </c>
      <c r="W6">
        <f t="shared" si="1"/>
        <v>20</v>
      </c>
      <c r="X6">
        <f t="shared" si="6"/>
        <v>62500</v>
      </c>
      <c r="Y6">
        <f t="shared" si="2"/>
        <v>15</v>
      </c>
      <c r="Z6">
        <f t="shared" si="7"/>
        <v>281.25</v>
      </c>
    </row>
    <row r="7" spans="1:32" x14ac:dyDescent="0.3">
      <c r="B7" t="s">
        <v>134</v>
      </c>
      <c r="I7">
        <v>20</v>
      </c>
      <c r="J7">
        <v>160</v>
      </c>
      <c r="K7">
        <f t="shared" si="0"/>
        <v>0</v>
      </c>
      <c r="L7">
        <v>0</v>
      </c>
      <c r="M7" t="s">
        <v>90</v>
      </c>
      <c r="Q7">
        <v>22</v>
      </c>
      <c r="S7">
        <v>720</v>
      </c>
      <c r="T7">
        <v>56</v>
      </c>
      <c r="U7">
        <v>0</v>
      </c>
      <c r="V7">
        <f t="shared" si="5"/>
        <v>0</v>
      </c>
      <c r="W7">
        <f t="shared" si="1"/>
        <v>21</v>
      </c>
      <c r="X7">
        <f t="shared" si="6"/>
        <v>65625</v>
      </c>
      <c r="Y7">
        <f t="shared" si="2"/>
        <v>16</v>
      </c>
      <c r="Z7">
        <f t="shared" si="7"/>
        <v>300</v>
      </c>
    </row>
    <row r="8" spans="1:32" x14ac:dyDescent="0.3">
      <c r="B8" t="s">
        <v>138</v>
      </c>
      <c r="I8">
        <v>20</v>
      </c>
      <c r="J8">
        <v>160</v>
      </c>
      <c r="K8">
        <f t="shared" si="0"/>
        <v>0</v>
      </c>
      <c r="L8">
        <v>0</v>
      </c>
      <c r="M8" t="s">
        <v>90</v>
      </c>
      <c r="Q8">
        <v>46</v>
      </c>
      <c r="S8">
        <v>240</v>
      </c>
      <c r="T8">
        <v>56</v>
      </c>
      <c r="U8">
        <v>0</v>
      </c>
      <c r="V8">
        <f t="shared" si="5"/>
        <v>0</v>
      </c>
      <c r="W8">
        <f t="shared" si="1"/>
        <v>11</v>
      </c>
      <c r="X8">
        <f t="shared" si="6"/>
        <v>34375</v>
      </c>
      <c r="Y8">
        <f t="shared" si="2"/>
        <v>5</v>
      </c>
      <c r="Z8">
        <f t="shared" si="7"/>
        <v>93.75</v>
      </c>
    </row>
    <row r="9" spans="1:32" x14ac:dyDescent="0.3">
      <c r="B9" t="s">
        <v>135</v>
      </c>
      <c r="I9">
        <v>20</v>
      </c>
      <c r="J9">
        <v>160</v>
      </c>
      <c r="K9">
        <f t="shared" si="0"/>
        <v>0</v>
      </c>
      <c r="L9">
        <v>0</v>
      </c>
      <c r="M9" t="s">
        <v>90</v>
      </c>
      <c r="Q9">
        <v>66</v>
      </c>
      <c r="S9">
        <v>480</v>
      </c>
      <c r="T9">
        <v>56</v>
      </c>
      <c r="U9">
        <v>0</v>
      </c>
      <c r="V9">
        <f t="shared" si="5"/>
        <v>0</v>
      </c>
      <c r="W9">
        <f t="shared" si="1"/>
        <v>18</v>
      </c>
      <c r="X9">
        <f t="shared" si="6"/>
        <v>56250</v>
      </c>
      <c r="Y9">
        <f t="shared" si="2"/>
        <v>12</v>
      </c>
      <c r="Z9">
        <f t="shared" si="7"/>
        <v>225</v>
      </c>
    </row>
    <row r="10" spans="1:32" x14ac:dyDescent="0.3">
      <c r="B10" t="s">
        <v>136</v>
      </c>
      <c r="I10">
        <v>20</v>
      </c>
      <c r="J10">
        <v>160</v>
      </c>
      <c r="K10">
        <f t="shared" si="0"/>
        <v>0</v>
      </c>
      <c r="L10">
        <v>0</v>
      </c>
      <c r="M10" t="s">
        <v>90</v>
      </c>
      <c r="Q10">
        <v>40</v>
      </c>
      <c r="S10">
        <v>640</v>
      </c>
      <c r="T10">
        <v>56</v>
      </c>
      <c r="U10">
        <v>0</v>
      </c>
      <c r="V10">
        <f t="shared" si="5"/>
        <v>0</v>
      </c>
      <c r="W10">
        <f t="shared" si="1"/>
        <v>21</v>
      </c>
      <c r="X10">
        <f t="shared" si="6"/>
        <v>65625</v>
      </c>
      <c r="Y10">
        <f t="shared" si="2"/>
        <v>15</v>
      </c>
      <c r="Z10">
        <f t="shared" si="7"/>
        <v>281.25</v>
      </c>
    </row>
    <row r="11" spans="1:32" x14ac:dyDescent="0.3">
      <c r="B11" t="s">
        <v>137</v>
      </c>
      <c r="I11">
        <v>20</v>
      </c>
      <c r="J11">
        <v>160</v>
      </c>
      <c r="K11">
        <f t="shared" si="0"/>
        <v>0</v>
      </c>
      <c r="L11">
        <v>0</v>
      </c>
      <c r="M11" t="s">
        <v>90</v>
      </c>
      <c r="Q11">
        <v>16</v>
      </c>
      <c r="S11">
        <v>800</v>
      </c>
      <c r="T11">
        <v>56</v>
      </c>
      <c r="U11">
        <v>0</v>
      </c>
      <c r="V11">
        <f t="shared" si="5"/>
        <v>0</v>
      </c>
      <c r="W11">
        <f t="shared" si="1"/>
        <v>22</v>
      </c>
      <c r="X11">
        <f t="shared" si="6"/>
        <v>68750</v>
      </c>
      <c r="Y11">
        <f t="shared" si="2"/>
        <v>17</v>
      </c>
      <c r="Z11">
        <f t="shared" si="7"/>
        <v>318.75</v>
      </c>
    </row>
    <row r="12" spans="1:32" x14ac:dyDescent="0.3">
      <c r="A12" t="s">
        <v>150</v>
      </c>
      <c r="I12">
        <v>16</v>
      </c>
      <c r="J12">
        <v>250</v>
      </c>
      <c r="K12">
        <f>ROUND(L12/0.73549875,0)</f>
        <v>1496</v>
      </c>
      <c r="L12">
        <v>1100</v>
      </c>
      <c r="M12" t="s">
        <v>90</v>
      </c>
      <c r="Q12">
        <v>56</v>
      </c>
      <c r="S12">
        <v>400</v>
      </c>
      <c r="T12">
        <v>52.8</v>
      </c>
      <c r="U12">
        <v>0.11700000000000001</v>
      </c>
      <c r="V12">
        <f t="shared" si="5"/>
        <v>60.540480000000002</v>
      </c>
      <c r="W12">
        <f t="shared" si="1"/>
        <v>59</v>
      </c>
      <c r="X12">
        <f t="shared" si="6"/>
        <v>184375</v>
      </c>
      <c r="Y12">
        <f t="shared" si="2"/>
        <v>50</v>
      </c>
      <c r="Z12">
        <f t="shared" si="7"/>
        <v>937.5</v>
      </c>
    </row>
    <row r="13" spans="1:32" x14ac:dyDescent="0.3">
      <c r="B13" t="s">
        <v>130</v>
      </c>
      <c r="I13">
        <v>16</v>
      </c>
      <c r="J13">
        <v>250</v>
      </c>
      <c r="K13">
        <f t="shared" ref="K13:K156" si="8">ROUND(L13/0.73549875,0)</f>
        <v>1496</v>
      </c>
      <c r="L13">
        <v>1100</v>
      </c>
      <c r="M13" t="s">
        <v>90</v>
      </c>
      <c r="Q13">
        <v>90</v>
      </c>
      <c r="S13">
        <v>240</v>
      </c>
      <c r="T13">
        <v>52.8</v>
      </c>
      <c r="U13">
        <v>0.11700000000000001</v>
      </c>
      <c r="V13">
        <f t="shared" si="5"/>
        <v>60.540480000000002</v>
      </c>
      <c r="W13">
        <f t="shared" si="1"/>
        <v>55</v>
      </c>
      <c r="X13">
        <f t="shared" si="6"/>
        <v>171875</v>
      </c>
      <c r="Y13">
        <f t="shared" si="2"/>
        <v>46</v>
      </c>
      <c r="Z13">
        <f t="shared" si="7"/>
        <v>862.5</v>
      </c>
    </row>
    <row r="14" spans="1:32" x14ac:dyDescent="0.3">
      <c r="B14" t="s">
        <v>131</v>
      </c>
      <c r="I14">
        <v>16</v>
      </c>
      <c r="J14">
        <v>250</v>
      </c>
      <c r="K14">
        <f t="shared" si="8"/>
        <v>1496</v>
      </c>
      <c r="L14">
        <v>1100</v>
      </c>
      <c r="M14" t="s">
        <v>90</v>
      </c>
      <c r="Q14">
        <v>69</v>
      </c>
      <c r="S14">
        <v>400</v>
      </c>
      <c r="T14">
        <v>52.8</v>
      </c>
      <c r="U14">
        <v>0.11700000000000001</v>
      </c>
      <c r="V14">
        <f t="shared" si="5"/>
        <v>60.540480000000002</v>
      </c>
      <c r="W14">
        <f t="shared" si="1"/>
        <v>59</v>
      </c>
      <c r="X14">
        <f t="shared" si="6"/>
        <v>184375</v>
      </c>
      <c r="Y14">
        <f t="shared" si="2"/>
        <v>50</v>
      </c>
      <c r="Z14">
        <f t="shared" si="7"/>
        <v>937.5</v>
      </c>
    </row>
    <row r="15" spans="1:32" x14ac:dyDescent="0.3">
      <c r="B15" t="s">
        <v>132</v>
      </c>
      <c r="I15">
        <v>16</v>
      </c>
      <c r="J15">
        <v>250</v>
      </c>
      <c r="K15">
        <f t="shared" si="8"/>
        <v>1496</v>
      </c>
      <c r="L15">
        <v>1100</v>
      </c>
      <c r="M15" t="s">
        <v>90</v>
      </c>
      <c r="Q15">
        <v>28</v>
      </c>
      <c r="S15">
        <v>640</v>
      </c>
      <c r="T15">
        <v>52.8</v>
      </c>
      <c r="U15">
        <v>0.11700000000000001</v>
      </c>
      <c r="V15">
        <f t="shared" si="5"/>
        <v>60.540480000000002</v>
      </c>
      <c r="W15">
        <f t="shared" si="1"/>
        <v>63</v>
      </c>
      <c r="X15">
        <f t="shared" si="6"/>
        <v>196875</v>
      </c>
      <c r="Y15">
        <f t="shared" si="2"/>
        <v>54</v>
      </c>
      <c r="Z15">
        <f t="shared" si="7"/>
        <v>1012.5</v>
      </c>
    </row>
    <row r="16" spans="1:32" x14ac:dyDescent="0.3">
      <c r="B16" t="s">
        <v>134</v>
      </c>
      <c r="I16">
        <v>16</v>
      </c>
      <c r="J16">
        <v>250</v>
      </c>
      <c r="K16">
        <f t="shared" si="8"/>
        <v>1496</v>
      </c>
      <c r="L16">
        <v>1100</v>
      </c>
      <c r="M16" t="s">
        <v>90</v>
      </c>
      <c r="Q16">
        <v>20</v>
      </c>
      <c r="S16">
        <v>720</v>
      </c>
      <c r="T16">
        <v>52.8</v>
      </c>
      <c r="U16">
        <v>0.11700000000000001</v>
      </c>
      <c r="V16">
        <f t="shared" si="5"/>
        <v>60.540480000000002</v>
      </c>
      <c r="W16">
        <f t="shared" si="1"/>
        <v>64</v>
      </c>
      <c r="X16">
        <f t="shared" si="6"/>
        <v>200000</v>
      </c>
      <c r="Y16">
        <f t="shared" si="2"/>
        <v>55</v>
      </c>
      <c r="Z16">
        <f t="shared" si="7"/>
        <v>1031.25</v>
      </c>
    </row>
    <row r="17" spans="1:26" x14ac:dyDescent="0.3">
      <c r="B17" t="s">
        <v>138</v>
      </c>
      <c r="I17">
        <v>16</v>
      </c>
      <c r="J17">
        <v>250</v>
      </c>
      <c r="K17">
        <f t="shared" si="8"/>
        <v>1496</v>
      </c>
      <c r="L17">
        <v>1100</v>
      </c>
      <c r="M17" t="s">
        <v>90</v>
      </c>
      <c r="Q17">
        <v>40</v>
      </c>
      <c r="S17">
        <v>240</v>
      </c>
      <c r="T17">
        <v>52.8</v>
      </c>
      <c r="U17">
        <v>0.11700000000000001</v>
      </c>
      <c r="V17">
        <f t="shared" si="5"/>
        <v>60.540480000000002</v>
      </c>
      <c r="W17">
        <f t="shared" si="1"/>
        <v>53</v>
      </c>
      <c r="X17">
        <f t="shared" si="6"/>
        <v>165625</v>
      </c>
      <c r="Y17">
        <f t="shared" si="2"/>
        <v>45</v>
      </c>
      <c r="Z17">
        <f t="shared" si="7"/>
        <v>843.75</v>
      </c>
    </row>
    <row r="18" spans="1:26" x14ac:dyDescent="0.3">
      <c r="A18" t="s">
        <v>151</v>
      </c>
      <c r="B18" t="s">
        <v>130</v>
      </c>
      <c r="I18">
        <v>16</v>
      </c>
      <c r="J18">
        <v>250</v>
      </c>
      <c r="K18">
        <f t="shared" si="8"/>
        <v>0</v>
      </c>
      <c r="L18">
        <v>0</v>
      </c>
      <c r="M18" t="s">
        <v>90</v>
      </c>
      <c r="Q18">
        <v>90</v>
      </c>
      <c r="S18">
        <v>240</v>
      </c>
      <c r="T18">
        <v>52.8</v>
      </c>
      <c r="U18">
        <v>0</v>
      </c>
      <c r="V18">
        <f t="shared" si="5"/>
        <v>0</v>
      </c>
      <c r="W18">
        <f t="shared" si="1"/>
        <v>16</v>
      </c>
      <c r="X18">
        <f t="shared" ref="X18:X23" si="9">W18*50000/16</f>
        <v>50000</v>
      </c>
      <c r="Y18">
        <f t="shared" si="2"/>
        <v>7</v>
      </c>
      <c r="Z18">
        <f t="shared" ref="Z18:Z23" si="10">Y18*300/16</f>
        <v>131.25</v>
      </c>
    </row>
    <row r="19" spans="1:26" x14ac:dyDescent="0.3">
      <c r="B19" t="s">
        <v>131</v>
      </c>
      <c r="I19">
        <v>16</v>
      </c>
      <c r="J19">
        <v>250</v>
      </c>
      <c r="K19">
        <f t="shared" si="8"/>
        <v>0</v>
      </c>
      <c r="L19">
        <v>0</v>
      </c>
      <c r="M19" t="s">
        <v>90</v>
      </c>
      <c r="Q19">
        <v>69</v>
      </c>
      <c r="S19">
        <v>400</v>
      </c>
      <c r="T19">
        <v>52.8</v>
      </c>
      <c r="U19">
        <v>0</v>
      </c>
      <c r="V19">
        <f t="shared" si="5"/>
        <v>0</v>
      </c>
      <c r="W19">
        <f t="shared" si="1"/>
        <v>20</v>
      </c>
      <c r="X19">
        <f t="shared" si="9"/>
        <v>62500</v>
      </c>
      <c r="Y19">
        <f t="shared" si="2"/>
        <v>11</v>
      </c>
      <c r="Z19">
        <f t="shared" si="10"/>
        <v>206.25</v>
      </c>
    </row>
    <row r="20" spans="1:26" x14ac:dyDescent="0.3">
      <c r="B20" t="s">
        <v>132</v>
      </c>
      <c r="I20">
        <v>16</v>
      </c>
      <c r="J20">
        <v>250</v>
      </c>
      <c r="K20">
        <f t="shared" si="8"/>
        <v>0</v>
      </c>
      <c r="L20">
        <v>0</v>
      </c>
      <c r="M20" t="s">
        <v>90</v>
      </c>
      <c r="Q20">
        <v>28</v>
      </c>
      <c r="S20">
        <v>640</v>
      </c>
      <c r="T20">
        <v>52.8</v>
      </c>
      <c r="U20">
        <v>0</v>
      </c>
      <c r="V20">
        <f t="shared" si="5"/>
        <v>0</v>
      </c>
      <c r="W20">
        <f t="shared" si="1"/>
        <v>24</v>
      </c>
      <c r="X20">
        <f t="shared" si="9"/>
        <v>75000</v>
      </c>
      <c r="Y20">
        <f t="shared" si="2"/>
        <v>15</v>
      </c>
      <c r="Z20">
        <f t="shared" si="10"/>
        <v>281.25</v>
      </c>
    </row>
    <row r="21" spans="1:26" x14ac:dyDescent="0.3">
      <c r="B21" t="s">
        <v>134</v>
      </c>
      <c r="I21">
        <v>16</v>
      </c>
      <c r="J21">
        <v>250</v>
      </c>
      <c r="K21">
        <f t="shared" si="8"/>
        <v>0</v>
      </c>
      <c r="L21">
        <v>0</v>
      </c>
      <c r="M21" t="s">
        <v>90</v>
      </c>
      <c r="Q21">
        <v>20</v>
      </c>
      <c r="S21">
        <v>720</v>
      </c>
      <c r="T21">
        <v>52.8</v>
      </c>
      <c r="U21">
        <v>0</v>
      </c>
      <c r="V21">
        <f t="shared" si="5"/>
        <v>0</v>
      </c>
      <c r="W21">
        <f t="shared" si="1"/>
        <v>25</v>
      </c>
      <c r="X21">
        <f t="shared" si="9"/>
        <v>78125</v>
      </c>
      <c r="Y21">
        <f t="shared" si="2"/>
        <v>16</v>
      </c>
      <c r="Z21">
        <f t="shared" si="10"/>
        <v>300</v>
      </c>
    </row>
    <row r="22" spans="1:26" x14ac:dyDescent="0.3">
      <c r="B22" t="s">
        <v>138</v>
      </c>
      <c r="I22">
        <v>16</v>
      </c>
      <c r="J22">
        <v>250</v>
      </c>
      <c r="K22">
        <f t="shared" si="8"/>
        <v>0</v>
      </c>
      <c r="L22">
        <v>0</v>
      </c>
      <c r="M22" t="s">
        <v>90</v>
      </c>
      <c r="Q22">
        <v>40</v>
      </c>
      <c r="S22">
        <v>240</v>
      </c>
      <c r="T22">
        <v>52.8</v>
      </c>
      <c r="U22">
        <v>0</v>
      </c>
      <c r="V22">
        <f t="shared" si="5"/>
        <v>0</v>
      </c>
      <c r="W22">
        <f t="shared" si="1"/>
        <v>15</v>
      </c>
      <c r="X22">
        <f t="shared" si="9"/>
        <v>46875</v>
      </c>
      <c r="Y22">
        <f t="shared" si="2"/>
        <v>6</v>
      </c>
      <c r="Z22">
        <f t="shared" si="10"/>
        <v>112.5</v>
      </c>
    </row>
    <row r="23" spans="1:26" x14ac:dyDescent="0.3">
      <c r="A23" t="s">
        <v>158</v>
      </c>
      <c r="I23">
        <v>5</v>
      </c>
      <c r="J23">
        <v>350</v>
      </c>
      <c r="K23">
        <f t="shared" si="8"/>
        <v>3447</v>
      </c>
      <c r="L23">
        <v>2535</v>
      </c>
      <c r="M23" t="s">
        <v>90</v>
      </c>
      <c r="Q23">
        <v>40</v>
      </c>
      <c r="S23">
        <v>400</v>
      </c>
      <c r="T23">
        <v>57.7</v>
      </c>
      <c r="U23">
        <v>0.11799999999999999</v>
      </c>
      <c r="V23">
        <f t="shared" ref="V23:V28" si="11">T23*U23*9.8</f>
        <v>66.724280000000007</v>
      </c>
      <c r="W23">
        <f t="shared" si="1"/>
        <v>90</v>
      </c>
      <c r="X23">
        <f t="shared" si="9"/>
        <v>281250</v>
      </c>
      <c r="Y23">
        <f t="shared" si="2"/>
        <v>75</v>
      </c>
      <c r="Z23">
        <f t="shared" si="10"/>
        <v>1406.25</v>
      </c>
    </row>
    <row r="24" spans="1:26" x14ac:dyDescent="0.3">
      <c r="B24" t="s">
        <v>130</v>
      </c>
      <c r="I24">
        <v>5</v>
      </c>
      <c r="J24">
        <v>350</v>
      </c>
      <c r="K24">
        <f t="shared" si="8"/>
        <v>3447</v>
      </c>
      <c r="L24">
        <v>2535</v>
      </c>
      <c r="M24" t="s">
        <v>90</v>
      </c>
      <c r="Q24">
        <v>90</v>
      </c>
      <c r="S24">
        <v>240</v>
      </c>
      <c r="T24">
        <v>57.7</v>
      </c>
      <c r="U24">
        <v>0.11799999999999999</v>
      </c>
      <c r="V24">
        <f t="shared" si="11"/>
        <v>66.724280000000007</v>
      </c>
      <c r="W24">
        <f t="shared" si="1"/>
        <v>87</v>
      </c>
      <c r="X24">
        <f t="shared" ref="X24:X28" si="12">W24*50000/16</f>
        <v>271875</v>
      </c>
      <c r="Y24">
        <f t="shared" si="2"/>
        <v>72</v>
      </c>
      <c r="Z24">
        <f t="shared" ref="Z24:Z28" si="13">Y24*300/16</f>
        <v>1350</v>
      </c>
    </row>
    <row r="25" spans="1:26" x14ac:dyDescent="0.3">
      <c r="B25" t="s">
        <v>131</v>
      </c>
      <c r="I25">
        <v>5</v>
      </c>
      <c r="J25">
        <v>350</v>
      </c>
      <c r="K25">
        <f t="shared" si="8"/>
        <v>3447</v>
      </c>
      <c r="L25">
        <v>2535</v>
      </c>
      <c r="M25" t="s">
        <v>90</v>
      </c>
      <c r="Q25">
        <v>60</v>
      </c>
      <c r="S25">
        <v>400</v>
      </c>
      <c r="T25">
        <v>57.7</v>
      </c>
      <c r="U25">
        <v>0.11799999999999999</v>
      </c>
      <c r="V25">
        <f t="shared" si="11"/>
        <v>66.724280000000007</v>
      </c>
      <c r="W25">
        <f t="shared" si="1"/>
        <v>90</v>
      </c>
      <c r="X25">
        <f t="shared" si="12"/>
        <v>281250</v>
      </c>
      <c r="Y25">
        <f t="shared" si="2"/>
        <v>75</v>
      </c>
      <c r="Z25">
        <f t="shared" si="13"/>
        <v>1406.25</v>
      </c>
    </row>
    <row r="26" spans="1:26" x14ac:dyDescent="0.3">
      <c r="B26" t="s">
        <v>132</v>
      </c>
      <c r="I26">
        <v>5</v>
      </c>
      <c r="J26">
        <v>350</v>
      </c>
      <c r="K26">
        <f t="shared" si="8"/>
        <v>3447</v>
      </c>
      <c r="L26">
        <v>2535</v>
      </c>
      <c r="M26" t="s">
        <v>90</v>
      </c>
      <c r="Q26">
        <v>26</v>
      </c>
      <c r="S26">
        <v>640</v>
      </c>
      <c r="T26">
        <v>57.7</v>
      </c>
      <c r="U26">
        <v>0.11799999999999999</v>
      </c>
      <c r="V26">
        <f t="shared" si="11"/>
        <v>66.724280000000007</v>
      </c>
      <c r="W26">
        <f t="shared" si="1"/>
        <v>94</v>
      </c>
      <c r="X26">
        <f t="shared" si="12"/>
        <v>293750</v>
      </c>
      <c r="Y26">
        <f t="shared" si="2"/>
        <v>79</v>
      </c>
      <c r="Z26">
        <f t="shared" si="13"/>
        <v>1481.25</v>
      </c>
    </row>
    <row r="27" spans="1:26" x14ac:dyDescent="0.3">
      <c r="B27" t="s">
        <v>134</v>
      </c>
      <c r="I27">
        <v>5</v>
      </c>
      <c r="J27">
        <v>350</v>
      </c>
      <c r="K27">
        <f t="shared" si="8"/>
        <v>3447</v>
      </c>
      <c r="L27">
        <v>2535</v>
      </c>
      <c r="M27" t="s">
        <v>90</v>
      </c>
      <c r="Q27">
        <v>26</v>
      </c>
      <c r="S27">
        <v>720</v>
      </c>
      <c r="T27">
        <v>57.7</v>
      </c>
      <c r="U27">
        <v>0.11799999999999999</v>
      </c>
      <c r="V27">
        <f t="shared" si="11"/>
        <v>66.724280000000007</v>
      </c>
      <c r="W27">
        <f t="shared" si="1"/>
        <v>96</v>
      </c>
      <c r="X27">
        <f t="shared" si="12"/>
        <v>300000</v>
      </c>
      <c r="Y27">
        <f t="shared" si="2"/>
        <v>81</v>
      </c>
      <c r="Z27">
        <f t="shared" si="13"/>
        <v>1518.75</v>
      </c>
    </row>
    <row r="28" spans="1:26" x14ac:dyDescent="0.3">
      <c r="B28" t="s">
        <v>138</v>
      </c>
      <c r="I28">
        <v>5</v>
      </c>
      <c r="J28">
        <v>350</v>
      </c>
      <c r="K28">
        <f t="shared" si="8"/>
        <v>3447</v>
      </c>
      <c r="L28">
        <v>2535</v>
      </c>
      <c r="M28" t="s">
        <v>90</v>
      </c>
      <c r="Q28">
        <v>48</v>
      </c>
      <c r="S28">
        <v>240</v>
      </c>
      <c r="T28">
        <v>57.7</v>
      </c>
      <c r="U28">
        <v>0.11799999999999999</v>
      </c>
      <c r="V28">
        <f t="shared" si="11"/>
        <v>66.724280000000007</v>
      </c>
      <c r="W28">
        <f t="shared" si="1"/>
        <v>85</v>
      </c>
      <c r="X28">
        <f t="shared" si="12"/>
        <v>265625</v>
      </c>
      <c r="Y28">
        <f t="shared" si="2"/>
        <v>70</v>
      </c>
      <c r="Z28">
        <f t="shared" si="13"/>
        <v>1312.5</v>
      </c>
    </row>
    <row r="29" spans="1:26" x14ac:dyDescent="0.3">
      <c r="A29" t="s">
        <v>151</v>
      </c>
      <c r="B29" t="s">
        <v>130</v>
      </c>
      <c r="I29">
        <v>5</v>
      </c>
      <c r="J29">
        <v>350</v>
      </c>
      <c r="K29">
        <f t="shared" si="8"/>
        <v>0</v>
      </c>
      <c r="L29">
        <v>0</v>
      </c>
      <c r="M29" t="s">
        <v>90</v>
      </c>
      <c r="Q29">
        <v>90</v>
      </c>
      <c r="S29">
        <v>240</v>
      </c>
      <c r="T29">
        <v>57.7</v>
      </c>
      <c r="U29">
        <v>0</v>
      </c>
      <c r="V29">
        <f t="shared" ref="V29:V156" si="14">T29*U29*9.8</f>
        <v>0</v>
      </c>
      <c r="W29">
        <f t="shared" si="1"/>
        <v>28</v>
      </c>
      <c r="X29">
        <f t="shared" ref="X29:X33" si="15">W29*50000/16</f>
        <v>87500</v>
      </c>
      <c r="Y29">
        <f t="shared" si="2"/>
        <v>13</v>
      </c>
      <c r="Z29">
        <f t="shared" ref="Z29:Z33" si="16">Y29*300/16</f>
        <v>243.75</v>
      </c>
    </row>
    <row r="30" spans="1:26" x14ac:dyDescent="0.3">
      <c r="B30" t="s">
        <v>131</v>
      </c>
      <c r="I30">
        <v>5</v>
      </c>
      <c r="J30">
        <v>350</v>
      </c>
      <c r="K30">
        <f t="shared" si="8"/>
        <v>0</v>
      </c>
      <c r="L30">
        <v>0</v>
      </c>
      <c r="M30" t="s">
        <v>90</v>
      </c>
      <c r="Q30">
        <v>60</v>
      </c>
      <c r="S30">
        <v>400</v>
      </c>
      <c r="T30">
        <v>57.7</v>
      </c>
      <c r="U30">
        <v>0</v>
      </c>
      <c r="V30">
        <f t="shared" si="14"/>
        <v>0</v>
      </c>
      <c r="W30">
        <f t="shared" si="1"/>
        <v>31</v>
      </c>
      <c r="X30">
        <f t="shared" si="15"/>
        <v>96875</v>
      </c>
      <c r="Y30">
        <f t="shared" si="2"/>
        <v>16</v>
      </c>
      <c r="Z30">
        <f t="shared" si="16"/>
        <v>300</v>
      </c>
    </row>
    <row r="31" spans="1:26" x14ac:dyDescent="0.3">
      <c r="B31" t="s">
        <v>132</v>
      </c>
      <c r="I31">
        <v>5</v>
      </c>
      <c r="J31">
        <v>350</v>
      </c>
      <c r="K31">
        <f t="shared" si="8"/>
        <v>0</v>
      </c>
      <c r="L31">
        <v>0</v>
      </c>
      <c r="M31" t="s">
        <v>90</v>
      </c>
      <c r="Q31">
        <v>26</v>
      </c>
      <c r="S31">
        <v>640</v>
      </c>
      <c r="T31">
        <v>57.7</v>
      </c>
      <c r="U31">
        <v>0</v>
      </c>
      <c r="V31">
        <f t="shared" si="14"/>
        <v>0</v>
      </c>
      <c r="W31">
        <f t="shared" si="1"/>
        <v>35</v>
      </c>
      <c r="X31">
        <f t="shared" si="15"/>
        <v>109375</v>
      </c>
      <c r="Y31">
        <f t="shared" si="2"/>
        <v>20</v>
      </c>
      <c r="Z31">
        <f t="shared" si="16"/>
        <v>375</v>
      </c>
    </row>
    <row r="32" spans="1:26" x14ac:dyDescent="0.3">
      <c r="B32" t="s">
        <v>134</v>
      </c>
      <c r="I32">
        <v>5</v>
      </c>
      <c r="J32">
        <v>350</v>
      </c>
      <c r="K32">
        <f t="shared" si="8"/>
        <v>0</v>
      </c>
      <c r="L32">
        <v>0</v>
      </c>
      <c r="M32" t="s">
        <v>90</v>
      </c>
      <c r="Q32">
        <v>26</v>
      </c>
      <c r="S32">
        <v>720</v>
      </c>
      <c r="T32">
        <v>57.7</v>
      </c>
      <c r="U32">
        <v>0</v>
      </c>
      <c r="V32">
        <f t="shared" si="14"/>
        <v>0</v>
      </c>
      <c r="W32">
        <f t="shared" si="1"/>
        <v>37</v>
      </c>
      <c r="X32">
        <f t="shared" si="15"/>
        <v>115625</v>
      </c>
      <c r="Y32">
        <f t="shared" si="2"/>
        <v>22</v>
      </c>
      <c r="Z32">
        <f t="shared" si="16"/>
        <v>412.5</v>
      </c>
    </row>
    <row r="33" spans="1:26" x14ac:dyDescent="0.3">
      <c r="B33" t="s">
        <v>138</v>
      </c>
      <c r="I33">
        <v>5</v>
      </c>
      <c r="J33">
        <v>350</v>
      </c>
      <c r="K33">
        <f t="shared" si="8"/>
        <v>0</v>
      </c>
      <c r="L33">
        <v>0</v>
      </c>
      <c r="M33" t="s">
        <v>90</v>
      </c>
      <c r="Q33">
        <v>48</v>
      </c>
      <c r="S33">
        <v>240</v>
      </c>
      <c r="T33">
        <v>57.7</v>
      </c>
      <c r="U33">
        <v>0</v>
      </c>
      <c r="V33">
        <f t="shared" si="14"/>
        <v>0</v>
      </c>
      <c r="W33">
        <f t="shared" si="1"/>
        <v>27</v>
      </c>
      <c r="X33">
        <f t="shared" si="15"/>
        <v>84375</v>
      </c>
      <c r="Y33">
        <f t="shared" si="2"/>
        <v>12</v>
      </c>
      <c r="Z33">
        <f t="shared" si="16"/>
        <v>225</v>
      </c>
    </row>
    <row r="34" spans="1:26" x14ac:dyDescent="0.3">
      <c r="A34" t="s">
        <v>247</v>
      </c>
      <c r="I34">
        <v>20</v>
      </c>
      <c r="J34">
        <v>250</v>
      </c>
      <c r="K34">
        <f t="shared" si="8"/>
        <v>1550</v>
      </c>
      <c r="L34">
        <v>1140</v>
      </c>
      <c r="Q34">
        <v>55</v>
      </c>
      <c r="S34">
        <v>240</v>
      </c>
      <c r="T34">
        <v>47</v>
      </c>
      <c r="U34">
        <v>0.11799999999999999</v>
      </c>
      <c r="V34">
        <f t="shared" si="14"/>
        <v>54.3508</v>
      </c>
      <c r="W34">
        <f t="shared" ref="W34:W80" si="17">MAX(1, INT(T34/10+SQRT(J34)/20+SQRT(K34)+U34+SQRT(Q34)/2+SQRT(S34)-SQRT(185)+20-I34))</f>
        <v>50</v>
      </c>
      <c r="X34">
        <f t="shared" ref="X34:X80" si="18">W34*50000/16</f>
        <v>156250</v>
      </c>
      <c r="Y34">
        <f t="shared" ref="Y34:Y80" si="19">MAX(1, ROUND((SQRT(J34)/100+SQRT(K34)+U34+(40/I34-2)+SQRT(Q34)/2+SQRT(S34)-SQRT(185)), 0))</f>
        <v>45</v>
      </c>
      <c r="Z34">
        <f t="shared" ref="Z34:Z80" si="20">Y34*300/16</f>
        <v>843.75</v>
      </c>
    </row>
    <row r="35" spans="1:26" x14ac:dyDescent="0.3">
      <c r="B35" t="s">
        <v>248</v>
      </c>
      <c r="I35">
        <v>20</v>
      </c>
      <c r="J35">
        <v>250</v>
      </c>
      <c r="K35">
        <f t="shared" si="8"/>
        <v>1550</v>
      </c>
      <c r="L35">
        <v>1140</v>
      </c>
      <c r="Q35">
        <v>100</v>
      </c>
      <c r="S35">
        <v>240</v>
      </c>
      <c r="T35">
        <v>47</v>
      </c>
      <c r="U35">
        <v>0.11799999999999999</v>
      </c>
      <c r="V35">
        <f t="shared" si="14"/>
        <v>54.3508</v>
      </c>
      <c r="W35">
        <f t="shared" si="17"/>
        <v>51</v>
      </c>
      <c r="X35">
        <f t="shared" si="18"/>
        <v>159375</v>
      </c>
      <c r="Y35">
        <f t="shared" si="19"/>
        <v>47</v>
      </c>
      <c r="Z35">
        <f t="shared" si="20"/>
        <v>881.25</v>
      </c>
    </row>
    <row r="36" spans="1:26" x14ac:dyDescent="0.3">
      <c r="B36" t="s">
        <v>249</v>
      </c>
      <c r="I36">
        <v>20</v>
      </c>
      <c r="J36">
        <v>250</v>
      </c>
      <c r="K36">
        <f t="shared" si="8"/>
        <v>1550</v>
      </c>
      <c r="L36">
        <v>1140</v>
      </c>
      <c r="Q36">
        <v>78</v>
      </c>
      <c r="S36">
        <v>400</v>
      </c>
      <c r="T36">
        <v>47</v>
      </c>
      <c r="U36">
        <v>0.11799999999999999</v>
      </c>
      <c r="V36">
        <f t="shared" si="14"/>
        <v>54.3508</v>
      </c>
      <c r="W36">
        <f t="shared" si="17"/>
        <v>55</v>
      </c>
      <c r="X36">
        <f t="shared" si="18"/>
        <v>171875</v>
      </c>
      <c r="Y36">
        <f t="shared" si="19"/>
        <v>50</v>
      </c>
      <c r="Z36">
        <f t="shared" si="20"/>
        <v>937.5</v>
      </c>
    </row>
    <row r="37" spans="1:26" x14ac:dyDescent="0.3">
      <c r="B37" t="s">
        <v>250</v>
      </c>
      <c r="I37">
        <v>20</v>
      </c>
      <c r="J37">
        <v>250</v>
      </c>
      <c r="K37">
        <f t="shared" si="8"/>
        <v>1550</v>
      </c>
      <c r="L37">
        <v>1140</v>
      </c>
      <c r="Q37">
        <v>32</v>
      </c>
      <c r="S37">
        <v>640</v>
      </c>
      <c r="T37">
        <v>47</v>
      </c>
      <c r="U37">
        <v>0.11799999999999999</v>
      </c>
      <c r="V37">
        <f t="shared" si="14"/>
        <v>54.3508</v>
      </c>
      <c r="W37">
        <f t="shared" si="17"/>
        <v>59</v>
      </c>
      <c r="X37">
        <f t="shared" si="18"/>
        <v>184375</v>
      </c>
      <c r="Y37">
        <f t="shared" si="19"/>
        <v>54</v>
      </c>
      <c r="Z37">
        <f t="shared" si="20"/>
        <v>1012.5</v>
      </c>
    </row>
    <row r="38" spans="1:26" x14ac:dyDescent="0.3">
      <c r="B38" t="s">
        <v>251</v>
      </c>
      <c r="I38">
        <v>20</v>
      </c>
      <c r="J38">
        <v>250</v>
      </c>
      <c r="K38">
        <f t="shared" si="8"/>
        <v>1550</v>
      </c>
      <c r="L38">
        <v>1140</v>
      </c>
      <c r="Q38">
        <v>24</v>
      </c>
      <c r="S38">
        <v>720</v>
      </c>
      <c r="T38">
        <v>47</v>
      </c>
      <c r="U38">
        <v>0.11799999999999999</v>
      </c>
      <c r="V38">
        <f t="shared" si="14"/>
        <v>54.3508</v>
      </c>
      <c r="W38">
        <f t="shared" si="17"/>
        <v>60</v>
      </c>
      <c r="X38">
        <f t="shared" si="18"/>
        <v>187500</v>
      </c>
      <c r="Y38">
        <f t="shared" si="19"/>
        <v>55</v>
      </c>
      <c r="Z38">
        <f t="shared" si="20"/>
        <v>1031.25</v>
      </c>
    </row>
    <row r="39" spans="1:26" x14ac:dyDescent="0.3">
      <c r="B39" t="s">
        <v>252</v>
      </c>
      <c r="I39">
        <v>20</v>
      </c>
      <c r="J39">
        <v>250</v>
      </c>
      <c r="K39">
        <f t="shared" si="8"/>
        <v>1550</v>
      </c>
      <c r="L39">
        <v>1140</v>
      </c>
      <c r="Q39">
        <v>55</v>
      </c>
      <c r="S39">
        <v>240</v>
      </c>
      <c r="T39">
        <v>47</v>
      </c>
      <c r="U39">
        <v>0.11799999999999999</v>
      </c>
      <c r="V39">
        <f t="shared" si="14"/>
        <v>54.3508</v>
      </c>
      <c r="W39">
        <f t="shared" si="17"/>
        <v>50</v>
      </c>
      <c r="X39">
        <f t="shared" si="18"/>
        <v>156250</v>
      </c>
      <c r="Y39">
        <f t="shared" si="19"/>
        <v>45</v>
      </c>
      <c r="Z39">
        <f t="shared" si="20"/>
        <v>843.75</v>
      </c>
    </row>
    <row r="40" spans="1:26" x14ac:dyDescent="0.3">
      <c r="B40" t="s">
        <v>248</v>
      </c>
      <c r="I40">
        <v>20</v>
      </c>
      <c r="J40">
        <v>250</v>
      </c>
      <c r="K40">
        <f t="shared" si="8"/>
        <v>0</v>
      </c>
      <c r="L40">
        <v>0</v>
      </c>
      <c r="Q40">
        <v>100</v>
      </c>
      <c r="S40">
        <v>240</v>
      </c>
      <c r="T40">
        <v>47</v>
      </c>
      <c r="U40">
        <v>0</v>
      </c>
      <c r="V40">
        <f t="shared" si="14"/>
        <v>0</v>
      </c>
      <c r="W40">
        <f t="shared" si="17"/>
        <v>12</v>
      </c>
      <c r="X40">
        <f t="shared" si="18"/>
        <v>37500</v>
      </c>
      <c r="Y40">
        <f t="shared" si="19"/>
        <v>7</v>
      </c>
      <c r="Z40">
        <f t="shared" si="20"/>
        <v>131.25</v>
      </c>
    </row>
    <row r="41" spans="1:26" x14ac:dyDescent="0.3">
      <c r="B41" t="s">
        <v>249</v>
      </c>
      <c r="I41">
        <v>20</v>
      </c>
      <c r="J41">
        <v>250</v>
      </c>
      <c r="K41">
        <f t="shared" si="8"/>
        <v>0</v>
      </c>
      <c r="L41">
        <v>0</v>
      </c>
      <c r="Q41">
        <v>78</v>
      </c>
      <c r="S41">
        <v>400</v>
      </c>
      <c r="T41">
        <v>47</v>
      </c>
      <c r="U41">
        <v>0</v>
      </c>
      <c r="V41">
        <f t="shared" si="14"/>
        <v>0</v>
      </c>
      <c r="W41">
        <f t="shared" si="17"/>
        <v>16</v>
      </c>
      <c r="X41">
        <f t="shared" si="18"/>
        <v>50000</v>
      </c>
      <c r="Y41">
        <f t="shared" si="19"/>
        <v>11</v>
      </c>
      <c r="Z41">
        <f t="shared" si="20"/>
        <v>206.25</v>
      </c>
    </row>
    <row r="42" spans="1:26" x14ac:dyDescent="0.3">
      <c r="B42" t="s">
        <v>250</v>
      </c>
      <c r="I42">
        <v>20</v>
      </c>
      <c r="J42">
        <v>250</v>
      </c>
      <c r="K42">
        <f t="shared" si="8"/>
        <v>0</v>
      </c>
      <c r="L42">
        <v>0</v>
      </c>
      <c r="Q42">
        <v>32</v>
      </c>
      <c r="S42">
        <v>640</v>
      </c>
      <c r="T42">
        <v>47</v>
      </c>
      <c r="U42">
        <v>0</v>
      </c>
      <c r="V42">
        <f t="shared" si="14"/>
        <v>0</v>
      </c>
      <c r="W42">
        <f t="shared" si="17"/>
        <v>20</v>
      </c>
      <c r="X42">
        <f t="shared" si="18"/>
        <v>62500</v>
      </c>
      <c r="Y42">
        <f t="shared" si="19"/>
        <v>15</v>
      </c>
      <c r="Z42">
        <f t="shared" si="20"/>
        <v>281.25</v>
      </c>
    </row>
    <row r="43" spans="1:26" x14ac:dyDescent="0.3">
      <c r="B43" t="s">
        <v>251</v>
      </c>
      <c r="I43">
        <v>20</v>
      </c>
      <c r="J43">
        <v>250</v>
      </c>
      <c r="K43">
        <f t="shared" si="8"/>
        <v>0</v>
      </c>
      <c r="L43">
        <v>0</v>
      </c>
      <c r="Q43">
        <v>24</v>
      </c>
      <c r="S43">
        <v>720</v>
      </c>
      <c r="T43">
        <v>47</v>
      </c>
      <c r="U43">
        <v>0</v>
      </c>
      <c r="V43">
        <f t="shared" si="14"/>
        <v>0</v>
      </c>
      <c r="W43">
        <f t="shared" si="17"/>
        <v>21</v>
      </c>
      <c r="X43">
        <f t="shared" si="18"/>
        <v>65625</v>
      </c>
      <c r="Y43">
        <f t="shared" si="19"/>
        <v>16</v>
      </c>
      <c r="Z43">
        <f t="shared" si="20"/>
        <v>300</v>
      </c>
    </row>
    <row r="44" spans="1:26" x14ac:dyDescent="0.3">
      <c r="B44" t="s">
        <v>252</v>
      </c>
      <c r="I44">
        <v>20</v>
      </c>
      <c r="J44">
        <v>250</v>
      </c>
      <c r="K44">
        <f t="shared" si="8"/>
        <v>0</v>
      </c>
      <c r="L44">
        <v>0</v>
      </c>
      <c r="Q44">
        <v>55</v>
      </c>
      <c r="S44">
        <v>240</v>
      </c>
      <c r="T44">
        <v>47</v>
      </c>
      <c r="U44">
        <v>0</v>
      </c>
      <c r="V44">
        <f t="shared" si="14"/>
        <v>0</v>
      </c>
      <c r="W44">
        <f t="shared" si="17"/>
        <v>11</v>
      </c>
      <c r="X44">
        <f t="shared" si="18"/>
        <v>34375</v>
      </c>
      <c r="Y44">
        <f t="shared" si="19"/>
        <v>6</v>
      </c>
      <c r="Z44">
        <f t="shared" si="20"/>
        <v>112.5</v>
      </c>
    </row>
    <row r="45" spans="1:26" x14ac:dyDescent="0.3">
      <c r="A45" t="s">
        <v>253</v>
      </c>
      <c r="I45">
        <v>15</v>
      </c>
      <c r="J45">
        <v>310</v>
      </c>
      <c r="K45">
        <f t="shared" si="8"/>
        <v>1886</v>
      </c>
      <c r="L45">
        <v>1387</v>
      </c>
      <c r="Q45">
        <v>55</v>
      </c>
      <c r="S45">
        <v>240</v>
      </c>
      <c r="T45">
        <v>50</v>
      </c>
      <c r="U45">
        <v>8.2500000000000004E-2</v>
      </c>
      <c r="V45">
        <f t="shared" si="14"/>
        <v>40.425000000000004</v>
      </c>
      <c r="W45">
        <f t="shared" si="17"/>
        <v>59</v>
      </c>
      <c r="X45">
        <f t="shared" si="18"/>
        <v>184375</v>
      </c>
      <c r="Y45">
        <f t="shared" si="19"/>
        <v>50</v>
      </c>
      <c r="Z45">
        <f t="shared" si="20"/>
        <v>937.5</v>
      </c>
    </row>
    <row r="46" spans="1:26" x14ac:dyDescent="0.3">
      <c r="B46" t="s">
        <v>248</v>
      </c>
      <c r="I46">
        <v>15</v>
      </c>
      <c r="J46">
        <v>310</v>
      </c>
      <c r="K46">
        <f t="shared" si="8"/>
        <v>1886</v>
      </c>
      <c r="L46">
        <v>1387</v>
      </c>
      <c r="Q46">
        <v>100</v>
      </c>
      <c r="S46">
        <v>240</v>
      </c>
      <c r="T46">
        <v>50</v>
      </c>
      <c r="U46">
        <v>8.2500000000000004E-2</v>
      </c>
      <c r="V46">
        <f t="shared" si="14"/>
        <v>40.425000000000004</v>
      </c>
      <c r="W46">
        <f t="shared" si="17"/>
        <v>61</v>
      </c>
      <c r="X46">
        <f t="shared" si="18"/>
        <v>190625</v>
      </c>
      <c r="Y46">
        <f t="shared" si="19"/>
        <v>51</v>
      </c>
      <c r="Z46">
        <f t="shared" si="20"/>
        <v>956.25</v>
      </c>
    </row>
    <row r="47" spans="1:26" x14ac:dyDescent="0.3">
      <c r="B47" t="s">
        <v>249</v>
      </c>
      <c r="I47">
        <v>15</v>
      </c>
      <c r="J47">
        <v>310</v>
      </c>
      <c r="K47">
        <f t="shared" si="8"/>
        <v>1886</v>
      </c>
      <c r="L47">
        <v>1387</v>
      </c>
      <c r="Q47">
        <v>51</v>
      </c>
      <c r="S47">
        <v>400</v>
      </c>
      <c r="T47">
        <v>50</v>
      </c>
      <c r="U47">
        <v>8.2500000000000004E-2</v>
      </c>
      <c r="V47">
        <f t="shared" si="14"/>
        <v>40.425000000000004</v>
      </c>
      <c r="W47">
        <f t="shared" si="17"/>
        <v>64</v>
      </c>
      <c r="X47">
        <f t="shared" si="18"/>
        <v>200000</v>
      </c>
      <c r="Y47">
        <f t="shared" si="19"/>
        <v>54</v>
      </c>
      <c r="Z47">
        <f t="shared" si="20"/>
        <v>1012.5</v>
      </c>
    </row>
    <row r="48" spans="1:26" x14ac:dyDescent="0.3">
      <c r="B48" t="s">
        <v>250</v>
      </c>
      <c r="I48">
        <v>15</v>
      </c>
      <c r="J48">
        <v>310</v>
      </c>
      <c r="K48">
        <f t="shared" si="8"/>
        <v>1886</v>
      </c>
      <c r="L48">
        <v>1387</v>
      </c>
      <c r="Q48">
        <v>32</v>
      </c>
      <c r="S48">
        <v>640</v>
      </c>
      <c r="T48">
        <v>50</v>
      </c>
      <c r="U48">
        <v>8.2500000000000004E-2</v>
      </c>
      <c r="V48">
        <f t="shared" si="14"/>
        <v>40.425000000000004</v>
      </c>
      <c r="W48">
        <f t="shared" si="17"/>
        <v>68</v>
      </c>
      <c r="X48">
        <f t="shared" si="18"/>
        <v>212500</v>
      </c>
      <c r="Y48">
        <f t="shared" si="19"/>
        <v>59</v>
      </c>
      <c r="Z48">
        <f t="shared" si="20"/>
        <v>1106.25</v>
      </c>
    </row>
    <row r="49" spans="1:26" x14ac:dyDescent="0.3">
      <c r="B49" t="s">
        <v>251</v>
      </c>
      <c r="I49">
        <v>15</v>
      </c>
      <c r="J49">
        <v>310</v>
      </c>
      <c r="K49">
        <f t="shared" si="8"/>
        <v>1886</v>
      </c>
      <c r="L49">
        <v>1387</v>
      </c>
      <c r="Q49">
        <v>24</v>
      </c>
      <c r="S49">
        <v>720</v>
      </c>
      <c r="T49">
        <v>50</v>
      </c>
      <c r="U49">
        <v>8.2500000000000004E-2</v>
      </c>
      <c r="V49">
        <f t="shared" si="14"/>
        <v>40.425000000000004</v>
      </c>
      <c r="W49">
        <f t="shared" si="17"/>
        <v>70</v>
      </c>
      <c r="X49">
        <f t="shared" si="18"/>
        <v>218750</v>
      </c>
      <c r="Y49">
        <f t="shared" si="19"/>
        <v>60</v>
      </c>
      <c r="Z49">
        <f t="shared" si="20"/>
        <v>1125</v>
      </c>
    </row>
    <row r="50" spans="1:26" x14ac:dyDescent="0.3">
      <c r="B50" t="s">
        <v>252</v>
      </c>
      <c r="I50">
        <v>15</v>
      </c>
      <c r="J50">
        <v>310</v>
      </c>
      <c r="K50">
        <f t="shared" si="8"/>
        <v>1886</v>
      </c>
      <c r="L50">
        <v>1387</v>
      </c>
      <c r="Q50">
        <v>55</v>
      </c>
      <c r="S50">
        <v>240</v>
      </c>
      <c r="T50">
        <v>50</v>
      </c>
      <c r="U50">
        <v>8.2500000000000004E-2</v>
      </c>
      <c r="V50">
        <f t="shared" si="14"/>
        <v>40.425000000000004</v>
      </c>
      <c r="W50">
        <f t="shared" si="17"/>
        <v>59</v>
      </c>
      <c r="X50">
        <f t="shared" si="18"/>
        <v>184375</v>
      </c>
      <c r="Y50">
        <f t="shared" si="19"/>
        <v>50</v>
      </c>
      <c r="Z50">
        <f t="shared" si="20"/>
        <v>937.5</v>
      </c>
    </row>
    <row r="51" spans="1:26" x14ac:dyDescent="0.3">
      <c r="B51" t="s">
        <v>248</v>
      </c>
      <c r="I51">
        <v>15</v>
      </c>
      <c r="J51">
        <v>310</v>
      </c>
      <c r="K51">
        <f t="shared" si="8"/>
        <v>0</v>
      </c>
      <c r="L51">
        <v>0</v>
      </c>
      <c r="Q51">
        <v>100</v>
      </c>
      <c r="S51">
        <v>240</v>
      </c>
      <c r="T51">
        <v>50</v>
      </c>
      <c r="U51">
        <v>0</v>
      </c>
      <c r="V51">
        <f t="shared" si="14"/>
        <v>0</v>
      </c>
      <c r="W51">
        <f t="shared" si="17"/>
        <v>17</v>
      </c>
      <c r="X51">
        <f t="shared" si="18"/>
        <v>53125</v>
      </c>
      <c r="Y51">
        <f t="shared" si="19"/>
        <v>8</v>
      </c>
      <c r="Z51">
        <f t="shared" si="20"/>
        <v>150</v>
      </c>
    </row>
    <row r="52" spans="1:26" x14ac:dyDescent="0.3">
      <c r="B52" t="s">
        <v>249</v>
      </c>
      <c r="I52">
        <v>15</v>
      </c>
      <c r="J52">
        <v>310</v>
      </c>
      <c r="K52">
        <f t="shared" si="8"/>
        <v>0</v>
      </c>
      <c r="L52">
        <v>0</v>
      </c>
      <c r="Q52">
        <v>51</v>
      </c>
      <c r="S52">
        <v>400</v>
      </c>
      <c r="T52">
        <v>50</v>
      </c>
      <c r="U52">
        <v>0</v>
      </c>
      <c r="V52">
        <f t="shared" si="14"/>
        <v>0</v>
      </c>
      <c r="W52">
        <f t="shared" si="17"/>
        <v>20</v>
      </c>
      <c r="X52">
        <f t="shared" si="18"/>
        <v>62500</v>
      </c>
      <c r="Y52">
        <f t="shared" si="19"/>
        <v>11</v>
      </c>
      <c r="Z52">
        <f t="shared" si="20"/>
        <v>206.25</v>
      </c>
    </row>
    <row r="53" spans="1:26" x14ac:dyDescent="0.3">
      <c r="B53" t="s">
        <v>250</v>
      </c>
      <c r="I53">
        <v>15</v>
      </c>
      <c r="J53">
        <v>310</v>
      </c>
      <c r="K53">
        <f t="shared" si="8"/>
        <v>0</v>
      </c>
      <c r="L53">
        <v>0</v>
      </c>
      <c r="Q53">
        <v>32</v>
      </c>
      <c r="S53">
        <v>640</v>
      </c>
      <c r="T53">
        <v>50</v>
      </c>
      <c r="U53">
        <v>0</v>
      </c>
      <c r="V53">
        <f t="shared" si="14"/>
        <v>0</v>
      </c>
      <c r="W53">
        <f t="shared" si="17"/>
        <v>25</v>
      </c>
      <c r="X53">
        <f t="shared" si="18"/>
        <v>78125</v>
      </c>
      <c r="Y53">
        <f t="shared" si="19"/>
        <v>15</v>
      </c>
      <c r="Z53">
        <f t="shared" si="20"/>
        <v>281.25</v>
      </c>
    </row>
    <row r="54" spans="1:26" x14ac:dyDescent="0.3">
      <c r="B54" t="s">
        <v>251</v>
      </c>
      <c r="I54">
        <v>15</v>
      </c>
      <c r="J54">
        <v>310</v>
      </c>
      <c r="K54">
        <f t="shared" si="8"/>
        <v>0</v>
      </c>
      <c r="L54">
        <v>0</v>
      </c>
      <c r="Q54">
        <v>24</v>
      </c>
      <c r="S54">
        <v>720</v>
      </c>
      <c r="T54">
        <v>50</v>
      </c>
      <c r="U54">
        <v>0</v>
      </c>
      <c r="V54">
        <f t="shared" si="14"/>
        <v>0</v>
      </c>
      <c r="W54">
        <f t="shared" si="17"/>
        <v>26</v>
      </c>
      <c r="X54">
        <f t="shared" si="18"/>
        <v>81250</v>
      </c>
      <c r="Y54">
        <f t="shared" si="19"/>
        <v>17</v>
      </c>
      <c r="Z54">
        <f t="shared" si="20"/>
        <v>318.75</v>
      </c>
    </row>
    <row r="55" spans="1:26" x14ac:dyDescent="0.3">
      <c r="B55" t="s">
        <v>252</v>
      </c>
      <c r="I55">
        <v>15</v>
      </c>
      <c r="J55">
        <v>310</v>
      </c>
      <c r="K55">
        <f t="shared" si="8"/>
        <v>0</v>
      </c>
      <c r="L55">
        <v>0</v>
      </c>
      <c r="Q55">
        <v>60</v>
      </c>
      <c r="S55">
        <v>240</v>
      </c>
      <c r="T55">
        <v>50</v>
      </c>
      <c r="U55">
        <v>0</v>
      </c>
      <c r="V55">
        <f t="shared" si="14"/>
        <v>0</v>
      </c>
      <c r="W55">
        <f t="shared" si="17"/>
        <v>16</v>
      </c>
      <c r="X55">
        <f t="shared" si="18"/>
        <v>50000</v>
      </c>
      <c r="Y55">
        <f t="shared" si="19"/>
        <v>7</v>
      </c>
      <c r="Z55">
        <f t="shared" si="20"/>
        <v>131.25</v>
      </c>
    </row>
    <row r="56" spans="1:26" x14ac:dyDescent="0.3">
      <c r="A56" t="s">
        <v>254</v>
      </c>
      <c r="I56">
        <v>12</v>
      </c>
      <c r="J56">
        <v>160</v>
      </c>
      <c r="K56">
        <f t="shared" si="8"/>
        <v>7614</v>
      </c>
      <c r="L56">
        <v>5600</v>
      </c>
      <c r="Q56">
        <v>0</v>
      </c>
      <c r="S56">
        <v>185</v>
      </c>
      <c r="T56">
        <v>78</v>
      </c>
      <c r="U56">
        <v>0.314</v>
      </c>
      <c r="V56">
        <f t="shared" si="14"/>
        <v>240.02160000000003</v>
      </c>
      <c r="W56">
        <f t="shared" si="17"/>
        <v>104</v>
      </c>
      <c r="X56">
        <f t="shared" si="18"/>
        <v>325000</v>
      </c>
      <c r="Y56">
        <f t="shared" si="19"/>
        <v>89</v>
      </c>
      <c r="Z56">
        <f t="shared" si="20"/>
        <v>1668.75</v>
      </c>
    </row>
    <row r="57" spans="1:26" x14ac:dyDescent="0.3">
      <c r="B57" t="s">
        <v>248</v>
      </c>
      <c r="I57">
        <v>12</v>
      </c>
      <c r="J57">
        <v>160</v>
      </c>
      <c r="K57">
        <f t="shared" si="8"/>
        <v>0</v>
      </c>
      <c r="L57">
        <v>0</v>
      </c>
      <c r="Q57">
        <v>98</v>
      </c>
      <c r="S57">
        <v>240</v>
      </c>
      <c r="T57">
        <v>53</v>
      </c>
      <c r="U57">
        <v>0</v>
      </c>
      <c r="V57">
        <f t="shared" si="14"/>
        <v>0</v>
      </c>
      <c r="W57">
        <f t="shared" si="17"/>
        <v>20</v>
      </c>
      <c r="X57">
        <f t="shared" si="18"/>
        <v>62500</v>
      </c>
      <c r="Y57">
        <f t="shared" si="19"/>
        <v>8</v>
      </c>
      <c r="Z57">
        <f t="shared" si="20"/>
        <v>150</v>
      </c>
    </row>
    <row r="58" spans="1:26" x14ac:dyDescent="0.3">
      <c r="B58" t="s">
        <v>249</v>
      </c>
      <c r="I58">
        <v>12</v>
      </c>
      <c r="J58">
        <v>160</v>
      </c>
      <c r="K58">
        <f t="shared" si="8"/>
        <v>0</v>
      </c>
      <c r="L58">
        <v>0</v>
      </c>
      <c r="Q58">
        <v>72</v>
      </c>
      <c r="S58">
        <v>400</v>
      </c>
      <c r="T58">
        <v>53</v>
      </c>
      <c r="U58">
        <v>0</v>
      </c>
      <c r="V58">
        <f t="shared" si="14"/>
        <v>0</v>
      </c>
      <c r="W58">
        <f t="shared" si="17"/>
        <v>24</v>
      </c>
      <c r="X58">
        <f t="shared" si="18"/>
        <v>75000</v>
      </c>
      <c r="Y58">
        <f t="shared" si="19"/>
        <v>12</v>
      </c>
      <c r="Z58">
        <f t="shared" si="20"/>
        <v>225</v>
      </c>
    </row>
    <row r="59" spans="1:26" x14ac:dyDescent="0.3">
      <c r="B59" t="s">
        <v>250</v>
      </c>
      <c r="I59">
        <v>12</v>
      </c>
      <c r="J59">
        <v>160</v>
      </c>
      <c r="K59">
        <f t="shared" si="8"/>
        <v>0</v>
      </c>
      <c r="L59">
        <v>0</v>
      </c>
      <c r="Q59">
        <v>24</v>
      </c>
      <c r="S59">
        <v>640</v>
      </c>
      <c r="T59">
        <v>53</v>
      </c>
      <c r="U59">
        <v>0</v>
      </c>
      <c r="V59">
        <f t="shared" si="14"/>
        <v>0</v>
      </c>
      <c r="W59">
        <f t="shared" si="17"/>
        <v>28</v>
      </c>
      <c r="X59">
        <f t="shared" si="18"/>
        <v>87500</v>
      </c>
      <c r="Y59">
        <f t="shared" si="19"/>
        <v>16</v>
      </c>
      <c r="Z59">
        <f t="shared" si="20"/>
        <v>300</v>
      </c>
    </row>
    <row r="60" spans="1:26" x14ac:dyDescent="0.3">
      <c r="B60" t="s">
        <v>251</v>
      </c>
      <c r="I60">
        <v>12</v>
      </c>
      <c r="J60">
        <v>160</v>
      </c>
      <c r="K60">
        <f t="shared" si="8"/>
        <v>0</v>
      </c>
      <c r="L60">
        <v>0</v>
      </c>
      <c r="Q60">
        <v>18</v>
      </c>
      <c r="S60">
        <v>720</v>
      </c>
      <c r="T60">
        <v>53</v>
      </c>
      <c r="U60">
        <v>0</v>
      </c>
      <c r="V60">
        <f t="shared" si="14"/>
        <v>0</v>
      </c>
      <c r="W60">
        <f t="shared" si="17"/>
        <v>29</v>
      </c>
      <c r="X60">
        <f t="shared" si="18"/>
        <v>90625</v>
      </c>
      <c r="Y60">
        <f t="shared" si="19"/>
        <v>17</v>
      </c>
      <c r="Z60">
        <f t="shared" si="20"/>
        <v>318.75</v>
      </c>
    </row>
    <row r="61" spans="1:26" x14ac:dyDescent="0.3">
      <c r="B61" t="s">
        <v>252</v>
      </c>
      <c r="I61">
        <v>12</v>
      </c>
      <c r="J61">
        <v>160</v>
      </c>
      <c r="K61">
        <f t="shared" si="8"/>
        <v>0</v>
      </c>
      <c r="L61">
        <v>0</v>
      </c>
      <c r="Q61">
        <v>76</v>
      </c>
      <c r="S61">
        <v>240</v>
      </c>
      <c r="T61">
        <v>53</v>
      </c>
      <c r="U61">
        <v>0</v>
      </c>
      <c r="V61">
        <f t="shared" si="14"/>
        <v>0</v>
      </c>
      <c r="W61">
        <f t="shared" si="17"/>
        <v>20</v>
      </c>
      <c r="X61">
        <f t="shared" si="18"/>
        <v>62500</v>
      </c>
      <c r="Y61">
        <f t="shared" si="19"/>
        <v>8</v>
      </c>
      <c r="Z61">
        <f t="shared" si="20"/>
        <v>150</v>
      </c>
    </row>
    <row r="62" spans="1:26" x14ac:dyDescent="0.3">
      <c r="A62" t="s">
        <v>255</v>
      </c>
      <c r="I62">
        <v>8</v>
      </c>
      <c r="J62">
        <v>250</v>
      </c>
      <c r="K62">
        <f t="shared" si="8"/>
        <v>1740</v>
      </c>
      <c r="L62">
        <v>1280</v>
      </c>
      <c r="Q62">
        <v>48</v>
      </c>
      <c r="S62">
        <v>400</v>
      </c>
      <c r="T62">
        <v>55</v>
      </c>
      <c r="U62">
        <v>0.14000000000000001</v>
      </c>
      <c r="V62">
        <f t="shared" si="14"/>
        <v>75.460000000000022</v>
      </c>
      <c r="W62">
        <f t="shared" si="17"/>
        <v>70</v>
      </c>
      <c r="X62">
        <f t="shared" si="18"/>
        <v>218750</v>
      </c>
      <c r="Y62">
        <f t="shared" si="19"/>
        <v>55</v>
      </c>
      <c r="Z62">
        <f t="shared" si="20"/>
        <v>1031.25</v>
      </c>
    </row>
    <row r="63" spans="1:26" x14ac:dyDescent="0.3">
      <c r="B63" t="s">
        <v>248</v>
      </c>
      <c r="I63">
        <v>8</v>
      </c>
      <c r="J63">
        <v>250</v>
      </c>
      <c r="K63">
        <f t="shared" si="8"/>
        <v>1740</v>
      </c>
      <c r="L63">
        <v>1280</v>
      </c>
      <c r="Q63">
        <v>90</v>
      </c>
      <c r="S63">
        <v>240</v>
      </c>
      <c r="T63">
        <v>55</v>
      </c>
      <c r="U63">
        <v>0.14000000000000001</v>
      </c>
      <c r="V63">
        <f t="shared" si="14"/>
        <v>75.460000000000022</v>
      </c>
      <c r="W63">
        <f t="shared" si="17"/>
        <v>66</v>
      </c>
      <c r="X63">
        <f t="shared" si="18"/>
        <v>206250</v>
      </c>
      <c r="Y63">
        <f t="shared" si="19"/>
        <v>52</v>
      </c>
      <c r="Z63">
        <f t="shared" si="20"/>
        <v>975</v>
      </c>
    </row>
    <row r="64" spans="1:26" x14ac:dyDescent="0.3">
      <c r="B64" t="s">
        <v>249</v>
      </c>
      <c r="I64">
        <v>8</v>
      </c>
      <c r="J64">
        <v>250</v>
      </c>
      <c r="K64">
        <f t="shared" si="8"/>
        <v>1740</v>
      </c>
      <c r="L64">
        <v>1280</v>
      </c>
      <c r="Q64">
        <v>72</v>
      </c>
      <c r="S64">
        <v>400</v>
      </c>
      <c r="T64">
        <v>55</v>
      </c>
      <c r="U64">
        <v>0.14000000000000001</v>
      </c>
      <c r="V64">
        <f t="shared" si="14"/>
        <v>75.460000000000022</v>
      </c>
      <c r="W64">
        <f t="shared" si="17"/>
        <v>70</v>
      </c>
      <c r="X64">
        <f t="shared" si="18"/>
        <v>218750</v>
      </c>
      <c r="Y64">
        <f t="shared" si="19"/>
        <v>56</v>
      </c>
      <c r="Z64">
        <f t="shared" si="20"/>
        <v>1050</v>
      </c>
    </row>
    <row r="65" spans="1:26" x14ac:dyDescent="0.3">
      <c r="B65" t="s">
        <v>250</v>
      </c>
      <c r="I65">
        <v>8</v>
      </c>
      <c r="J65">
        <v>250</v>
      </c>
      <c r="K65">
        <f t="shared" si="8"/>
        <v>1740</v>
      </c>
      <c r="L65">
        <v>1280</v>
      </c>
      <c r="Q65">
        <v>32</v>
      </c>
      <c r="S65">
        <v>640</v>
      </c>
      <c r="T65">
        <v>55</v>
      </c>
      <c r="U65">
        <v>0.14000000000000001</v>
      </c>
      <c r="V65">
        <f t="shared" si="14"/>
        <v>75.460000000000022</v>
      </c>
      <c r="W65">
        <f t="shared" si="17"/>
        <v>74</v>
      </c>
      <c r="X65">
        <f t="shared" si="18"/>
        <v>231250</v>
      </c>
      <c r="Y65">
        <f t="shared" si="19"/>
        <v>60</v>
      </c>
      <c r="Z65">
        <f t="shared" si="20"/>
        <v>1125</v>
      </c>
    </row>
    <row r="66" spans="1:26" x14ac:dyDescent="0.3">
      <c r="B66" t="s">
        <v>251</v>
      </c>
      <c r="I66">
        <v>8</v>
      </c>
      <c r="J66">
        <v>250</v>
      </c>
      <c r="K66">
        <f t="shared" si="8"/>
        <v>1740</v>
      </c>
      <c r="L66">
        <v>1280</v>
      </c>
      <c r="Q66">
        <v>24</v>
      </c>
      <c r="S66">
        <v>720</v>
      </c>
      <c r="T66">
        <v>55</v>
      </c>
      <c r="U66">
        <v>0.14000000000000001</v>
      </c>
      <c r="V66">
        <f t="shared" si="14"/>
        <v>75.460000000000022</v>
      </c>
      <c r="W66">
        <f t="shared" si="17"/>
        <v>75</v>
      </c>
      <c r="X66">
        <f t="shared" si="18"/>
        <v>234375</v>
      </c>
      <c r="Y66">
        <f t="shared" si="19"/>
        <v>61</v>
      </c>
      <c r="Z66">
        <f t="shared" si="20"/>
        <v>1143.75</v>
      </c>
    </row>
    <row r="67" spans="1:26" x14ac:dyDescent="0.3">
      <c r="B67" t="s">
        <v>252</v>
      </c>
      <c r="I67">
        <v>8</v>
      </c>
      <c r="J67">
        <v>250</v>
      </c>
      <c r="K67">
        <f t="shared" si="8"/>
        <v>1740</v>
      </c>
      <c r="L67">
        <v>1280</v>
      </c>
      <c r="Q67">
        <v>63</v>
      </c>
      <c r="S67">
        <v>240</v>
      </c>
      <c r="T67">
        <v>55</v>
      </c>
      <c r="U67">
        <v>0.14000000000000001</v>
      </c>
      <c r="V67">
        <f t="shared" si="14"/>
        <v>75.460000000000022</v>
      </c>
      <c r="W67">
        <f t="shared" si="17"/>
        <v>66</v>
      </c>
      <c r="X67">
        <f t="shared" si="18"/>
        <v>206250</v>
      </c>
      <c r="Y67">
        <f t="shared" si="19"/>
        <v>51</v>
      </c>
      <c r="Z67">
        <f t="shared" si="20"/>
        <v>956.25</v>
      </c>
    </row>
    <row r="68" spans="1:26" x14ac:dyDescent="0.3">
      <c r="B68" t="s">
        <v>248</v>
      </c>
      <c r="I68">
        <v>8</v>
      </c>
      <c r="J68">
        <v>250</v>
      </c>
      <c r="K68">
        <f t="shared" si="8"/>
        <v>0</v>
      </c>
      <c r="L68">
        <v>0</v>
      </c>
      <c r="Q68">
        <v>90</v>
      </c>
      <c r="S68">
        <v>240</v>
      </c>
      <c r="T68">
        <v>55</v>
      </c>
      <c r="U68">
        <v>0</v>
      </c>
      <c r="V68">
        <f t="shared" si="14"/>
        <v>0</v>
      </c>
      <c r="W68">
        <f t="shared" si="17"/>
        <v>24</v>
      </c>
      <c r="X68">
        <f t="shared" si="18"/>
        <v>75000</v>
      </c>
      <c r="Y68">
        <f t="shared" si="19"/>
        <v>10</v>
      </c>
      <c r="Z68">
        <f t="shared" si="20"/>
        <v>187.5</v>
      </c>
    </row>
    <row r="69" spans="1:26" x14ac:dyDescent="0.3">
      <c r="B69" t="s">
        <v>249</v>
      </c>
      <c r="I69">
        <v>8</v>
      </c>
      <c r="J69">
        <v>250</v>
      </c>
      <c r="K69">
        <f t="shared" si="8"/>
        <v>0</v>
      </c>
      <c r="L69">
        <v>0</v>
      </c>
      <c r="Q69">
        <v>72</v>
      </c>
      <c r="S69">
        <v>400</v>
      </c>
      <c r="T69">
        <v>55</v>
      </c>
      <c r="U69">
        <v>0</v>
      </c>
      <c r="V69">
        <f t="shared" si="14"/>
        <v>0</v>
      </c>
      <c r="W69">
        <f t="shared" si="17"/>
        <v>28</v>
      </c>
      <c r="X69">
        <f t="shared" si="18"/>
        <v>87500</v>
      </c>
      <c r="Y69">
        <f t="shared" si="19"/>
        <v>14</v>
      </c>
      <c r="Z69">
        <f t="shared" si="20"/>
        <v>262.5</v>
      </c>
    </row>
    <row r="70" spans="1:26" x14ac:dyDescent="0.3">
      <c r="B70" t="s">
        <v>250</v>
      </c>
      <c r="I70">
        <v>8</v>
      </c>
      <c r="J70">
        <v>250</v>
      </c>
      <c r="K70">
        <f t="shared" si="8"/>
        <v>0</v>
      </c>
      <c r="L70">
        <v>0</v>
      </c>
      <c r="Q70">
        <v>32</v>
      </c>
      <c r="S70">
        <v>640</v>
      </c>
      <c r="T70">
        <v>55</v>
      </c>
      <c r="U70">
        <v>0</v>
      </c>
      <c r="V70">
        <f t="shared" si="14"/>
        <v>0</v>
      </c>
      <c r="W70">
        <f t="shared" si="17"/>
        <v>32</v>
      </c>
      <c r="X70">
        <f t="shared" si="18"/>
        <v>100000</v>
      </c>
      <c r="Y70">
        <f t="shared" si="19"/>
        <v>18</v>
      </c>
      <c r="Z70">
        <f t="shared" si="20"/>
        <v>337.5</v>
      </c>
    </row>
    <row r="71" spans="1:26" x14ac:dyDescent="0.3">
      <c r="B71" t="s">
        <v>251</v>
      </c>
      <c r="I71">
        <v>8</v>
      </c>
      <c r="J71">
        <v>250</v>
      </c>
      <c r="K71">
        <f t="shared" si="8"/>
        <v>0</v>
      </c>
      <c r="L71">
        <v>0</v>
      </c>
      <c r="Q71">
        <v>24</v>
      </c>
      <c r="S71">
        <v>720</v>
      </c>
      <c r="T71">
        <v>55</v>
      </c>
      <c r="U71">
        <v>0</v>
      </c>
      <c r="V71">
        <f t="shared" si="14"/>
        <v>0</v>
      </c>
      <c r="W71">
        <f t="shared" si="17"/>
        <v>33</v>
      </c>
      <c r="X71">
        <f t="shared" si="18"/>
        <v>103125</v>
      </c>
      <c r="Y71">
        <f t="shared" si="19"/>
        <v>19</v>
      </c>
      <c r="Z71">
        <f t="shared" si="20"/>
        <v>356.25</v>
      </c>
    </row>
    <row r="72" spans="1:26" x14ac:dyDescent="0.3">
      <c r="B72" t="s">
        <v>252</v>
      </c>
      <c r="I72">
        <v>8</v>
      </c>
      <c r="J72">
        <v>250</v>
      </c>
      <c r="K72">
        <f t="shared" si="8"/>
        <v>0</v>
      </c>
      <c r="L72">
        <v>0</v>
      </c>
      <c r="Q72">
        <v>63</v>
      </c>
      <c r="S72">
        <v>240</v>
      </c>
      <c r="T72">
        <v>55</v>
      </c>
      <c r="U72">
        <v>0</v>
      </c>
      <c r="V72">
        <f t="shared" si="14"/>
        <v>0</v>
      </c>
      <c r="W72">
        <f t="shared" si="17"/>
        <v>24</v>
      </c>
      <c r="X72">
        <f t="shared" si="18"/>
        <v>75000</v>
      </c>
      <c r="Y72">
        <f t="shared" si="19"/>
        <v>9</v>
      </c>
      <c r="Z72">
        <f t="shared" si="20"/>
        <v>168.75</v>
      </c>
    </row>
    <row r="73" spans="1:26" x14ac:dyDescent="0.3">
      <c r="A73" t="s">
        <v>256</v>
      </c>
      <c r="I73">
        <v>6</v>
      </c>
      <c r="J73">
        <v>160</v>
      </c>
      <c r="K73">
        <f t="shared" si="8"/>
        <v>2882</v>
      </c>
      <c r="L73">
        <v>2120</v>
      </c>
      <c r="Q73">
        <v>0</v>
      </c>
      <c r="S73">
        <v>185</v>
      </c>
      <c r="T73">
        <v>126</v>
      </c>
      <c r="U73">
        <v>0.152</v>
      </c>
      <c r="V73">
        <f t="shared" si="14"/>
        <v>187.68960000000001</v>
      </c>
      <c r="W73">
        <f t="shared" si="17"/>
        <v>81</v>
      </c>
      <c r="X73">
        <f t="shared" si="18"/>
        <v>253125</v>
      </c>
      <c r="Y73">
        <f t="shared" si="19"/>
        <v>59</v>
      </c>
      <c r="Z73">
        <f t="shared" si="20"/>
        <v>1106.25</v>
      </c>
    </row>
    <row r="74" spans="1:26" x14ac:dyDescent="0.3">
      <c r="B74" t="s">
        <v>248</v>
      </c>
      <c r="I74">
        <v>6</v>
      </c>
      <c r="J74">
        <v>160</v>
      </c>
      <c r="K74">
        <f t="shared" si="8"/>
        <v>0</v>
      </c>
      <c r="L74">
        <v>0</v>
      </c>
      <c r="Q74">
        <v>114</v>
      </c>
      <c r="S74">
        <v>200</v>
      </c>
      <c r="T74">
        <v>49</v>
      </c>
      <c r="U74">
        <v>0</v>
      </c>
      <c r="V74">
        <f t="shared" si="14"/>
        <v>0</v>
      </c>
      <c r="W74">
        <f t="shared" si="17"/>
        <v>25</v>
      </c>
      <c r="X74">
        <f t="shared" si="18"/>
        <v>78125</v>
      </c>
      <c r="Y74">
        <f t="shared" si="19"/>
        <v>11</v>
      </c>
      <c r="Z74">
        <f t="shared" si="20"/>
        <v>206.25</v>
      </c>
    </row>
    <row r="75" spans="1:26" x14ac:dyDescent="0.3">
      <c r="B75" t="s">
        <v>249</v>
      </c>
      <c r="I75">
        <v>6</v>
      </c>
      <c r="J75">
        <v>160</v>
      </c>
      <c r="K75">
        <f t="shared" si="8"/>
        <v>0</v>
      </c>
      <c r="L75">
        <v>0</v>
      </c>
      <c r="Q75">
        <v>64</v>
      </c>
      <c r="S75">
        <v>400</v>
      </c>
      <c r="T75">
        <v>49</v>
      </c>
      <c r="U75">
        <v>0</v>
      </c>
      <c r="V75">
        <f t="shared" si="14"/>
        <v>0</v>
      </c>
      <c r="W75">
        <f t="shared" si="17"/>
        <v>29</v>
      </c>
      <c r="X75">
        <f t="shared" si="18"/>
        <v>90625</v>
      </c>
      <c r="Y75">
        <f t="shared" si="19"/>
        <v>15</v>
      </c>
      <c r="Z75">
        <f t="shared" si="20"/>
        <v>281.25</v>
      </c>
    </row>
    <row r="76" spans="1:26" x14ac:dyDescent="0.3">
      <c r="B76" t="s">
        <v>252</v>
      </c>
      <c r="I76">
        <v>6</v>
      </c>
      <c r="J76">
        <v>160</v>
      </c>
      <c r="K76">
        <f t="shared" si="8"/>
        <v>0</v>
      </c>
      <c r="L76">
        <v>0</v>
      </c>
      <c r="Q76">
        <v>32</v>
      </c>
      <c r="S76">
        <v>200</v>
      </c>
      <c r="T76">
        <v>49</v>
      </c>
      <c r="U76">
        <v>0</v>
      </c>
      <c r="V76">
        <f t="shared" si="14"/>
        <v>0</v>
      </c>
      <c r="W76">
        <f t="shared" si="17"/>
        <v>22</v>
      </c>
      <c r="X76">
        <f t="shared" si="18"/>
        <v>68750</v>
      </c>
      <c r="Y76">
        <f t="shared" si="19"/>
        <v>8</v>
      </c>
      <c r="Z76">
        <f t="shared" si="20"/>
        <v>150</v>
      </c>
    </row>
    <row r="77" spans="1:26" x14ac:dyDescent="0.3">
      <c r="A77" t="s">
        <v>257</v>
      </c>
      <c r="I77">
        <v>24</v>
      </c>
      <c r="J77">
        <v>200</v>
      </c>
      <c r="K77">
        <f t="shared" si="8"/>
        <v>6526</v>
      </c>
      <c r="L77">
        <v>4800</v>
      </c>
      <c r="Q77">
        <v>0</v>
      </c>
      <c r="S77">
        <v>185</v>
      </c>
      <c r="T77">
        <v>78</v>
      </c>
      <c r="U77">
        <v>0.27600000000000002</v>
      </c>
      <c r="V77">
        <f t="shared" si="14"/>
        <v>210.97440000000003</v>
      </c>
      <c r="W77">
        <f t="shared" si="17"/>
        <v>85</v>
      </c>
      <c r="X77">
        <f t="shared" si="18"/>
        <v>265625</v>
      </c>
      <c r="Y77">
        <f t="shared" si="19"/>
        <v>81</v>
      </c>
      <c r="Z77">
        <f t="shared" si="20"/>
        <v>1518.75</v>
      </c>
    </row>
    <row r="78" spans="1:26" x14ac:dyDescent="0.3">
      <c r="B78" t="s">
        <v>249</v>
      </c>
      <c r="I78">
        <v>24</v>
      </c>
      <c r="J78">
        <v>200</v>
      </c>
      <c r="K78">
        <f t="shared" si="8"/>
        <v>0</v>
      </c>
      <c r="L78">
        <v>0</v>
      </c>
      <c r="Q78">
        <v>78</v>
      </c>
      <c r="S78">
        <v>240</v>
      </c>
      <c r="T78">
        <v>44</v>
      </c>
      <c r="U78">
        <v>0</v>
      </c>
      <c r="V78">
        <f t="shared" si="14"/>
        <v>0</v>
      </c>
      <c r="W78">
        <f t="shared" si="17"/>
        <v>7</v>
      </c>
      <c r="X78">
        <f t="shared" si="18"/>
        <v>21875</v>
      </c>
      <c r="Y78">
        <f t="shared" si="19"/>
        <v>6</v>
      </c>
      <c r="Z78">
        <f t="shared" si="20"/>
        <v>112.5</v>
      </c>
    </row>
    <row r="79" spans="1:26" x14ac:dyDescent="0.3">
      <c r="A79" t="s">
        <v>284</v>
      </c>
      <c r="I79">
        <v>5</v>
      </c>
      <c r="J79">
        <v>310</v>
      </c>
      <c r="K79">
        <f t="shared" si="8"/>
        <v>3127</v>
      </c>
      <c r="L79">
        <v>2300</v>
      </c>
      <c r="Q79">
        <v>36</v>
      </c>
      <c r="S79">
        <v>400</v>
      </c>
      <c r="T79">
        <v>56</v>
      </c>
      <c r="U79">
        <v>0.11700000000000001</v>
      </c>
      <c r="V79">
        <f t="shared" si="14"/>
        <v>64.209600000000009</v>
      </c>
      <c r="W79">
        <f t="shared" si="17"/>
        <v>86</v>
      </c>
      <c r="X79">
        <f t="shared" si="18"/>
        <v>268750</v>
      </c>
      <c r="Y79">
        <f t="shared" si="19"/>
        <v>72</v>
      </c>
      <c r="Z79">
        <f t="shared" si="20"/>
        <v>1350</v>
      </c>
    </row>
    <row r="80" spans="1:26" x14ac:dyDescent="0.3">
      <c r="B80" t="s">
        <v>285</v>
      </c>
      <c r="I80">
        <v>5</v>
      </c>
      <c r="J80">
        <v>310</v>
      </c>
      <c r="K80">
        <f t="shared" si="8"/>
        <v>3127</v>
      </c>
      <c r="L80">
        <v>2300</v>
      </c>
      <c r="Q80">
        <v>85</v>
      </c>
      <c r="S80">
        <v>240</v>
      </c>
      <c r="T80">
        <v>56</v>
      </c>
      <c r="U80">
        <v>0.11700000000000001</v>
      </c>
      <c r="V80">
        <f t="shared" si="14"/>
        <v>64.209600000000009</v>
      </c>
      <c r="W80">
        <f t="shared" si="17"/>
        <v>84</v>
      </c>
      <c r="X80">
        <f t="shared" si="18"/>
        <v>262500</v>
      </c>
      <c r="Y80">
        <f t="shared" si="19"/>
        <v>69</v>
      </c>
      <c r="Z80">
        <f t="shared" si="20"/>
        <v>1293.75</v>
      </c>
    </row>
    <row r="81" spans="1:26" x14ac:dyDescent="0.3">
      <c r="B81" t="s">
        <v>286</v>
      </c>
      <c r="I81">
        <v>5</v>
      </c>
      <c r="J81">
        <v>310</v>
      </c>
      <c r="K81">
        <f t="shared" si="8"/>
        <v>3127</v>
      </c>
      <c r="L81">
        <v>2300</v>
      </c>
      <c r="Q81">
        <v>50</v>
      </c>
      <c r="S81">
        <v>400</v>
      </c>
      <c r="T81">
        <v>56</v>
      </c>
      <c r="U81">
        <v>0.11700000000000001</v>
      </c>
      <c r="V81">
        <f t="shared" si="14"/>
        <v>64.209600000000009</v>
      </c>
      <c r="W81">
        <f t="shared" ref="W81:W156" si="21">MAX(1, INT(T81/10+SQRT(J81)/20+SQRT(K81)+U81+SQRT(Q81)/2+SQRT(S81)-SQRT(185)+20-I81))</f>
        <v>87</v>
      </c>
      <c r="X81">
        <f t="shared" ref="X81:X156" si="22">W81*50000/16</f>
        <v>271875</v>
      </c>
      <c r="Y81">
        <f t="shared" ref="Y81:Y156" si="23">MAX(1, ROUND((SQRT(J81)/100+SQRT(K81)+U81+(40/I81-2)+SQRT(Q81)/2+SQRT(S81)-SQRT(185)), 0))</f>
        <v>72</v>
      </c>
      <c r="Z81">
        <f t="shared" ref="Z81:Z156" si="24">Y81*300/16</f>
        <v>1350</v>
      </c>
    </row>
    <row r="82" spans="1:26" x14ac:dyDescent="0.3">
      <c r="B82" t="s">
        <v>287</v>
      </c>
      <c r="I82">
        <v>5</v>
      </c>
      <c r="J82">
        <v>310</v>
      </c>
      <c r="K82">
        <f t="shared" si="8"/>
        <v>3127</v>
      </c>
      <c r="L82">
        <v>2300</v>
      </c>
      <c r="Q82">
        <v>36</v>
      </c>
      <c r="S82">
        <v>640</v>
      </c>
      <c r="T82">
        <v>56</v>
      </c>
      <c r="U82">
        <v>0.11700000000000001</v>
      </c>
      <c r="V82">
        <f t="shared" si="14"/>
        <v>64.209600000000009</v>
      </c>
      <c r="W82">
        <f t="shared" si="21"/>
        <v>92</v>
      </c>
      <c r="X82">
        <f t="shared" si="22"/>
        <v>287500</v>
      </c>
      <c r="Y82">
        <f t="shared" si="23"/>
        <v>77</v>
      </c>
      <c r="Z82">
        <f t="shared" si="24"/>
        <v>1443.75</v>
      </c>
    </row>
    <row r="83" spans="1:26" x14ac:dyDescent="0.3">
      <c r="B83" t="s">
        <v>288</v>
      </c>
      <c r="I83">
        <v>5</v>
      </c>
      <c r="J83">
        <v>310</v>
      </c>
      <c r="K83">
        <f t="shared" si="8"/>
        <v>3127</v>
      </c>
      <c r="L83">
        <v>2300</v>
      </c>
      <c r="Q83">
        <v>24</v>
      </c>
      <c r="S83">
        <v>720</v>
      </c>
      <c r="T83">
        <v>56</v>
      </c>
      <c r="U83">
        <v>0.11700000000000001</v>
      </c>
      <c r="V83">
        <f t="shared" si="14"/>
        <v>64.209600000000009</v>
      </c>
      <c r="W83">
        <f t="shared" si="21"/>
        <v>93</v>
      </c>
      <c r="X83">
        <f t="shared" si="22"/>
        <v>290625</v>
      </c>
      <c r="Y83">
        <f t="shared" si="23"/>
        <v>78</v>
      </c>
      <c r="Z83">
        <f t="shared" si="24"/>
        <v>1462.5</v>
      </c>
    </row>
    <row r="84" spans="1:26" x14ac:dyDescent="0.3">
      <c r="B84" t="s">
        <v>289</v>
      </c>
      <c r="I84">
        <v>5</v>
      </c>
      <c r="J84">
        <v>310</v>
      </c>
      <c r="K84">
        <f t="shared" si="8"/>
        <v>3127</v>
      </c>
      <c r="L84">
        <v>2300</v>
      </c>
      <c r="Q84">
        <v>63</v>
      </c>
      <c r="S84">
        <v>240</v>
      </c>
      <c r="T84">
        <v>56</v>
      </c>
      <c r="U84">
        <v>0.11700000000000001</v>
      </c>
      <c r="V84">
        <f t="shared" si="14"/>
        <v>64.209600000000009</v>
      </c>
      <c r="W84">
        <f t="shared" si="21"/>
        <v>83</v>
      </c>
      <c r="X84">
        <f t="shared" si="22"/>
        <v>259375</v>
      </c>
      <c r="Y84">
        <f t="shared" si="23"/>
        <v>68</v>
      </c>
      <c r="Z84">
        <f t="shared" si="24"/>
        <v>1275</v>
      </c>
    </row>
    <row r="85" spans="1:26" x14ac:dyDescent="0.3">
      <c r="A85" t="s">
        <v>151</v>
      </c>
      <c r="B85" t="s">
        <v>285</v>
      </c>
      <c r="I85">
        <v>5</v>
      </c>
      <c r="J85">
        <v>310</v>
      </c>
      <c r="K85">
        <f t="shared" si="8"/>
        <v>0</v>
      </c>
      <c r="L85">
        <v>0</v>
      </c>
      <c r="Q85">
        <v>85</v>
      </c>
      <c r="S85">
        <v>240</v>
      </c>
      <c r="T85">
        <v>56</v>
      </c>
      <c r="U85">
        <v>0</v>
      </c>
      <c r="V85">
        <f t="shared" si="14"/>
        <v>0</v>
      </c>
      <c r="W85">
        <f t="shared" si="21"/>
        <v>27</v>
      </c>
      <c r="X85">
        <f t="shared" si="22"/>
        <v>84375</v>
      </c>
      <c r="Y85">
        <f t="shared" si="23"/>
        <v>13</v>
      </c>
      <c r="Z85">
        <f t="shared" si="24"/>
        <v>243.75</v>
      </c>
    </row>
    <row r="86" spans="1:26" x14ac:dyDescent="0.3">
      <c r="B86" t="s">
        <v>286</v>
      </c>
      <c r="I86">
        <v>5</v>
      </c>
      <c r="J86">
        <v>310</v>
      </c>
      <c r="K86">
        <f t="shared" si="8"/>
        <v>0</v>
      </c>
      <c r="L86">
        <v>0</v>
      </c>
      <c r="Q86">
        <v>50</v>
      </c>
      <c r="S86">
        <v>400</v>
      </c>
      <c r="T86">
        <v>56</v>
      </c>
      <c r="U86">
        <v>0</v>
      </c>
      <c r="V86">
        <f t="shared" si="14"/>
        <v>0</v>
      </c>
      <c r="W86">
        <f t="shared" si="21"/>
        <v>31</v>
      </c>
      <c r="X86">
        <f t="shared" si="22"/>
        <v>96875</v>
      </c>
      <c r="Y86">
        <f t="shared" si="23"/>
        <v>16</v>
      </c>
      <c r="Z86">
        <f t="shared" si="24"/>
        <v>300</v>
      </c>
    </row>
    <row r="87" spans="1:26" x14ac:dyDescent="0.3">
      <c r="B87" t="s">
        <v>287</v>
      </c>
      <c r="I87">
        <v>5</v>
      </c>
      <c r="J87">
        <v>310</v>
      </c>
      <c r="K87">
        <f t="shared" si="8"/>
        <v>0</v>
      </c>
      <c r="L87">
        <v>0</v>
      </c>
      <c r="Q87">
        <v>36</v>
      </c>
      <c r="S87">
        <v>640</v>
      </c>
      <c r="T87">
        <v>56</v>
      </c>
      <c r="U87">
        <v>0</v>
      </c>
      <c r="V87">
        <f t="shared" si="14"/>
        <v>0</v>
      </c>
      <c r="W87">
        <f t="shared" si="21"/>
        <v>36</v>
      </c>
      <c r="X87">
        <f t="shared" si="22"/>
        <v>112500</v>
      </c>
      <c r="Y87">
        <f t="shared" si="23"/>
        <v>21</v>
      </c>
      <c r="Z87">
        <f t="shared" si="24"/>
        <v>393.75</v>
      </c>
    </row>
    <row r="88" spans="1:26" x14ac:dyDescent="0.3">
      <c r="B88" t="s">
        <v>288</v>
      </c>
      <c r="I88">
        <v>5</v>
      </c>
      <c r="J88">
        <v>310</v>
      </c>
      <c r="K88">
        <f t="shared" si="8"/>
        <v>0</v>
      </c>
      <c r="L88">
        <v>0</v>
      </c>
      <c r="Q88">
        <v>24</v>
      </c>
      <c r="S88">
        <v>720</v>
      </c>
      <c r="T88">
        <v>56</v>
      </c>
      <c r="U88">
        <v>0</v>
      </c>
      <c r="V88">
        <f t="shared" si="14"/>
        <v>0</v>
      </c>
      <c r="W88">
        <f t="shared" si="21"/>
        <v>37</v>
      </c>
      <c r="X88">
        <f t="shared" si="22"/>
        <v>115625</v>
      </c>
      <c r="Y88">
        <f t="shared" si="23"/>
        <v>22</v>
      </c>
      <c r="Z88">
        <f t="shared" si="24"/>
        <v>412.5</v>
      </c>
    </row>
    <row r="89" spans="1:26" x14ac:dyDescent="0.3">
      <c r="B89" t="s">
        <v>289</v>
      </c>
      <c r="I89">
        <v>5</v>
      </c>
      <c r="J89">
        <v>310</v>
      </c>
      <c r="K89">
        <f t="shared" si="8"/>
        <v>0</v>
      </c>
      <c r="L89">
        <v>0</v>
      </c>
      <c r="Q89">
        <v>63</v>
      </c>
      <c r="S89">
        <v>240</v>
      </c>
      <c r="T89">
        <v>56</v>
      </c>
      <c r="U89">
        <v>0</v>
      </c>
      <c r="V89">
        <f t="shared" si="14"/>
        <v>0</v>
      </c>
      <c r="W89">
        <f t="shared" si="21"/>
        <v>27</v>
      </c>
      <c r="X89">
        <f t="shared" si="22"/>
        <v>84375</v>
      </c>
      <c r="Y89">
        <f t="shared" si="23"/>
        <v>12</v>
      </c>
      <c r="Z89">
        <f t="shared" si="24"/>
        <v>225</v>
      </c>
    </row>
    <row r="90" spans="1:26" x14ac:dyDescent="0.3">
      <c r="A90" t="s">
        <v>290</v>
      </c>
      <c r="I90">
        <v>10</v>
      </c>
      <c r="J90">
        <v>310</v>
      </c>
      <c r="K90">
        <f t="shared" si="8"/>
        <v>2991</v>
      </c>
      <c r="L90">
        <v>2200</v>
      </c>
      <c r="Q90">
        <v>72</v>
      </c>
      <c r="S90">
        <v>240</v>
      </c>
      <c r="T90">
        <v>54</v>
      </c>
      <c r="U90">
        <v>0.14199999999999999</v>
      </c>
      <c r="V90">
        <f t="shared" si="14"/>
        <v>75.1464</v>
      </c>
      <c r="W90">
        <f t="shared" si="21"/>
        <v>77</v>
      </c>
      <c r="X90">
        <f t="shared" si="22"/>
        <v>240625</v>
      </c>
      <c r="Y90">
        <f t="shared" si="23"/>
        <v>63</v>
      </c>
      <c r="Z90">
        <f t="shared" si="24"/>
        <v>1181.25</v>
      </c>
    </row>
    <row r="91" spans="1:26" x14ac:dyDescent="0.3">
      <c r="B91" t="s">
        <v>285</v>
      </c>
      <c r="I91">
        <v>10</v>
      </c>
      <c r="J91">
        <v>310</v>
      </c>
      <c r="K91">
        <f t="shared" si="8"/>
        <v>2991</v>
      </c>
      <c r="L91">
        <v>2200</v>
      </c>
      <c r="Q91">
        <v>80</v>
      </c>
      <c r="S91">
        <v>240</v>
      </c>
      <c r="T91">
        <v>54</v>
      </c>
      <c r="U91">
        <v>0.14199999999999999</v>
      </c>
      <c r="V91">
        <f t="shared" si="14"/>
        <v>75.1464</v>
      </c>
      <c r="W91">
        <f t="shared" si="21"/>
        <v>77</v>
      </c>
      <c r="X91">
        <f t="shared" si="22"/>
        <v>240625</v>
      </c>
      <c r="Y91">
        <f t="shared" si="23"/>
        <v>63</v>
      </c>
      <c r="Z91">
        <f t="shared" si="24"/>
        <v>1181.25</v>
      </c>
    </row>
    <row r="92" spans="1:26" x14ac:dyDescent="0.3">
      <c r="B92" t="s">
        <v>286</v>
      </c>
      <c r="I92">
        <v>10</v>
      </c>
      <c r="J92">
        <v>310</v>
      </c>
      <c r="K92">
        <f t="shared" si="8"/>
        <v>2991</v>
      </c>
      <c r="L92">
        <v>2200</v>
      </c>
      <c r="Q92">
        <v>50</v>
      </c>
      <c r="S92">
        <v>400</v>
      </c>
      <c r="T92">
        <v>54</v>
      </c>
      <c r="U92">
        <v>0.14199999999999999</v>
      </c>
      <c r="V92">
        <f t="shared" si="14"/>
        <v>75.1464</v>
      </c>
      <c r="W92">
        <f t="shared" si="21"/>
        <v>81</v>
      </c>
      <c r="X92">
        <f t="shared" si="22"/>
        <v>253125</v>
      </c>
      <c r="Y92">
        <f t="shared" si="23"/>
        <v>67</v>
      </c>
      <c r="Z92">
        <f t="shared" si="24"/>
        <v>1256.25</v>
      </c>
    </row>
    <row r="93" spans="1:26" x14ac:dyDescent="0.3">
      <c r="B93" t="s">
        <v>287</v>
      </c>
      <c r="I93">
        <v>10</v>
      </c>
      <c r="J93">
        <v>310</v>
      </c>
      <c r="K93">
        <f t="shared" si="8"/>
        <v>2991</v>
      </c>
      <c r="L93">
        <v>2200</v>
      </c>
      <c r="Q93">
        <v>42</v>
      </c>
      <c r="S93">
        <v>640</v>
      </c>
      <c r="T93">
        <v>54</v>
      </c>
      <c r="U93">
        <v>0.14199999999999999</v>
      </c>
      <c r="V93">
        <f t="shared" si="14"/>
        <v>75.1464</v>
      </c>
      <c r="W93">
        <f t="shared" si="21"/>
        <v>86</v>
      </c>
      <c r="X93">
        <f t="shared" si="22"/>
        <v>268750</v>
      </c>
      <c r="Y93">
        <f t="shared" si="23"/>
        <v>72</v>
      </c>
      <c r="Z93">
        <f t="shared" si="24"/>
        <v>1350</v>
      </c>
    </row>
    <row r="94" spans="1:26" x14ac:dyDescent="0.3">
      <c r="B94" t="s">
        <v>288</v>
      </c>
      <c r="I94">
        <v>10</v>
      </c>
      <c r="J94">
        <v>310</v>
      </c>
      <c r="K94">
        <f t="shared" si="8"/>
        <v>2991</v>
      </c>
      <c r="L94">
        <v>2200</v>
      </c>
      <c r="Q94">
        <v>30</v>
      </c>
      <c r="S94">
        <v>720</v>
      </c>
      <c r="T94">
        <v>54</v>
      </c>
      <c r="U94">
        <v>0.14199999999999999</v>
      </c>
      <c r="V94">
        <f t="shared" si="14"/>
        <v>75.1464</v>
      </c>
      <c r="W94">
        <f t="shared" si="21"/>
        <v>87</v>
      </c>
      <c r="X94">
        <f t="shared" si="22"/>
        <v>271875</v>
      </c>
      <c r="Y94">
        <f t="shared" si="23"/>
        <v>73</v>
      </c>
      <c r="Z94">
        <f t="shared" si="24"/>
        <v>1368.75</v>
      </c>
    </row>
    <row r="95" spans="1:26" x14ac:dyDescent="0.3">
      <c r="B95" t="s">
        <v>289</v>
      </c>
      <c r="I95">
        <v>10</v>
      </c>
      <c r="J95">
        <v>310</v>
      </c>
      <c r="K95">
        <f t="shared" si="8"/>
        <v>2991</v>
      </c>
      <c r="L95">
        <v>2200</v>
      </c>
      <c r="Q95">
        <v>50</v>
      </c>
      <c r="S95">
        <v>240</v>
      </c>
      <c r="T95">
        <v>54</v>
      </c>
      <c r="U95">
        <v>0.14199999999999999</v>
      </c>
      <c r="V95">
        <f t="shared" si="14"/>
        <v>75.1464</v>
      </c>
      <c r="W95">
        <f t="shared" si="21"/>
        <v>76</v>
      </c>
      <c r="X95">
        <f t="shared" si="22"/>
        <v>237500</v>
      </c>
      <c r="Y95">
        <f t="shared" si="23"/>
        <v>62</v>
      </c>
      <c r="Z95">
        <f t="shared" si="24"/>
        <v>1162.5</v>
      </c>
    </row>
    <row r="96" spans="1:26" x14ac:dyDescent="0.3">
      <c r="A96" t="s">
        <v>151</v>
      </c>
      <c r="B96" t="s">
        <v>285</v>
      </c>
      <c r="I96">
        <v>10</v>
      </c>
      <c r="J96">
        <v>310</v>
      </c>
      <c r="K96">
        <f t="shared" si="8"/>
        <v>0</v>
      </c>
      <c r="L96">
        <v>0</v>
      </c>
      <c r="Q96">
        <v>80</v>
      </c>
      <c r="S96">
        <v>240</v>
      </c>
      <c r="T96">
        <v>54</v>
      </c>
      <c r="U96">
        <v>0</v>
      </c>
      <c r="V96">
        <f t="shared" si="14"/>
        <v>0</v>
      </c>
      <c r="W96">
        <f t="shared" si="21"/>
        <v>22</v>
      </c>
      <c r="X96">
        <f t="shared" si="22"/>
        <v>68750</v>
      </c>
      <c r="Y96">
        <f t="shared" si="23"/>
        <v>9</v>
      </c>
      <c r="Z96">
        <f t="shared" si="24"/>
        <v>168.75</v>
      </c>
    </row>
    <row r="97" spans="1:26" x14ac:dyDescent="0.3">
      <c r="B97" t="s">
        <v>286</v>
      </c>
      <c r="I97">
        <v>10</v>
      </c>
      <c r="J97">
        <v>310</v>
      </c>
      <c r="K97">
        <f t="shared" si="8"/>
        <v>0</v>
      </c>
      <c r="L97">
        <v>0</v>
      </c>
      <c r="Q97">
        <v>50</v>
      </c>
      <c r="S97">
        <v>400</v>
      </c>
      <c r="T97">
        <v>54</v>
      </c>
      <c r="U97">
        <v>0</v>
      </c>
      <c r="V97">
        <f t="shared" si="14"/>
        <v>0</v>
      </c>
      <c r="W97">
        <f t="shared" si="21"/>
        <v>26</v>
      </c>
      <c r="X97">
        <f t="shared" si="22"/>
        <v>81250</v>
      </c>
      <c r="Y97">
        <f t="shared" si="23"/>
        <v>12</v>
      </c>
      <c r="Z97">
        <f t="shared" si="24"/>
        <v>225</v>
      </c>
    </row>
    <row r="98" spans="1:26" x14ac:dyDescent="0.3">
      <c r="B98" t="s">
        <v>287</v>
      </c>
      <c r="I98">
        <v>10</v>
      </c>
      <c r="J98">
        <v>310</v>
      </c>
      <c r="K98">
        <f t="shared" si="8"/>
        <v>0</v>
      </c>
      <c r="L98">
        <v>0</v>
      </c>
      <c r="Q98">
        <v>42</v>
      </c>
      <c r="S98">
        <v>640</v>
      </c>
      <c r="T98">
        <v>54</v>
      </c>
      <c r="U98">
        <v>0</v>
      </c>
      <c r="V98">
        <f t="shared" si="14"/>
        <v>0</v>
      </c>
      <c r="W98">
        <f t="shared" si="21"/>
        <v>31</v>
      </c>
      <c r="X98">
        <f t="shared" si="22"/>
        <v>96875</v>
      </c>
      <c r="Y98">
        <f t="shared" si="23"/>
        <v>17</v>
      </c>
      <c r="Z98">
        <f t="shared" si="24"/>
        <v>318.75</v>
      </c>
    </row>
    <row r="99" spans="1:26" x14ac:dyDescent="0.3">
      <c r="B99" t="s">
        <v>288</v>
      </c>
      <c r="I99">
        <v>10</v>
      </c>
      <c r="J99">
        <v>310</v>
      </c>
      <c r="K99">
        <f t="shared" si="8"/>
        <v>0</v>
      </c>
      <c r="L99">
        <v>0</v>
      </c>
      <c r="Q99">
        <v>30</v>
      </c>
      <c r="S99">
        <v>720</v>
      </c>
      <c r="T99">
        <v>54</v>
      </c>
      <c r="U99">
        <v>0</v>
      </c>
      <c r="V99">
        <f t="shared" si="14"/>
        <v>0</v>
      </c>
      <c r="W99">
        <f t="shared" si="21"/>
        <v>32</v>
      </c>
      <c r="X99">
        <f t="shared" si="22"/>
        <v>100000</v>
      </c>
      <c r="Y99">
        <f t="shared" si="23"/>
        <v>18</v>
      </c>
      <c r="Z99">
        <f t="shared" si="24"/>
        <v>337.5</v>
      </c>
    </row>
    <row r="100" spans="1:26" x14ac:dyDescent="0.3">
      <c r="B100" t="s">
        <v>289</v>
      </c>
      <c r="I100">
        <v>10</v>
      </c>
      <c r="J100">
        <v>310</v>
      </c>
      <c r="K100">
        <f t="shared" si="8"/>
        <v>0</v>
      </c>
      <c r="L100">
        <v>0</v>
      </c>
      <c r="Q100">
        <v>50</v>
      </c>
      <c r="S100">
        <v>240</v>
      </c>
      <c r="T100">
        <v>54</v>
      </c>
      <c r="U100">
        <v>0</v>
      </c>
      <c r="V100">
        <f t="shared" si="14"/>
        <v>0</v>
      </c>
      <c r="W100">
        <f t="shared" si="21"/>
        <v>21</v>
      </c>
      <c r="X100">
        <f t="shared" si="22"/>
        <v>65625</v>
      </c>
      <c r="Y100">
        <f t="shared" si="23"/>
        <v>8</v>
      </c>
      <c r="Z100">
        <f t="shared" si="24"/>
        <v>150</v>
      </c>
    </row>
    <row r="101" spans="1:26" x14ac:dyDescent="0.3">
      <c r="A101" t="s">
        <v>291</v>
      </c>
      <c r="I101">
        <v>12</v>
      </c>
      <c r="J101">
        <v>250</v>
      </c>
      <c r="K101">
        <f t="shared" si="8"/>
        <v>1441</v>
      </c>
      <c r="L101">
        <v>1060</v>
      </c>
      <c r="Q101">
        <v>72</v>
      </c>
      <c r="S101">
        <v>400</v>
      </c>
      <c r="T101">
        <v>54</v>
      </c>
      <c r="U101">
        <v>0.12</v>
      </c>
      <c r="V101">
        <f t="shared" si="14"/>
        <v>63.503999999999998</v>
      </c>
      <c r="W101">
        <f t="shared" si="21"/>
        <v>62</v>
      </c>
      <c r="X101">
        <f t="shared" si="22"/>
        <v>193750</v>
      </c>
      <c r="Y101">
        <f t="shared" si="23"/>
        <v>50</v>
      </c>
      <c r="Z101">
        <f t="shared" si="24"/>
        <v>937.5</v>
      </c>
    </row>
    <row r="102" spans="1:26" x14ac:dyDescent="0.3">
      <c r="B102" t="s">
        <v>285</v>
      </c>
      <c r="I102">
        <v>12</v>
      </c>
      <c r="J102">
        <v>250</v>
      </c>
      <c r="K102">
        <f t="shared" si="8"/>
        <v>1441</v>
      </c>
      <c r="L102">
        <v>1060</v>
      </c>
      <c r="Q102">
        <v>101</v>
      </c>
      <c r="S102">
        <v>240</v>
      </c>
      <c r="T102">
        <v>54</v>
      </c>
      <c r="U102">
        <v>0.12</v>
      </c>
      <c r="V102">
        <f t="shared" si="14"/>
        <v>63.503999999999998</v>
      </c>
      <c r="W102">
        <f t="shared" si="21"/>
        <v>59</v>
      </c>
      <c r="X102">
        <f t="shared" si="22"/>
        <v>184375</v>
      </c>
      <c r="Y102">
        <f t="shared" si="23"/>
        <v>46</v>
      </c>
      <c r="Z102">
        <f t="shared" si="24"/>
        <v>862.5</v>
      </c>
    </row>
    <row r="103" spans="1:26" x14ac:dyDescent="0.3">
      <c r="B103" t="s">
        <v>286</v>
      </c>
      <c r="I103">
        <v>12</v>
      </c>
      <c r="J103">
        <v>250</v>
      </c>
      <c r="K103">
        <f t="shared" si="8"/>
        <v>1441</v>
      </c>
      <c r="L103">
        <v>1060</v>
      </c>
      <c r="Q103">
        <v>84</v>
      </c>
      <c r="S103">
        <v>400</v>
      </c>
      <c r="T103">
        <v>54</v>
      </c>
      <c r="U103">
        <v>0.12</v>
      </c>
      <c r="V103">
        <f t="shared" si="14"/>
        <v>63.503999999999998</v>
      </c>
      <c r="W103">
        <f t="shared" si="21"/>
        <v>63</v>
      </c>
      <c r="X103">
        <f t="shared" si="22"/>
        <v>196875</v>
      </c>
      <c r="Y103">
        <f t="shared" si="23"/>
        <v>51</v>
      </c>
      <c r="Z103">
        <f t="shared" si="24"/>
        <v>956.25</v>
      </c>
    </row>
    <row r="104" spans="1:26" x14ac:dyDescent="0.3">
      <c r="B104" t="s">
        <v>287</v>
      </c>
      <c r="I104">
        <v>12</v>
      </c>
      <c r="J104">
        <v>250</v>
      </c>
      <c r="K104">
        <f t="shared" si="8"/>
        <v>1441</v>
      </c>
      <c r="L104">
        <v>1060</v>
      </c>
      <c r="Q104">
        <v>42</v>
      </c>
      <c r="S104">
        <v>640</v>
      </c>
      <c r="T104">
        <v>54</v>
      </c>
      <c r="U104">
        <v>0.12</v>
      </c>
      <c r="V104">
        <f t="shared" si="14"/>
        <v>63.503999999999998</v>
      </c>
      <c r="W104">
        <f t="shared" si="21"/>
        <v>67</v>
      </c>
      <c r="X104">
        <f t="shared" si="22"/>
        <v>209375</v>
      </c>
      <c r="Y104">
        <f t="shared" si="23"/>
        <v>55</v>
      </c>
      <c r="Z104">
        <f t="shared" si="24"/>
        <v>1031.25</v>
      </c>
    </row>
    <row r="105" spans="1:26" x14ac:dyDescent="0.3">
      <c r="B105" t="s">
        <v>288</v>
      </c>
      <c r="I105">
        <v>12</v>
      </c>
      <c r="J105">
        <v>250</v>
      </c>
      <c r="K105">
        <f t="shared" si="8"/>
        <v>1441</v>
      </c>
      <c r="L105">
        <v>1060</v>
      </c>
      <c r="Q105">
        <v>24</v>
      </c>
      <c r="S105">
        <v>720</v>
      </c>
      <c r="T105">
        <v>54</v>
      </c>
      <c r="U105">
        <v>0.12</v>
      </c>
      <c r="V105">
        <f t="shared" si="14"/>
        <v>63.503999999999998</v>
      </c>
      <c r="W105">
        <f t="shared" si="21"/>
        <v>67</v>
      </c>
      <c r="X105">
        <f t="shared" si="22"/>
        <v>209375</v>
      </c>
      <c r="Y105">
        <f t="shared" si="23"/>
        <v>55</v>
      </c>
      <c r="Z105">
        <f t="shared" si="24"/>
        <v>1031.25</v>
      </c>
    </row>
    <row r="106" spans="1:26" x14ac:dyDescent="0.3">
      <c r="B106" t="s">
        <v>289</v>
      </c>
      <c r="I106">
        <v>12</v>
      </c>
      <c r="J106">
        <v>250</v>
      </c>
      <c r="K106">
        <f t="shared" si="8"/>
        <v>1441</v>
      </c>
      <c r="L106">
        <v>1060</v>
      </c>
      <c r="Q106">
        <v>72</v>
      </c>
      <c r="S106">
        <v>240</v>
      </c>
      <c r="T106">
        <v>54</v>
      </c>
      <c r="U106">
        <v>0.12</v>
      </c>
      <c r="V106">
        <f t="shared" si="14"/>
        <v>63.503999999999998</v>
      </c>
      <c r="W106">
        <f t="shared" si="21"/>
        <v>58</v>
      </c>
      <c r="X106">
        <f t="shared" si="22"/>
        <v>181250</v>
      </c>
      <c r="Y106">
        <f t="shared" si="23"/>
        <v>46</v>
      </c>
      <c r="Z106">
        <f t="shared" si="24"/>
        <v>862.5</v>
      </c>
    </row>
    <row r="107" spans="1:26" x14ac:dyDescent="0.3">
      <c r="A107" t="s">
        <v>151</v>
      </c>
      <c r="B107" t="s">
        <v>285</v>
      </c>
      <c r="I107">
        <v>12</v>
      </c>
      <c r="J107">
        <v>250</v>
      </c>
      <c r="K107">
        <f t="shared" si="8"/>
        <v>0</v>
      </c>
      <c r="L107">
        <v>0</v>
      </c>
      <c r="Q107">
        <v>101</v>
      </c>
      <c r="S107">
        <v>240</v>
      </c>
      <c r="T107">
        <v>54</v>
      </c>
      <c r="U107">
        <v>0</v>
      </c>
      <c r="V107">
        <f t="shared" si="14"/>
        <v>0</v>
      </c>
      <c r="W107">
        <f t="shared" si="21"/>
        <v>21</v>
      </c>
      <c r="X107">
        <f t="shared" si="22"/>
        <v>65625</v>
      </c>
      <c r="Y107">
        <f t="shared" si="23"/>
        <v>8</v>
      </c>
      <c r="Z107">
        <f t="shared" si="24"/>
        <v>150</v>
      </c>
    </row>
    <row r="108" spans="1:26" x14ac:dyDescent="0.3">
      <c r="B108" t="s">
        <v>286</v>
      </c>
      <c r="I108">
        <v>12</v>
      </c>
      <c r="J108">
        <v>250</v>
      </c>
      <c r="K108">
        <f t="shared" si="8"/>
        <v>0</v>
      </c>
      <c r="L108">
        <v>0</v>
      </c>
      <c r="Q108">
        <v>84</v>
      </c>
      <c r="S108">
        <v>400</v>
      </c>
      <c r="T108">
        <v>54</v>
      </c>
      <c r="U108">
        <v>0</v>
      </c>
      <c r="V108">
        <f t="shared" si="14"/>
        <v>0</v>
      </c>
      <c r="W108">
        <f t="shared" si="21"/>
        <v>25</v>
      </c>
      <c r="X108">
        <f t="shared" si="22"/>
        <v>78125</v>
      </c>
      <c r="Y108">
        <f t="shared" si="23"/>
        <v>12</v>
      </c>
      <c r="Z108">
        <f t="shared" si="24"/>
        <v>225</v>
      </c>
    </row>
    <row r="109" spans="1:26" x14ac:dyDescent="0.3">
      <c r="B109" t="s">
        <v>287</v>
      </c>
      <c r="I109">
        <v>12</v>
      </c>
      <c r="J109">
        <v>250</v>
      </c>
      <c r="K109">
        <f t="shared" si="8"/>
        <v>0</v>
      </c>
      <c r="L109">
        <v>0</v>
      </c>
      <c r="Q109">
        <v>42</v>
      </c>
      <c r="S109">
        <v>640</v>
      </c>
      <c r="T109">
        <v>54</v>
      </c>
      <c r="U109">
        <v>0</v>
      </c>
      <c r="V109">
        <f t="shared" si="14"/>
        <v>0</v>
      </c>
      <c r="W109">
        <f t="shared" si="21"/>
        <v>29</v>
      </c>
      <c r="X109">
        <f t="shared" si="22"/>
        <v>90625</v>
      </c>
      <c r="Y109">
        <f t="shared" si="23"/>
        <v>16</v>
      </c>
      <c r="Z109">
        <f t="shared" si="24"/>
        <v>300</v>
      </c>
    </row>
    <row r="110" spans="1:26" x14ac:dyDescent="0.3">
      <c r="B110" t="s">
        <v>288</v>
      </c>
      <c r="I110">
        <v>12</v>
      </c>
      <c r="J110">
        <v>250</v>
      </c>
      <c r="K110">
        <f t="shared" si="8"/>
        <v>0</v>
      </c>
      <c r="L110">
        <v>0</v>
      </c>
      <c r="Q110">
        <v>24</v>
      </c>
      <c r="S110">
        <v>720</v>
      </c>
      <c r="T110">
        <v>54</v>
      </c>
      <c r="U110">
        <v>0</v>
      </c>
      <c r="V110">
        <f t="shared" si="14"/>
        <v>0</v>
      </c>
      <c r="W110">
        <f t="shared" si="21"/>
        <v>29</v>
      </c>
      <c r="X110">
        <f t="shared" si="22"/>
        <v>90625</v>
      </c>
      <c r="Y110">
        <f t="shared" si="23"/>
        <v>17</v>
      </c>
      <c r="Z110">
        <f t="shared" si="24"/>
        <v>318.75</v>
      </c>
    </row>
    <row r="111" spans="1:26" x14ac:dyDescent="0.3">
      <c r="B111" t="s">
        <v>289</v>
      </c>
      <c r="I111">
        <v>12</v>
      </c>
      <c r="J111">
        <v>250</v>
      </c>
      <c r="K111">
        <f t="shared" si="8"/>
        <v>0</v>
      </c>
      <c r="L111">
        <v>0</v>
      </c>
      <c r="Q111">
        <v>72</v>
      </c>
      <c r="S111">
        <v>240</v>
      </c>
      <c r="T111">
        <v>54</v>
      </c>
      <c r="U111">
        <v>0</v>
      </c>
      <c r="V111">
        <f t="shared" si="14"/>
        <v>0</v>
      </c>
      <c r="W111">
        <f t="shared" si="21"/>
        <v>20</v>
      </c>
      <c r="X111">
        <f t="shared" si="22"/>
        <v>62500</v>
      </c>
      <c r="Y111">
        <f t="shared" si="23"/>
        <v>8</v>
      </c>
      <c r="Z111">
        <f t="shared" si="24"/>
        <v>150</v>
      </c>
    </row>
    <row r="112" spans="1:26" x14ac:dyDescent="0.3">
      <c r="A112" t="s">
        <v>401</v>
      </c>
      <c r="G112">
        <v>2009</v>
      </c>
      <c r="I112">
        <v>8</v>
      </c>
      <c r="J112">
        <v>250</v>
      </c>
      <c r="K112">
        <f t="shared" si="8"/>
        <v>1441</v>
      </c>
      <c r="L112">
        <v>1060</v>
      </c>
      <c r="Q112">
        <v>61</v>
      </c>
      <c r="S112">
        <v>240</v>
      </c>
      <c r="T112">
        <v>55.5</v>
      </c>
      <c r="U112">
        <v>0.12</v>
      </c>
      <c r="V112">
        <f t="shared" si="14"/>
        <v>65.268000000000001</v>
      </c>
      <c r="W112">
        <f t="shared" si="21"/>
        <v>62</v>
      </c>
      <c r="X112">
        <f t="shared" si="22"/>
        <v>193750</v>
      </c>
      <c r="Y112">
        <f t="shared" si="23"/>
        <v>47</v>
      </c>
      <c r="Z112">
        <f t="shared" si="24"/>
        <v>881.25</v>
      </c>
    </row>
    <row r="113" spans="1:26" x14ac:dyDescent="0.3">
      <c r="B113" t="s">
        <v>130</v>
      </c>
      <c r="I113">
        <v>8</v>
      </c>
      <c r="J113">
        <v>250</v>
      </c>
      <c r="K113">
        <f t="shared" si="8"/>
        <v>1441</v>
      </c>
      <c r="L113">
        <v>1060</v>
      </c>
      <c r="Q113">
        <v>93</v>
      </c>
      <c r="S113">
        <v>240</v>
      </c>
      <c r="T113">
        <v>55.5</v>
      </c>
      <c r="U113">
        <v>0.12</v>
      </c>
      <c r="V113">
        <f t="shared" si="14"/>
        <v>65.268000000000001</v>
      </c>
      <c r="W113">
        <f t="shared" si="21"/>
        <v>63</v>
      </c>
      <c r="X113">
        <f t="shared" si="22"/>
        <v>196875</v>
      </c>
      <c r="Y113">
        <f t="shared" si="23"/>
        <v>48</v>
      </c>
      <c r="Z113">
        <f t="shared" si="24"/>
        <v>900</v>
      </c>
    </row>
    <row r="114" spans="1:26" x14ac:dyDescent="0.3">
      <c r="B114" t="s">
        <v>402</v>
      </c>
      <c r="I114">
        <v>8</v>
      </c>
      <c r="J114">
        <v>250</v>
      </c>
      <c r="K114">
        <f t="shared" si="8"/>
        <v>1441</v>
      </c>
      <c r="L114">
        <v>1060</v>
      </c>
      <c r="P114" t="s">
        <v>403</v>
      </c>
      <c r="Q114">
        <v>40</v>
      </c>
      <c r="S114">
        <v>640</v>
      </c>
      <c r="T114">
        <v>55.5</v>
      </c>
      <c r="U114">
        <v>0.12</v>
      </c>
      <c r="V114">
        <f t="shared" si="14"/>
        <v>65.268000000000001</v>
      </c>
      <c r="W114">
        <f t="shared" si="21"/>
        <v>71</v>
      </c>
      <c r="X114">
        <f t="shared" si="22"/>
        <v>221875</v>
      </c>
      <c r="Y114">
        <f t="shared" si="23"/>
        <v>56</v>
      </c>
      <c r="Z114">
        <f t="shared" si="24"/>
        <v>1050</v>
      </c>
    </row>
    <row r="115" spans="1:26" x14ac:dyDescent="0.3">
      <c r="B115" t="s">
        <v>137</v>
      </c>
      <c r="I115">
        <v>8</v>
      </c>
      <c r="J115">
        <v>250</v>
      </c>
      <c r="K115">
        <f t="shared" si="8"/>
        <v>1441</v>
      </c>
      <c r="L115">
        <v>1060</v>
      </c>
      <c r="P115" t="s">
        <v>404</v>
      </c>
      <c r="Q115">
        <v>16</v>
      </c>
      <c r="S115">
        <v>800</v>
      </c>
      <c r="T115">
        <v>55.5</v>
      </c>
      <c r="U115">
        <v>0.12</v>
      </c>
      <c r="V115">
        <f t="shared" si="14"/>
        <v>65.268000000000001</v>
      </c>
      <c r="W115">
        <f t="shared" si="21"/>
        <v>73</v>
      </c>
      <c r="X115">
        <f t="shared" si="22"/>
        <v>228125</v>
      </c>
      <c r="Y115">
        <f t="shared" si="23"/>
        <v>58</v>
      </c>
      <c r="Z115">
        <f t="shared" si="24"/>
        <v>1087.5</v>
      </c>
    </row>
    <row r="116" spans="1:26" x14ac:dyDescent="0.3">
      <c r="B116" t="s">
        <v>138</v>
      </c>
      <c r="I116">
        <v>8</v>
      </c>
      <c r="J116">
        <v>250</v>
      </c>
      <c r="K116">
        <f t="shared" si="8"/>
        <v>1441</v>
      </c>
      <c r="L116">
        <v>1060</v>
      </c>
      <c r="P116" t="s">
        <v>403</v>
      </c>
      <c r="Q116">
        <v>58</v>
      </c>
      <c r="S116">
        <v>240</v>
      </c>
      <c r="T116">
        <v>55.5</v>
      </c>
      <c r="U116">
        <v>0.12</v>
      </c>
      <c r="V116">
        <f t="shared" si="14"/>
        <v>65.268000000000001</v>
      </c>
      <c r="W116">
        <f t="shared" si="21"/>
        <v>62</v>
      </c>
      <c r="X116">
        <f t="shared" si="22"/>
        <v>193750</v>
      </c>
      <c r="Y116">
        <f t="shared" si="23"/>
        <v>47</v>
      </c>
      <c r="Z116">
        <f t="shared" si="24"/>
        <v>881.25</v>
      </c>
    </row>
    <row r="117" spans="1:26" x14ac:dyDescent="0.3">
      <c r="A117" t="s">
        <v>151</v>
      </c>
      <c r="B117" t="s">
        <v>130</v>
      </c>
      <c r="I117">
        <v>8</v>
      </c>
      <c r="J117">
        <v>250</v>
      </c>
      <c r="K117">
        <f t="shared" si="8"/>
        <v>0</v>
      </c>
      <c r="L117">
        <v>0</v>
      </c>
      <c r="Q117">
        <v>93</v>
      </c>
      <c r="S117">
        <v>240</v>
      </c>
      <c r="T117">
        <v>55.5</v>
      </c>
      <c r="U117">
        <v>0</v>
      </c>
      <c r="V117">
        <f t="shared" si="14"/>
        <v>0</v>
      </c>
      <c r="W117">
        <f t="shared" si="21"/>
        <v>25</v>
      </c>
      <c r="X117">
        <f t="shared" si="22"/>
        <v>78125</v>
      </c>
      <c r="Y117">
        <f t="shared" si="23"/>
        <v>10</v>
      </c>
      <c r="Z117">
        <f t="shared" si="24"/>
        <v>187.5</v>
      </c>
    </row>
    <row r="118" spans="1:26" x14ac:dyDescent="0.3">
      <c r="B118" t="s">
        <v>402</v>
      </c>
      <c r="I118">
        <v>8</v>
      </c>
      <c r="J118">
        <v>250</v>
      </c>
      <c r="K118">
        <f t="shared" si="8"/>
        <v>0</v>
      </c>
      <c r="L118">
        <v>0</v>
      </c>
      <c r="Q118">
        <v>60</v>
      </c>
      <c r="S118">
        <v>640</v>
      </c>
      <c r="T118">
        <v>55.5</v>
      </c>
      <c r="U118">
        <v>0</v>
      </c>
      <c r="V118">
        <f t="shared" si="14"/>
        <v>0</v>
      </c>
      <c r="W118">
        <f t="shared" si="21"/>
        <v>33</v>
      </c>
      <c r="X118">
        <f t="shared" si="22"/>
        <v>103125</v>
      </c>
      <c r="Y118">
        <f t="shared" si="23"/>
        <v>19</v>
      </c>
      <c r="Z118">
        <f t="shared" si="24"/>
        <v>356.25</v>
      </c>
    </row>
    <row r="119" spans="1:26" x14ac:dyDescent="0.3">
      <c r="B119" t="s">
        <v>137</v>
      </c>
      <c r="I119">
        <v>8</v>
      </c>
      <c r="J119">
        <v>250</v>
      </c>
      <c r="K119">
        <f t="shared" si="8"/>
        <v>0</v>
      </c>
      <c r="L119">
        <v>0</v>
      </c>
      <c r="Q119">
        <v>16</v>
      </c>
      <c r="S119">
        <v>800</v>
      </c>
      <c r="T119">
        <v>55.5</v>
      </c>
      <c r="U119">
        <v>0</v>
      </c>
      <c r="V119">
        <f t="shared" si="14"/>
        <v>0</v>
      </c>
      <c r="W119">
        <f t="shared" si="21"/>
        <v>35</v>
      </c>
      <c r="X119">
        <f t="shared" si="22"/>
        <v>109375</v>
      </c>
      <c r="Y119">
        <f t="shared" si="23"/>
        <v>20</v>
      </c>
      <c r="Z119">
        <f t="shared" si="24"/>
        <v>375</v>
      </c>
    </row>
    <row r="120" spans="1:26" x14ac:dyDescent="0.3">
      <c r="B120" t="s">
        <v>138</v>
      </c>
      <c r="I120">
        <v>8</v>
      </c>
      <c r="J120">
        <v>250</v>
      </c>
      <c r="K120">
        <f t="shared" si="8"/>
        <v>0</v>
      </c>
      <c r="L120">
        <v>0</v>
      </c>
      <c r="Q120">
        <v>58</v>
      </c>
      <c r="S120">
        <v>240</v>
      </c>
      <c r="T120">
        <v>55.5</v>
      </c>
      <c r="U120">
        <v>0</v>
      </c>
      <c r="V120">
        <f t="shared" si="14"/>
        <v>0</v>
      </c>
      <c r="W120">
        <f t="shared" si="21"/>
        <v>24</v>
      </c>
      <c r="X120">
        <f t="shared" si="22"/>
        <v>75000</v>
      </c>
      <c r="Y120">
        <f t="shared" si="23"/>
        <v>9</v>
      </c>
      <c r="Z120">
        <f t="shared" si="24"/>
        <v>168.75</v>
      </c>
    </row>
    <row r="121" spans="1:26" x14ac:dyDescent="0.3">
      <c r="A121" t="s">
        <v>405</v>
      </c>
      <c r="G121">
        <v>2014</v>
      </c>
      <c r="I121">
        <v>12</v>
      </c>
      <c r="J121">
        <v>250</v>
      </c>
      <c r="K121">
        <f t="shared" si="8"/>
        <v>1550</v>
      </c>
      <c r="L121">
        <v>1140</v>
      </c>
      <c r="Q121">
        <v>48</v>
      </c>
      <c r="S121">
        <v>400</v>
      </c>
      <c r="T121">
        <v>49</v>
      </c>
      <c r="U121">
        <v>0.14000000000000001</v>
      </c>
      <c r="V121">
        <f t="shared" si="14"/>
        <v>67.228000000000009</v>
      </c>
      <c r="W121">
        <f t="shared" si="21"/>
        <v>63</v>
      </c>
      <c r="X121">
        <f t="shared" si="22"/>
        <v>196875</v>
      </c>
      <c r="Y121">
        <f t="shared" si="23"/>
        <v>51</v>
      </c>
      <c r="Z121">
        <f t="shared" si="24"/>
        <v>956.25</v>
      </c>
    </row>
    <row r="122" spans="1:26" x14ac:dyDescent="0.3">
      <c r="B122" t="s">
        <v>130</v>
      </c>
      <c r="I122">
        <v>12</v>
      </c>
      <c r="J122">
        <v>250</v>
      </c>
      <c r="K122">
        <f t="shared" si="8"/>
        <v>1550</v>
      </c>
      <c r="L122">
        <v>1140</v>
      </c>
      <c r="P122">
        <v>65</v>
      </c>
      <c r="Q122">
        <v>90</v>
      </c>
      <c r="S122">
        <v>240</v>
      </c>
      <c r="T122">
        <v>49</v>
      </c>
      <c r="U122">
        <v>0.14000000000000001</v>
      </c>
      <c r="V122">
        <f t="shared" si="14"/>
        <v>67.228000000000009</v>
      </c>
      <c r="W122">
        <f t="shared" si="21"/>
        <v>59</v>
      </c>
      <c r="X122">
        <f t="shared" si="22"/>
        <v>184375</v>
      </c>
      <c r="Y122">
        <f t="shared" si="23"/>
        <v>48</v>
      </c>
      <c r="Z122">
        <f t="shared" si="24"/>
        <v>900</v>
      </c>
    </row>
    <row r="123" spans="1:26" x14ac:dyDescent="0.3">
      <c r="B123" t="s">
        <v>131</v>
      </c>
      <c r="I123">
        <v>12</v>
      </c>
      <c r="J123">
        <v>250</v>
      </c>
      <c r="K123">
        <f t="shared" si="8"/>
        <v>1550</v>
      </c>
      <c r="L123">
        <v>1140</v>
      </c>
      <c r="Q123">
        <v>64</v>
      </c>
      <c r="S123">
        <v>400</v>
      </c>
      <c r="T123">
        <v>49</v>
      </c>
      <c r="U123">
        <v>0.14000000000000001</v>
      </c>
      <c r="V123">
        <f t="shared" si="14"/>
        <v>67.228000000000009</v>
      </c>
      <c r="W123">
        <f t="shared" si="21"/>
        <v>63</v>
      </c>
      <c r="X123">
        <f t="shared" si="22"/>
        <v>196875</v>
      </c>
      <c r="Y123">
        <f t="shared" si="23"/>
        <v>51</v>
      </c>
      <c r="Z123">
        <f t="shared" si="24"/>
        <v>956.25</v>
      </c>
    </row>
    <row r="124" spans="1:26" x14ac:dyDescent="0.3">
      <c r="B124" t="s">
        <v>132</v>
      </c>
      <c r="I124">
        <v>12</v>
      </c>
      <c r="J124">
        <v>250</v>
      </c>
      <c r="K124">
        <f t="shared" si="8"/>
        <v>1550</v>
      </c>
      <c r="L124">
        <v>1140</v>
      </c>
      <c r="P124" t="s">
        <v>408</v>
      </c>
      <c r="Q124">
        <v>32</v>
      </c>
      <c r="S124">
        <v>640</v>
      </c>
      <c r="T124">
        <v>49</v>
      </c>
      <c r="U124">
        <v>0.14000000000000001</v>
      </c>
      <c r="V124">
        <f t="shared" si="14"/>
        <v>67.228000000000009</v>
      </c>
      <c r="W124">
        <f t="shared" si="21"/>
        <v>67</v>
      </c>
      <c r="X124">
        <f t="shared" si="22"/>
        <v>209375</v>
      </c>
      <c r="Y124">
        <f t="shared" si="23"/>
        <v>56</v>
      </c>
      <c r="Z124">
        <f t="shared" si="24"/>
        <v>1050</v>
      </c>
    </row>
    <row r="125" spans="1:26" x14ac:dyDescent="0.3">
      <c r="B125" t="s">
        <v>134</v>
      </c>
      <c r="I125">
        <v>12</v>
      </c>
      <c r="J125">
        <v>250</v>
      </c>
      <c r="K125">
        <f t="shared" si="8"/>
        <v>1550</v>
      </c>
      <c r="L125">
        <v>1140</v>
      </c>
      <c r="P125" t="s">
        <v>409</v>
      </c>
      <c r="Q125">
        <v>24</v>
      </c>
      <c r="S125">
        <v>720</v>
      </c>
      <c r="T125">
        <v>49</v>
      </c>
      <c r="U125">
        <v>0.14000000000000001</v>
      </c>
      <c r="V125">
        <f t="shared" si="14"/>
        <v>67.228000000000009</v>
      </c>
      <c r="W125">
        <f t="shared" si="21"/>
        <v>68</v>
      </c>
      <c r="X125">
        <f t="shared" si="22"/>
        <v>212500</v>
      </c>
      <c r="Y125">
        <f t="shared" si="23"/>
        <v>57</v>
      </c>
      <c r="Z125">
        <f t="shared" si="24"/>
        <v>1068.75</v>
      </c>
    </row>
    <row r="126" spans="1:26" x14ac:dyDescent="0.3">
      <c r="B126" t="s">
        <v>138</v>
      </c>
      <c r="I126">
        <v>12</v>
      </c>
      <c r="J126">
        <v>250</v>
      </c>
      <c r="K126">
        <f t="shared" si="8"/>
        <v>1550</v>
      </c>
      <c r="L126">
        <v>1140</v>
      </c>
      <c r="P126" t="s">
        <v>410</v>
      </c>
      <c r="Q126">
        <v>63</v>
      </c>
      <c r="S126">
        <v>240</v>
      </c>
      <c r="T126">
        <v>49</v>
      </c>
      <c r="U126">
        <v>0.14000000000000001</v>
      </c>
      <c r="V126">
        <f t="shared" si="14"/>
        <v>67.228000000000009</v>
      </c>
      <c r="W126">
        <f t="shared" si="21"/>
        <v>59</v>
      </c>
      <c r="X126">
        <f t="shared" si="22"/>
        <v>184375</v>
      </c>
      <c r="Y126">
        <f t="shared" si="23"/>
        <v>47</v>
      </c>
      <c r="Z126">
        <f t="shared" si="24"/>
        <v>881.25</v>
      </c>
    </row>
    <row r="127" spans="1:26" x14ac:dyDescent="0.3">
      <c r="A127" t="s">
        <v>151</v>
      </c>
      <c r="B127" t="s">
        <v>130</v>
      </c>
      <c r="I127">
        <v>12</v>
      </c>
      <c r="J127">
        <v>250</v>
      </c>
      <c r="K127">
        <f t="shared" si="8"/>
        <v>0</v>
      </c>
      <c r="L127">
        <v>0</v>
      </c>
      <c r="Q127">
        <v>90</v>
      </c>
      <c r="S127">
        <v>240</v>
      </c>
      <c r="T127">
        <v>49</v>
      </c>
      <c r="U127">
        <v>0</v>
      </c>
      <c r="V127">
        <f t="shared" si="14"/>
        <v>0</v>
      </c>
      <c r="W127">
        <f t="shared" si="21"/>
        <v>20</v>
      </c>
      <c r="X127">
        <f t="shared" si="22"/>
        <v>62500</v>
      </c>
      <c r="Y127">
        <f t="shared" si="23"/>
        <v>8</v>
      </c>
      <c r="Z127">
        <f t="shared" si="24"/>
        <v>150</v>
      </c>
    </row>
    <row r="128" spans="1:26" x14ac:dyDescent="0.3">
      <c r="B128" t="s">
        <v>131</v>
      </c>
      <c r="I128">
        <v>12</v>
      </c>
      <c r="J128">
        <v>250</v>
      </c>
      <c r="K128">
        <f t="shared" si="8"/>
        <v>0</v>
      </c>
      <c r="L128">
        <v>0</v>
      </c>
      <c r="Q128">
        <v>64</v>
      </c>
      <c r="S128">
        <v>400</v>
      </c>
      <c r="T128">
        <v>49</v>
      </c>
      <c r="U128">
        <v>0</v>
      </c>
      <c r="V128">
        <f t="shared" si="14"/>
        <v>0</v>
      </c>
      <c r="W128">
        <f t="shared" si="21"/>
        <v>24</v>
      </c>
      <c r="X128">
        <f t="shared" si="22"/>
        <v>75000</v>
      </c>
      <c r="Y128">
        <f t="shared" si="23"/>
        <v>12</v>
      </c>
      <c r="Z128">
        <f t="shared" si="24"/>
        <v>225</v>
      </c>
    </row>
    <row r="129" spans="1:26" x14ac:dyDescent="0.3">
      <c r="B129" t="s">
        <v>132</v>
      </c>
      <c r="I129">
        <v>12</v>
      </c>
      <c r="J129">
        <v>250</v>
      </c>
      <c r="K129">
        <f t="shared" si="8"/>
        <v>0</v>
      </c>
      <c r="L129">
        <v>0</v>
      </c>
      <c r="Q129">
        <v>32</v>
      </c>
      <c r="S129">
        <v>640</v>
      </c>
      <c r="T129">
        <v>49</v>
      </c>
      <c r="U129">
        <v>0</v>
      </c>
      <c r="V129">
        <f t="shared" si="14"/>
        <v>0</v>
      </c>
      <c r="W129">
        <f t="shared" si="21"/>
        <v>28</v>
      </c>
      <c r="X129">
        <f t="shared" si="22"/>
        <v>87500</v>
      </c>
      <c r="Y129">
        <f t="shared" si="23"/>
        <v>16</v>
      </c>
      <c r="Z129">
        <f t="shared" si="24"/>
        <v>300</v>
      </c>
    </row>
    <row r="130" spans="1:26" x14ac:dyDescent="0.3">
      <c r="B130" t="s">
        <v>134</v>
      </c>
      <c r="I130">
        <v>12</v>
      </c>
      <c r="J130">
        <v>250</v>
      </c>
      <c r="K130">
        <f t="shared" si="8"/>
        <v>0</v>
      </c>
      <c r="L130">
        <v>0</v>
      </c>
      <c r="Q130">
        <v>24</v>
      </c>
      <c r="S130">
        <v>720</v>
      </c>
      <c r="T130">
        <v>49</v>
      </c>
      <c r="U130">
        <v>0</v>
      </c>
      <c r="V130">
        <f t="shared" si="14"/>
        <v>0</v>
      </c>
      <c r="W130">
        <f t="shared" si="21"/>
        <v>29</v>
      </c>
      <c r="X130">
        <f t="shared" si="22"/>
        <v>90625</v>
      </c>
      <c r="Y130">
        <f t="shared" si="23"/>
        <v>17</v>
      </c>
      <c r="Z130">
        <f t="shared" si="24"/>
        <v>318.75</v>
      </c>
    </row>
    <row r="131" spans="1:26" x14ac:dyDescent="0.3">
      <c r="B131" t="s">
        <v>138</v>
      </c>
      <c r="I131">
        <v>12</v>
      </c>
      <c r="J131">
        <v>250</v>
      </c>
      <c r="K131">
        <f t="shared" si="8"/>
        <v>0</v>
      </c>
      <c r="L131">
        <v>0</v>
      </c>
      <c r="Q131">
        <v>63</v>
      </c>
      <c r="S131">
        <v>240</v>
      </c>
      <c r="T131">
        <v>49</v>
      </c>
      <c r="U131">
        <v>0</v>
      </c>
      <c r="V131">
        <f t="shared" si="14"/>
        <v>0</v>
      </c>
      <c r="W131">
        <f t="shared" si="21"/>
        <v>19</v>
      </c>
      <c r="X131">
        <f t="shared" si="22"/>
        <v>59375</v>
      </c>
      <c r="Y131">
        <f t="shared" si="23"/>
        <v>7</v>
      </c>
      <c r="Z131">
        <f t="shared" si="24"/>
        <v>131.25</v>
      </c>
    </row>
    <row r="132" spans="1:26" x14ac:dyDescent="0.3">
      <c r="A132" t="s">
        <v>406</v>
      </c>
      <c r="G132">
        <v>2012</v>
      </c>
      <c r="I132">
        <v>5</v>
      </c>
      <c r="J132">
        <v>310</v>
      </c>
      <c r="K132">
        <f t="shared" si="8"/>
        <v>3263</v>
      </c>
      <c r="L132">
        <v>2400</v>
      </c>
      <c r="Q132">
        <v>40</v>
      </c>
      <c r="S132">
        <v>240</v>
      </c>
      <c r="T132">
        <v>56.5</v>
      </c>
      <c r="U132">
        <v>0.11700000000000001</v>
      </c>
      <c r="V132">
        <f t="shared" si="14"/>
        <v>64.782900000000012</v>
      </c>
      <c r="W132">
        <f t="shared" si="21"/>
        <v>83</v>
      </c>
      <c r="X132">
        <f t="shared" si="22"/>
        <v>259375</v>
      </c>
      <c r="Y132">
        <f t="shared" si="23"/>
        <v>68</v>
      </c>
      <c r="Z132">
        <f t="shared" si="24"/>
        <v>1275</v>
      </c>
    </row>
    <row r="133" spans="1:26" x14ac:dyDescent="0.3">
      <c r="B133" t="s">
        <v>130</v>
      </c>
      <c r="I133">
        <v>5</v>
      </c>
      <c r="J133">
        <v>310</v>
      </c>
      <c r="K133">
        <f t="shared" si="8"/>
        <v>3263</v>
      </c>
      <c r="L133">
        <v>2400</v>
      </c>
      <c r="P133" t="s">
        <v>411</v>
      </c>
      <c r="Q133">
        <v>80</v>
      </c>
      <c r="S133">
        <v>240</v>
      </c>
      <c r="T133">
        <v>56.5</v>
      </c>
      <c r="U133">
        <v>0.11700000000000001</v>
      </c>
      <c r="V133">
        <f t="shared" si="14"/>
        <v>64.782900000000012</v>
      </c>
      <c r="W133">
        <f t="shared" si="21"/>
        <v>85</v>
      </c>
      <c r="X133">
        <f t="shared" si="22"/>
        <v>265625</v>
      </c>
      <c r="Y133">
        <f t="shared" si="23"/>
        <v>70</v>
      </c>
      <c r="Z133">
        <f t="shared" si="24"/>
        <v>1312.5</v>
      </c>
    </row>
    <row r="134" spans="1:26" x14ac:dyDescent="0.3">
      <c r="B134" t="s">
        <v>131</v>
      </c>
      <c r="I134">
        <v>5</v>
      </c>
      <c r="J134">
        <v>310</v>
      </c>
      <c r="K134">
        <f t="shared" si="8"/>
        <v>3263</v>
      </c>
      <c r="L134">
        <v>2400</v>
      </c>
      <c r="Q134">
        <v>56</v>
      </c>
      <c r="S134">
        <v>400</v>
      </c>
      <c r="T134">
        <v>56.5</v>
      </c>
      <c r="U134">
        <v>0.11700000000000001</v>
      </c>
      <c r="V134">
        <f t="shared" si="14"/>
        <v>64.782900000000012</v>
      </c>
      <c r="W134">
        <f t="shared" si="21"/>
        <v>88</v>
      </c>
      <c r="X134">
        <f t="shared" si="22"/>
        <v>275000</v>
      </c>
      <c r="Y134">
        <f t="shared" si="23"/>
        <v>74</v>
      </c>
      <c r="Z134">
        <f t="shared" si="24"/>
        <v>1387.5</v>
      </c>
    </row>
    <row r="135" spans="1:26" x14ac:dyDescent="0.3">
      <c r="B135" t="s">
        <v>132</v>
      </c>
      <c r="I135">
        <v>5</v>
      </c>
      <c r="J135">
        <v>310</v>
      </c>
      <c r="K135">
        <f t="shared" si="8"/>
        <v>3263</v>
      </c>
      <c r="L135">
        <v>2400</v>
      </c>
      <c r="P135" t="s">
        <v>407</v>
      </c>
      <c r="Q135">
        <v>24</v>
      </c>
      <c r="S135">
        <v>640</v>
      </c>
      <c r="T135">
        <v>56.5</v>
      </c>
      <c r="U135">
        <v>0.11700000000000001</v>
      </c>
      <c r="V135">
        <f t="shared" si="14"/>
        <v>64.782900000000012</v>
      </c>
      <c r="W135">
        <f t="shared" si="21"/>
        <v>92</v>
      </c>
      <c r="X135">
        <f t="shared" si="22"/>
        <v>287500</v>
      </c>
      <c r="Y135">
        <f t="shared" si="23"/>
        <v>78</v>
      </c>
      <c r="Z135">
        <f t="shared" si="24"/>
        <v>1462.5</v>
      </c>
    </row>
    <row r="136" spans="1:26" x14ac:dyDescent="0.3">
      <c r="B136" t="s">
        <v>134</v>
      </c>
      <c r="I136">
        <v>5</v>
      </c>
      <c r="J136">
        <v>310</v>
      </c>
      <c r="K136">
        <f t="shared" si="8"/>
        <v>3263</v>
      </c>
      <c r="L136">
        <v>2400</v>
      </c>
      <c r="P136" t="s">
        <v>404</v>
      </c>
      <c r="Q136">
        <v>18</v>
      </c>
      <c r="S136">
        <v>720</v>
      </c>
      <c r="T136">
        <v>56.5</v>
      </c>
      <c r="U136">
        <v>0.11700000000000001</v>
      </c>
      <c r="V136">
        <f t="shared" si="14"/>
        <v>64.782900000000012</v>
      </c>
      <c r="W136">
        <f t="shared" si="21"/>
        <v>94</v>
      </c>
      <c r="X136">
        <f t="shared" si="22"/>
        <v>293750</v>
      </c>
      <c r="Y136">
        <f t="shared" si="23"/>
        <v>79</v>
      </c>
      <c r="Z136">
        <f t="shared" si="24"/>
        <v>1481.25</v>
      </c>
    </row>
    <row r="137" spans="1:26" x14ac:dyDescent="0.3">
      <c r="B137" t="s">
        <v>138</v>
      </c>
      <c r="I137">
        <v>5</v>
      </c>
      <c r="J137">
        <v>310</v>
      </c>
      <c r="K137">
        <f t="shared" si="8"/>
        <v>3263</v>
      </c>
      <c r="L137">
        <v>2400</v>
      </c>
      <c r="P137" t="s">
        <v>407</v>
      </c>
      <c r="Q137">
        <v>38</v>
      </c>
      <c r="S137">
        <v>240</v>
      </c>
      <c r="T137">
        <v>56.5</v>
      </c>
      <c r="U137">
        <v>0.11700000000000001</v>
      </c>
      <c r="V137">
        <f t="shared" si="14"/>
        <v>64.782900000000012</v>
      </c>
      <c r="W137">
        <f t="shared" si="21"/>
        <v>83</v>
      </c>
      <c r="X137">
        <f t="shared" si="22"/>
        <v>259375</v>
      </c>
      <c r="Y137">
        <f t="shared" si="23"/>
        <v>68</v>
      </c>
      <c r="Z137">
        <f t="shared" si="24"/>
        <v>1275</v>
      </c>
    </row>
    <row r="138" spans="1:26" x14ac:dyDescent="0.3">
      <c r="A138" t="s">
        <v>151</v>
      </c>
      <c r="B138" t="s">
        <v>130</v>
      </c>
      <c r="I138">
        <v>5</v>
      </c>
      <c r="J138">
        <v>310</v>
      </c>
      <c r="K138">
        <f t="shared" si="8"/>
        <v>0</v>
      </c>
      <c r="L138">
        <v>0</v>
      </c>
      <c r="Q138">
        <v>80</v>
      </c>
      <c r="S138">
        <v>240</v>
      </c>
      <c r="T138">
        <v>56.5</v>
      </c>
      <c r="U138">
        <v>0</v>
      </c>
      <c r="V138">
        <f t="shared" si="14"/>
        <v>0</v>
      </c>
      <c r="W138">
        <f t="shared" si="21"/>
        <v>27</v>
      </c>
      <c r="X138">
        <f t="shared" si="22"/>
        <v>84375</v>
      </c>
      <c r="Y138">
        <f t="shared" si="23"/>
        <v>13</v>
      </c>
      <c r="Z138">
        <f t="shared" si="24"/>
        <v>243.75</v>
      </c>
    </row>
    <row r="139" spans="1:26" x14ac:dyDescent="0.3">
      <c r="B139" t="s">
        <v>131</v>
      </c>
      <c r="I139">
        <v>5</v>
      </c>
      <c r="J139">
        <v>310</v>
      </c>
      <c r="K139">
        <f t="shared" si="8"/>
        <v>0</v>
      </c>
      <c r="L139">
        <v>0</v>
      </c>
      <c r="Q139">
        <v>56</v>
      </c>
      <c r="S139">
        <v>400</v>
      </c>
      <c r="T139">
        <v>56.5</v>
      </c>
      <c r="U139">
        <v>0</v>
      </c>
      <c r="V139">
        <f t="shared" si="14"/>
        <v>0</v>
      </c>
      <c r="W139">
        <f t="shared" si="21"/>
        <v>31</v>
      </c>
      <c r="X139">
        <f t="shared" si="22"/>
        <v>96875</v>
      </c>
      <c r="Y139">
        <f t="shared" si="23"/>
        <v>16</v>
      </c>
      <c r="Z139">
        <f t="shared" si="24"/>
        <v>300</v>
      </c>
    </row>
    <row r="140" spans="1:26" x14ac:dyDescent="0.3">
      <c r="B140" t="s">
        <v>132</v>
      </c>
      <c r="I140">
        <v>5</v>
      </c>
      <c r="J140">
        <v>310</v>
      </c>
      <c r="K140">
        <f t="shared" si="8"/>
        <v>0</v>
      </c>
      <c r="L140">
        <v>0</v>
      </c>
      <c r="Q140">
        <v>24</v>
      </c>
      <c r="S140">
        <v>640</v>
      </c>
      <c r="T140">
        <v>56.5</v>
      </c>
      <c r="U140">
        <v>0</v>
      </c>
      <c r="V140">
        <f t="shared" si="14"/>
        <v>0</v>
      </c>
      <c r="W140">
        <f t="shared" si="21"/>
        <v>35</v>
      </c>
      <c r="X140">
        <f t="shared" si="22"/>
        <v>109375</v>
      </c>
      <c r="Y140">
        <f t="shared" si="23"/>
        <v>20</v>
      </c>
      <c r="Z140">
        <f t="shared" si="24"/>
        <v>375</v>
      </c>
    </row>
    <row r="141" spans="1:26" x14ac:dyDescent="0.3">
      <c r="B141" t="s">
        <v>134</v>
      </c>
      <c r="I141">
        <v>5</v>
      </c>
      <c r="J141">
        <v>310</v>
      </c>
      <c r="K141">
        <f t="shared" si="8"/>
        <v>0</v>
      </c>
      <c r="L141">
        <v>0</v>
      </c>
      <c r="Q141">
        <v>18</v>
      </c>
      <c r="S141">
        <v>720</v>
      </c>
      <c r="T141">
        <v>56.5</v>
      </c>
      <c r="U141">
        <v>0</v>
      </c>
      <c r="V141">
        <f t="shared" si="14"/>
        <v>0</v>
      </c>
      <c r="W141">
        <f t="shared" si="21"/>
        <v>36</v>
      </c>
      <c r="X141">
        <f t="shared" si="22"/>
        <v>112500</v>
      </c>
      <c r="Y141">
        <f t="shared" si="23"/>
        <v>22</v>
      </c>
      <c r="Z141">
        <f t="shared" si="24"/>
        <v>412.5</v>
      </c>
    </row>
    <row r="142" spans="1:26" x14ac:dyDescent="0.3">
      <c r="B142" t="s">
        <v>138</v>
      </c>
      <c r="I142">
        <v>5</v>
      </c>
      <c r="J142">
        <v>310</v>
      </c>
      <c r="K142">
        <f t="shared" si="8"/>
        <v>0</v>
      </c>
      <c r="L142">
        <v>0</v>
      </c>
      <c r="Q142">
        <v>38</v>
      </c>
      <c r="S142">
        <v>240</v>
      </c>
      <c r="T142">
        <v>56.5</v>
      </c>
      <c r="U142">
        <v>0</v>
      </c>
      <c r="V142">
        <f t="shared" si="14"/>
        <v>0</v>
      </c>
      <c r="W142">
        <f t="shared" si="21"/>
        <v>26</v>
      </c>
      <c r="X142">
        <f t="shared" si="22"/>
        <v>81250</v>
      </c>
      <c r="Y142">
        <f t="shared" si="23"/>
        <v>11</v>
      </c>
      <c r="Z142">
        <f t="shared" si="24"/>
        <v>206.25</v>
      </c>
    </row>
    <row r="143" spans="1:26" x14ac:dyDescent="0.3">
      <c r="A143" t="s">
        <v>413</v>
      </c>
      <c r="D143" t="s">
        <v>416</v>
      </c>
      <c r="I143">
        <v>8</v>
      </c>
      <c r="J143">
        <v>200</v>
      </c>
      <c r="K143">
        <f t="shared" si="8"/>
        <v>1482</v>
      </c>
      <c r="L143">
        <v>1090</v>
      </c>
      <c r="Q143">
        <v>48</v>
      </c>
      <c r="S143">
        <v>400</v>
      </c>
      <c r="T143">
        <v>48</v>
      </c>
      <c r="U143">
        <v>0.16</v>
      </c>
      <c r="V143">
        <f t="shared" si="14"/>
        <v>75.263999999999996</v>
      </c>
      <c r="W143">
        <f t="shared" si="21"/>
        <v>66</v>
      </c>
      <c r="X143">
        <f t="shared" si="22"/>
        <v>206250</v>
      </c>
      <c r="Y143">
        <f t="shared" si="23"/>
        <v>52</v>
      </c>
      <c r="Z143">
        <f t="shared" si="24"/>
        <v>975</v>
      </c>
    </row>
    <row r="144" spans="1:26" x14ac:dyDescent="0.3">
      <c r="B144" t="s">
        <v>130</v>
      </c>
      <c r="I144">
        <v>8</v>
      </c>
      <c r="J144">
        <v>200</v>
      </c>
      <c r="K144">
        <f t="shared" si="8"/>
        <v>1482</v>
      </c>
      <c r="L144">
        <v>1090</v>
      </c>
      <c r="Q144">
        <v>201</v>
      </c>
      <c r="S144">
        <v>160</v>
      </c>
      <c r="T144">
        <v>48</v>
      </c>
      <c r="U144">
        <v>0.16</v>
      </c>
      <c r="V144">
        <f t="shared" si="14"/>
        <v>75.263999999999996</v>
      </c>
      <c r="W144">
        <f t="shared" si="21"/>
        <v>62</v>
      </c>
      <c r="X144">
        <f t="shared" si="22"/>
        <v>193750</v>
      </c>
      <c r="Y144">
        <f t="shared" si="23"/>
        <v>48</v>
      </c>
      <c r="Z144">
        <f t="shared" si="24"/>
        <v>900</v>
      </c>
    </row>
    <row r="145" spans="1:32" x14ac:dyDescent="0.3">
      <c r="B145" t="s">
        <v>131</v>
      </c>
      <c r="I145">
        <v>8</v>
      </c>
      <c r="J145">
        <v>200</v>
      </c>
      <c r="K145">
        <f t="shared" si="8"/>
        <v>1482</v>
      </c>
      <c r="L145">
        <v>1090</v>
      </c>
      <c r="Q145">
        <v>60</v>
      </c>
      <c r="S145">
        <v>400</v>
      </c>
      <c r="T145">
        <v>48</v>
      </c>
      <c r="U145">
        <v>0.16</v>
      </c>
      <c r="V145">
        <f t="shared" si="14"/>
        <v>75.263999999999996</v>
      </c>
      <c r="W145">
        <f t="shared" si="21"/>
        <v>66</v>
      </c>
      <c r="X145">
        <f t="shared" si="22"/>
        <v>206250</v>
      </c>
      <c r="Y145">
        <f t="shared" si="23"/>
        <v>52</v>
      </c>
      <c r="Z145">
        <f t="shared" si="24"/>
        <v>975</v>
      </c>
    </row>
    <row r="146" spans="1:32" x14ac:dyDescent="0.3">
      <c r="A146" t="s">
        <v>151</v>
      </c>
      <c r="B146" t="s">
        <v>130</v>
      </c>
      <c r="I146">
        <v>8</v>
      </c>
      <c r="J146">
        <v>200</v>
      </c>
      <c r="K146">
        <f t="shared" si="8"/>
        <v>0</v>
      </c>
      <c r="L146">
        <v>0</v>
      </c>
      <c r="Q146">
        <v>201</v>
      </c>
      <c r="S146">
        <v>160</v>
      </c>
      <c r="T146">
        <v>48</v>
      </c>
      <c r="U146">
        <v>0</v>
      </c>
      <c r="V146">
        <f t="shared" si="14"/>
        <v>0</v>
      </c>
      <c r="W146">
        <f t="shared" si="21"/>
        <v>23</v>
      </c>
      <c r="X146">
        <f t="shared" si="22"/>
        <v>71875</v>
      </c>
      <c r="Y146">
        <f t="shared" si="23"/>
        <v>9</v>
      </c>
      <c r="Z146">
        <f t="shared" si="24"/>
        <v>168.75</v>
      </c>
    </row>
    <row r="147" spans="1:32" x14ac:dyDescent="0.3">
      <c r="B147" t="s">
        <v>131</v>
      </c>
      <c r="I147">
        <v>8</v>
      </c>
      <c r="J147">
        <v>200</v>
      </c>
      <c r="K147">
        <f t="shared" si="8"/>
        <v>0</v>
      </c>
      <c r="L147">
        <v>0</v>
      </c>
      <c r="Q147">
        <v>60</v>
      </c>
      <c r="S147">
        <v>400</v>
      </c>
      <c r="T147">
        <v>48</v>
      </c>
      <c r="U147">
        <v>0</v>
      </c>
      <c r="V147">
        <f t="shared" si="14"/>
        <v>0</v>
      </c>
      <c r="W147">
        <f t="shared" si="21"/>
        <v>27</v>
      </c>
      <c r="X147">
        <f t="shared" si="22"/>
        <v>84375</v>
      </c>
      <c r="Y147">
        <f t="shared" si="23"/>
        <v>13</v>
      </c>
      <c r="Z147">
        <f t="shared" si="24"/>
        <v>243.75</v>
      </c>
    </row>
    <row r="148" spans="1:32" x14ac:dyDescent="0.3">
      <c r="A148" t="s">
        <v>412</v>
      </c>
      <c r="D148" t="s">
        <v>418</v>
      </c>
      <c r="I148">
        <v>8</v>
      </c>
      <c r="J148">
        <v>200</v>
      </c>
      <c r="K148">
        <f t="shared" si="8"/>
        <v>1482</v>
      </c>
      <c r="L148">
        <v>1090</v>
      </c>
      <c r="Q148">
        <v>150</v>
      </c>
      <c r="S148">
        <v>160</v>
      </c>
      <c r="T148">
        <v>48</v>
      </c>
      <c r="U148">
        <v>0.16</v>
      </c>
      <c r="V148">
        <f t="shared" si="14"/>
        <v>75.263999999999996</v>
      </c>
      <c r="W148">
        <f t="shared" si="21"/>
        <v>61</v>
      </c>
      <c r="X148">
        <f t="shared" si="22"/>
        <v>190625</v>
      </c>
      <c r="Y148">
        <f t="shared" si="23"/>
        <v>47</v>
      </c>
      <c r="Z148">
        <f t="shared" si="24"/>
        <v>881.25</v>
      </c>
    </row>
    <row r="149" spans="1:32" x14ac:dyDescent="0.3">
      <c r="B149" t="s">
        <v>130</v>
      </c>
      <c r="I149">
        <v>8</v>
      </c>
      <c r="J149">
        <v>200</v>
      </c>
      <c r="K149">
        <f t="shared" si="8"/>
        <v>1482</v>
      </c>
      <c r="L149">
        <v>1090</v>
      </c>
      <c r="Q149">
        <v>201</v>
      </c>
      <c r="S149">
        <v>160</v>
      </c>
      <c r="T149">
        <v>48</v>
      </c>
      <c r="U149">
        <v>0.16</v>
      </c>
      <c r="V149">
        <f t="shared" si="14"/>
        <v>75.263999999999996</v>
      </c>
      <c r="W149">
        <f t="shared" si="21"/>
        <v>62</v>
      </c>
      <c r="X149">
        <f t="shared" si="22"/>
        <v>193750</v>
      </c>
      <c r="Y149">
        <f t="shared" si="23"/>
        <v>48</v>
      </c>
      <c r="Z149">
        <f t="shared" si="24"/>
        <v>900</v>
      </c>
    </row>
    <row r="150" spans="1:32" x14ac:dyDescent="0.3">
      <c r="A150" t="s">
        <v>151</v>
      </c>
      <c r="B150" t="s">
        <v>130</v>
      </c>
      <c r="I150">
        <v>8</v>
      </c>
      <c r="J150">
        <v>200</v>
      </c>
      <c r="K150">
        <f t="shared" si="8"/>
        <v>0</v>
      </c>
      <c r="L150">
        <v>0</v>
      </c>
      <c r="Q150">
        <v>201</v>
      </c>
      <c r="S150">
        <v>160</v>
      </c>
      <c r="T150">
        <v>48</v>
      </c>
      <c r="U150">
        <v>0</v>
      </c>
      <c r="V150">
        <f t="shared" si="14"/>
        <v>0</v>
      </c>
      <c r="W150">
        <f t="shared" si="21"/>
        <v>23</v>
      </c>
      <c r="X150">
        <f t="shared" si="22"/>
        <v>71875</v>
      </c>
      <c r="Y150">
        <f t="shared" si="23"/>
        <v>9</v>
      </c>
      <c r="Z150">
        <f t="shared" si="24"/>
        <v>168.75</v>
      </c>
    </row>
    <row r="151" spans="1:32" x14ac:dyDescent="0.3">
      <c r="A151" t="s">
        <v>414</v>
      </c>
      <c r="B151" t="s">
        <v>417</v>
      </c>
      <c r="D151" t="s">
        <v>419</v>
      </c>
      <c r="I151">
        <v>6</v>
      </c>
      <c r="J151">
        <v>200</v>
      </c>
      <c r="K151">
        <f t="shared" si="8"/>
        <v>1822</v>
      </c>
      <c r="L151">
        <v>1340</v>
      </c>
      <c r="Q151">
        <v>150</v>
      </c>
      <c r="S151">
        <v>160</v>
      </c>
      <c r="T151">
        <v>48</v>
      </c>
      <c r="U151">
        <v>0.16</v>
      </c>
      <c r="V151">
        <f t="shared" si="14"/>
        <v>75.263999999999996</v>
      </c>
      <c r="W151">
        <f t="shared" si="21"/>
        <v>67</v>
      </c>
      <c r="X151">
        <f t="shared" si="22"/>
        <v>209375</v>
      </c>
      <c r="Y151">
        <f t="shared" si="23"/>
        <v>53</v>
      </c>
      <c r="Z151">
        <f t="shared" si="24"/>
        <v>993.75</v>
      </c>
    </row>
    <row r="152" spans="1:32" x14ac:dyDescent="0.3">
      <c r="B152" t="s">
        <v>130</v>
      </c>
      <c r="I152">
        <v>6</v>
      </c>
      <c r="J152">
        <v>200</v>
      </c>
      <c r="K152">
        <f t="shared" si="8"/>
        <v>1822</v>
      </c>
      <c r="L152">
        <v>1340</v>
      </c>
      <c r="Q152">
        <v>201</v>
      </c>
      <c r="S152">
        <v>160</v>
      </c>
      <c r="T152">
        <v>48</v>
      </c>
      <c r="U152">
        <v>0.16</v>
      </c>
      <c r="V152">
        <f t="shared" si="14"/>
        <v>75.263999999999996</v>
      </c>
      <c r="W152">
        <f t="shared" si="21"/>
        <v>68</v>
      </c>
      <c r="X152">
        <f t="shared" si="22"/>
        <v>212500</v>
      </c>
      <c r="Y152">
        <f t="shared" si="23"/>
        <v>54</v>
      </c>
      <c r="Z152">
        <f t="shared" si="24"/>
        <v>1012.5</v>
      </c>
    </row>
    <row r="153" spans="1:32" x14ac:dyDescent="0.3">
      <c r="A153" t="s">
        <v>151</v>
      </c>
      <c r="B153" t="s">
        <v>130</v>
      </c>
      <c r="I153">
        <v>6</v>
      </c>
      <c r="J153">
        <v>200</v>
      </c>
      <c r="K153">
        <f t="shared" si="8"/>
        <v>0</v>
      </c>
      <c r="L153">
        <v>0</v>
      </c>
      <c r="Q153">
        <v>201</v>
      </c>
      <c r="S153">
        <v>160</v>
      </c>
      <c r="T153">
        <v>48</v>
      </c>
      <c r="U153">
        <v>0</v>
      </c>
      <c r="V153">
        <f t="shared" si="14"/>
        <v>0</v>
      </c>
      <c r="W153">
        <f t="shared" si="21"/>
        <v>25</v>
      </c>
      <c r="X153">
        <f t="shared" si="22"/>
        <v>78125</v>
      </c>
      <c r="Y153">
        <f t="shared" si="23"/>
        <v>11</v>
      </c>
      <c r="Z153">
        <f t="shared" si="24"/>
        <v>206.25</v>
      </c>
    </row>
    <row r="154" spans="1:32" x14ac:dyDescent="0.3">
      <c r="A154" t="s">
        <v>415</v>
      </c>
      <c r="D154" t="s">
        <v>420</v>
      </c>
      <c r="I154">
        <v>6</v>
      </c>
      <c r="J154">
        <v>160</v>
      </c>
      <c r="K154">
        <f t="shared" si="8"/>
        <v>1665</v>
      </c>
      <c r="L154">
        <v>1224.5</v>
      </c>
      <c r="Q154">
        <v>216</v>
      </c>
      <c r="S154">
        <v>120</v>
      </c>
      <c r="T154">
        <v>48</v>
      </c>
      <c r="U154">
        <v>0.2</v>
      </c>
      <c r="V154">
        <f t="shared" si="14"/>
        <v>94.080000000000027</v>
      </c>
      <c r="W154">
        <f t="shared" si="21"/>
        <v>65</v>
      </c>
      <c r="X154">
        <f t="shared" si="22"/>
        <v>203125</v>
      </c>
      <c r="Y154">
        <f t="shared" si="23"/>
        <v>50</v>
      </c>
      <c r="Z154">
        <f t="shared" si="24"/>
        <v>937.5</v>
      </c>
    </row>
    <row r="155" spans="1:32" x14ac:dyDescent="0.3">
      <c r="B155" t="s">
        <v>130</v>
      </c>
      <c r="I155">
        <v>6</v>
      </c>
      <c r="J155">
        <v>160</v>
      </c>
      <c r="K155">
        <f t="shared" si="8"/>
        <v>1665</v>
      </c>
      <c r="L155">
        <v>1224.5</v>
      </c>
      <c r="Q155">
        <v>281</v>
      </c>
      <c r="S155">
        <v>120</v>
      </c>
      <c r="T155">
        <v>48</v>
      </c>
      <c r="U155">
        <v>0.2</v>
      </c>
      <c r="V155">
        <f t="shared" si="14"/>
        <v>94.080000000000027</v>
      </c>
      <c r="W155">
        <f t="shared" si="21"/>
        <v>66</v>
      </c>
      <c r="X155">
        <f t="shared" si="22"/>
        <v>206250</v>
      </c>
      <c r="Y155">
        <f t="shared" si="23"/>
        <v>52</v>
      </c>
      <c r="Z155">
        <f t="shared" si="24"/>
        <v>975</v>
      </c>
    </row>
    <row r="156" spans="1:32" x14ac:dyDescent="0.3">
      <c r="A156" t="s">
        <v>151</v>
      </c>
      <c r="B156" t="s">
        <v>130</v>
      </c>
      <c r="I156">
        <v>6</v>
      </c>
      <c r="J156">
        <v>160</v>
      </c>
      <c r="K156">
        <f t="shared" si="8"/>
        <v>0</v>
      </c>
      <c r="L156">
        <v>0</v>
      </c>
      <c r="Q156">
        <v>281</v>
      </c>
      <c r="S156">
        <v>120</v>
      </c>
      <c r="T156">
        <v>48</v>
      </c>
      <c r="U156">
        <v>0.2</v>
      </c>
      <c r="V156">
        <f t="shared" si="14"/>
        <v>94.080000000000027</v>
      </c>
      <c r="W156">
        <f t="shared" si="21"/>
        <v>25</v>
      </c>
      <c r="X156">
        <f t="shared" si="22"/>
        <v>78125</v>
      </c>
      <c r="Y156">
        <f t="shared" si="23"/>
        <v>11</v>
      </c>
      <c r="Z156">
        <f t="shared" si="24"/>
        <v>206.25</v>
      </c>
    </row>
    <row r="157" spans="1:32" x14ac:dyDescent="0.3">
      <c r="A157" t="s">
        <v>421</v>
      </c>
      <c r="I157">
        <v>5</v>
      </c>
      <c r="J157">
        <v>350</v>
      </c>
      <c r="K157">
        <f t="shared" ref="K157:K187" si="25">ROUND(L157/0.73549875,0)</f>
        <v>3314</v>
      </c>
      <c r="L157">
        <v>2437.5</v>
      </c>
      <c r="M157" t="s">
        <v>90</v>
      </c>
      <c r="Q157">
        <v>36</v>
      </c>
      <c r="S157">
        <v>400</v>
      </c>
      <c r="T157">
        <v>54</v>
      </c>
      <c r="U157">
        <v>0.127</v>
      </c>
      <c r="V157">
        <f t="shared" ref="V157:V187" si="26">T157*U157*9.8</f>
        <v>67.208400000000012</v>
      </c>
      <c r="W157">
        <f t="shared" ref="W157:W187" si="27">MAX(1, INT(T157/10+SQRT(J157)/20+SQRT(K157)+U157+SQRT(Q157)/2+SQRT(S157)-SQRT(185)+20-I157))</f>
        <v>88</v>
      </c>
      <c r="X157">
        <f t="shared" ref="X157:X187" si="28">W157*50000/16</f>
        <v>275000</v>
      </c>
      <c r="Y157">
        <f t="shared" ref="Y157:Y187" si="29">MAX(1, ROUND((SQRT(J157)/100+SQRT(K157)+U157+(40/I157-2)+SQRT(Q157)/2+SQRT(S157)-SQRT(185)), 0))</f>
        <v>73</v>
      </c>
      <c r="Z157">
        <f t="shared" ref="Z157:Z187" si="30">Y157*300/16</f>
        <v>1368.75</v>
      </c>
      <c r="AE157" t="s">
        <v>426</v>
      </c>
      <c r="AF157" t="s">
        <v>427</v>
      </c>
    </row>
    <row r="158" spans="1:32" x14ac:dyDescent="0.3">
      <c r="B158" t="s">
        <v>130</v>
      </c>
      <c r="I158">
        <v>5</v>
      </c>
      <c r="J158">
        <v>350</v>
      </c>
      <c r="K158">
        <f t="shared" si="25"/>
        <v>3314</v>
      </c>
      <c r="L158">
        <v>2437.5</v>
      </c>
      <c r="M158" t="s">
        <v>90</v>
      </c>
      <c r="Q158">
        <v>90</v>
      </c>
      <c r="S158">
        <v>240</v>
      </c>
      <c r="T158">
        <v>54</v>
      </c>
      <c r="U158">
        <v>0.127</v>
      </c>
      <c r="V158">
        <f t="shared" si="26"/>
        <v>67.208400000000012</v>
      </c>
      <c r="W158">
        <f t="shared" si="27"/>
        <v>85</v>
      </c>
      <c r="X158">
        <f t="shared" si="28"/>
        <v>265625</v>
      </c>
      <c r="Y158">
        <f t="shared" si="29"/>
        <v>71</v>
      </c>
      <c r="Z158">
        <f t="shared" si="30"/>
        <v>1331.25</v>
      </c>
      <c r="AE158" t="s">
        <v>426</v>
      </c>
      <c r="AF158" t="s">
        <v>427</v>
      </c>
    </row>
    <row r="159" spans="1:32" x14ac:dyDescent="0.3">
      <c r="B159" t="s">
        <v>131</v>
      </c>
      <c r="I159">
        <v>5</v>
      </c>
      <c r="J159">
        <v>350</v>
      </c>
      <c r="K159">
        <f t="shared" si="25"/>
        <v>3314</v>
      </c>
      <c r="L159">
        <v>2437.5</v>
      </c>
      <c r="M159" t="s">
        <v>90</v>
      </c>
      <c r="Q159">
        <v>60</v>
      </c>
      <c r="S159">
        <v>400</v>
      </c>
      <c r="T159">
        <v>54</v>
      </c>
      <c r="U159">
        <v>0.127</v>
      </c>
      <c r="V159">
        <f t="shared" si="26"/>
        <v>67.208400000000012</v>
      </c>
      <c r="W159">
        <f t="shared" si="27"/>
        <v>89</v>
      </c>
      <c r="X159">
        <f t="shared" si="28"/>
        <v>278125</v>
      </c>
      <c r="Y159">
        <f t="shared" si="29"/>
        <v>74</v>
      </c>
      <c r="Z159">
        <f t="shared" si="30"/>
        <v>1387.5</v>
      </c>
      <c r="AE159" t="s">
        <v>426</v>
      </c>
      <c r="AF159" t="s">
        <v>427</v>
      </c>
    </row>
    <row r="160" spans="1:32" x14ac:dyDescent="0.3">
      <c r="B160" t="s">
        <v>132</v>
      </c>
      <c r="I160">
        <v>5</v>
      </c>
      <c r="J160">
        <v>350</v>
      </c>
      <c r="K160">
        <f t="shared" si="25"/>
        <v>3314</v>
      </c>
      <c r="L160">
        <v>2437.5</v>
      </c>
      <c r="M160" t="s">
        <v>90</v>
      </c>
      <c r="Q160">
        <v>36</v>
      </c>
      <c r="S160">
        <v>640</v>
      </c>
      <c r="T160">
        <v>54</v>
      </c>
      <c r="U160">
        <v>0.127</v>
      </c>
      <c r="V160">
        <f t="shared" si="26"/>
        <v>67.208400000000012</v>
      </c>
      <c r="W160">
        <f t="shared" si="27"/>
        <v>93</v>
      </c>
      <c r="X160">
        <f t="shared" si="28"/>
        <v>290625</v>
      </c>
      <c r="Y160">
        <f t="shared" si="29"/>
        <v>79</v>
      </c>
      <c r="Z160">
        <f t="shared" si="30"/>
        <v>1481.25</v>
      </c>
      <c r="AE160" t="s">
        <v>426</v>
      </c>
      <c r="AF160" t="s">
        <v>427</v>
      </c>
    </row>
    <row r="161" spans="1:32" x14ac:dyDescent="0.3">
      <c r="B161" t="s">
        <v>134</v>
      </c>
      <c r="I161">
        <v>5</v>
      </c>
      <c r="J161">
        <v>350</v>
      </c>
      <c r="K161">
        <f t="shared" si="25"/>
        <v>3314</v>
      </c>
      <c r="L161">
        <v>2437.5</v>
      </c>
      <c r="M161" t="s">
        <v>90</v>
      </c>
      <c r="Q161">
        <v>24</v>
      </c>
      <c r="S161">
        <v>720</v>
      </c>
      <c r="T161">
        <v>54</v>
      </c>
      <c r="U161">
        <v>0.127</v>
      </c>
      <c r="V161">
        <f t="shared" si="26"/>
        <v>67.208400000000012</v>
      </c>
      <c r="W161">
        <f t="shared" si="27"/>
        <v>94</v>
      </c>
      <c r="X161">
        <f t="shared" si="28"/>
        <v>293750</v>
      </c>
      <c r="Y161">
        <f t="shared" si="29"/>
        <v>80</v>
      </c>
      <c r="Z161">
        <f t="shared" si="30"/>
        <v>1500</v>
      </c>
      <c r="AE161" t="s">
        <v>426</v>
      </c>
      <c r="AF161" t="s">
        <v>427</v>
      </c>
    </row>
    <row r="162" spans="1:32" x14ac:dyDescent="0.3">
      <c r="B162" t="s">
        <v>138</v>
      </c>
      <c r="I162">
        <v>5</v>
      </c>
      <c r="J162">
        <v>350</v>
      </c>
      <c r="K162">
        <f t="shared" si="25"/>
        <v>3314</v>
      </c>
      <c r="L162">
        <v>2437.5</v>
      </c>
      <c r="M162" t="s">
        <v>90</v>
      </c>
      <c r="Q162">
        <v>63</v>
      </c>
      <c r="S162">
        <v>240</v>
      </c>
      <c r="T162">
        <v>54</v>
      </c>
      <c r="U162">
        <v>0.127</v>
      </c>
      <c r="V162">
        <f t="shared" si="26"/>
        <v>67.208400000000012</v>
      </c>
      <c r="W162">
        <f t="shared" si="27"/>
        <v>84</v>
      </c>
      <c r="X162">
        <f t="shared" si="28"/>
        <v>262500</v>
      </c>
      <c r="Y162">
        <f t="shared" si="29"/>
        <v>70</v>
      </c>
      <c r="Z162">
        <f t="shared" si="30"/>
        <v>1312.5</v>
      </c>
      <c r="AE162" t="s">
        <v>426</v>
      </c>
      <c r="AF162" t="s">
        <v>427</v>
      </c>
    </row>
    <row r="163" spans="1:32" x14ac:dyDescent="0.3">
      <c r="A163" t="s">
        <v>151</v>
      </c>
      <c r="B163" t="s">
        <v>130</v>
      </c>
      <c r="I163">
        <v>5</v>
      </c>
      <c r="J163">
        <v>350</v>
      </c>
      <c r="K163">
        <f t="shared" si="25"/>
        <v>0</v>
      </c>
      <c r="L163">
        <v>0</v>
      </c>
      <c r="M163" t="s">
        <v>90</v>
      </c>
      <c r="Q163">
        <v>90</v>
      </c>
      <c r="S163">
        <v>240</v>
      </c>
      <c r="T163">
        <v>54</v>
      </c>
      <c r="U163">
        <v>0</v>
      </c>
      <c r="V163">
        <f t="shared" si="26"/>
        <v>0</v>
      </c>
      <c r="W163">
        <f t="shared" si="27"/>
        <v>27</v>
      </c>
      <c r="X163">
        <f t="shared" si="28"/>
        <v>84375</v>
      </c>
      <c r="Y163">
        <f t="shared" si="29"/>
        <v>13</v>
      </c>
      <c r="Z163">
        <f t="shared" si="30"/>
        <v>243.75</v>
      </c>
      <c r="AE163" t="s">
        <v>426</v>
      </c>
      <c r="AF163" t="s">
        <v>427</v>
      </c>
    </row>
    <row r="164" spans="1:32" x14ac:dyDescent="0.3">
      <c r="B164" t="s">
        <v>131</v>
      </c>
      <c r="I164">
        <v>5</v>
      </c>
      <c r="J164">
        <v>350</v>
      </c>
      <c r="K164">
        <f t="shared" si="25"/>
        <v>0</v>
      </c>
      <c r="L164">
        <v>0</v>
      </c>
      <c r="M164" t="s">
        <v>90</v>
      </c>
      <c r="Q164">
        <v>60</v>
      </c>
      <c r="S164">
        <v>400</v>
      </c>
      <c r="T164">
        <v>54</v>
      </c>
      <c r="U164">
        <v>0</v>
      </c>
      <c r="V164">
        <f t="shared" si="26"/>
        <v>0</v>
      </c>
      <c r="W164">
        <f t="shared" si="27"/>
        <v>31</v>
      </c>
      <c r="X164">
        <f t="shared" si="28"/>
        <v>96875</v>
      </c>
      <c r="Y164">
        <f t="shared" si="29"/>
        <v>16</v>
      </c>
      <c r="Z164">
        <f t="shared" si="30"/>
        <v>300</v>
      </c>
      <c r="AE164" t="s">
        <v>426</v>
      </c>
      <c r="AF164" t="s">
        <v>427</v>
      </c>
    </row>
    <row r="165" spans="1:32" x14ac:dyDescent="0.3">
      <c r="B165" t="s">
        <v>132</v>
      </c>
      <c r="I165">
        <v>5</v>
      </c>
      <c r="J165">
        <v>350</v>
      </c>
      <c r="K165">
        <f t="shared" si="25"/>
        <v>0</v>
      </c>
      <c r="L165">
        <v>0</v>
      </c>
      <c r="M165" t="s">
        <v>90</v>
      </c>
      <c r="Q165">
        <v>36</v>
      </c>
      <c r="S165">
        <v>640</v>
      </c>
      <c r="T165">
        <v>54</v>
      </c>
      <c r="U165">
        <v>0</v>
      </c>
      <c r="V165">
        <f t="shared" si="26"/>
        <v>0</v>
      </c>
      <c r="W165">
        <f t="shared" si="27"/>
        <v>36</v>
      </c>
      <c r="X165">
        <f t="shared" si="28"/>
        <v>112500</v>
      </c>
      <c r="Y165">
        <f t="shared" si="29"/>
        <v>21</v>
      </c>
      <c r="Z165">
        <f t="shared" si="30"/>
        <v>393.75</v>
      </c>
      <c r="AE165" t="s">
        <v>426</v>
      </c>
      <c r="AF165" t="s">
        <v>427</v>
      </c>
    </row>
    <row r="166" spans="1:32" x14ac:dyDescent="0.3">
      <c r="B166" t="s">
        <v>134</v>
      </c>
      <c r="I166">
        <v>5</v>
      </c>
      <c r="J166">
        <v>350</v>
      </c>
      <c r="K166">
        <f t="shared" si="25"/>
        <v>0</v>
      </c>
      <c r="L166">
        <v>0</v>
      </c>
      <c r="M166" t="s">
        <v>90</v>
      </c>
      <c r="Q166">
        <v>24</v>
      </c>
      <c r="S166">
        <v>720</v>
      </c>
      <c r="T166">
        <v>54</v>
      </c>
      <c r="U166">
        <v>0</v>
      </c>
      <c r="V166">
        <f t="shared" si="26"/>
        <v>0</v>
      </c>
      <c r="W166">
        <f t="shared" si="27"/>
        <v>37</v>
      </c>
      <c r="X166">
        <f t="shared" si="28"/>
        <v>115625</v>
      </c>
      <c r="Y166">
        <f t="shared" si="29"/>
        <v>22</v>
      </c>
      <c r="Z166">
        <f t="shared" si="30"/>
        <v>412.5</v>
      </c>
      <c r="AE166" t="s">
        <v>426</v>
      </c>
      <c r="AF166" t="s">
        <v>427</v>
      </c>
    </row>
    <row r="167" spans="1:32" x14ac:dyDescent="0.3">
      <c r="B167" t="s">
        <v>138</v>
      </c>
      <c r="I167">
        <v>5</v>
      </c>
      <c r="J167">
        <v>350</v>
      </c>
      <c r="K167">
        <f t="shared" si="25"/>
        <v>0</v>
      </c>
      <c r="L167">
        <v>0</v>
      </c>
      <c r="M167" t="s">
        <v>90</v>
      </c>
      <c r="Q167">
        <v>63</v>
      </c>
      <c r="S167">
        <v>240</v>
      </c>
      <c r="T167">
        <v>54</v>
      </c>
      <c r="U167">
        <v>0</v>
      </c>
      <c r="V167">
        <f t="shared" si="26"/>
        <v>0</v>
      </c>
      <c r="W167">
        <f t="shared" si="27"/>
        <v>27</v>
      </c>
      <c r="X167">
        <f t="shared" si="28"/>
        <v>84375</v>
      </c>
      <c r="Y167">
        <f t="shared" si="29"/>
        <v>12</v>
      </c>
      <c r="Z167">
        <f t="shared" si="30"/>
        <v>225</v>
      </c>
      <c r="AE167" t="s">
        <v>426</v>
      </c>
      <c r="AF167" t="s">
        <v>427</v>
      </c>
    </row>
    <row r="168" spans="1:32" x14ac:dyDescent="0.3">
      <c r="A168" t="s">
        <v>423</v>
      </c>
      <c r="I168">
        <v>12</v>
      </c>
      <c r="J168">
        <v>310</v>
      </c>
      <c r="K168">
        <f t="shared" si="25"/>
        <v>2067</v>
      </c>
      <c r="L168">
        <v>1520</v>
      </c>
      <c r="Q168">
        <v>36</v>
      </c>
      <c r="S168">
        <v>400</v>
      </c>
      <c r="T168">
        <v>51</v>
      </c>
      <c r="U168">
        <v>8.3000000000000004E-2</v>
      </c>
      <c r="V168">
        <f t="shared" si="26"/>
        <v>41.48340000000001</v>
      </c>
      <c r="W168">
        <f t="shared" si="27"/>
        <v>68</v>
      </c>
      <c r="X168">
        <f t="shared" si="28"/>
        <v>212500</v>
      </c>
      <c r="Y168">
        <f t="shared" si="29"/>
        <v>56</v>
      </c>
      <c r="Z168">
        <f t="shared" si="30"/>
        <v>1050</v>
      </c>
      <c r="AE168" t="s">
        <v>426</v>
      </c>
      <c r="AF168" t="s">
        <v>427</v>
      </c>
    </row>
    <row r="169" spans="1:32" x14ac:dyDescent="0.3">
      <c r="B169" t="s">
        <v>130</v>
      </c>
      <c r="I169">
        <v>12</v>
      </c>
      <c r="J169">
        <v>310</v>
      </c>
      <c r="K169">
        <f t="shared" si="25"/>
        <v>2067</v>
      </c>
      <c r="L169">
        <v>1520</v>
      </c>
      <c r="Q169">
        <v>85</v>
      </c>
      <c r="S169">
        <v>240</v>
      </c>
      <c r="T169">
        <v>51</v>
      </c>
      <c r="U169">
        <v>8.3000000000000004E-2</v>
      </c>
      <c r="V169">
        <f t="shared" si="26"/>
        <v>41.48340000000001</v>
      </c>
      <c r="W169">
        <f t="shared" si="27"/>
        <v>66</v>
      </c>
      <c r="X169">
        <f t="shared" si="28"/>
        <v>206250</v>
      </c>
      <c r="Y169">
        <f t="shared" si="29"/>
        <v>54</v>
      </c>
      <c r="Z169">
        <f t="shared" si="30"/>
        <v>1012.5</v>
      </c>
      <c r="AE169" t="s">
        <v>426</v>
      </c>
      <c r="AF169" t="s">
        <v>427</v>
      </c>
    </row>
    <row r="170" spans="1:32" x14ac:dyDescent="0.3">
      <c r="B170" t="s">
        <v>131</v>
      </c>
      <c r="I170">
        <v>12</v>
      </c>
      <c r="J170">
        <v>310</v>
      </c>
      <c r="K170">
        <f t="shared" si="25"/>
        <v>2067</v>
      </c>
      <c r="L170">
        <v>1520</v>
      </c>
      <c r="Q170">
        <v>56</v>
      </c>
      <c r="S170">
        <v>400</v>
      </c>
      <c r="T170">
        <v>51</v>
      </c>
      <c r="U170">
        <v>8.3000000000000004E-2</v>
      </c>
      <c r="V170">
        <f t="shared" si="26"/>
        <v>41.48340000000001</v>
      </c>
      <c r="W170">
        <f t="shared" si="27"/>
        <v>69</v>
      </c>
      <c r="X170">
        <f t="shared" si="28"/>
        <v>215625</v>
      </c>
      <c r="Y170">
        <f t="shared" si="29"/>
        <v>57</v>
      </c>
      <c r="Z170">
        <f t="shared" si="30"/>
        <v>1068.75</v>
      </c>
      <c r="AE170" t="s">
        <v>426</v>
      </c>
      <c r="AF170" t="s">
        <v>427</v>
      </c>
    </row>
    <row r="171" spans="1:32" x14ac:dyDescent="0.3">
      <c r="B171" t="s">
        <v>132</v>
      </c>
      <c r="I171">
        <v>12</v>
      </c>
      <c r="J171">
        <v>310</v>
      </c>
      <c r="K171">
        <f t="shared" si="25"/>
        <v>2067</v>
      </c>
      <c r="L171">
        <v>1520</v>
      </c>
      <c r="Q171">
        <v>24</v>
      </c>
      <c r="S171">
        <v>640</v>
      </c>
      <c r="T171">
        <v>51</v>
      </c>
      <c r="U171">
        <v>8.3000000000000004E-2</v>
      </c>
      <c r="V171">
        <f t="shared" si="26"/>
        <v>41.48340000000001</v>
      </c>
      <c r="W171">
        <f t="shared" si="27"/>
        <v>73</v>
      </c>
      <c r="X171">
        <f t="shared" si="28"/>
        <v>228125</v>
      </c>
      <c r="Y171">
        <f t="shared" si="29"/>
        <v>61</v>
      </c>
      <c r="Z171">
        <f t="shared" si="30"/>
        <v>1143.75</v>
      </c>
      <c r="AE171" t="s">
        <v>426</v>
      </c>
      <c r="AF171" t="s">
        <v>427</v>
      </c>
    </row>
    <row r="172" spans="1:32" x14ac:dyDescent="0.3">
      <c r="B172" t="s">
        <v>134</v>
      </c>
      <c r="I172">
        <v>12</v>
      </c>
      <c r="J172">
        <v>310</v>
      </c>
      <c r="K172">
        <f t="shared" si="25"/>
        <v>2067</v>
      </c>
      <c r="L172">
        <v>1520</v>
      </c>
      <c r="Q172">
        <v>15</v>
      </c>
      <c r="S172">
        <v>720</v>
      </c>
      <c r="T172">
        <v>51</v>
      </c>
      <c r="U172">
        <v>8.3000000000000004E-2</v>
      </c>
      <c r="V172">
        <f t="shared" si="26"/>
        <v>41.48340000000001</v>
      </c>
      <c r="W172">
        <f t="shared" si="27"/>
        <v>74</v>
      </c>
      <c r="X172">
        <f t="shared" si="28"/>
        <v>231250</v>
      </c>
      <c r="Y172">
        <f t="shared" si="29"/>
        <v>62</v>
      </c>
      <c r="Z172">
        <f t="shared" si="30"/>
        <v>1162.5</v>
      </c>
      <c r="AE172" t="s">
        <v>426</v>
      </c>
      <c r="AF172" t="s">
        <v>427</v>
      </c>
    </row>
    <row r="173" spans="1:32" x14ac:dyDescent="0.3">
      <c r="B173" t="s">
        <v>138</v>
      </c>
      <c r="I173">
        <v>12</v>
      </c>
      <c r="J173">
        <v>310</v>
      </c>
      <c r="K173">
        <f t="shared" si="25"/>
        <v>2067</v>
      </c>
      <c r="L173">
        <v>1520</v>
      </c>
      <c r="Q173">
        <v>63</v>
      </c>
      <c r="S173">
        <v>240</v>
      </c>
      <c r="T173">
        <v>51</v>
      </c>
      <c r="U173">
        <v>8.3000000000000004E-2</v>
      </c>
      <c r="V173">
        <f t="shared" si="26"/>
        <v>41.48340000000001</v>
      </c>
      <c r="W173">
        <f t="shared" si="27"/>
        <v>65</v>
      </c>
      <c r="X173">
        <f t="shared" si="28"/>
        <v>203125</v>
      </c>
      <c r="Y173">
        <f t="shared" si="29"/>
        <v>53</v>
      </c>
      <c r="Z173">
        <f t="shared" si="30"/>
        <v>993.75</v>
      </c>
      <c r="AE173" t="s">
        <v>426</v>
      </c>
      <c r="AF173" t="s">
        <v>427</v>
      </c>
    </row>
    <row r="174" spans="1:32" x14ac:dyDescent="0.3">
      <c r="A174" t="s">
        <v>151</v>
      </c>
      <c r="B174" t="s">
        <v>130</v>
      </c>
      <c r="I174">
        <v>12</v>
      </c>
      <c r="J174">
        <v>310</v>
      </c>
      <c r="K174">
        <f t="shared" si="25"/>
        <v>0</v>
      </c>
      <c r="L174">
        <v>0</v>
      </c>
      <c r="Q174">
        <v>85</v>
      </c>
      <c r="S174">
        <v>240</v>
      </c>
      <c r="T174">
        <v>51</v>
      </c>
      <c r="U174">
        <v>0</v>
      </c>
      <c r="V174">
        <f t="shared" si="26"/>
        <v>0</v>
      </c>
      <c r="W174">
        <f t="shared" si="27"/>
        <v>20</v>
      </c>
      <c r="X174">
        <f t="shared" si="28"/>
        <v>62500</v>
      </c>
      <c r="Y174">
        <f t="shared" si="29"/>
        <v>8</v>
      </c>
      <c r="Z174">
        <f t="shared" si="30"/>
        <v>150</v>
      </c>
      <c r="AE174" t="s">
        <v>426</v>
      </c>
      <c r="AF174" t="s">
        <v>427</v>
      </c>
    </row>
    <row r="175" spans="1:32" x14ac:dyDescent="0.3">
      <c r="B175" t="s">
        <v>131</v>
      </c>
      <c r="I175">
        <v>12</v>
      </c>
      <c r="J175">
        <v>310</v>
      </c>
      <c r="K175">
        <f t="shared" si="25"/>
        <v>0</v>
      </c>
      <c r="L175">
        <v>0</v>
      </c>
      <c r="Q175">
        <v>56</v>
      </c>
      <c r="S175">
        <v>400</v>
      </c>
      <c r="T175">
        <v>51</v>
      </c>
      <c r="U175">
        <v>0</v>
      </c>
      <c r="V175">
        <f t="shared" si="26"/>
        <v>0</v>
      </c>
      <c r="W175">
        <f t="shared" si="27"/>
        <v>24</v>
      </c>
      <c r="X175">
        <f t="shared" si="28"/>
        <v>75000</v>
      </c>
      <c r="Y175">
        <f t="shared" si="29"/>
        <v>12</v>
      </c>
      <c r="Z175">
        <f t="shared" si="30"/>
        <v>225</v>
      </c>
      <c r="AE175" t="s">
        <v>426</v>
      </c>
      <c r="AF175" t="s">
        <v>427</v>
      </c>
    </row>
    <row r="176" spans="1:32" x14ac:dyDescent="0.3">
      <c r="B176" t="s">
        <v>132</v>
      </c>
      <c r="I176">
        <v>12</v>
      </c>
      <c r="J176">
        <v>310</v>
      </c>
      <c r="K176">
        <f t="shared" si="25"/>
        <v>0</v>
      </c>
      <c r="L176">
        <v>0</v>
      </c>
      <c r="Q176">
        <v>24</v>
      </c>
      <c r="S176">
        <v>640</v>
      </c>
      <c r="T176">
        <v>51</v>
      </c>
      <c r="U176">
        <v>0</v>
      </c>
      <c r="V176">
        <f t="shared" si="26"/>
        <v>0</v>
      </c>
      <c r="W176">
        <f t="shared" si="27"/>
        <v>28</v>
      </c>
      <c r="X176">
        <f t="shared" si="28"/>
        <v>87500</v>
      </c>
      <c r="Y176">
        <f t="shared" si="29"/>
        <v>16</v>
      </c>
      <c r="Z176">
        <f t="shared" si="30"/>
        <v>300</v>
      </c>
      <c r="AE176" t="s">
        <v>426</v>
      </c>
      <c r="AF176" t="s">
        <v>427</v>
      </c>
    </row>
    <row r="177" spans="1:32" x14ac:dyDescent="0.3">
      <c r="B177" t="s">
        <v>134</v>
      </c>
      <c r="I177">
        <v>12</v>
      </c>
      <c r="J177">
        <v>310</v>
      </c>
      <c r="K177">
        <f t="shared" si="25"/>
        <v>0</v>
      </c>
      <c r="L177">
        <v>0</v>
      </c>
      <c r="Q177">
        <v>15</v>
      </c>
      <c r="S177">
        <v>720</v>
      </c>
      <c r="T177">
        <v>51</v>
      </c>
      <c r="U177">
        <v>0</v>
      </c>
      <c r="V177">
        <f t="shared" si="26"/>
        <v>0</v>
      </c>
      <c r="W177">
        <f t="shared" si="27"/>
        <v>29</v>
      </c>
      <c r="X177">
        <f t="shared" si="28"/>
        <v>90625</v>
      </c>
      <c r="Y177">
        <f t="shared" si="29"/>
        <v>17</v>
      </c>
      <c r="Z177">
        <f t="shared" si="30"/>
        <v>318.75</v>
      </c>
      <c r="AE177" t="s">
        <v>426</v>
      </c>
      <c r="AF177" t="s">
        <v>427</v>
      </c>
    </row>
    <row r="178" spans="1:32" x14ac:dyDescent="0.3">
      <c r="B178" t="s">
        <v>138</v>
      </c>
      <c r="I178">
        <v>12</v>
      </c>
      <c r="J178">
        <v>310</v>
      </c>
      <c r="K178">
        <f t="shared" si="25"/>
        <v>0</v>
      </c>
      <c r="L178">
        <v>0</v>
      </c>
      <c r="Q178">
        <v>63</v>
      </c>
      <c r="S178">
        <v>240</v>
      </c>
      <c r="T178">
        <v>51</v>
      </c>
      <c r="U178">
        <v>0</v>
      </c>
      <c r="V178">
        <f t="shared" si="26"/>
        <v>0</v>
      </c>
      <c r="W178">
        <f t="shared" si="27"/>
        <v>19</v>
      </c>
      <c r="X178">
        <f t="shared" si="28"/>
        <v>59375</v>
      </c>
      <c r="Y178">
        <f t="shared" si="29"/>
        <v>7</v>
      </c>
      <c r="Z178">
        <f t="shared" si="30"/>
        <v>131.25</v>
      </c>
      <c r="AE178" t="s">
        <v>426</v>
      </c>
      <c r="AF178" t="s">
        <v>427</v>
      </c>
    </row>
    <row r="179" spans="1:32" x14ac:dyDescent="0.3">
      <c r="A179" t="s">
        <v>422</v>
      </c>
      <c r="G179">
        <v>30</v>
      </c>
      <c r="I179">
        <v>8</v>
      </c>
      <c r="J179">
        <v>160</v>
      </c>
      <c r="K179">
        <f t="shared" si="25"/>
        <v>7614</v>
      </c>
      <c r="L179">
        <v>5600</v>
      </c>
      <c r="Q179">
        <v>0</v>
      </c>
      <c r="S179">
        <v>185</v>
      </c>
      <c r="T179">
        <v>78</v>
      </c>
      <c r="U179">
        <v>0.314</v>
      </c>
      <c r="V179">
        <f t="shared" si="26"/>
        <v>240.02160000000003</v>
      </c>
      <c r="W179">
        <f t="shared" si="27"/>
        <v>108</v>
      </c>
      <c r="X179">
        <f t="shared" si="28"/>
        <v>337500</v>
      </c>
      <c r="Y179">
        <f t="shared" si="29"/>
        <v>91</v>
      </c>
      <c r="Z179">
        <f t="shared" si="30"/>
        <v>1706.25</v>
      </c>
      <c r="AE179" t="s">
        <v>426</v>
      </c>
      <c r="AF179" t="s">
        <v>426</v>
      </c>
    </row>
    <row r="180" spans="1:32" x14ac:dyDescent="0.3">
      <c r="B180" t="s">
        <v>130</v>
      </c>
      <c r="I180">
        <v>8</v>
      </c>
      <c r="J180">
        <v>160</v>
      </c>
      <c r="K180">
        <f t="shared" si="25"/>
        <v>0</v>
      </c>
      <c r="L180">
        <v>0</v>
      </c>
      <c r="Q180">
        <v>95</v>
      </c>
      <c r="S180">
        <v>240</v>
      </c>
      <c r="T180">
        <v>53</v>
      </c>
      <c r="U180">
        <v>0</v>
      </c>
      <c r="V180">
        <f t="shared" si="26"/>
        <v>0</v>
      </c>
      <c r="W180">
        <f t="shared" si="27"/>
        <v>24</v>
      </c>
      <c r="X180">
        <f t="shared" si="28"/>
        <v>75000</v>
      </c>
      <c r="Y180">
        <f t="shared" si="29"/>
        <v>10</v>
      </c>
      <c r="Z180">
        <f t="shared" si="30"/>
        <v>187.5</v>
      </c>
      <c r="AE180" t="s">
        <v>426</v>
      </c>
      <c r="AF180" t="s">
        <v>426</v>
      </c>
    </row>
    <row r="181" spans="1:32" x14ac:dyDescent="0.3">
      <c r="B181" t="s">
        <v>131</v>
      </c>
      <c r="I181">
        <v>8</v>
      </c>
      <c r="J181">
        <v>160</v>
      </c>
      <c r="K181">
        <f t="shared" si="25"/>
        <v>0</v>
      </c>
      <c r="L181">
        <v>0</v>
      </c>
      <c r="Q181">
        <v>72</v>
      </c>
      <c r="S181">
        <v>400</v>
      </c>
      <c r="T181">
        <v>53</v>
      </c>
      <c r="U181">
        <v>0</v>
      </c>
      <c r="V181">
        <f t="shared" si="26"/>
        <v>0</v>
      </c>
      <c r="W181">
        <f t="shared" si="27"/>
        <v>28</v>
      </c>
      <c r="X181">
        <f t="shared" si="28"/>
        <v>87500</v>
      </c>
      <c r="Y181">
        <f t="shared" si="29"/>
        <v>14</v>
      </c>
      <c r="Z181">
        <f t="shared" si="30"/>
        <v>262.5</v>
      </c>
      <c r="AE181" t="s">
        <v>426</v>
      </c>
      <c r="AF181" t="s">
        <v>426</v>
      </c>
    </row>
    <row r="182" spans="1:32" x14ac:dyDescent="0.3">
      <c r="B182" t="s">
        <v>132</v>
      </c>
      <c r="I182">
        <v>8</v>
      </c>
      <c r="J182">
        <v>160</v>
      </c>
      <c r="K182">
        <f t="shared" si="25"/>
        <v>0</v>
      </c>
      <c r="L182">
        <v>0</v>
      </c>
      <c r="Q182">
        <v>24</v>
      </c>
      <c r="S182">
        <v>640</v>
      </c>
      <c r="T182">
        <v>53</v>
      </c>
      <c r="U182">
        <v>0</v>
      </c>
      <c r="V182">
        <f t="shared" si="26"/>
        <v>0</v>
      </c>
      <c r="W182">
        <f t="shared" si="27"/>
        <v>32</v>
      </c>
      <c r="X182">
        <f t="shared" si="28"/>
        <v>100000</v>
      </c>
      <c r="Y182">
        <f t="shared" si="29"/>
        <v>17</v>
      </c>
      <c r="Z182">
        <f t="shared" si="30"/>
        <v>318.75</v>
      </c>
      <c r="AE182" t="s">
        <v>426</v>
      </c>
      <c r="AF182" t="s">
        <v>426</v>
      </c>
    </row>
    <row r="183" spans="1:32" x14ac:dyDescent="0.3">
      <c r="B183" t="s">
        <v>134</v>
      </c>
      <c r="I183">
        <v>8</v>
      </c>
      <c r="J183">
        <v>160</v>
      </c>
      <c r="K183">
        <f t="shared" si="25"/>
        <v>0</v>
      </c>
      <c r="L183">
        <v>0</v>
      </c>
      <c r="Q183">
        <v>18</v>
      </c>
      <c r="S183">
        <v>720</v>
      </c>
      <c r="T183">
        <v>53</v>
      </c>
      <c r="U183">
        <v>0</v>
      </c>
      <c r="V183">
        <f t="shared" si="26"/>
        <v>0</v>
      </c>
      <c r="W183">
        <f t="shared" si="27"/>
        <v>33</v>
      </c>
      <c r="X183">
        <f t="shared" si="28"/>
        <v>103125</v>
      </c>
      <c r="Y183">
        <f t="shared" si="29"/>
        <v>18</v>
      </c>
      <c r="Z183">
        <f t="shared" si="30"/>
        <v>337.5</v>
      </c>
      <c r="AE183" t="s">
        <v>426</v>
      </c>
      <c r="AF183" t="s">
        <v>426</v>
      </c>
    </row>
    <row r="184" spans="1:32" x14ac:dyDescent="0.3">
      <c r="B184" t="s">
        <v>138</v>
      </c>
      <c r="I184">
        <v>8</v>
      </c>
      <c r="J184">
        <v>160</v>
      </c>
      <c r="K184">
        <f t="shared" si="25"/>
        <v>0</v>
      </c>
      <c r="L184">
        <v>0</v>
      </c>
      <c r="Q184">
        <v>72</v>
      </c>
      <c r="S184">
        <v>240</v>
      </c>
      <c r="T184">
        <v>53</v>
      </c>
      <c r="U184">
        <v>0</v>
      </c>
      <c r="V184">
        <f t="shared" si="26"/>
        <v>0</v>
      </c>
      <c r="W184">
        <f t="shared" si="27"/>
        <v>24</v>
      </c>
      <c r="X184">
        <f t="shared" si="28"/>
        <v>75000</v>
      </c>
      <c r="Y184">
        <f t="shared" si="29"/>
        <v>9</v>
      </c>
      <c r="Z184">
        <f t="shared" si="30"/>
        <v>168.75</v>
      </c>
      <c r="AE184" t="s">
        <v>426</v>
      </c>
      <c r="AF184" t="s">
        <v>426</v>
      </c>
    </row>
    <row r="185" spans="1:32" x14ac:dyDescent="0.3">
      <c r="B185" t="s">
        <v>135</v>
      </c>
      <c r="I185">
        <v>8</v>
      </c>
      <c r="J185">
        <v>160</v>
      </c>
      <c r="K185">
        <f t="shared" si="25"/>
        <v>0</v>
      </c>
      <c r="L185">
        <v>0</v>
      </c>
      <c r="M185" t="s">
        <v>90</v>
      </c>
      <c r="Q185">
        <v>66</v>
      </c>
      <c r="S185">
        <v>480</v>
      </c>
      <c r="T185">
        <v>53</v>
      </c>
      <c r="U185">
        <v>0</v>
      </c>
      <c r="V185">
        <f t="shared" si="26"/>
        <v>0</v>
      </c>
      <c r="W185">
        <f t="shared" si="27"/>
        <v>30</v>
      </c>
      <c r="X185">
        <f t="shared" si="28"/>
        <v>93750</v>
      </c>
      <c r="Y185">
        <f t="shared" si="29"/>
        <v>15</v>
      </c>
      <c r="Z185">
        <f t="shared" si="30"/>
        <v>281.25</v>
      </c>
      <c r="AE185" t="s">
        <v>426</v>
      </c>
      <c r="AF185" t="s">
        <v>426</v>
      </c>
    </row>
    <row r="186" spans="1:32" x14ac:dyDescent="0.3">
      <c r="B186" t="s">
        <v>136</v>
      </c>
      <c r="I186">
        <v>8</v>
      </c>
      <c r="J186">
        <v>160</v>
      </c>
      <c r="K186">
        <f t="shared" si="25"/>
        <v>0</v>
      </c>
      <c r="L186">
        <v>0</v>
      </c>
      <c r="M186" t="s">
        <v>90</v>
      </c>
      <c r="Q186">
        <v>40</v>
      </c>
      <c r="S186">
        <v>640</v>
      </c>
      <c r="T186">
        <v>53</v>
      </c>
      <c r="U186">
        <v>0</v>
      </c>
      <c r="V186">
        <f t="shared" si="26"/>
        <v>0</v>
      </c>
      <c r="W186">
        <f t="shared" si="27"/>
        <v>32</v>
      </c>
      <c r="X186">
        <f t="shared" si="28"/>
        <v>100000</v>
      </c>
      <c r="Y186">
        <f t="shared" si="29"/>
        <v>18</v>
      </c>
      <c r="Z186">
        <f t="shared" si="30"/>
        <v>337.5</v>
      </c>
      <c r="AE186" t="s">
        <v>426</v>
      </c>
      <c r="AF186" t="s">
        <v>426</v>
      </c>
    </row>
    <row r="187" spans="1:32" x14ac:dyDescent="0.3">
      <c r="B187" t="s">
        <v>137</v>
      </c>
      <c r="I187">
        <v>8</v>
      </c>
      <c r="J187">
        <v>160</v>
      </c>
      <c r="K187">
        <f t="shared" si="25"/>
        <v>0</v>
      </c>
      <c r="L187">
        <v>0</v>
      </c>
      <c r="M187" t="s">
        <v>90</v>
      </c>
      <c r="Q187">
        <v>16</v>
      </c>
      <c r="S187">
        <v>800</v>
      </c>
      <c r="T187">
        <v>53</v>
      </c>
      <c r="U187">
        <v>0</v>
      </c>
      <c r="V187">
        <f t="shared" si="26"/>
        <v>0</v>
      </c>
      <c r="W187">
        <f t="shared" si="27"/>
        <v>34</v>
      </c>
      <c r="X187">
        <f t="shared" si="28"/>
        <v>106250</v>
      </c>
      <c r="Y187">
        <f t="shared" si="29"/>
        <v>20</v>
      </c>
      <c r="Z187">
        <f t="shared" si="30"/>
        <v>375</v>
      </c>
      <c r="AE187" t="s">
        <v>426</v>
      </c>
      <c r="AF187" t="s">
        <v>426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17"/>
  <sheetViews>
    <sheetView workbookViewId="0">
      <selection activeCell="M26" sqref="M2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3">
      <c r="A2" t="s">
        <v>144</v>
      </c>
      <c r="B2" t="s">
        <v>145</v>
      </c>
      <c r="F2">
        <v>1987</v>
      </c>
      <c r="G2">
        <v>30</v>
      </c>
      <c r="H2" t="s">
        <v>91</v>
      </c>
      <c r="J2">
        <v>100</v>
      </c>
      <c r="L2" t="s">
        <v>146</v>
      </c>
      <c r="M2" t="s">
        <v>147</v>
      </c>
      <c r="P2">
        <v>61</v>
      </c>
      <c r="Q2">
        <v>16</v>
      </c>
      <c r="R2">
        <v>185</v>
      </c>
      <c r="S2">
        <v>22.5</v>
      </c>
      <c r="U2">
        <f t="shared" ref="U2:U17" si="0">MEDIAN(0,255,ROUND(S2/20+SQRT(J2)/40+SQRT(P2)/2+(SQRT(R2)-SQRT(185)),0))</f>
        <v>5</v>
      </c>
      <c r="W2">
        <f t="shared" ref="W2:W11" si="1">MEDIAN(0,255,ROUND(SQRT(J2)/200+SQRT(P2)/2+(SQRT(R2)-SQRT(185)),0))</f>
        <v>4</v>
      </c>
    </row>
    <row r="3" spans="1:30" x14ac:dyDescent="0.3">
      <c r="A3" t="s">
        <v>148</v>
      </c>
      <c r="B3" t="s">
        <v>149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 t="shared" si="0"/>
        <v>5</v>
      </c>
      <c r="W3">
        <f t="shared" si="1"/>
        <v>4</v>
      </c>
      <c r="AD3" t="s">
        <v>365</v>
      </c>
    </row>
    <row r="4" spans="1:30" x14ac:dyDescent="0.3">
      <c r="A4" t="s">
        <v>181</v>
      </c>
      <c r="B4" t="s">
        <v>182</v>
      </c>
      <c r="F4">
        <v>1958</v>
      </c>
      <c r="G4">
        <v>30</v>
      </c>
      <c r="H4" t="s">
        <v>91</v>
      </c>
      <c r="J4">
        <v>100</v>
      </c>
      <c r="L4" t="s">
        <v>180</v>
      </c>
      <c r="P4">
        <v>52</v>
      </c>
      <c r="Q4">
        <v>8</v>
      </c>
      <c r="R4">
        <v>185</v>
      </c>
      <c r="S4">
        <v>20.6</v>
      </c>
      <c r="U4">
        <f t="shared" si="0"/>
        <v>5</v>
      </c>
      <c r="W4">
        <f t="shared" si="1"/>
        <v>4</v>
      </c>
    </row>
    <row r="5" spans="1:30" x14ac:dyDescent="0.3">
      <c r="A5" t="s">
        <v>192</v>
      </c>
      <c r="B5" t="s">
        <v>193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 t="shared" si="0"/>
        <v>5</v>
      </c>
      <c r="W5">
        <f t="shared" si="1"/>
        <v>4</v>
      </c>
    </row>
    <row r="6" spans="1:30" x14ac:dyDescent="0.3">
      <c r="A6" t="s">
        <v>196</v>
      </c>
      <c r="B6" t="s">
        <v>195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 t="shared" si="0"/>
        <v>5</v>
      </c>
      <c r="W6">
        <f t="shared" si="1"/>
        <v>4</v>
      </c>
    </row>
    <row r="7" spans="1:30" x14ac:dyDescent="0.3">
      <c r="A7" t="s">
        <v>205</v>
      </c>
      <c r="B7" t="s">
        <v>206</v>
      </c>
      <c r="F7">
        <v>1998</v>
      </c>
      <c r="G7">
        <v>30</v>
      </c>
      <c r="H7" t="s">
        <v>91</v>
      </c>
      <c r="J7">
        <v>100</v>
      </c>
      <c r="P7">
        <v>60</v>
      </c>
      <c r="Q7">
        <v>20</v>
      </c>
      <c r="R7">
        <v>185</v>
      </c>
      <c r="S7">
        <v>22.1</v>
      </c>
      <c r="U7">
        <f t="shared" si="0"/>
        <v>5</v>
      </c>
      <c r="W7">
        <f t="shared" si="1"/>
        <v>4</v>
      </c>
    </row>
    <row r="8" spans="1:30" x14ac:dyDescent="0.3">
      <c r="A8" t="s">
        <v>237</v>
      </c>
      <c r="B8" t="s">
        <v>238</v>
      </c>
      <c r="F8">
        <v>1958</v>
      </c>
      <c r="G8">
        <v>30</v>
      </c>
      <c r="H8">
        <v>60</v>
      </c>
      <c r="I8">
        <v>15</v>
      </c>
      <c r="J8">
        <v>90</v>
      </c>
      <c r="P8">
        <v>60</v>
      </c>
      <c r="Q8">
        <v>20</v>
      </c>
      <c r="R8">
        <v>185</v>
      </c>
      <c r="S8">
        <v>18</v>
      </c>
      <c r="U8">
        <f t="shared" si="0"/>
        <v>5</v>
      </c>
      <c r="W8">
        <f t="shared" si="1"/>
        <v>4</v>
      </c>
    </row>
    <row r="9" spans="1:30" x14ac:dyDescent="0.3">
      <c r="A9" t="s">
        <v>239</v>
      </c>
      <c r="B9" t="s">
        <v>242</v>
      </c>
      <c r="F9">
        <v>2005</v>
      </c>
      <c r="G9">
        <v>30</v>
      </c>
      <c r="H9" t="s">
        <v>91</v>
      </c>
      <c r="J9">
        <v>120</v>
      </c>
      <c r="P9">
        <v>70</v>
      </c>
      <c r="Q9">
        <v>16</v>
      </c>
      <c r="R9">
        <v>185</v>
      </c>
      <c r="S9">
        <v>23.8</v>
      </c>
      <c r="U9">
        <f t="shared" si="0"/>
        <v>6</v>
      </c>
      <c r="W9">
        <f t="shared" si="1"/>
        <v>4</v>
      </c>
    </row>
    <row r="10" spans="1:30" x14ac:dyDescent="0.3">
      <c r="A10" t="s">
        <v>240</v>
      </c>
      <c r="B10" t="s">
        <v>243</v>
      </c>
      <c r="F10">
        <v>2003</v>
      </c>
      <c r="G10">
        <v>30</v>
      </c>
      <c r="H10" t="s">
        <v>91</v>
      </c>
      <c r="J10">
        <v>120</v>
      </c>
      <c r="P10">
        <v>70</v>
      </c>
      <c r="Q10">
        <v>12</v>
      </c>
      <c r="R10">
        <v>185</v>
      </c>
      <c r="S10">
        <v>24.5</v>
      </c>
      <c r="U10">
        <f t="shared" si="0"/>
        <v>6</v>
      </c>
      <c r="W10">
        <f t="shared" si="1"/>
        <v>4</v>
      </c>
    </row>
    <row r="11" spans="1:30" x14ac:dyDescent="0.3">
      <c r="A11" t="s">
        <v>241</v>
      </c>
      <c r="B11" t="s">
        <v>244</v>
      </c>
      <c r="F11">
        <v>2005</v>
      </c>
      <c r="G11">
        <v>30</v>
      </c>
      <c r="H11" t="s">
        <v>91</v>
      </c>
      <c r="J11">
        <v>120</v>
      </c>
      <c r="P11">
        <v>70</v>
      </c>
      <c r="Q11">
        <v>8</v>
      </c>
      <c r="R11">
        <v>185</v>
      </c>
      <c r="S11">
        <v>23.4</v>
      </c>
      <c r="U11">
        <f t="shared" si="0"/>
        <v>6</v>
      </c>
      <c r="W11">
        <f t="shared" si="1"/>
        <v>4</v>
      </c>
    </row>
    <row r="12" spans="1:30" x14ac:dyDescent="0.3">
      <c r="A12" t="s">
        <v>294</v>
      </c>
      <c r="B12" t="s">
        <v>295</v>
      </c>
      <c r="F12">
        <v>2006</v>
      </c>
      <c r="G12">
        <v>30</v>
      </c>
      <c r="H12" t="s">
        <v>283</v>
      </c>
      <c r="J12">
        <v>120</v>
      </c>
      <c r="P12">
        <v>20</v>
      </c>
      <c r="Q12">
        <v>6</v>
      </c>
      <c r="R12">
        <v>400</v>
      </c>
      <c r="S12">
        <v>37</v>
      </c>
      <c r="U12">
        <f t="shared" si="0"/>
        <v>11</v>
      </c>
      <c r="W12">
        <f t="shared" ref="W12:W17" si="2">MEDIAN(0,255,ROUND(SQRT(J12)/200+SQRT(P12)/2+(SQRT(R12)-SQRT(185)),0))</f>
        <v>9</v>
      </c>
    </row>
    <row r="13" spans="1:30" x14ac:dyDescent="0.3">
      <c r="A13" t="s">
        <v>366</v>
      </c>
      <c r="B13" t="s">
        <v>367</v>
      </c>
      <c r="F13">
        <v>2008</v>
      </c>
      <c r="G13">
        <v>30</v>
      </c>
      <c r="H13" t="s">
        <v>91</v>
      </c>
      <c r="J13">
        <v>120</v>
      </c>
      <c r="P13">
        <v>22</v>
      </c>
      <c r="Q13">
        <v>6</v>
      </c>
      <c r="R13">
        <v>400</v>
      </c>
      <c r="S13">
        <v>37</v>
      </c>
      <c r="U13">
        <f t="shared" si="0"/>
        <v>11</v>
      </c>
      <c r="W13">
        <f t="shared" si="2"/>
        <v>9</v>
      </c>
    </row>
    <row r="14" spans="1:30" x14ac:dyDescent="0.3">
      <c r="A14" t="s">
        <v>368</v>
      </c>
      <c r="B14" t="s">
        <v>369</v>
      </c>
      <c r="F14">
        <v>1980</v>
      </c>
      <c r="G14">
        <v>30</v>
      </c>
      <c r="H14">
        <v>60</v>
      </c>
      <c r="I14">
        <v>30</v>
      </c>
      <c r="J14">
        <v>100</v>
      </c>
      <c r="P14">
        <v>45</v>
      </c>
      <c r="Q14">
        <v>12</v>
      </c>
      <c r="R14">
        <v>800</v>
      </c>
      <c r="S14">
        <v>34</v>
      </c>
      <c r="U14">
        <f t="shared" si="0"/>
        <v>20</v>
      </c>
      <c r="W14">
        <f t="shared" si="2"/>
        <v>18</v>
      </c>
    </row>
    <row r="15" spans="1:30" x14ac:dyDescent="0.3">
      <c r="A15" t="s">
        <v>392</v>
      </c>
      <c r="B15" t="s">
        <v>393</v>
      </c>
      <c r="F15">
        <v>1986</v>
      </c>
      <c r="G15">
        <v>30</v>
      </c>
      <c r="H15" t="s">
        <v>91</v>
      </c>
      <c r="J15">
        <v>120</v>
      </c>
      <c r="P15">
        <v>184</v>
      </c>
      <c r="Q15">
        <v>48</v>
      </c>
      <c r="R15">
        <v>1600</v>
      </c>
      <c r="S15">
        <v>184</v>
      </c>
      <c r="U15">
        <f t="shared" si="0"/>
        <v>43</v>
      </c>
      <c r="W15">
        <f t="shared" si="2"/>
        <v>33</v>
      </c>
      <c r="AD15" t="s">
        <v>396</v>
      </c>
    </row>
    <row r="16" spans="1:30" x14ac:dyDescent="0.3">
      <c r="A16" t="s">
        <v>397</v>
      </c>
      <c r="B16" t="s">
        <v>398</v>
      </c>
      <c r="F16">
        <v>2010</v>
      </c>
      <c r="G16">
        <v>30</v>
      </c>
      <c r="H16" t="s">
        <v>91</v>
      </c>
      <c r="J16">
        <v>120</v>
      </c>
      <c r="P16">
        <v>70</v>
      </c>
      <c r="Q16">
        <v>24</v>
      </c>
      <c r="R16">
        <v>185</v>
      </c>
      <c r="S16">
        <v>23</v>
      </c>
      <c r="U16">
        <f t="shared" si="0"/>
        <v>6</v>
      </c>
      <c r="W16">
        <f t="shared" si="2"/>
        <v>4</v>
      </c>
      <c r="AD16" t="s">
        <v>396</v>
      </c>
    </row>
    <row r="17" spans="1:23" x14ac:dyDescent="0.3">
      <c r="A17" t="s">
        <v>399</v>
      </c>
      <c r="B17" t="s">
        <v>400</v>
      </c>
      <c r="F17">
        <v>2010</v>
      </c>
      <c r="G17">
        <v>30</v>
      </c>
      <c r="H17" t="s">
        <v>91</v>
      </c>
      <c r="J17">
        <v>120</v>
      </c>
      <c r="P17">
        <v>70</v>
      </c>
      <c r="Q17">
        <v>20</v>
      </c>
      <c r="R17">
        <v>185</v>
      </c>
      <c r="S17">
        <v>23.8</v>
      </c>
      <c r="U17">
        <f t="shared" si="0"/>
        <v>6</v>
      </c>
      <c r="W17">
        <f t="shared" si="2"/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69"/>
  <sheetViews>
    <sheetView topLeftCell="H1" workbookViewId="0">
      <pane ySplit="1" topLeftCell="A47" activePane="bottomLeft" state="frozen"/>
      <selection pane="bottomLeft" activeCell="Z60" sqref="Z60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3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3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47" si="0">MEDIAN(0,255,ROUND(P3/20+SQRT(H3)/40+SQRT(M3)/2+(SQRT(O3)-SQRT(185)), 0))</f>
        <v>9</v>
      </c>
      <c r="R3">
        <f t="shared" ref="R3:R5" si="1">Q3*50000/16</f>
        <v>28125</v>
      </c>
      <c r="S3">
        <f t="shared" ref="S3:S47" si="2">MEDIAN(0,255,ROUND(SQRT(H3)/200+SQRT(M3)/2+(SQRT(O3)-SQRT(185)),0))</f>
        <v>6</v>
      </c>
      <c r="T3">
        <f t="shared" ref="T3:T47" si="3">S3*300/16*12</f>
        <v>1350</v>
      </c>
    </row>
    <row r="4" spans="1:26" x14ac:dyDescent="0.3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16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3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16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3">
      <c r="A6" t="s">
        <v>96</v>
      </c>
      <c r="B6" t="s">
        <v>100</v>
      </c>
      <c r="D6" t="s">
        <v>165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3">
      <c r="A7" t="s">
        <v>97</v>
      </c>
      <c r="B7" t="s">
        <v>101</v>
      </c>
      <c r="D7" t="s">
        <v>164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47" si="4">Q7*50000/16</f>
        <v>28125</v>
      </c>
      <c r="S7">
        <f t="shared" si="2"/>
        <v>6</v>
      </c>
      <c r="T7">
        <f t="shared" si="3"/>
        <v>1350</v>
      </c>
    </row>
    <row r="8" spans="1:26" x14ac:dyDescent="0.3">
      <c r="A8" t="s">
        <v>98</v>
      </c>
      <c r="B8" t="s">
        <v>102</v>
      </c>
      <c r="D8" t="s">
        <v>163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16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3">
      <c r="A9" t="s">
        <v>99</v>
      </c>
      <c r="B9" t="s">
        <v>103</v>
      </c>
      <c r="D9" t="s">
        <v>161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16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3">
      <c r="A10" t="s">
        <v>159</v>
      </c>
      <c r="B10" t="s">
        <v>160</v>
      </c>
      <c r="D10" t="s">
        <v>162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3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3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3">
      <c r="A13" t="s">
        <v>166</v>
      </c>
      <c r="B13" t="s">
        <v>167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3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3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3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16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3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16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3">
      <c r="A18" t="s">
        <v>214</v>
      </c>
      <c r="B18" t="s">
        <v>211</v>
      </c>
      <c r="E18">
        <v>1999</v>
      </c>
      <c r="F18">
        <v>30</v>
      </c>
      <c r="G18" t="s">
        <v>91</v>
      </c>
      <c r="H18">
        <v>140</v>
      </c>
      <c r="I18" t="s">
        <v>90</v>
      </c>
      <c r="M18">
        <v>148</v>
      </c>
      <c r="N18">
        <v>24</v>
      </c>
      <c r="O18">
        <v>200</v>
      </c>
      <c r="P18">
        <v>52.1</v>
      </c>
      <c r="Q18">
        <f t="shared" ref="Q18:Q19" si="9">MEDIAN(0,255,ROUND(P18/20+SQRT(H18)/40+SQRT(M18)/2+(SQRT(O18)-SQRT(185)), 0))</f>
        <v>10</v>
      </c>
      <c r="R18">
        <f t="shared" ref="R18:R19" si="10">Q18*50000/16</f>
        <v>31250</v>
      </c>
      <c r="S18">
        <f t="shared" ref="S18:S19" si="11">MEDIAN(0,255,ROUND(SQRT(H18)/200+SQRT(M18)/2+(SQRT(O18)-SQRT(185)),0))</f>
        <v>7</v>
      </c>
      <c r="T18">
        <f t="shared" ref="T18:T19" si="12">S18*300/16*12</f>
        <v>1575</v>
      </c>
    </row>
    <row r="19" spans="1:20" x14ac:dyDescent="0.3">
      <c r="A19" t="s">
        <v>213</v>
      </c>
      <c r="B19" t="s">
        <v>212</v>
      </c>
      <c r="E19">
        <v>1999</v>
      </c>
      <c r="F19">
        <v>30</v>
      </c>
      <c r="G19" t="s">
        <v>91</v>
      </c>
      <c r="H19">
        <v>140</v>
      </c>
      <c r="I19" t="s">
        <v>90</v>
      </c>
      <c r="M19">
        <v>108</v>
      </c>
      <c r="N19">
        <v>24</v>
      </c>
      <c r="O19">
        <v>240</v>
      </c>
      <c r="P19">
        <v>51.4</v>
      </c>
      <c r="Q19">
        <f t="shared" si="9"/>
        <v>10</v>
      </c>
      <c r="R19">
        <f t="shared" si="10"/>
        <v>31250</v>
      </c>
      <c r="S19">
        <f t="shared" si="11"/>
        <v>7</v>
      </c>
      <c r="T19">
        <f t="shared" si="12"/>
        <v>1575</v>
      </c>
    </row>
    <row r="20" spans="1:20" x14ac:dyDescent="0.3">
      <c r="A20" t="s">
        <v>223</v>
      </c>
      <c r="B20" t="s">
        <v>227</v>
      </c>
      <c r="E20">
        <v>1999</v>
      </c>
      <c r="F20">
        <v>30</v>
      </c>
      <c r="G20" t="s">
        <v>91</v>
      </c>
      <c r="H20">
        <v>140</v>
      </c>
      <c r="I20" t="s">
        <v>90</v>
      </c>
      <c r="M20">
        <v>148</v>
      </c>
      <c r="N20">
        <v>16</v>
      </c>
      <c r="O20">
        <v>200</v>
      </c>
      <c r="P20">
        <v>52.1</v>
      </c>
      <c r="Q20">
        <f t="shared" ref="Q20:Q23" si="13">MEDIAN(0,255,ROUND(P20/20+SQRT(H20)/40+SQRT(M20)/2+(SQRT(O20)-SQRT(185)), 0))</f>
        <v>10</v>
      </c>
      <c r="R20">
        <f t="shared" ref="R20:R23" si="14">Q20*50000/16</f>
        <v>31250</v>
      </c>
      <c r="S20">
        <f t="shared" ref="S20:S23" si="15">MEDIAN(0,255,ROUND(SQRT(H20)/200+SQRT(M20)/2+(SQRT(O20)-SQRT(185)),0))</f>
        <v>7</v>
      </c>
      <c r="T20">
        <f t="shared" ref="T20:T23" si="16">S20*300/16*12</f>
        <v>1575</v>
      </c>
    </row>
    <row r="21" spans="1:20" x14ac:dyDescent="0.3">
      <c r="A21" t="s">
        <v>224</v>
      </c>
      <c r="B21" t="s">
        <v>228</v>
      </c>
      <c r="E21">
        <v>1999</v>
      </c>
      <c r="F21">
        <v>30</v>
      </c>
      <c r="G21" t="s">
        <v>91</v>
      </c>
      <c r="H21">
        <v>140</v>
      </c>
      <c r="I21" t="s">
        <v>90</v>
      </c>
      <c r="M21">
        <v>108</v>
      </c>
      <c r="N21">
        <v>16</v>
      </c>
      <c r="O21">
        <v>240</v>
      </c>
      <c r="P21">
        <v>51.4</v>
      </c>
      <c r="Q21">
        <f t="shared" si="13"/>
        <v>10</v>
      </c>
      <c r="R21">
        <f t="shared" si="14"/>
        <v>31250</v>
      </c>
      <c r="S21">
        <f t="shared" si="15"/>
        <v>7</v>
      </c>
      <c r="T21">
        <f t="shared" si="16"/>
        <v>1575</v>
      </c>
    </row>
    <row r="22" spans="1:20" x14ac:dyDescent="0.3">
      <c r="A22" t="s">
        <v>225</v>
      </c>
      <c r="B22" t="s">
        <v>229</v>
      </c>
      <c r="E22">
        <v>1999</v>
      </c>
      <c r="F22">
        <v>30</v>
      </c>
      <c r="G22" t="s">
        <v>91</v>
      </c>
      <c r="H22">
        <v>140</v>
      </c>
      <c r="I22" t="s">
        <v>90</v>
      </c>
      <c r="M22">
        <v>80</v>
      </c>
      <c r="N22">
        <v>16</v>
      </c>
      <c r="O22">
        <v>360</v>
      </c>
      <c r="P22">
        <v>52</v>
      </c>
      <c r="Q22">
        <f t="shared" si="13"/>
        <v>13</v>
      </c>
      <c r="R22">
        <f t="shared" si="14"/>
        <v>40625</v>
      </c>
      <c r="S22">
        <f t="shared" si="15"/>
        <v>10</v>
      </c>
      <c r="T22">
        <f t="shared" si="16"/>
        <v>2250</v>
      </c>
    </row>
    <row r="23" spans="1:20" x14ac:dyDescent="0.3">
      <c r="A23" t="s">
        <v>226</v>
      </c>
      <c r="B23" t="s">
        <v>230</v>
      </c>
      <c r="E23">
        <v>1999</v>
      </c>
      <c r="F23">
        <v>30</v>
      </c>
      <c r="G23" t="s">
        <v>91</v>
      </c>
      <c r="H23">
        <v>140</v>
      </c>
      <c r="I23" t="s">
        <v>90</v>
      </c>
      <c r="M23">
        <v>50</v>
      </c>
      <c r="N23">
        <v>16</v>
      </c>
      <c r="O23">
        <v>480</v>
      </c>
      <c r="P23">
        <v>54.3</v>
      </c>
      <c r="Q23">
        <f t="shared" si="13"/>
        <v>15</v>
      </c>
      <c r="R23">
        <f t="shared" si="14"/>
        <v>46875</v>
      </c>
      <c r="S23">
        <f t="shared" si="15"/>
        <v>12</v>
      </c>
      <c r="T23">
        <f t="shared" si="16"/>
        <v>2700</v>
      </c>
    </row>
    <row r="24" spans="1:20" x14ac:dyDescent="0.3">
      <c r="A24" t="s">
        <v>231</v>
      </c>
      <c r="B24" t="s">
        <v>232</v>
      </c>
      <c r="E24">
        <v>1999</v>
      </c>
      <c r="F24">
        <v>30</v>
      </c>
      <c r="G24" t="s">
        <v>91</v>
      </c>
      <c r="H24">
        <v>140</v>
      </c>
      <c r="I24" t="s">
        <v>90</v>
      </c>
      <c r="M24">
        <v>72</v>
      </c>
      <c r="N24">
        <v>8</v>
      </c>
      <c r="O24">
        <v>200</v>
      </c>
      <c r="P24">
        <v>53.1</v>
      </c>
      <c r="Q24">
        <f t="shared" ref="Q24" si="17">MEDIAN(0,255,ROUND(P24/20+SQRT(H24)/40+SQRT(M24)/2+(SQRT(O24)-SQRT(185)), 0))</f>
        <v>8</v>
      </c>
      <c r="R24">
        <f t="shared" ref="R24" si="18">Q24*50000/16</f>
        <v>25000</v>
      </c>
      <c r="S24">
        <f t="shared" ref="S24" si="19">MEDIAN(0,255,ROUND(SQRT(H24)/200+SQRT(M24)/2+(SQRT(O24)-SQRT(185)),0))</f>
        <v>5</v>
      </c>
      <c r="T24">
        <f t="shared" ref="T24" si="20">S24*300/16*12</f>
        <v>1125</v>
      </c>
    </row>
    <row r="25" spans="1:20" x14ac:dyDescent="0.3">
      <c r="A25" t="s">
        <v>141</v>
      </c>
      <c r="B25" t="s">
        <v>142</v>
      </c>
      <c r="D25" t="s">
        <v>143</v>
      </c>
      <c r="E25">
        <v>1991</v>
      </c>
      <c r="F25">
        <v>30</v>
      </c>
      <c r="G25" t="s">
        <v>91</v>
      </c>
      <c r="H25">
        <v>120</v>
      </c>
      <c r="I25" t="s">
        <v>90</v>
      </c>
      <c r="M25">
        <v>0</v>
      </c>
      <c r="N25">
        <v>16</v>
      </c>
      <c r="O25">
        <v>185</v>
      </c>
      <c r="P25">
        <v>60</v>
      </c>
      <c r="Q25">
        <f t="shared" si="0"/>
        <v>3</v>
      </c>
      <c r="R25">
        <f t="shared" si="4"/>
        <v>9375</v>
      </c>
      <c r="S25">
        <f t="shared" si="2"/>
        <v>0</v>
      </c>
      <c r="T25">
        <f t="shared" si="3"/>
        <v>0</v>
      </c>
    </row>
    <row r="26" spans="1:20" x14ac:dyDescent="0.3">
      <c r="A26" t="s">
        <v>154</v>
      </c>
      <c r="B26" t="s">
        <v>155</v>
      </c>
      <c r="D26" t="s">
        <v>154</v>
      </c>
      <c r="E26">
        <v>1996</v>
      </c>
      <c r="F26">
        <v>30</v>
      </c>
      <c r="G26" t="s">
        <v>91</v>
      </c>
      <c r="H26">
        <v>140</v>
      </c>
      <c r="I26" t="s">
        <v>90</v>
      </c>
      <c r="M26">
        <v>0</v>
      </c>
      <c r="N26">
        <v>16</v>
      </c>
      <c r="O26">
        <v>185</v>
      </c>
      <c r="P26">
        <v>62</v>
      </c>
      <c r="Q26">
        <f t="shared" si="0"/>
        <v>3</v>
      </c>
      <c r="R26">
        <f t="shared" si="4"/>
        <v>9375</v>
      </c>
      <c r="S26">
        <f t="shared" si="2"/>
        <v>0</v>
      </c>
      <c r="T26">
        <f t="shared" si="3"/>
        <v>0</v>
      </c>
    </row>
    <row r="27" spans="1:20" x14ac:dyDescent="0.3">
      <c r="A27" t="s">
        <v>156</v>
      </c>
      <c r="B27" t="s">
        <v>157</v>
      </c>
      <c r="D27" t="s">
        <v>156</v>
      </c>
      <c r="E27">
        <v>2002</v>
      </c>
      <c r="F27">
        <v>30</v>
      </c>
      <c r="G27" t="s">
        <v>91</v>
      </c>
      <c r="H27">
        <v>160</v>
      </c>
      <c r="I27" t="s">
        <v>113</v>
      </c>
      <c r="M27">
        <v>92</v>
      </c>
      <c r="N27">
        <v>12</v>
      </c>
      <c r="O27">
        <v>200</v>
      </c>
      <c r="P27">
        <v>39.299999999999997</v>
      </c>
      <c r="Q27">
        <f t="shared" si="0"/>
        <v>8</v>
      </c>
      <c r="R27">
        <f t="shared" si="4"/>
        <v>25000</v>
      </c>
      <c r="S27">
        <f t="shared" si="2"/>
        <v>5</v>
      </c>
      <c r="T27">
        <f t="shared" si="3"/>
        <v>1125</v>
      </c>
    </row>
    <row r="28" spans="1:20" x14ac:dyDescent="0.3">
      <c r="A28" t="s">
        <v>168</v>
      </c>
      <c r="B28" t="s">
        <v>177</v>
      </c>
      <c r="E28">
        <v>1991</v>
      </c>
      <c r="F28">
        <v>30</v>
      </c>
      <c r="G28">
        <v>30</v>
      </c>
      <c r="H28">
        <v>120</v>
      </c>
      <c r="I28" t="s">
        <v>90</v>
      </c>
      <c r="M28">
        <v>128</v>
      </c>
      <c r="N28">
        <v>16</v>
      </c>
      <c r="O28">
        <v>144</v>
      </c>
      <c r="P28">
        <v>44.7</v>
      </c>
      <c r="Q28">
        <f t="shared" si="0"/>
        <v>7</v>
      </c>
      <c r="R28">
        <f t="shared" si="4"/>
        <v>21875</v>
      </c>
      <c r="S28">
        <f t="shared" si="2"/>
        <v>4</v>
      </c>
      <c r="T28">
        <f t="shared" si="3"/>
        <v>900</v>
      </c>
    </row>
    <row r="29" spans="1:20" x14ac:dyDescent="0.3">
      <c r="A29" t="s">
        <v>169</v>
      </c>
      <c r="B29" t="s">
        <v>175</v>
      </c>
      <c r="E29">
        <v>1991</v>
      </c>
      <c r="F29">
        <v>30</v>
      </c>
      <c r="G29">
        <v>30</v>
      </c>
      <c r="H29">
        <v>120</v>
      </c>
      <c r="I29" t="s">
        <v>90</v>
      </c>
      <c r="M29">
        <v>80</v>
      </c>
      <c r="N29">
        <v>16</v>
      </c>
      <c r="O29">
        <v>192</v>
      </c>
      <c r="P29">
        <v>50.2</v>
      </c>
      <c r="Q29">
        <f t="shared" si="0"/>
        <v>8</v>
      </c>
      <c r="R29">
        <f t="shared" si="4"/>
        <v>25000</v>
      </c>
      <c r="S29">
        <f t="shared" si="2"/>
        <v>5</v>
      </c>
      <c r="T29">
        <f t="shared" si="3"/>
        <v>1125</v>
      </c>
    </row>
    <row r="30" spans="1:20" x14ac:dyDescent="0.3">
      <c r="A30" t="s">
        <v>170</v>
      </c>
      <c r="B30" t="s">
        <v>176</v>
      </c>
      <c r="E30">
        <v>1991</v>
      </c>
      <c r="F30">
        <v>30</v>
      </c>
      <c r="G30">
        <v>30</v>
      </c>
      <c r="H30">
        <v>120</v>
      </c>
      <c r="I30" t="s">
        <v>90</v>
      </c>
      <c r="M30">
        <v>66</v>
      </c>
      <c r="N30">
        <v>16</v>
      </c>
      <c r="O30">
        <v>288</v>
      </c>
      <c r="P30">
        <v>47</v>
      </c>
      <c r="Q30">
        <f t="shared" si="0"/>
        <v>10</v>
      </c>
      <c r="R30">
        <f t="shared" si="4"/>
        <v>31250</v>
      </c>
      <c r="S30">
        <f t="shared" si="2"/>
        <v>7</v>
      </c>
      <c r="T30">
        <f t="shared" si="3"/>
        <v>1575</v>
      </c>
    </row>
    <row r="31" spans="1:20" x14ac:dyDescent="0.3">
      <c r="A31" t="s">
        <v>171</v>
      </c>
      <c r="B31" t="s">
        <v>174</v>
      </c>
      <c r="E31">
        <v>1991</v>
      </c>
      <c r="F31">
        <v>30</v>
      </c>
      <c r="G31">
        <v>30</v>
      </c>
      <c r="H31">
        <v>120</v>
      </c>
      <c r="I31" t="s">
        <v>90</v>
      </c>
      <c r="M31">
        <v>36</v>
      </c>
      <c r="N31">
        <v>16</v>
      </c>
      <c r="O31">
        <v>480</v>
      </c>
      <c r="P31">
        <v>51.5</v>
      </c>
      <c r="Q31">
        <f t="shared" si="0"/>
        <v>14</v>
      </c>
      <c r="R31">
        <f t="shared" si="4"/>
        <v>43750</v>
      </c>
      <c r="S31">
        <f t="shared" si="2"/>
        <v>11</v>
      </c>
      <c r="T31">
        <f t="shared" si="3"/>
        <v>2475</v>
      </c>
    </row>
    <row r="32" spans="1:20" x14ac:dyDescent="0.3">
      <c r="A32" t="s">
        <v>207</v>
      </c>
      <c r="B32" t="s">
        <v>210</v>
      </c>
      <c r="E32">
        <v>1991</v>
      </c>
      <c r="F32">
        <v>30</v>
      </c>
      <c r="G32" t="s">
        <v>91</v>
      </c>
      <c r="H32">
        <v>120</v>
      </c>
      <c r="I32" t="s">
        <v>90</v>
      </c>
      <c r="M32">
        <v>176</v>
      </c>
      <c r="N32">
        <v>24</v>
      </c>
      <c r="O32">
        <v>200</v>
      </c>
      <c r="P32">
        <v>52.2</v>
      </c>
      <c r="Q32">
        <f t="shared" ref="Q32:Q33" si="21">MEDIAN(0,255,ROUND(P32/20+SQRT(H32)/40+SQRT(M32)/2+(SQRT(O32)-SQRT(185)), 0))</f>
        <v>10</v>
      </c>
      <c r="R32">
        <f t="shared" ref="R32:R33" si="22">Q32*50000/16</f>
        <v>31250</v>
      </c>
      <c r="S32">
        <f t="shared" ref="S32:S33" si="23">MEDIAN(0,255,ROUND(SQRT(H32)/200+SQRT(M32)/2+(SQRT(O32)-SQRT(185)),0))</f>
        <v>7</v>
      </c>
      <c r="T32">
        <f t="shared" ref="T32:T33" si="24">S32*300/16*12</f>
        <v>1575</v>
      </c>
    </row>
    <row r="33" spans="1:26" x14ac:dyDescent="0.3">
      <c r="A33" t="s">
        <v>208</v>
      </c>
      <c r="B33" t="s">
        <v>209</v>
      </c>
      <c r="E33">
        <v>1991</v>
      </c>
      <c r="F33">
        <v>30</v>
      </c>
      <c r="G33" t="s">
        <v>91</v>
      </c>
      <c r="H33">
        <v>120</v>
      </c>
      <c r="I33" t="s">
        <v>90</v>
      </c>
      <c r="M33">
        <v>108</v>
      </c>
      <c r="N33">
        <v>24</v>
      </c>
      <c r="O33">
        <v>240</v>
      </c>
      <c r="P33">
        <v>51.9</v>
      </c>
      <c r="Q33">
        <f t="shared" si="21"/>
        <v>10</v>
      </c>
      <c r="R33">
        <f t="shared" si="22"/>
        <v>31250</v>
      </c>
      <c r="S33">
        <f t="shared" si="23"/>
        <v>7</v>
      </c>
      <c r="T33">
        <f t="shared" si="24"/>
        <v>1575</v>
      </c>
    </row>
    <row r="34" spans="1:26" x14ac:dyDescent="0.3">
      <c r="A34" t="s">
        <v>215</v>
      </c>
      <c r="B34" t="s">
        <v>218</v>
      </c>
      <c r="E34">
        <v>1994</v>
      </c>
      <c r="F34">
        <v>30</v>
      </c>
      <c r="G34" t="s">
        <v>91</v>
      </c>
      <c r="H34">
        <v>140</v>
      </c>
      <c r="I34" t="s">
        <v>90</v>
      </c>
      <c r="M34">
        <v>176</v>
      </c>
      <c r="N34">
        <v>16</v>
      </c>
      <c r="O34">
        <v>200</v>
      </c>
      <c r="P34">
        <v>52.2</v>
      </c>
      <c r="Q34">
        <f t="shared" ref="Q34:Q37" si="25">MEDIAN(0,255,ROUND(P34/20+SQRT(H34)/40+SQRT(M34)/2+(SQRT(O34)-SQRT(185)), 0))</f>
        <v>10</v>
      </c>
      <c r="R34">
        <f t="shared" ref="R34:R37" si="26">Q34*50000/16</f>
        <v>31250</v>
      </c>
      <c r="S34">
        <f t="shared" ref="S34:S37" si="27">MEDIAN(0,255,ROUND(SQRT(H34)/200+SQRT(M34)/2+(SQRT(O34)-SQRT(185)),0))</f>
        <v>7</v>
      </c>
      <c r="T34">
        <f t="shared" ref="T34:T37" si="28">S34*300/16*12</f>
        <v>1575</v>
      </c>
    </row>
    <row r="35" spans="1:26" x14ac:dyDescent="0.3">
      <c r="A35" t="s">
        <v>216</v>
      </c>
      <c r="B35" t="s">
        <v>217</v>
      </c>
      <c r="E35">
        <v>1994</v>
      </c>
      <c r="F35">
        <v>30</v>
      </c>
      <c r="G35" t="s">
        <v>91</v>
      </c>
      <c r="H35">
        <v>140</v>
      </c>
      <c r="I35" t="s">
        <v>90</v>
      </c>
      <c r="M35">
        <v>108</v>
      </c>
      <c r="N35">
        <v>16</v>
      </c>
      <c r="O35">
        <v>240</v>
      </c>
      <c r="P35">
        <v>51.9</v>
      </c>
      <c r="Q35">
        <f t="shared" si="25"/>
        <v>10</v>
      </c>
      <c r="R35">
        <f t="shared" si="26"/>
        <v>31250</v>
      </c>
      <c r="S35">
        <f t="shared" si="27"/>
        <v>7</v>
      </c>
      <c r="T35">
        <f t="shared" si="28"/>
        <v>1575</v>
      </c>
    </row>
    <row r="36" spans="1:26" x14ac:dyDescent="0.3">
      <c r="A36" t="s">
        <v>219</v>
      </c>
      <c r="B36" t="s">
        <v>220</v>
      </c>
      <c r="E36">
        <v>1994</v>
      </c>
      <c r="F36">
        <v>30</v>
      </c>
      <c r="G36" t="s">
        <v>91</v>
      </c>
      <c r="H36">
        <v>140</v>
      </c>
      <c r="I36" t="s">
        <v>90</v>
      </c>
      <c r="M36">
        <v>80</v>
      </c>
      <c r="N36">
        <v>16</v>
      </c>
      <c r="O36">
        <v>360</v>
      </c>
      <c r="P36">
        <v>53.6</v>
      </c>
      <c r="Q36">
        <f t="shared" si="25"/>
        <v>13</v>
      </c>
      <c r="R36">
        <f t="shared" si="26"/>
        <v>40625</v>
      </c>
      <c r="S36">
        <f t="shared" si="27"/>
        <v>10</v>
      </c>
      <c r="T36">
        <f t="shared" si="28"/>
        <v>2250</v>
      </c>
    </row>
    <row r="37" spans="1:26" x14ac:dyDescent="0.3">
      <c r="A37" t="s">
        <v>221</v>
      </c>
      <c r="B37" t="s">
        <v>222</v>
      </c>
      <c r="E37">
        <v>1994</v>
      </c>
      <c r="F37">
        <v>30</v>
      </c>
      <c r="G37" t="s">
        <v>91</v>
      </c>
      <c r="H37">
        <v>140</v>
      </c>
      <c r="I37" t="s">
        <v>90</v>
      </c>
      <c r="M37">
        <v>50</v>
      </c>
      <c r="N37">
        <v>16</v>
      </c>
      <c r="O37">
        <v>480</v>
      </c>
      <c r="P37">
        <v>56</v>
      </c>
      <c r="Q37">
        <f t="shared" si="25"/>
        <v>15</v>
      </c>
      <c r="R37">
        <f t="shared" si="26"/>
        <v>46875</v>
      </c>
      <c r="S37">
        <f t="shared" si="27"/>
        <v>12</v>
      </c>
      <c r="T37">
        <f t="shared" si="28"/>
        <v>2700</v>
      </c>
    </row>
    <row r="38" spans="1:26" x14ac:dyDescent="0.3">
      <c r="A38" t="s">
        <v>172</v>
      </c>
      <c r="B38" t="s">
        <v>173</v>
      </c>
      <c r="E38">
        <v>1988</v>
      </c>
      <c r="F38">
        <v>30</v>
      </c>
      <c r="G38">
        <v>10</v>
      </c>
      <c r="H38">
        <v>120</v>
      </c>
      <c r="I38" t="s">
        <v>90</v>
      </c>
      <c r="M38">
        <v>118</v>
      </c>
      <c r="N38">
        <v>16</v>
      </c>
      <c r="O38">
        <v>144</v>
      </c>
      <c r="P38">
        <v>42.5</v>
      </c>
      <c r="Q38">
        <f t="shared" si="0"/>
        <v>6</v>
      </c>
      <c r="R38">
        <f t="shared" si="4"/>
        <v>18750</v>
      </c>
      <c r="S38">
        <f t="shared" si="2"/>
        <v>4</v>
      </c>
      <c r="T38">
        <f t="shared" si="3"/>
        <v>900</v>
      </c>
    </row>
    <row r="39" spans="1:26" x14ac:dyDescent="0.3">
      <c r="A39" t="s">
        <v>178</v>
      </c>
      <c r="B39" t="s">
        <v>179</v>
      </c>
      <c r="E39">
        <v>1988</v>
      </c>
      <c r="F39">
        <v>30</v>
      </c>
      <c r="G39">
        <v>10</v>
      </c>
      <c r="H39">
        <v>120</v>
      </c>
      <c r="I39" t="s">
        <v>90</v>
      </c>
      <c r="M39">
        <v>60</v>
      </c>
      <c r="N39">
        <v>16</v>
      </c>
      <c r="O39">
        <v>288</v>
      </c>
      <c r="P39">
        <v>45</v>
      </c>
      <c r="Q39">
        <f t="shared" si="0"/>
        <v>10</v>
      </c>
      <c r="R39">
        <f t="shared" si="4"/>
        <v>31250</v>
      </c>
      <c r="S39">
        <f t="shared" si="2"/>
        <v>7</v>
      </c>
      <c r="T39">
        <f t="shared" si="3"/>
        <v>1575</v>
      </c>
    </row>
    <row r="40" spans="1:26" x14ac:dyDescent="0.3">
      <c r="A40" t="s">
        <v>183</v>
      </c>
      <c r="B40" t="s">
        <v>184</v>
      </c>
      <c r="E40">
        <v>1988</v>
      </c>
      <c r="F40">
        <v>30</v>
      </c>
      <c r="G40">
        <v>10</v>
      </c>
      <c r="H40">
        <v>120</v>
      </c>
      <c r="I40" t="s">
        <v>90</v>
      </c>
      <c r="M40">
        <v>32</v>
      </c>
      <c r="N40">
        <v>16</v>
      </c>
      <c r="O40">
        <v>480</v>
      </c>
      <c r="P40">
        <v>51.2</v>
      </c>
      <c r="Q40">
        <f t="shared" si="0"/>
        <v>14</v>
      </c>
      <c r="R40">
        <f t="shared" si="4"/>
        <v>43750</v>
      </c>
      <c r="S40">
        <f t="shared" si="2"/>
        <v>11</v>
      </c>
      <c r="T40">
        <f t="shared" si="3"/>
        <v>2475</v>
      </c>
    </row>
    <row r="41" spans="1:26" x14ac:dyDescent="0.3">
      <c r="A41" t="s">
        <v>185</v>
      </c>
      <c r="B41" t="s">
        <v>189</v>
      </c>
      <c r="E41">
        <v>1959</v>
      </c>
      <c r="F41">
        <v>30</v>
      </c>
      <c r="G41">
        <v>35</v>
      </c>
      <c r="H41">
        <v>120</v>
      </c>
      <c r="I41" t="s">
        <v>90</v>
      </c>
      <c r="M41">
        <v>118</v>
      </c>
      <c r="N41">
        <v>16</v>
      </c>
      <c r="O41">
        <v>144</v>
      </c>
      <c r="P41">
        <v>42.5</v>
      </c>
      <c r="Q41">
        <f t="shared" si="0"/>
        <v>6</v>
      </c>
      <c r="R41">
        <f t="shared" si="4"/>
        <v>18750</v>
      </c>
      <c r="S41">
        <f t="shared" si="2"/>
        <v>4</v>
      </c>
      <c r="T41">
        <f t="shared" si="3"/>
        <v>900</v>
      </c>
    </row>
    <row r="42" spans="1:26" x14ac:dyDescent="0.3">
      <c r="A42" t="s">
        <v>186</v>
      </c>
      <c r="B42" t="s">
        <v>189</v>
      </c>
      <c r="E42">
        <v>1976</v>
      </c>
      <c r="F42">
        <v>30</v>
      </c>
      <c r="G42">
        <v>22</v>
      </c>
      <c r="H42">
        <v>120</v>
      </c>
      <c r="I42" t="s">
        <v>90</v>
      </c>
      <c r="M42">
        <v>64</v>
      </c>
      <c r="N42">
        <v>16</v>
      </c>
      <c r="O42">
        <v>192</v>
      </c>
      <c r="P42">
        <v>46</v>
      </c>
      <c r="Q42">
        <f t="shared" si="0"/>
        <v>7</v>
      </c>
      <c r="R42">
        <f t="shared" si="4"/>
        <v>21875</v>
      </c>
      <c r="S42">
        <f t="shared" si="2"/>
        <v>4</v>
      </c>
      <c r="T42">
        <f t="shared" si="3"/>
        <v>900</v>
      </c>
    </row>
    <row r="43" spans="1:26" x14ac:dyDescent="0.3">
      <c r="A43" t="s">
        <v>187</v>
      </c>
      <c r="B43" t="s">
        <v>190</v>
      </c>
      <c r="E43">
        <v>1959</v>
      </c>
      <c r="F43">
        <v>30</v>
      </c>
      <c r="G43">
        <v>35</v>
      </c>
      <c r="H43">
        <v>120</v>
      </c>
      <c r="I43" t="s">
        <v>90</v>
      </c>
      <c r="M43">
        <v>77</v>
      </c>
      <c r="N43">
        <v>16</v>
      </c>
      <c r="O43">
        <v>240</v>
      </c>
      <c r="P43">
        <v>45</v>
      </c>
      <c r="Q43">
        <f t="shared" si="0"/>
        <v>9</v>
      </c>
      <c r="R43">
        <f t="shared" si="4"/>
        <v>28125</v>
      </c>
      <c r="S43">
        <f t="shared" si="2"/>
        <v>6</v>
      </c>
      <c r="T43">
        <f t="shared" si="3"/>
        <v>1350</v>
      </c>
    </row>
    <row r="44" spans="1:26" x14ac:dyDescent="0.3">
      <c r="A44" t="s">
        <v>188</v>
      </c>
      <c r="B44" t="s">
        <v>191</v>
      </c>
      <c r="E44">
        <v>1959</v>
      </c>
      <c r="F44">
        <v>30</v>
      </c>
      <c r="G44">
        <v>35</v>
      </c>
      <c r="H44">
        <v>120</v>
      </c>
      <c r="I44" t="s">
        <v>90</v>
      </c>
      <c r="M44">
        <v>32</v>
      </c>
      <c r="N44">
        <v>16</v>
      </c>
      <c r="O44">
        <v>384</v>
      </c>
      <c r="P44">
        <v>47</v>
      </c>
      <c r="Q44">
        <f t="shared" si="0"/>
        <v>11</v>
      </c>
      <c r="R44">
        <f t="shared" si="4"/>
        <v>34375</v>
      </c>
      <c r="S44">
        <f t="shared" si="2"/>
        <v>9</v>
      </c>
      <c r="T44">
        <f t="shared" si="3"/>
        <v>2025</v>
      </c>
    </row>
    <row r="45" spans="1:26" x14ac:dyDescent="0.3">
      <c r="A45" t="s">
        <v>279</v>
      </c>
      <c r="B45" t="s">
        <v>280</v>
      </c>
      <c r="E45">
        <v>1991</v>
      </c>
      <c r="F45">
        <v>30</v>
      </c>
      <c r="G45">
        <v>30</v>
      </c>
      <c r="H45">
        <v>120</v>
      </c>
      <c r="I45" t="s">
        <v>113</v>
      </c>
      <c r="M45">
        <v>68</v>
      </c>
      <c r="N45">
        <v>12</v>
      </c>
      <c r="O45">
        <v>200</v>
      </c>
      <c r="P45">
        <v>44.2</v>
      </c>
      <c r="Q45">
        <f t="shared" si="0"/>
        <v>7</v>
      </c>
      <c r="R45">
        <f t="shared" si="4"/>
        <v>21875</v>
      </c>
      <c r="S45">
        <f t="shared" si="2"/>
        <v>5</v>
      </c>
      <c r="T45">
        <f t="shared" si="3"/>
        <v>1125</v>
      </c>
    </row>
    <row r="46" spans="1:26" x14ac:dyDescent="0.3">
      <c r="A46" t="s">
        <v>281</v>
      </c>
      <c r="B46" t="s">
        <v>282</v>
      </c>
      <c r="E46">
        <v>2002</v>
      </c>
      <c r="F46">
        <v>30</v>
      </c>
      <c r="G46" t="s">
        <v>283</v>
      </c>
      <c r="H46">
        <v>160</v>
      </c>
      <c r="I46" t="s">
        <v>90</v>
      </c>
      <c r="M46">
        <v>0</v>
      </c>
      <c r="N46">
        <v>16</v>
      </c>
      <c r="O46">
        <v>185</v>
      </c>
      <c r="P46">
        <v>85.8</v>
      </c>
      <c r="Q46">
        <f t="shared" si="0"/>
        <v>5</v>
      </c>
      <c r="R46">
        <f t="shared" si="4"/>
        <v>15625</v>
      </c>
      <c r="S46">
        <f t="shared" si="2"/>
        <v>0</v>
      </c>
      <c r="T46">
        <f t="shared" si="3"/>
        <v>0</v>
      </c>
    </row>
    <row r="47" spans="1:26" x14ac:dyDescent="0.3">
      <c r="A47" t="s">
        <v>292</v>
      </c>
      <c r="B47" t="s">
        <v>293</v>
      </c>
      <c r="E47">
        <v>1959</v>
      </c>
      <c r="F47">
        <v>30</v>
      </c>
      <c r="G47">
        <v>35</v>
      </c>
      <c r="H47">
        <v>120</v>
      </c>
      <c r="I47" t="s">
        <v>113</v>
      </c>
      <c r="M47">
        <v>68</v>
      </c>
      <c r="N47">
        <v>12</v>
      </c>
      <c r="O47">
        <v>200</v>
      </c>
      <c r="P47">
        <v>43</v>
      </c>
      <c r="Q47">
        <f t="shared" si="0"/>
        <v>7</v>
      </c>
      <c r="R47">
        <f t="shared" si="4"/>
        <v>21875</v>
      </c>
      <c r="S47">
        <f t="shared" si="2"/>
        <v>5</v>
      </c>
      <c r="T47">
        <f t="shared" si="3"/>
        <v>1125</v>
      </c>
    </row>
    <row r="48" spans="1:26" x14ac:dyDescent="0.3">
      <c r="A48" t="s">
        <v>296</v>
      </c>
      <c r="B48" t="s">
        <v>297</v>
      </c>
      <c r="D48" t="s">
        <v>296</v>
      </c>
      <c r="E48">
        <v>1993</v>
      </c>
      <c r="F48">
        <v>30</v>
      </c>
      <c r="G48">
        <v>20</v>
      </c>
      <c r="H48">
        <v>140</v>
      </c>
      <c r="I48" t="s">
        <v>298</v>
      </c>
      <c r="M48">
        <v>96</v>
      </c>
      <c r="N48">
        <v>16</v>
      </c>
      <c r="O48">
        <v>240</v>
      </c>
      <c r="P48">
        <v>46.4</v>
      </c>
      <c r="Q48">
        <f t="shared" ref="Q48:Q62" si="29">MEDIAN(0,255,ROUND(P48/20+SQRT(H48)/40+SQRT(M48)/2+(SQRT(O48)-SQRT(185)), 0))</f>
        <v>9</v>
      </c>
      <c r="R48">
        <f t="shared" ref="R48:R62" si="30">Q48*50000/16</f>
        <v>28125</v>
      </c>
      <c r="S48">
        <f t="shared" ref="S48:S62" si="31">MEDIAN(0,255,ROUND(SQRT(H48)/200+SQRT(M48)/2+(SQRT(O48)-SQRT(185)),0))</f>
        <v>7</v>
      </c>
      <c r="T48">
        <f t="shared" ref="T48:T62" si="32">S48*300/16*12</f>
        <v>1575</v>
      </c>
      <c r="Y48" t="s">
        <v>350</v>
      </c>
      <c r="Z48" s="7" t="s">
        <v>318</v>
      </c>
    </row>
    <row r="49" spans="1:26" x14ac:dyDescent="0.3">
      <c r="A49" t="s">
        <v>299</v>
      </c>
      <c r="B49" t="s">
        <v>300</v>
      </c>
      <c r="D49" t="s">
        <v>299</v>
      </c>
      <c r="E49">
        <v>1993</v>
      </c>
      <c r="F49">
        <v>30</v>
      </c>
      <c r="G49">
        <v>20</v>
      </c>
      <c r="H49">
        <v>140</v>
      </c>
      <c r="I49" t="s">
        <v>298</v>
      </c>
      <c r="M49">
        <v>80</v>
      </c>
      <c r="N49">
        <v>16</v>
      </c>
      <c r="O49">
        <v>320</v>
      </c>
      <c r="P49">
        <v>46.9</v>
      </c>
      <c r="Q49">
        <f t="shared" si="29"/>
        <v>11</v>
      </c>
      <c r="R49">
        <f t="shared" si="30"/>
        <v>34375</v>
      </c>
      <c r="S49">
        <f t="shared" si="31"/>
        <v>9</v>
      </c>
      <c r="T49">
        <f t="shared" si="32"/>
        <v>2025</v>
      </c>
      <c r="Y49" t="s">
        <v>350</v>
      </c>
      <c r="Z49" s="8"/>
    </row>
    <row r="50" spans="1:26" x14ac:dyDescent="0.3">
      <c r="A50" t="s">
        <v>301</v>
      </c>
      <c r="B50" t="s">
        <v>302</v>
      </c>
      <c r="D50" t="s">
        <v>301</v>
      </c>
      <c r="E50">
        <v>1993</v>
      </c>
      <c r="F50">
        <v>30</v>
      </c>
      <c r="G50">
        <v>20</v>
      </c>
      <c r="H50">
        <v>140</v>
      </c>
      <c r="I50" t="s">
        <v>298</v>
      </c>
      <c r="M50">
        <v>42</v>
      </c>
      <c r="N50">
        <v>16</v>
      </c>
      <c r="O50">
        <v>400</v>
      </c>
      <c r="P50">
        <v>48</v>
      </c>
      <c r="Q50">
        <f t="shared" si="29"/>
        <v>12</v>
      </c>
      <c r="R50">
        <f t="shared" si="30"/>
        <v>37500</v>
      </c>
      <c r="S50">
        <f t="shared" si="31"/>
        <v>10</v>
      </c>
      <c r="T50">
        <f t="shared" si="32"/>
        <v>2250</v>
      </c>
      <c r="Y50" t="s">
        <v>350</v>
      </c>
      <c r="Z50" s="8"/>
    </row>
    <row r="51" spans="1:26" x14ac:dyDescent="0.3">
      <c r="A51" t="s">
        <v>303</v>
      </c>
      <c r="B51" t="s">
        <v>304</v>
      </c>
      <c r="D51" t="s">
        <v>303</v>
      </c>
      <c r="E51">
        <v>1993</v>
      </c>
      <c r="F51">
        <v>30</v>
      </c>
      <c r="G51">
        <v>20</v>
      </c>
      <c r="H51">
        <v>140</v>
      </c>
      <c r="I51" t="s">
        <v>298</v>
      </c>
      <c r="M51">
        <v>36</v>
      </c>
      <c r="N51">
        <v>16</v>
      </c>
      <c r="O51">
        <v>240</v>
      </c>
      <c r="P51">
        <v>46.3</v>
      </c>
      <c r="Q51">
        <f t="shared" si="29"/>
        <v>8</v>
      </c>
      <c r="R51">
        <f t="shared" si="30"/>
        <v>25000</v>
      </c>
      <c r="S51">
        <f t="shared" si="31"/>
        <v>5</v>
      </c>
      <c r="T51">
        <f t="shared" si="32"/>
        <v>1125</v>
      </c>
      <c r="Y51" t="s">
        <v>350</v>
      </c>
      <c r="Z51" s="8"/>
    </row>
    <row r="52" spans="1:26" x14ac:dyDescent="0.3">
      <c r="A52" t="s">
        <v>305</v>
      </c>
      <c r="B52" t="s">
        <v>306</v>
      </c>
      <c r="D52" t="s">
        <v>305</v>
      </c>
      <c r="E52">
        <v>1993</v>
      </c>
      <c r="F52">
        <v>30</v>
      </c>
      <c r="G52">
        <v>20</v>
      </c>
      <c r="H52">
        <v>140</v>
      </c>
      <c r="I52" t="s">
        <v>298</v>
      </c>
      <c r="M52">
        <v>0</v>
      </c>
      <c r="N52">
        <v>16</v>
      </c>
      <c r="O52">
        <v>200</v>
      </c>
      <c r="P52">
        <v>59</v>
      </c>
      <c r="Q52">
        <f t="shared" si="29"/>
        <v>4</v>
      </c>
      <c r="R52">
        <f t="shared" si="30"/>
        <v>12500</v>
      </c>
      <c r="S52">
        <f t="shared" si="31"/>
        <v>1</v>
      </c>
      <c r="T52">
        <f t="shared" si="32"/>
        <v>225</v>
      </c>
      <c r="Y52" t="s">
        <v>350</v>
      </c>
      <c r="Z52" s="8"/>
    </row>
    <row r="53" spans="1:26" x14ac:dyDescent="0.3">
      <c r="A53" t="s">
        <v>307</v>
      </c>
      <c r="B53" t="s">
        <v>308</v>
      </c>
      <c r="D53" t="s">
        <v>307</v>
      </c>
      <c r="E53">
        <v>1993</v>
      </c>
      <c r="F53">
        <v>30</v>
      </c>
      <c r="G53">
        <v>20</v>
      </c>
      <c r="H53">
        <v>140</v>
      </c>
      <c r="I53" t="s">
        <v>309</v>
      </c>
      <c r="M53">
        <v>71</v>
      </c>
      <c r="N53">
        <v>12</v>
      </c>
      <c r="O53">
        <v>200</v>
      </c>
      <c r="P53">
        <v>42</v>
      </c>
      <c r="Q53">
        <f t="shared" si="29"/>
        <v>7</v>
      </c>
      <c r="R53">
        <f t="shared" si="30"/>
        <v>21875</v>
      </c>
      <c r="S53">
        <f t="shared" si="31"/>
        <v>5</v>
      </c>
      <c r="T53">
        <f t="shared" si="32"/>
        <v>1125</v>
      </c>
      <c r="Y53" t="s">
        <v>350</v>
      </c>
      <c r="Z53" s="8"/>
    </row>
    <row r="54" spans="1:26" x14ac:dyDescent="0.3">
      <c r="A54" t="s">
        <v>310</v>
      </c>
      <c r="B54" t="s">
        <v>311</v>
      </c>
      <c r="D54" t="s">
        <v>310</v>
      </c>
      <c r="E54">
        <v>1993</v>
      </c>
      <c r="F54">
        <v>30</v>
      </c>
      <c r="G54">
        <v>20</v>
      </c>
      <c r="H54">
        <v>140</v>
      </c>
      <c r="I54" t="s">
        <v>298</v>
      </c>
      <c r="M54">
        <v>124</v>
      </c>
      <c r="N54">
        <v>16</v>
      </c>
      <c r="O54">
        <v>240</v>
      </c>
      <c r="P54">
        <v>52.7</v>
      </c>
      <c r="Q54">
        <f t="shared" si="29"/>
        <v>10</v>
      </c>
      <c r="R54">
        <f t="shared" si="30"/>
        <v>31250</v>
      </c>
      <c r="S54">
        <f t="shared" si="31"/>
        <v>8</v>
      </c>
      <c r="T54">
        <f t="shared" si="32"/>
        <v>1800</v>
      </c>
      <c r="Y54" t="s">
        <v>350</v>
      </c>
      <c r="Z54" s="8"/>
    </row>
    <row r="55" spans="1:26" x14ac:dyDescent="0.3">
      <c r="A55" t="s">
        <v>312</v>
      </c>
      <c r="B55" t="s">
        <v>313</v>
      </c>
      <c r="D55" t="s">
        <v>312</v>
      </c>
      <c r="E55">
        <v>1993</v>
      </c>
      <c r="F55">
        <v>30</v>
      </c>
      <c r="G55">
        <v>20</v>
      </c>
      <c r="H55">
        <v>140</v>
      </c>
      <c r="I55" t="s">
        <v>298</v>
      </c>
      <c r="M55">
        <v>108</v>
      </c>
      <c r="N55">
        <v>16</v>
      </c>
      <c r="O55">
        <v>320</v>
      </c>
      <c r="P55">
        <v>53</v>
      </c>
      <c r="Q55">
        <f t="shared" si="29"/>
        <v>12</v>
      </c>
      <c r="R55">
        <f t="shared" si="30"/>
        <v>37500</v>
      </c>
      <c r="S55">
        <f t="shared" si="31"/>
        <v>10</v>
      </c>
      <c r="T55">
        <f t="shared" si="32"/>
        <v>2250</v>
      </c>
      <c r="Y55" t="s">
        <v>350</v>
      </c>
      <c r="Z55" s="8"/>
    </row>
    <row r="56" spans="1:26" x14ac:dyDescent="0.3">
      <c r="A56" t="s">
        <v>314</v>
      </c>
      <c r="B56" t="s">
        <v>315</v>
      </c>
      <c r="D56" t="s">
        <v>314</v>
      </c>
      <c r="E56">
        <v>1993</v>
      </c>
      <c r="F56">
        <v>30</v>
      </c>
      <c r="G56">
        <v>20</v>
      </c>
      <c r="H56">
        <v>140</v>
      </c>
      <c r="I56" t="s">
        <v>298</v>
      </c>
      <c r="M56">
        <v>60</v>
      </c>
      <c r="N56">
        <v>16</v>
      </c>
      <c r="O56">
        <v>240</v>
      </c>
      <c r="P56">
        <v>50.1</v>
      </c>
      <c r="Q56">
        <f t="shared" si="29"/>
        <v>9</v>
      </c>
      <c r="R56">
        <f t="shared" si="30"/>
        <v>28125</v>
      </c>
      <c r="S56">
        <f t="shared" si="31"/>
        <v>6</v>
      </c>
      <c r="T56">
        <f t="shared" si="32"/>
        <v>1350</v>
      </c>
      <c r="Y56" t="s">
        <v>350</v>
      </c>
      <c r="Z56" s="8"/>
    </row>
    <row r="57" spans="1:26" x14ac:dyDescent="0.3">
      <c r="A57" t="s">
        <v>316</v>
      </c>
      <c r="B57" t="s">
        <v>317</v>
      </c>
      <c r="D57" t="s">
        <v>316</v>
      </c>
      <c r="E57">
        <v>1993</v>
      </c>
      <c r="F57">
        <v>30</v>
      </c>
      <c r="G57">
        <v>20</v>
      </c>
      <c r="H57">
        <v>140</v>
      </c>
      <c r="I57" t="s">
        <v>309</v>
      </c>
      <c r="M57">
        <v>92</v>
      </c>
      <c r="N57">
        <v>12</v>
      </c>
      <c r="O57">
        <v>200</v>
      </c>
      <c r="P57">
        <v>49.2</v>
      </c>
      <c r="Q57">
        <f t="shared" si="29"/>
        <v>8</v>
      </c>
      <c r="R57">
        <f t="shared" si="30"/>
        <v>25000</v>
      </c>
      <c r="S57">
        <f t="shared" si="31"/>
        <v>5</v>
      </c>
      <c r="T57">
        <f t="shared" si="32"/>
        <v>1125</v>
      </c>
      <c r="Y57" t="s">
        <v>350</v>
      </c>
      <c r="Z57" s="8"/>
    </row>
    <row r="58" spans="1:26" x14ac:dyDescent="0.3">
      <c r="A58" t="s">
        <v>345</v>
      </c>
      <c r="B58" t="s">
        <v>347</v>
      </c>
      <c r="E58">
        <v>2014</v>
      </c>
      <c r="F58">
        <v>30</v>
      </c>
      <c r="G58" t="s">
        <v>91</v>
      </c>
      <c r="H58">
        <v>140</v>
      </c>
      <c r="I58" t="s">
        <v>90</v>
      </c>
      <c r="M58">
        <v>80</v>
      </c>
      <c r="N58">
        <v>16</v>
      </c>
      <c r="O58">
        <v>360</v>
      </c>
      <c r="P58">
        <v>53.6</v>
      </c>
      <c r="Q58">
        <f t="shared" si="29"/>
        <v>13</v>
      </c>
      <c r="R58">
        <f t="shared" si="30"/>
        <v>40625</v>
      </c>
      <c r="S58">
        <f t="shared" si="31"/>
        <v>10</v>
      </c>
      <c r="T58">
        <f t="shared" si="32"/>
        <v>2250</v>
      </c>
      <c r="Y58" t="s">
        <v>350</v>
      </c>
      <c r="Z58" t="s">
        <v>349</v>
      </c>
    </row>
    <row r="59" spans="1:26" x14ac:dyDescent="0.3">
      <c r="A59" t="s">
        <v>346</v>
      </c>
      <c r="B59" t="s">
        <v>348</v>
      </c>
      <c r="E59">
        <v>2014</v>
      </c>
      <c r="F59">
        <v>30</v>
      </c>
      <c r="G59" t="s">
        <v>91</v>
      </c>
      <c r="H59">
        <v>140</v>
      </c>
      <c r="I59" t="s">
        <v>90</v>
      </c>
      <c r="M59">
        <v>50</v>
      </c>
      <c r="N59">
        <v>16</v>
      </c>
      <c r="O59">
        <v>480</v>
      </c>
      <c r="P59">
        <v>56</v>
      </c>
      <c r="Q59">
        <f t="shared" si="29"/>
        <v>15</v>
      </c>
      <c r="R59">
        <f t="shared" si="30"/>
        <v>46875</v>
      </c>
      <c r="S59">
        <f t="shared" si="31"/>
        <v>12</v>
      </c>
      <c r="T59">
        <f t="shared" si="32"/>
        <v>2700</v>
      </c>
      <c r="Y59" t="s">
        <v>350</v>
      </c>
      <c r="Z59" t="s">
        <v>349</v>
      </c>
    </row>
    <row r="60" spans="1:26" x14ac:dyDescent="0.3">
      <c r="A60" t="s">
        <v>370</v>
      </c>
      <c r="B60" t="s">
        <v>372</v>
      </c>
      <c r="E60">
        <v>1997</v>
      </c>
      <c r="F60">
        <v>30</v>
      </c>
      <c r="G60" t="s">
        <v>91</v>
      </c>
      <c r="H60">
        <v>160</v>
      </c>
      <c r="I60" t="s">
        <v>90</v>
      </c>
      <c r="M60">
        <v>16</v>
      </c>
      <c r="N60">
        <v>16</v>
      </c>
      <c r="O60">
        <v>640</v>
      </c>
      <c r="P60">
        <v>50</v>
      </c>
      <c r="Q60">
        <f t="shared" si="29"/>
        <v>17</v>
      </c>
      <c r="R60">
        <f t="shared" si="30"/>
        <v>53125</v>
      </c>
      <c r="S60">
        <f t="shared" si="31"/>
        <v>14</v>
      </c>
      <c r="T60">
        <f t="shared" si="32"/>
        <v>3150</v>
      </c>
      <c r="Y60" t="s">
        <v>343</v>
      </c>
      <c r="Z60" t="s">
        <v>374</v>
      </c>
    </row>
    <row r="61" spans="1:26" x14ac:dyDescent="0.3">
      <c r="A61" t="s">
        <v>371</v>
      </c>
      <c r="B61" t="s">
        <v>373</v>
      </c>
      <c r="E61">
        <v>2007.5</v>
      </c>
      <c r="F61">
        <v>30</v>
      </c>
      <c r="G61" t="s">
        <v>91</v>
      </c>
      <c r="H61">
        <v>160</v>
      </c>
      <c r="I61" t="s">
        <v>90</v>
      </c>
      <c r="M61">
        <v>16</v>
      </c>
      <c r="N61">
        <v>16</v>
      </c>
      <c r="O61">
        <v>640</v>
      </c>
      <c r="P61">
        <v>54</v>
      </c>
      <c r="Q61">
        <f t="shared" si="29"/>
        <v>17</v>
      </c>
      <c r="R61">
        <f t="shared" si="30"/>
        <v>53125</v>
      </c>
      <c r="S61">
        <f t="shared" si="31"/>
        <v>14</v>
      </c>
      <c r="T61">
        <f t="shared" si="32"/>
        <v>3150</v>
      </c>
      <c r="Y61" t="s">
        <v>343</v>
      </c>
      <c r="Z61" t="s">
        <v>374</v>
      </c>
    </row>
    <row r="62" spans="1:26" x14ac:dyDescent="0.3">
      <c r="A62" t="s">
        <v>375</v>
      </c>
      <c r="B62" t="s">
        <v>376</v>
      </c>
      <c r="E62">
        <v>1959</v>
      </c>
      <c r="F62">
        <v>30</v>
      </c>
      <c r="G62">
        <v>35</v>
      </c>
      <c r="H62">
        <v>120</v>
      </c>
      <c r="I62" t="s">
        <v>377</v>
      </c>
      <c r="M62">
        <v>68</v>
      </c>
      <c r="N62">
        <v>12</v>
      </c>
      <c r="O62">
        <v>200</v>
      </c>
      <c r="P62">
        <v>43</v>
      </c>
      <c r="Q62">
        <f t="shared" si="29"/>
        <v>7</v>
      </c>
      <c r="R62">
        <f t="shared" si="30"/>
        <v>21875</v>
      </c>
      <c r="S62">
        <f t="shared" si="31"/>
        <v>5</v>
      </c>
      <c r="T62">
        <f t="shared" si="32"/>
        <v>1125</v>
      </c>
      <c r="Y62" t="s">
        <v>343</v>
      </c>
      <c r="Z62" t="s">
        <v>374</v>
      </c>
    </row>
    <row r="63" spans="1:26" x14ac:dyDescent="0.3">
      <c r="A63" t="s">
        <v>379</v>
      </c>
      <c r="B63" t="s">
        <v>378</v>
      </c>
      <c r="E63">
        <v>1985</v>
      </c>
      <c r="F63">
        <v>30</v>
      </c>
      <c r="G63">
        <v>35</v>
      </c>
      <c r="H63">
        <v>100</v>
      </c>
      <c r="I63" t="s">
        <v>90</v>
      </c>
      <c r="M63">
        <v>118</v>
      </c>
      <c r="N63">
        <v>16</v>
      </c>
      <c r="O63">
        <v>200</v>
      </c>
      <c r="P63">
        <v>42.5</v>
      </c>
      <c r="Q63">
        <f t="shared" ref="Q63:Q69" si="33">MEDIAN(0,255,ROUND(P63/20+SQRT(H63)/40+SQRT(M63)/2+(SQRT(O63)-SQRT(185)), 0))</f>
        <v>8</v>
      </c>
      <c r="R63">
        <f t="shared" ref="R63:R69" si="34">Q63*50000/16</f>
        <v>25000</v>
      </c>
      <c r="S63">
        <f t="shared" ref="S63:S69" si="35">MEDIAN(0,255,ROUND(SQRT(H63)/200+SQRT(M63)/2+(SQRT(O63)-SQRT(185)),0))</f>
        <v>6</v>
      </c>
      <c r="T63">
        <f t="shared" ref="T63:T69" si="36">S63*300/16*12</f>
        <v>1350</v>
      </c>
      <c r="Y63" t="s">
        <v>343</v>
      </c>
      <c r="Z63" t="s">
        <v>374</v>
      </c>
    </row>
    <row r="64" spans="1:26" x14ac:dyDescent="0.3">
      <c r="A64" t="s">
        <v>380</v>
      </c>
      <c r="B64" t="s">
        <v>381</v>
      </c>
      <c r="E64">
        <v>1985</v>
      </c>
      <c r="F64">
        <v>30</v>
      </c>
      <c r="G64">
        <v>35</v>
      </c>
      <c r="H64">
        <v>100</v>
      </c>
      <c r="I64" t="s">
        <v>90</v>
      </c>
      <c r="M64">
        <v>64</v>
      </c>
      <c r="N64">
        <v>16</v>
      </c>
      <c r="O64">
        <v>240</v>
      </c>
      <c r="P64">
        <v>46</v>
      </c>
      <c r="Q64">
        <f t="shared" si="33"/>
        <v>8</v>
      </c>
      <c r="R64">
        <f t="shared" si="34"/>
        <v>25000</v>
      </c>
      <c r="S64">
        <f t="shared" si="35"/>
        <v>6</v>
      </c>
      <c r="T64">
        <f t="shared" si="36"/>
        <v>1350</v>
      </c>
      <c r="Y64" t="s">
        <v>343</v>
      </c>
      <c r="Z64" t="s">
        <v>374</v>
      </c>
    </row>
    <row r="65" spans="1:26" x14ac:dyDescent="0.3">
      <c r="A65" t="s">
        <v>382</v>
      </c>
      <c r="B65" t="s">
        <v>383</v>
      </c>
      <c r="E65">
        <v>1985</v>
      </c>
      <c r="F65">
        <v>30</v>
      </c>
      <c r="G65">
        <v>35</v>
      </c>
      <c r="H65">
        <v>100</v>
      </c>
      <c r="I65" t="s">
        <v>90</v>
      </c>
      <c r="M65">
        <v>60</v>
      </c>
      <c r="N65">
        <v>16</v>
      </c>
      <c r="O65">
        <v>360</v>
      </c>
      <c r="P65">
        <v>45</v>
      </c>
      <c r="Q65">
        <f t="shared" si="33"/>
        <v>12</v>
      </c>
      <c r="R65">
        <f t="shared" si="34"/>
        <v>37500</v>
      </c>
      <c r="S65">
        <f t="shared" si="35"/>
        <v>9</v>
      </c>
      <c r="T65">
        <f t="shared" si="36"/>
        <v>2025</v>
      </c>
      <c r="Y65" t="s">
        <v>343</v>
      </c>
      <c r="Z65" t="s">
        <v>374</v>
      </c>
    </row>
    <row r="66" spans="1:26" x14ac:dyDescent="0.3">
      <c r="A66" t="s">
        <v>384</v>
      </c>
      <c r="B66" t="s">
        <v>385</v>
      </c>
      <c r="E66">
        <v>1985</v>
      </c>
      <c r="F66">
        <v>30</v>
      </c>
      <c r="G66">
        <v>35</v>
      </c>
      <c r="H66">
        <v>100</v>
      </c>
      <c r="I66" t="s">
        <v>90</v>
      </c>
      <c r="M66">
        <v>32</v>
      </c>
      <c r="N66">
        <v>16</v>
      </c>
      <c r="O66">
        <v>480</v>
      </c>
      <c r="P66">
        <v>47</v>
      </c>
      <c r="Q66">
        <f t="shared" si="33"/>
        <v>14</v>
      </c>
      <c r="R66">
        <f t="shared" si="34"/>
        <v>43750</v>
      </c>
      <c r="S66">
        <f t="shared" si="35"/>
        <v>11</v>
      </c>
      <c r="T66">
        <f t="shared" si="36"/>
        <v>2475</v>
      </c>
      <c r="Y66" t="s">
        <v>343</v>
      </c>
      <c r="Z66" t="s">
        <v>374</v>
      </c>
    </row>
    <row r="67" spans="1:26" x14ac:dyDescent="0.3">
      <c r="A67" t="s">
        <v>388</v>
      </c>
      <c r="B67" t="s">
        <v>389</v>
      </c>
      <c r="E67">
        <v>1985</v>
      </c>
      <c r="F67">
        <v>30</v>
      </c>
      <c r="G67">
        <v>35</v>
      </c>
      <c r="H67">
        <v>100</v>
      </c>
      <c r="I67" t="s">
        <v>90</v>
      </c>
      <c r="M67">
        <v>48</v>
      </c>
      <c r="N67">
        <v>8</v>
      </c>
      <c r="O67">
        <v>200</v>
      </c>
      <c r="P67">
        <v>45</v>
      </c>
      <c r="Q67">
        <f t="shared" si="33"/>
        <v>7</v>
      </c>
      <c r="R67">
        <f t="shared" si="34"/>
        <v>21875</v>
      </c>
      <c r="S67">
        <f t="shared" si="35"/>
        <v>4</v>
      </c>
      <c r="T67">
        <f t="shared" si="36"/>
        <v>900</v>
      </c>
      <c r="Y67" t="s">
        <v>343</v>
      </c>
      <c r="Z67" t="s">
        <v>374</v>
      </c>
    </row>
    <row r="68" spans="1:26" x14ac:dyDescent="0.3">
      <c r="A68" t="s">
        <v>391</v>
      </c>
      <c r="B68" t="s">
        <v>390</v>
      </c>
      <c r="E68">
        <v>1963</v>
      </c>
      <c r="F68">
        <v>30</v>
      </c>
      <c r="G68">
        <v>35</v>
      </c>
      <c r="H68">
        <v>120</v>
      </c>
      <c r="I68" t="s">
        <v>90</v>
      </c>
      <c r="M68">
        <v>48</v>
      </c>
      <c r="N68">
        <v>8</v>
      </c>
      <c r="O68">
        <v>144</v>
      </c>
      <c r="P68">
        <v>45</v>
      </c>
      <c r="Q68">
        <f t="shared" si="33"/>
        <v>4</v>
      </c>
      <c r="R68">
        <f t="shared" si="34"/>
        <v>12500</v>
      </c>
      <c r="S68">
        <f t="shared" si="35"/>
        <v>2</v>
      </c>
      <c r="T68">
        <f t="shared" si="36"/>
        <v>450</v>
      </c>
      <c r="Y68" t="s">
        <v>343</v>
      </c>
      <c r="Z68" t="s">
        <v>374</v>
      </c>
    </row>
    <row r="69" spans="1:26" x14ac:dyDescent="0.3">
      <c r="A69" t="s">
        <v>386</v>
      </c>
      <c r="B69" t="s">
        <v>387</v>
      </c>
      <c r="E69">
        <v>1985</v>
      </c>
      <c r="F69">
        <v>30</v>
      </c>
      <c r="G69">
        <v>35</v>
      </c>
      <c r="H69">
        <v>120</v>
      </c>
      <c r="I69" t="s">
        <v>90</v>
      </c>
      <c r="M69">
        <v>0</v>
      </c>
      <c r="N69">
        <v>16</v>
      </c>
      <c r="O69">
        <v>185</v>
      </c>
      <c r="P69">
        <v>60</v>
      </c>
      <c r="Q69">
        <f t="shared" si="33"/>
        <v>3</v>
      </c>
      <c r="R69">
        <f t="shared" si="34"/>
        <v>9375</v>
      </c>
      <c r="S69">
        <f t="shared" si="35"/>
        <v>0</v>
      </c>
      <c r="T69">
        <f t="shared" si="36"/>
        <v>0</v>
      </c>
      <c r="Y69" t="s">
        <v>343</v>
      </c>
      <c r="Z69" t="s">
        <v>343</v>
      </c>
    </row>
  </sheetData>
  <mergeCells count="1">
    <mergeCell ref="Z48:Z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Loco</vt:lpstr>
      <vt:lpstr>MU</vt:lpstr>
      <vt:lpstr>Wagons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 A</cp:lastModifiedBy>
  <dcterms:created xsi:type="dcterms:W3CDTF">2015-06-05T18:17:20Z</dcterms:created>
  <dcterms:modified xsi:type="dcterms:W3CDTF">2024-03-18T06:20:38Z</dcterms:modified>
</cp:coreProperties>
</file>