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4B6E6E9E-DE10-49C5-BBD2-DD8A03FCC19A}" xr6:coauthVersionLast="47" xr6:coauthVersionMax="47" xr10:uidLastSave="{00000000-0000-0000-0000-000000000000}"/>
  <bookViews>
    <workbookView minimized="1" xWindow="10" yWindow="3860" windowWidth="23090" windowHeight="13980" firstSheet="3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2" i="3" l="1"/>
  <c r="Q83" i="3"/>
  <c r="R83" i="3" s="1"/>
  <c r="Q84" i="3"/>
  <c r="T82" i="3"/>
  <c r="S83" i="3"/>
  <c r="S84" i="3"/>
  <c r="S81" i="3"/>
  <c r="T83" i="3"/>
  <c r="Q81" i="3"/>
  <c r="U40" i="4"/>
  <c r="W40" i="4"/>
  <c r="U39" i="4"/>
  <c r="W39" i="4"/>
  <c r="U38" i="4"/>
  <c r="W38" i="4"/>
  <c r="U37" i="4"/>
  <c r="W37" i="4"/>
  <c r="U36" i="4"/>
  <c r="W36" i="4"/>
  <c r="U35" i="4"/>
  <c r="U34" i="4"/>
  <c r="W35" i="4"/>
  <c r="W34" i="4"/>
  <c r="U32" i="4"/>
  <c r="W32" i="4"/>
  <c r="U33" i="4"/>
  <c r="W33" i="4"/>
  <c r="U31" i="4"/>
  <c r="W31" i="4"/>
  <c r="U30" i="4"/>
  <c r="W30" i="4"/>
  <c r="Q74" i="1"/>
  <c r="T74" i="1"/>
  <c r="U74" i="1" s="1"/>
  <c r="M74" i="1"/>
  <c r="N74" i="1"/>
  <c r="R74" i="1" s="1"/>
  <c r="S74" i="1" s="1"/>
  <c r="W310" i="2"/>
  <c r="W311" i="2"/>
  <c r="W309" i="2"/>
  <c r="X309" i="2"/>
  <c r="Y309" i="2" s="1"/>
  <c r="Z309" i="2"/>
  <c r="AA309" i="2" s="1"/>
  <c r="K309" i="2"/>
  <c r="K310" i="2"/>
  <c r="K311" i="2"/>
  <c r="L309" i="2"/>
  <c r="L310" i="2"/>
  <c r="Z310" i="2" s="1"/>
  <c r="AA310" i="2" s="1"/>
  <c r="L311" i="2"/>
  <c r="Z311" i="2" s="1"/>
  <c r="AA311" i="2" s="1"/>
  <c r="Z308" i="2"/>
  <c r="AA308" i="2" s="1"/>
  <c r="X308" i="2"/>
  <c r="Y308" i="2" s="1"/>
  <c r="W308" i="2"/>
  <c r="K308" i="2"/>
  <c r="L308" i="2"/>
  <c r="Z307" i="2"/>
  <c r="AA307" i="2" s="1"/>
  <c r="X307" i="2"/>
  <c r="Y307" i="2" s="1"/>
  <c r="W306" i="2"/>
  <c r="W307" i="2"/>
  <c r="X306" i="2"/>
  <c r="Y306" i="2" s="1"/>
  <c r="K306" i="2"/>
  <c r="K307" i="2"/>
  <c r="L306" i="2"/>
  <c r="Z306" i="2" s="1"/>
  <c r="AA306" i="2" s="1"/>
  <c r="L307" i="2"/>
  <c r="X305" i="2"/>
  <c r="Y305" i="2" s="1"/>
  <c r="W305" i="2"/>
  <c r="Z305" i="2"/>
  <c r="AA305" i="2" s="1"/>
  <c r="K305" i="2"/>
  <c r="L305" i="2"/>
  <c r="U72" i="1"/>
  <c r="T72" i="1"/>
  <c r="S72" i="1"/>
  <c r="R71" i="1"/>
  <c r="S71" i="1" s="1"/>
  <c r="R72" i="1"/>
  <c r="R73" i="1"/>
  <c r="S73" i="1" s="1"/>
  <c r="Q73" i="1"/>
  <c r="Q72" i="1"/>
  <c r="N72" i="1"/>
  <c r="N73" i="1"/>
  <c r="T73" i="1" s="1"/>
  <c r="U73" i="1" s="1"/>
  <c r="M72" i="1"/>
  <c r="M73" i="1"/>
  <c r="V70" i="1"/>
  <c r="R70" i="1"/>
  <c r="S70" i="1" s="1"/>
  <c r="Q70" i="1"/>
  <c r="Q71" i="1"/>
  <c r="N71" i="1"/>
  <c r="M71" i="1"/>
  <c r="N70" i="1"/>
  <c r="T70" i="1" s="1"/>
  <c r="U70" i="1" s="1"/>
  <c r="M70" i="1"/>
  <c r="N69" i="1"/>
  <c r="T69" i="1" s="1"/>
  <c r="U69" i="1" s="1"/>
  <c r="N68" i="1"/>
  <c r="T68" i="1" s="1"/>
  <c r="U68" i="1" s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203" i="2"/>
  <c r="K134" i="2"/>
  <c r="K135" i="2"/>
  <c r="K136" i="2"/>
  <c r="K137" i="2"/>
  <c r="K138" i="2"/>
  <c r="K139" i="2"/>
  <c r="U29" i="4"/>
  <c r="W29" i="4"/>
  <c r="AC69" i="1"/>
  <c r="V69" i="1"/>
  <c r="Q69" i="1"/>
  <c r="V68" i="1"/>
  <c r="AC68" i="1"/>
  <c r="Q68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T81" i="3"/>
  <c r="R81" i="3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Q75" i="3"/>
  <c r="R75" i="3" s="1"/>
  <c r="S75" i="3"/>
  <c r="T75" i="3" s="1"/>
  <c r="W137" i="2"/>
  <c r="W136" i="2"/>
  <c r="W13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2" i="1"/>
  <c r="U52" i="1" s="1"/>
  <c r="R52" i="1"/>
  <c r="S52" i="1" s="1"/>
  <c r="T51" i="1"/>
  <c r="U51" i="1" s="1"/>
  <c r="R51" i="1"/>
  <c r="S51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0" i="1"/>
  <c r="U50" i="1" s="1"/>
  <c r="R50" i="1"/>
  <c r="S50" i="1" s="1"/>
  <c r="X311" i="2" l="1"/>
  <c r="Y311" i="2" s="1"/>
  <c r="X310" i="2"/>
  <c r="Y310" i="2" s="1"/>
  <c r="R69" i="1"/>
  <c r="S69" i="1" s="1"/>
  <c r="X284" i="2"/>
  <c r="Y284" i="2" s="1"/>
  <c r="Z300" i="2"/>
  <c r="AA301" i="2"/>
  <c r="AA302" i="2"/>
  <c r="R68" i="1"/>
  <c r="S68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 s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79" i="2"/>
  <c r="W278" i="2"/>
  <c r="W277" i="2"/>
  <c r="W276" i="2"/>
  <c r="W275" i="2"/>
  <c r="W268" i="2"/>
  <c r="W273" i="2"/>
  <c r="W272" i="2"/>
  <c r="W271" i="2"/>
  <c r="W270" i="2"/>
  <c r="W269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<sst xmlns="http://schemas.openxmlformats.org/spreadsheetml/2006/main" count="1916" uniqueCount="553">
  <si>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</si>
  <si>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</si>
  <si>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</si>
  <si>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</si>
  <si>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</si>
  <si>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</si>
  <si>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</si>
  <si>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</si>
  <si>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</si>
  <si>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</si>
  <si>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</si>
  <si>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</si>
  <si>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</si>
  <si>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</si>
  <si>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</si>
  <si>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</si>
  <si>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</si>
  <si>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</si>
  <si>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</si>
  <si>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</si>
  <si>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</si>
  <si>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</si>
  <si>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</si>
  <si>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</si>
  <si>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</si>
  <si>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</si>
  <si>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</si>
  <si>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</si>
  <si>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</si>
  <si>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</si>
  <si>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</si>
  <si>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</si>
  <si>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</si>
  <si>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</si>
  <si>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</si>
  <si>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</si>
  <si>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</si>
  <si>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</si>
  <si>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</si>
  <si>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</si>
  <si>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</si>
  <si>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</si>
  <si>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</si>
  <si>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</si>
  <si>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</si>
  <si>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</si>
  <si>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</si>
  <si>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</si>
  <si>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</si>
  <si>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</si>
  <si>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</si>
  <si>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</si>
  <si>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</si>
  <si>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</si>
  <si>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</si>
  <si>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</si>
  <si>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</si>
  <si>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</si>
  <si>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</si>
  <si>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</si>
  <si>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</si>
  <si>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</si>
  <si>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</si>
  <si>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</si>
  <si>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</si>
  <si>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</si>
  <si>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</si>
  <si>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</si>
  <si>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</si>
  <si>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</si>
  <si>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</si>
  <si>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</si>
  <si>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</si>
  <si>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</si>
  <si>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</si>
  <si>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</si>
  <si>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</si>
  <si>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</si>
  <si>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</si>
  <si>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</si>
  <si>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</si>
  <si>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</si>
  <si>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</si>
  <si>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</si>
  <si>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</si>
  <si>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</si>
  <si>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</si>
  <si>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</si>
  <si>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</si>
  <si>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</si>
  <si>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</si>
  <si>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</si>
  <si>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</si>
  <si>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</si>
  <si>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</si>
  <si>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</si>
  <si>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</si>
  <si>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</si>
  <si>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</si>
  <si>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</si>
  <si>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</si>
  <si>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</si>
  <si>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</si>
  <si>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</si>
  <si>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</si>
  <si>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</si>
  <si>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</si>
  <si>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</si>
  <si>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</si>
  <si>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</si>
  <si>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</si>
  <si>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</si>
  <si>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</si>
  <si>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</si>
  <si>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</si>
  <si>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</si>
  <si>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</si>
  <si>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</si>
  <si>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</si>
  <si>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</si>
  <si>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</si>
  <si>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</si>
  <si>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</si>
  <si>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</si>
  <si>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</si>
  <si>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</si>
  <si>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</si>
  <si>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</si>
  <si>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</si>
  <si>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</si>
  <si>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</si>
  <si>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</si>
  <si>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</si>
  <si>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</si>
  <si>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</si>
  <si>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</si>
  <si>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</si>
  <si>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</si>
  <si>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</si>
  <si>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</si>
  <si>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</si>
  <si>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</si>
  <si>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</si>
  <si>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</si>
  <si>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</si>
  <si>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</si>
  <si>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</si>
  <si>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</si>
  <si>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</si>
  <si>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</si>
  <si>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</si>
  <si>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</si>
  <si>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</si>
  <si>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</si>
  <si>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</si>
  <si>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</si>
  <si>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</si>
  <si>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</si>
  <si>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</si>
  <si>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</si>
  <si>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</si>
  <si>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</si>
  <si>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</si>
  <si>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</si>
  <si>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</si>
  <si>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</si>
  <si>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</si>
  <si>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</si>
  <si>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</si>
  <si>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</si>
  <si>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</si>
  <si>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</si>
  <si>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</si>
  <si>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</si>
  <si>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</si>
  <si>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</si>
  <si>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</si>
  <si>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</si>
  <si>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</si>
  <si>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</si>
  <si>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</si>
  <si>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</si>
  <si>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</si>
  <si>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</si>
  <si>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</si>
  <si>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</si>
  <si>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</si>
  <si>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</si>
  <si>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</si>
  <si>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</si>
  <si>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</si>
  <si>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</si>
  <si>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</si>
  <si>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</si>
  <si>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</si>
  <si>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</si>
  <si>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</si>
  <si>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</si>
  <si>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</si>
  <si>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</si>
  <si>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</si>
  <si>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</si>
  <si>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</si>
  <si>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</si>
  <si>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</si>
  <si>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</si>
  <si>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</si>
  <si>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</si>
  <si>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</si>
  <si>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</si>
  <si>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</si>
  <si>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</si>
  <si>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</si>
  <si>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</si>
  <si>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</si>
  <si>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</si>
  <si>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</si>
  <si>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</si>
  <si>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</si>
  <si>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</si>
  <si>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</si>
  <si>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</si>
  <si>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</si>
  <si>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</si>
  <si>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</si>
  <si>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</si>
  <si>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</si>
  <si>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</si>
  <si>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</si>
  <si>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</si>
  <si>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</si>
  <si>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</si>
  <si>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</si>
  <si>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</si>
  <si>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</si>
  <si>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</si>
  <si>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</si>
  <si>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</si>
  <si>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</si>
  <si>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</si>
  <si>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</si>
  <si>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</si>
  <si>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</si>
  <si>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</si>
  <si>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</si>
  <si>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</si>
  <si>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</si>
  <si>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</si>
  <si>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</si>
  <si>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</si>
  <si>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</si>
  <si>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</si>
  <si>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</si>
  <si>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</si>
  <si>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</si>
  <si>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</si>
  <si>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</si>
  <si>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</si>
  <si>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</si>
  <si>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</si>
  <si>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</si>
  <si>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</si>
  <si>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</si>
  <si>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</si>
  <si>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</si>
  <si>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</si>
  <si>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</si>
  <si>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</si>
  <si>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</si>
  <si>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</si>
  <si>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</si>
  <si>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</si>
  <si>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</si>
  <si>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</si>
  <si>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</si>
  <si>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</si>
  <si>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</si>
  <si>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</si>
  <si>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</si>
  <si>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</si>
  <si>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</si>
  <si>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</si>
  <si>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</si>
  <si>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</si>
  <si>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</si>
  <si>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</si>
  <si>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</si>
  <si>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</si>
  <si>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</si>
  <si>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</si>
  <si>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</si>
  <si>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</si>
  <si>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</si>
  <si>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</si>
  <si>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</si>
  <si>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</si>
  <si>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</si>
  <si>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</si>
  <si>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</si>
  <si>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</si>
  <si>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</si>
  <si>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</si>
  <si>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</si>
  <si>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</si>
  <si>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</si>
  <si>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</si>
  <si>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</si>
  <si>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</si>
  <si>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</si>
  <si>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</si>
  <si>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</si>
  <si>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</si>
  <si>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</si>
  <si>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</si>
  <si>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</si>
  <si>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</si>
  <si>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</si>
  <si>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</si>
  <si>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</si>
  <si>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</si>
  <si>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</si>
  <si>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</si>
  <si>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</si>
  <si>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</si>
  <si>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</si>
  <si>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</si>
  <si>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</si>
  <si>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</si>
  <si>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</si>
  <si>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</si>
  <si>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</si>
  <si>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</si>
  <si>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</si>
  <si>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</si>
  <si>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</si>
  <si>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</si>
  <si>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</si>
  <si>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</si>
  <si>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</si>
  <si>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</si>
  <si>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</si>
  <si>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</si>
  <si>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</si>
  <si>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</si>
  <si>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</si>
  <si>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</si>
  <si>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</si>
  <si>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</si>
  <si>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</si>
  <si>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</si>
  <si>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</si>
  <si>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</si>
  <si>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</si>
  <si>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</si>
  <si>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</si>
  <si>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</si>
  <si>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</si>
  <si>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</si>
  <si>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</si>
  <si>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</si>
  <si>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</si>
  <si>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</si>
  <si>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</si>
  <si>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</si>
  <si>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</si>
  <si>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</si>
  <si>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</si>
  <si>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</si>
  <si>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</si>
  <si>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</si>
  <si>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</si>
  <si>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</si>
  <si>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</si>
  <si>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</si>
  <si>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</si>
  <si>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</si>
  <si>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</si>
  <si>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</si>
  <si>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</si>
  <si>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</si>
  <si>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</si>
  <si>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</si>
  <si>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</si>
  <si>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</si>
  <si>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</si>
  <si>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</si>
  <si>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</si>
  <si>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</si>
  <si>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</si>
  <si>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</si>
  <si>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</si>
  <si>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</si>
  <si>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</si>
  <si>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</si>
  <si>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</si>
  <si>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</si>
  <si>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</si>
  <si>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</si>
  <si>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</si>
  <si>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</si>
  <si>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</si>
  <si>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</si>
  <si>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</si>
  <si>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</si>
  <si>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</si>
  <si>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</si>
  <si>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</si>
  <si>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</si>
  <si>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</si>
  <si>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</si>
  <si>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</si>
  <si>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</si>
  <si>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</si>
  <si>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</si>
  <si>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</si>
  <si>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</si>
  <si>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</si>
  <si>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</si>
  <si>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</si>
  <si>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</si>
  <si>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</si>
  <si>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</si>
  <si>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</si>
  <si>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</si>
  <si>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</si>
  <si>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</si>
  <si>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</si>
  <si>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</si>
  <si>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</si>
  <si>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</si>
  <si>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</si>
  <si>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</si>
  <si>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</si>
  <si>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</si>
  <si>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</si>
  <si>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</si>
  <si>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</si>
  <si>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</si>
  <si>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</si>
  <si>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</si>
  <si>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</si>
  <si>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</si>
  <si>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</si>
  <si>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</si>
  <si>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</si>
  <si>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</si>
  <si>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</si>
  <si>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</si>
  <si>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</si>
  <si>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</si>
  <si>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</si>
  <si>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</si>
  <si>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</si>
  <si>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</si>
  <si>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</si>
  <si>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</si>
  <si>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</si>
  <si>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</si>
  <si>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</si>
  <si>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</si>
  <si>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</si>
  <si>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</si>
  <si>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</si>
  <si>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</si>
  <si>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</si>
  <si>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</si>
  <si>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</si>
  <si>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</si>
  <si>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</si>
  <si>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</si>
  <si>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</si>
  <si>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</si>
  <si>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</si>
  <si>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</si>
  <si>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</si>
  <si>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</si>
  <si>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</si>
  <si>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</si>
  <si>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</si>
  <si>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</si>
  <si>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</si>
  <si>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</si>
  <si>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</si>
  <si>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</si>
  <si>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</si>
  <si>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</si>
  <si>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</si>
  <si>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</si>
  <si>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</si>
  <si>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</si>
  <si>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</si>
  <si>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</si>
  <si>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</si>
  <si>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</si>
  <si>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</si>
  <si>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</si>
  <si>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</si>
  <si>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</si>
  <si>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</si>
  <si>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</si>
  <si>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</si>
  <si>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</si>
  <si>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</si>
  <si>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</si>
  <si>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</si>
  <si>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</si>
  <si>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</si>
  <si>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</si>
  <si>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</si>
  <si>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</si>
  <si>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</si>
  <si>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</si>
  <si>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</si>
  <si>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</si>
  <si>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</si>
  <si>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</si>
  <si>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</si>
  <si>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</si>
  <si>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</si>
  <si>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</si>
  <si>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</si>
  <si>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</si>
  <si>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</si>
  <si>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</si>
  <si>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</si>
  <si>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</si>
  <si>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</si>
  <si>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</si>
  <si>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</si>
  <si>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</si>
  <si>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</si>
  <si>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</si>
  <si>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</si>
  <si>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</si>
  <si>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</si>
  <si>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</si>
  <si>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</si>
  <si>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</si>
  <si>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</si>
  <si>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</si>
  <si>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</si>
  <si>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</si>
  <si>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</si>
  <si>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</si>
  <si>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</si>
  <si>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</si>
  <si>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</si>
  <si>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</si>
  <si>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</si>
  <si>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</si>
  <si>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</si>
  <si>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8+6</t>
    <phoneticPr fontId="2" type="noConversion"/>
  </si>
  <si>
    <t>RZT25G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</si>
</sst>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workbookViewId="0">
      <pane ySplit="1" topLeftCell="A47" activePane="bottomLeft" state="frozen"/>
      <selection pane="bottomLeft" activeCell="A75" sqref="A75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519</v>
      </c>
      <c r="M1" t="s">
        <v>523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419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419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419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419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419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340</v>
      </c>
    </row>
    <row r="21" spans="1:31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319</v>
      </c>
    </row>
    <row r="22" spans="1:31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319</v>
      </c>
    </row>
    <row r="23" spans="1:31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326</v>
      </c>
    </row>
    <row r="24" spans="1:31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326</v>
      </c>
    </row>
    <row r="25" spans="1:31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326</v>
      </c>
    </row>
    <row r="26" spans="1:31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333</v>
      </c>
    </row>
    <row r="27" spans="1:31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333</v>
      </c>
    </row>
    <row r="28" spans="1:31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339</v>
      </c>
      <c r="AE28" t="s">
        <v>340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419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419</v>
      </c>
      <c r="AE34" s="2" t="s">
        <v>419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354</v>
      </c>
    </row>
    <row r="47" spans="1:32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354</v>
      </c>
    </row>
    <row r="48" spans="1:32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353</v>
      </c>
    </row>
    <row r="49" spans="1:31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339</v>
      </c>
      <c r="AE50" t="s">
        <v>339</v>
      </c>
    </row>
    <row r="51" spans="1:31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419</v>
      </c>
      <c r="AE51" t="s">
        <v>340</v>
      </c>
    </row>
    <row r="52" spans="1:31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419</v>
      </c>
      <c r="AE52" t="s">
        <v>339</v>
      </c>
    </row>
    <row r="53" spans="1:31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 s="5">
        <v>135</v>
      </c>
      <c r="S53">
        <v>421875</v>
      </c>
      <c r="T53">
        <v>100</v>
      </c>
      <c r="U53">
        <v>24375</v>
      </c>
      <c r="V53" t="s">
        <v>433</v>
      </c>
      <c r="W53">
        <v>2</v>
      </c>
      <c r="X53">
        <v>6</v>
      </c>
      <c r="Y53">
        <v>2</v>
      </c>
      <c r="AD53" s="2" t="s">
        <v>258</v>
      </c>
      <c r="AE53" t="s">
        <v>434</v>
      </c>
    </row>
    <row r="54" spans="1:31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v>48</v>
      </c>
      <c r="S54">
        <v>150000</v>
      </c>
      <c r="T54">
        <v>36</v>
      </c>
      <c r="U54">
        <v>8775</v>
      </c>
      <c r="AD54" s="2" t="s">
        <v>258</v>
      </c>
      <c r="AE54" t="s">
        <v>434</v>
      </c>
    </row>
    <row r="55" spans="1:31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v>146</v>
      </c>
      <c r="S55">
        <v>456250</v>
      </c>
      <c r="T55"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v>151</v>
      </c>
      <c r="S56">
        <v>471875</v>
      </c>
      <c r="T56">
        <v>118</v>
      </c>
      <c r="U56">
        <v>26550</v>
      </c>
      <c r="V56" t="s">
        <v>442</v>
      </c>
      <c r="AD56" s="2" t="s">
        <v>258</v>
      </c>
    </row>
    <row r="57" spans="1:31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v>108</v>
      </c>
      <c r="S57">
        <v>337500</v>
      </c>
      <c r="T57">
        <v>75</v>
      </c>
      <c r="U57">
        <v>18281.25</v>
      </c>
      <c r="V57" t="s">
        <v>433</v>
      </c>
      <c r="AD57" s="2" t="s">
        <v>258</v>
      </c>
      <c r="AE57" t="s">
        <v>258</v>
      </c>
    </row>
    <row r="58" spans="1:31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v>87</v>
      </c>
      <c r="S58">
        <v>271875</v>
      </c>
      <c r="T58">
        <v>73</v>
      </c>
      <c r="U58">
        <v>16425</v>
      </c>
      <c r="V58">
        <v>10</v>
      </c>
      <c r="AD58" s="2" t="s">
        <v>258</v>
      </c>
      <c r="AE58" t="s">
        <v>333</v>
      </c>
    </row>
    <row r="59" spans="1:31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v>72</v>
      </c>
      <c r="S59">
        <v>225000</v>
      </c>
      <c r="T59"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450</v>
      </c>
    </row>
    <row r="60" spans="1:31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 s="8">
        <v>53</v>
      </c>
      <c r="S60" s="8">
        <v>165625</v>
      </c>
      <c r="T60" s="8">
        <v>39</v>
      </c>
      <c r="U60" s="8">
        <v>10237.5</v>
      </c>
      <c r="AD60" s="2" t="s">
        <v>465</v>
      </c>
    </row>
    <row r="61" spans="1:31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 s="8">
        <v>106</v>
      </c>
      <c r="S61" s="8">
        <v>331250</v>
      </c>
      <c r="T61" s="8"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 s="8">
        <v>106</v>
      </c>
      <c r="S62" s="8">
        <v>331250</v>
      </c>
      <c r="T62" s="8">
        <v>84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 s="8">
        <v>80</v>
      </c>
      <c r="S64" s="8">
        <v>250000</v>
      </c>
      <c r="T64" s="8"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339</v>
      </c>
      <c r="AE64" s="2" t="s">
        <v>466</v>
      </c>
    </row>
    <row r="65" spans="1:31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 s="8">
        <v>108</v>
      </c>
      <c r="S65" s="8">
        <v>337500</v>
      </c>
      <c r="T65" s="8"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339</v>
      </c>
      <c r="AE65" s="2" t="s">
        <v>91</v>
      </c>
    </row>
    <row r="66" spans="1:31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 s="5">
        <v>108</v>
      </c>
      <c r="S66" s="5">
        <v>337500</v>
      </c>
      <c r="T66" s="5"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339</v>
      </c>
      <c r="AE66" s="2" t="s">
        <v>466</v>
      </c>
    </row>
    <row r="67" spans="1:31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 s="5">
        <v>95</v>
      </c>
      <c r="S67" s="5">
        <v>296875</v>
      </c>
      <c r="T67" s="5"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339</v>
      </c>
      <c r="AE67" s="2" t="s">
        <v>466</v>
      </c>
    </row>
    <row r="68" spans="1:31" x14ac:dyDescent="0.3">
      <c r="A68" t="s">
        <v>517</v>
      </c>
      <c r="B68" t="s">
        <v>518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3">O68*P68*9.8</f>
        <v>699.64160000000004</v>
      </c>
      <c r="R68">
        <f t="shared" ref="R68" si="24">MEDIAN(255, ROUND((O68/10+SQRT(K68)/20+SQRT(N68)+P68+20-J68), 0), 0)</f>
        <v>146</v>
      </c>
      <c r="S68">
        <f t="shared" ref="S68" si="25">R68*50000/16</f>
        <v>456250</v>
      </c>
      <c r="T68">
        <f t="shared" ref="T68" si="26">MEDIAN(0, 255, ROUND(SQRT(K68)/100+SQRT(N68)+P68+40/J68-2,0))</f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419</v>
      </c>
    </row>
    <row r="69" spans="1:31" x14ac:dyDescent="0.3">
      <c r="A69" t="s">
        <v>520</v>
      </c>
      <c r="B69" t="s">
        <v>521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4" si="29">O69*P69*9.8</f>
        <v>699.64160000000004</v>
      </c>
      <c r="R69">
        <f t="shared" ref="R69:R74" si="30">MEDIAN(255, ROUND((O69/10+SQRT(K69)/20+SQRT(N69)+P69+20-J69), 0), 0)</f>
        <v>146</v>
      </c>
      <c r="S69">
        <f t="shared" ref="S69:S74" si="31">R69*50000/16</f>
        <v>456250</v>
      </c>
      <c r="T69">
        <f t="shared" ref="T69:T74" si="32">MEDIAN(0, 255, ROUND(SQRT(K69)/100+SQRT(N69)+P69+40/J69-2,0))</f>
        <v>118</v>
      </c>
      <c r="U69">
        <f t="shared" ref="U69:U74" si="33">IF(E69="Steam", T69*350/16*12, IF(E69="Diesel", T69*325/16*12,  T69*300/16*12))</f>
        <v>26550</v>
      </c>
      <c r="V69">
        <f>W69+X69+Y69</f>
        <v>0</v>
      </c>
      <c r="AC69" s="2" t="e">
        <f t="shared" ref="AC69" si="34">AVERAGE(Z69:AB69)</f>
        <v>#DIV/0!</v>
      </c>
      <c r="AD69" s="2" t="s">
        <v>419</v>
      </c>
    </row>
    <row r="70" spans="1:31" x14ac:dyDescent="0.3">
      <c r="A70" s="3" t="s">
        <v>524</v>
      </c>
      <c r="B70" t="s">
        <v>525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30"/>
        <v>85</v>
      </c>
      <c r="S70">
        <f t="shared" si="31"/>
        <v>265625</v>
      </c>
      <c r="T70">
        <f t="shared" si="32"/>
        <v>61</v>
      </c>
      <c r="U70">
        <f t="shared" si="33"/>
        <v>13725</v>
      </c>
      <c r="V70">
        <f>W70+X70+Y70</f>
        <v>10</v>
      </c>
      <c r="W70" s="5">
        <v>2</v>
      </c>
      <c r="X70" s="5">
        <v>6</v>
      </c>
      <c r="Y70" s="5">
        <v>2</v>
      </c>
      <c r="AD70" s="2" t="s">
        <v>419</v>
      </c>
    </row>
    <row r="71" spans="1:31" x14ac:dyDescent="0.3">
      <c r="B71" t="s">
        <v>526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  <c r="R71">
        <f t="shared" si="30"/>
        <v>88</v>
      </c>
      <c r="S71">
        <f t="shared" si="31"/>
        <v>275000</v>
      </c>
    </row>
    <row r="72" spans="1:31" x14ac:dyDescent="0.3">
      <c r="A72" t="s">
        <v>527</v>
      </c>
      <c r="E72" t="s">
        <v>52</v>
      </c>
      <c r="F72">
        <v>1995</v>
      </c>
      <c r="G72">
        <v>30</v>
      </c>
      <c r="H72" t="s">
        <v>89</v>
      </c>
      <c r="J72">
        <v>8</v>
      </c>
      <c r="K72">
        <v>100</v>
      </c>
      <c r="L72" s="5">
        <v>6400</v>
      </c>
      <c r="M72">
        <f t="shared" ref="M72:M74" si="35">ROUND(L72/0.745699872,0)</f>
        <v>8583</v>
      </c>
      <c r="N72">
        <f t="shared" ref="N72:N74" si="36">ROUND(L72*1.3596216173,0)</f>
        <v>8702</v>
      </c>
      <c r="O72" s="5">
        <v>184</v>
      </c>
      <c r="P72" s="5">
        <v>0.34799999999999998</v>
      </c>
      <c r="Q72">
        <f t="shared" si="29"/>
        <v>627.5136</v>
      </c>
      <c r="R72">
        <f t="shared" si="30"/>
        <v>125</v>
      </c>
      <c r="S72">
        <f t="shared" si="31"/>
        <v>390625</v>
      </c>
      <c r="T72">
        <f t="shared" si="32"/>
        <v>97</v>
      </c>
      <c r="U72">
        <f t="shared" si="33"/>
        <v>21825</v>
      </c>
      <c r="V72" t="s">
        <v>529</v>
      </c>
      <c r="AD72" s="2" t="s">
        <v>339</v>
      </c>
      <c r="AE72" t="s">
        <v>339</v>
      </c>
    </row>
    <row r="73" spans="1:31" x14ac:dyDescent="0.3">
      <c r="A73" t="s">
        <v>528</v>
      </c>
      <c r="E73" t="s">
        <v>52</v>
      </c>
      <c r="F73">
        <v>1997</v>
      </c>
      <c r="G73">
        <v>30</v>
      </c>
      <c r="H73" t="s">
        <v>89</v>
      </c>
      <c r="J73">
        <v>24</v>
      </c>
      <c r="K73">
        <v>100</v>
      </c>
      <c r="L73" s="5">
        <v>6400</v>
      </c>
      <c r="M73">
        <f t="shared" si="35"/>
        <v>8583</v>
      </c>
      <c r="N73">
        <f t="shared" si="36"/>
        <v>8702</v>
      </c>
      <c r="O73" s="5">
        <v>200</v>
      </c>
      <c r="P73" s="5">
        <v>0.34799999999999998</v>
      </c>
      <c r="Q73">
        <f t="shared" si="29"/>
        <v>682.08</v>
      </c>
      <c r="R73">
        <f t="shared" si="30"/>
        <v>110</v>
      </c>
      <c r="S73">
        <f t="shared" si="31"/>
        <v>343750</v>
      </c>
      <c r="T73">
        <f t="shared" si="32"/>
        <v>93</v>
      </c>
      <c r="U73">
        <f t="shared" si="33"/>
        <v>20925</v>
      </c>
      <c r="V73" t="s">
        <v>529</v>
      </c>
      <c r="AD73" s="2" t="s">
        <v>339</v>
      </c>
      <c r="AE73" t="s">
        <v>339</v>
      </c>
    </row>
    <row r="74" spans="1:31" x14ac:dyDescent="0.3">
      <c r="A74" t="s">
        <v>533</v>
      </c>
      <c r="B74" t="s">
        <v>534</v>
      </c>
      <c r="D74" t="s">
        <v>535</v>
      </c>
      <c r="E74" s="3" t="s">
        <v>318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5"/>
        <v>2467</v>
      </c>
      <c r="N74">
        <f t="shared" si="36"/>
        <v>2502</v>
      </c>
      <c r="O74" s="5">
        <v>88</v>
      </c>
      <c r="P74" s="5">
        <v>0.27300000000000002</v>
      </c>
      <c r="Q74">
        <f t="shared" si="29"/>
        <v>235.43520000000004</v>
      </c>
      <c r="R74">
        <f t="shared" si="30"/>
        <v>72</v>
      </c>
      <c r="S74">
        <f t="shared" si="31"/>
        <v>225000</v>
      </c>
      <c r="T74">
        <f t="shared" si="32"/>
        <v>53</v>
      </c>
      <c r="U74">
        <f t="shared" si="33"/>
        <v>12918.75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399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500</v>
      </c>
      <c r="AG79" t="s">
        <v>420</v>
      </c>
    </row>
    <row r="80" spans="1:33" x14ac:dyDescent="0.3">
      <c r="B80" t="s">
        <v>128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500</v>
      </c>
      <c r="AG80" t="s">
        <v>420</v>
      </c>
    </row>
    <row r="81" spans="1:33" x14ac:dyDescent="0.3">
      <c r="B81" t="s">
        <v>129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500</v>
      </c>
      <c r="AG81" t="s">
        <v>420</v>
      </c>
    </row>
    <row r="82" spans="1:33" x14ac:dyDescent="0.3">
      <c r="B82" t="s">
        <v>130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402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500</v>
      </c>
      <c r="AG82" t="s">
        <v>420</v>
      </c>
    </row>
    <row r="83" spans="1:33" x14ac:dyDescent="0.3">
      <c r="B83" t="s">
        <v>132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403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500</v>
      </c>
      <c r="AG83" t="s">
        <v>420</v>
      </c>
    </row>
    <row r="84" spans="1:33" x14ac:dyDescent="0.3">
      <c r="B84" t="s">
        <v>136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404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500</v>
      </c>
      <c r="AG84" t="s">
        <v>420</v>
      </c>
    </row>
    <row r="85" spans="1:33" x14ac:dyDescent="0.3">
      <c r="A85" t="s">
        <v>149</v>
      </c>
      <c r="B85" t="s">
        <v>128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500</v>
      </c>
      <c r="AG85" t="s">
        <v>420</v>
      </c>
    </row>
    <row r="86" spans="1:33" x14ac:dyDescent="0.3">
      <c r="B86" t="s">
        <v>129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500</v>
      </c>
      <c r="AG86" t="s">
        <v>420</v>
      </c>
    </row>
    <row r="87" spans="1:33" x14ac:dyDescent="0.3">
      <c r="B87" t="s">
        <v>130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500</v>
      </c>
      <c r="AG87" t="s">
        <v>420</v>
      </c>
    </row>
    <row r="88" spans="1:33" x14ac:dyDescent="0.3">
      <c r="B88" t="s">
        <v>132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500</v>
      </c>
      <c r="AG88" t="s">
        <v>420</v>
      </c>
    </row>
    <row r="89" spans="1:33" x14ac:dyDescent="0.3">
      <c r="B89" t="s">
        <v>136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500</v>
      </c>
      <c r="AG89" t="s">
        <v>420</v>
      </c>
    </row>
    <row r="90" spans="1:33" x14ac:dyDescent="0.3">
      <c r="A90" t="s">
        <v>400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128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405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129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130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401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132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398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136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401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149</v>
      </c>
      <c r="B96" t="s">
        <v>128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129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130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132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136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407</v>
      </c>
      <c r="D101" t="s">
        <v>410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128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129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149</v>
      </c>
      <c r="B104" t="s">
        <v>128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129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406</v>
      </c>
      <c r="D106" t="s">
        <v>412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128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149</v>
      </c>
      <c r="B108" t="s">
        <v>128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408</v>
      </c>
      <c r="B109" t="s">
        <v>411</v>
      </c>
      <c r="D109" t="s">
        <v>413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128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149</v>
      </c>
      <c r="B111" t="s">
        <v>128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409</v>
      </c>
      <c r="D112" t="s">
        <v>414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128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149</v>
      </c>
      <c r="B114" t="s">
        <v>128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416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419</v>
      </c>
      <c r="AG115" t="s">
        <v>420</v>
      </c>
    </row>
    <row r="116" spans="1:33" x14ac:dyDescent="0.3">
      <c r="B116" t="s">
        <v>128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419</v>
      </c>
      <c r="AG116" t="s">
        <v>420</v>
      </c>
    </row>
    <row r="117" spans="1:33" x14ac:dyDescent="0.3">
      <c r="B117" t="s">
        <v>129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419</v>
      </c>
      <c r="AG117" t="s">
        <v>420</v>
      </c>
    </row>
    <row r="118" spans="1:33" x14ac:dyDescent="0.3">
      <c r="B118" t="s">
        <v>130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419</v>
      </c>
      <c r="AG118" t="s">
        <v>420</v>
      </c>
    </row>
    <row r="119" spans="1:33" x14ac:dyDescent="0.3">
      <c r="B119" t="s">
        <v>132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419</v>
      </c>
      <c r="AG119" t="s">
        <v>420</v>
      </c>
    </row>
    <row r="120" spans="1:33" x14ac:dyDescent="0.3">
      <c r="B120" t="s">
        <v>136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419</v>
      </c>
      <c r="AG120" t="s">
        <v>420</v>
      </c>
    </row>
    <row r="121" spans="1:33" x14ac:dyDescent="0.3">
      <c r="A121" t="s">
        <v>149</v>
      </c>
      <c r="B121" t="s">
        <v>128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419</v>
      </c>
      <c r="AG121" t="s">
        <v>420</v>
      </c>
    </row>
    <row r="122" spans="1:33" x14ac:dyDescent="0.3">
      <c r="B122" t="s">
        <v>129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419</v>
      </c>
      <c r="AG122" t="s">
        <v>420</v>
      </c>
    </row>
    <row r="123" spans="1:33" x14ac:dyDescent="0.3">
      <c r="B123" t="s">
        <v>130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419</v>
      </c>
      <c r="AG123" t="s">
        <v>420</v>
      </c>
    </row>
    <row r="124" spans="1:33" x14ac:dyDescent="0.3">
      <c r="B124" t="s">
        <v>132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419</v>
      </c>
      <c r="AG124" t="s">
        <v>420</v>
      </c>
    </row>
    <row r="125" spans="1:33" x14ac:dyDescent="0.3">
      <c r="B125" t="s">
        <v>136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419</v>
      </c>
      <c r="AG125" t="s">
        <v>420</v>
      </c>
    </row>
    <row r="126" spans="1:33" x14ac:dyDescent="0.3">
      <c r="A126" t="s">
        <v>415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419</v>
      </c>
      <c r="AG126" t="s">
        <v>419</v>
      </c>
    </row>
    <row r="127" spans="1:33" x14ac:dyDescent="0.3">
      <c r="B127" t="s">
        <v>128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419</v>
      </c>
      <c r="AG127" t="s">
        <v>419</v>
      </c>
    </row>
    <row r="128" spans="1:33" x14ac:dyDescent="0.3">
      <c r="B128" t="s">
        <v>129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419</v>
      </c>
      <c r="AG128" t="s">
        <v>419</v>
      </c>
    </row>
    <row r="129" spans="1:33" x14ac:dyDescent="0.3">
      <c r="B129" t="s">
        <v>130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419</v>
      </c>
      <c r="AG129" t="s">
        <v>419</v>
      </c>
    </row>
    <row r="130" spans="1:33" x14ac:dyDescent="0.3">
      <c r="B130" t="s">
        <v>132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419</v>
      </c>
      <c r="AG130" t="s">
        <v>419</v>
      </c>
    </row>
    <row r="131" spans="1:33" x14ac:dyDescent="0.3">
      <c r="B131" t="s">
        <v>136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419</v>
      </c>
      <c r="AG131" t="s">
        <v>419</v>
      </c>
    </row>
    <row r="132" spans="1:33" x14ac:dyDescent="0.3">
      <c r="B132" t="s">
        <v>133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88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419</v>
      </c>
      <c r="AG132" t="s">
        <v>419</v>
      </c>
    </row>
    <row r="133" spans="1:33" x14ac:dyDescent="0.3">
      <c r="B133" t="s">
        <v>134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88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419</v>
      </c>
      <c r="AG133" t="s">
        <v>419</v>
      </c>
    </row>
    <row r="134" spans="1:33" x14ac:dyDescent="0.3">
      <c r="B134" t="s">
        <v>135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88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419</v>
      </c>
      <c r="AG134" t="s">
        <v>419</v>
      </c>
    </row>
    <row r="135" spans="1:33" x14ac:dyDescent="0.3">
      <c r="A135" t="s">
        <v>502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90</v>
      </c>
      <c r="AG135" t="s">
        <v>339</v>
      </c>
    </row>
    <row r="136" spans="1:33" x14ac:dyDescent="0.3">
      <c r="B136" t="s">
        <v>128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90</v>
      </c>
      <c r="AG136" t="s">
        <v>339</v>
      </c>
    </row>
    <row r="137" spans="1:33" x14ac:dyDescent="0.3">
      <c r="B137" t="s">
        <v>129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90</v>
      </c>
      <c r="AG137" t="s">
        <v>339</v>
      </c>
    </row>
    <row r="138" spans="1:33" x14ac:dyDescent="0.3">
      <c r="A138" t="s">
        <v>486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419</v>
      </c>
      <c r="AG138" t="s">
        <v>420</v>
      </c>
    </row>
    <row r="139" spans="1:33" x14ac:dyDescent="0.3">
      <c r="B139" t="s">
        <v>128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419</v>
      </c>
      <c r="AG139" t="s">
        <v>420</v>
      </c>
    </row>
    <row r="140" spans="1:33" x14ac:dyDescent="0.3">
      <c r="B140" t="s">
        <v>129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419</v>
      </c>
      <c r="AG140" t="s">
        <v>420</v>
      </c>
    </row>
    <row r="141" spans="1:33" x14ac:dyDescent="0.3">
      <c r="B141" t="s">
        <v>130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419</v>
      </c>
      <c r="AG141" t="s">
        <v>420</v>
      </c>
    </row>
    <row r="142" spans="1:33" x14ac:dyDescent="0.3">
      <c r="B142" t="s">
        <v>132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419</v>
      </c>
      <c r="AG142" t="s">
        <v>420</v>
      </c>
    </row>
    <row r="143" spans="1:33" x14ac:dyDescent="0.3">
      <c r="B143" t="s">
        <v>136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419</v>
      </c>
      <c r="AG143" t="s">
        <v>420</v>
      </c>
    </row>
    <row r="144" spans="1:33" x14ac:dyDescent="0.3">
      <c r="A144" t="s">
        <v>149</v>
      </c>
      <c r="B144" t="s">
        <v>128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419</v>
      </c>
      <c r="AG144" t="s">
        <v>420</v>
      </c>
    </row>
    <row r="145" spans="1:33" x14ac:dyDescent="0.3">
      <c r="B145" t="s">
        <v>129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419</v>
      </c>
      <c r="AG145" t="s">
        <v>420</v>
      </c>
    </row>
    <row r="146" spans="1:33" x14ac:dyDescent="0.3">
      <c r="B146" t="s">
        <v>130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419</v>
      </c>
      <c r="AG146" t="s">
        <v>420</v>
      </c>
    </row>
    <row r="147" spans="1:33" x14ac:dyDescent="0.3">
      <c r="B147" t="s">
        <v>132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419</v>
      </c>
      <c r="AG147" t="s">
        <v>420</v>
      </c>
    </row>
    <row r="148" spans="1:33" x14ac:dyDescent="0.3">
      <c r="B148" t="s">
        <v>136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419</v>
      </c>
      <c r="AG148" t="s">
        <v>420</v>
      </c>
    </row>
    <row r="149" spans="1:33" x14ac:dyDescent="0.3">
      <c r="A149" t="s">
        <v>491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419</v>
      </c>
      <c r="AG149" t="s">
        <v>419</v>
      </c>
    </row>
    <row r="150" spans="1:33" x14ac:dyDescent="0.3">
      <c r="A150" t="s">
        <v>492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419</v>
      </c>
      <c r="AG150" t="s">
        <v>419</v>
      </c>
    </row>
    <row r="151" spans="1:33" x14ac:dyDescent="0.3">
      <c r="B151" t="s">
        <v>244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419</v>
      </c>
      <c r="AG151" t="s">
        <v>419</v>
      </c>
    </row>
    <row r="152" spans="1:33" x14ac:dyDescent="0.3">
      <c r="B152" t="s">
        <v>245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419</v>
      </c>
      <c r="AG152" t="s">
        <v>419</v>
      </c>
    </row>
    <row r="153" spans="1:33" x14ac:dyDescent="0.3">
      <c r="B153" t="s">
        <v>246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419</v>
      </c>
      <c r="AG153" t="s">
        <v>419</v>
      </c>
    </row>
    <row r="154" spans="1:33" x14ac:dyDescent="0.3">
      <c r="B154" t="s">
        <v>247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419</v>
      </c>
      <c r="AG154" t="s">
        <v>419</v>
      </c>
    </row>
    <row r="155" spans="1:33" x14ac:dyDescent="0.3">
      <c r="B155" t="s">
        <v>248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419</v>
      </c>
      <c r="AG155" t="s">
        <v>419</v>
      </c>
    </row>
    <row r="156" spans="1:33" x14ac:dyDescent="0.3">
      <c r="B156" t="s">
        <v>396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419</v>
      </c>
      <c r="AG156" t="s">
        <v>419</v>
      </c>
    </row>
    <row r="157" spans="1:33" x14ac:dyDescent="0.3">
      <c r="B157" t="s">
        <v>135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419</v>
      </c>
      <c r="AG157" t="s">
        <v>419</v>
      </c>
    </row>
    <row r="158" spans="1:33" x14ac:dyDescent="0.3">
      <c r="B158" t="s">
        <v>488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419</v>
      </c>
      <c r="AG158" t="s">
        <v>419</v>
      </c>
    </row>
    <row r="159" spans="1:33" x14ac:dyDescent="0.3">
      <c r="B159" t="s">
        <v>489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419</v>
      </c>
      <c r="AG159" t="s">
        <v>419</v>
      </c>
    </row>
    <row r="160" spans="1:33" x14ac:dyDescent="0.3">
      <c r="B160" t="s">
        <v>490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419</v>
      </c>
      <c r="AG160" t="s">
        <v>419</v>
      </c>
    </row>
    <row r="161" spans="1:33" x14ac:dyDescent="0.3">
      <c r="A161" t="s">
        <v>487</v>
      </c>
      <c r="B161" t="s">
        <v>244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419</v>
      </c>
      <c r="AG161" t="s">
        <v>419</v>
      </c>
    </row>
    <row r="162" spans="1:33" x14ac:dyDescent="0.3">
      <c r="B162" t="s">
        <v>245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419</v>
      </c>
      <c r="AG162" t="s">
        <v>419</v>
      </c>
    </row>
    <row r="163" spans="1:33" x14ac:dyDescent="0.3">
      <c r="B163" t="s">
        <v>246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419</v>
      </c>
      <c r="AG163" t="s">
        <v>419</v>
      </c>
    </row>
    <row r="164" spans="1:33" x14ac:dyDescent="0.3">
      <c r="B164" t="s">
        <v>247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419</v>
      </c>
      <c r="AG164" t="s">
        <v>419</v>
      </c>
    </row>
    <row r="165" spans="1:33" x14ac:dyDescent="0.3">
      <c r="B165" t="s">
        <v>248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419</v>
      </c>
      <c r="AG165" t="s">
        <v>419</v>
      </c>
    </row>
    <row r="166" spans="1:33" x14ac:dyDescent="0.3">
      <c r="B166" t="s">
        <v>396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419</v>
      </c>
      <c r="AG166" t="s">
        <v>419</v>
      </c>
    </row>
    <row r="167" spans="1:33" x14ac:dyDescent="0.3">
      <c r="B167" t="s">
        <v>135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419</v>
      </c>
      <c r="AG167" t="s">
        <v>419</v>
      </c>
    </row>
    <row r="168" spans="1:33" x14ac:dyDescent="0.3">
      <c r="B168" t="s">
        <v>488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419</v>
      </c>
      <c r="AG168" t="s">
        <v>419</v>
      </c>
    </row>
    <row r="169" spans="1:33" x14ac:dyDescent="0.3">
      <c r="B169" t="s">
        <v>489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419</v>
      </c>
      <c r="AG169" t="s">
        <v>419</v>
      </c>
    </row>
    <row r="170" spans="1:33" x14ac:dyDescent="0.3">
      <c r="B170" t="s">
        <v>490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419</v>
      </c>
      <c r="AG170" t="s">
        <v>419</v>
      </c>
    </row>
    <row r="171" spans="1:33" x14ac:dyDescent="0.3">
      <c r="A171" t="s">
        <v>494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419</v>
      </c>
      <c r="AG171" t="s">
        <v>496</v>
      </c>
    </row>
    <row r="172" spans="1:33" x14ac:dyDescent="0.3">
      <c r="B172" t="s">
        <v>134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419</v>
      </c>
      <c r="AG172" t="s">
        <v>496</v>
      </c>
    </row>
    <row r="173" spans="1:33" x14ac:dyDescent="0.3">
      <c r="B173" t="s">
        <v>495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419</v>
      </c>
      <c r="AG173" t="s">
        <v>496</v>
      </c>
    </row>
    <row r="174" spans="1:33" x14ac:dyDescent="0.3">
      <c r="A174" t="s">
        <v>487</v>
      </c>
      <c r="B174" t="s">
        <v>134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419</v>
      </c>
      <c r="AG174" t="s">
        <v>496</v>
      </c>
    </row>
    <row r="175" spans="1:33" x14ac:dyDescent="0.3">
      <c r="B175" t="s">
        <v>136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419</v>
      </c>
      <c r="AG175" t="s">
        <v>496</v>
      </c>
    </row>
    <row r="176" spans="1:33" ht="30" customHeight="1" x14ac:dyDescent="0.3">
      <c r="A176" s="9" t="s">
        <v>498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88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419</v>
      </c>
      <c r="AG176" t="s">
        <v>497</v>
      </c>
    </row>
    <row r="177" spans="1:33" ht="14.5" customHeight="1" x14ac:dyDescent="0.3">
      <c r="B177" t="s">
        <v>128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88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419</v>
      </c>
      <c r="AG177" t="s">
        <v>497</v>
      </c>
    </row>
    <row r="178" spans="1:33" ht="14.5" customHeight="1" x14ac:dyDescent="0.3">
      <c r="B178" t="s">
        <v>129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88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419</v>
      </c>
      <c r="AG178" t="s">
        <v>497</v>
      </c>
    </row>
    <row r="179" spans="1:33" ht="14.5" customHeight="1" x14ac:dyDescent="0.3">
      <c r="B179" t="s">
        <v>130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88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419</v>
      </c>
      <c r="AG179" t="s">
        <v>497</v>
      </c>
    </row>
    <row r="180" spans="1:33" ht="14.5" customHeight="1" x14ac:dyDescent="0.3">
      <c r="B180" t="s">
        <v>132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88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419</v>
      </c>
      <c r="AG180" t="s">
        <v>497</v>
      </c>
    </row>
    <row r="181" spans="1:33" ht="14.5" customHeight="1" x14ac:dyDescent="0.3">
      <c r="B181" t="s">
        <v>136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88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419</v>
      </c>
      <c r="AG181" t="s">
        <v>497</v>
      </c>
    </row>
    <row r="182" spans="1:33" ht="14.5" customHeight="1" x14ac:dyDescent="0.3">
      <c r="B182" t="s">
        <v>499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88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419</v>
      </c>
      <c r="AG182" t="s">
        <v>497</v>
      </c>
    </row>
    <row r="183" spans="1:33" ht="14.5" customHeight="1" x14ac:dyDescent="0.3">
      <c r="A183" t="s">
        <v>149</v>
      </c>
      <c r="B183" t="s">
        <v>128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88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419</v>
      </c>
      <c r="AG183" t="s">
        <v>497</v>
      </c>
    </row>
    <row r="184" spans="1:33" ht="14.5" customHeight="1" x14ac:dyDescent="0.3">
      <c r="B184" t="s">
        <v>129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88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419</v>
      </c>
      <c r="AG184" t="s">
        <v>497</v>
      </c>
    </row>
    <row r="185" spans="1:33" ht="14.5" customHeight="1" x14ac:dyDescent="0.3">
      <c r="B185" t="s">
        <v>130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88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419</v>
      </c>
      <c r="AG185" t="s">
        <v>497</v>
      </c>
    </row>
    <row r="186" spans="1:33" ht="14.5" customHeight="1" x14ac:dyDescent="0.3">
      <c r="B186" t="s">
        <v>132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88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419</v>
      </c>
      <c r="AG186" t="s">
        <v>497</v>
      </c>
    </row>
    <row r="187" spans="1:33" ht="14.5" customHeight="1" x14ac:dyDescent="0.3">
      <c r="B187" t="s">
        <v>136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88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419</v>
      </c>
      <c r="AG187" t="s">
        <v>497</v>
      </c>
    </row>
    <row r="188" spans="1:33" ht="17.149999999999999" customHeight="1" x14ac:dyDescent="0.3">
      <c r="B188" t="s">
        <v>499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88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419</v>
      </c>
      <c r="AG188" t="s">
        <v>497</v>
      </c>
    </row>
    <row r="189" spans="1:33" ht="69" customHeight="1" x14ac:dyDescent="0.3">
      <c r="A189" s="9" t="s">
        <v>506</v>
      </c>
      <c r="G189" s="9" t="s">
        <v>504</v>
      </c>
      <c r="H189" s="9" t="s">
        <v>505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88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419</v>
      </c>
      <c r="AG189" t="s">
        <v>503</v>
      </c>
    </row>
    <row r="190" spans="1:33" ht="14.5" customHeight="1" x14ac:dyDescent="0.3">
      <c r="B190" t="s">
        <v>128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88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419</v>
      </c>
      <c r="AG190" t="s">
        <v>503</v>
      </c>
    </row>
    <row r="191" spans="1:33" ht="14.5" customHeight="1" x14ac:dyDescent="0.3">
      <c r="B191" t="s">
        <v>129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88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419</v>
      </c>
      <c r="AG191" t="s">
        <v>503</v>
      </c>
    </row>
    <row r="192" spans="1:33" ht="14.5" customHeight="1" x14ac:dyDescent="0.3">
      <c r="B192" t="s">
        <v>130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88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419</v>
      </c>
      <c r="AG192" t="s">
        <v>503</v>
      </c>
    </row>
    <row r="193" spans="1:33" ht="14.5" customHeight="1" x14ac:dyDescent="0.3">
      <c r="B193" t="s">
        <v>132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88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419</v>
      </c>
      <c r="AG193" t="s">
        <v>503</v>
      </c>
    </row>
    <row r="194" spans="1:33" ht="14.5" customHeight="1" x14ac:dyDescent="0.3">
      <c r="B194" t="s">
        <v>136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88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419</v>
      </c>
      <c r="AG194" t="s">
        <v>503</v>
      </c>
    </row>
    <row r="195" spans="1:33" ht="14.5" customHeight="1" x14ac:dyDescent="0.3">
      <c r="B195" t="s">
        <v>499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88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419</v>
      </c>
      <c r="AG195" t="s">
        <v>503</v>
      </c>
    </row>
    <row r="196" spans="1:33" ht="14.5" customHeight="1" x14ac:dyDescent="0.3">
      <c r="A196" t="s">
        <v>149</v>
      </c>
      <c r="B196" t="s">
        <v>128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88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419</v>
      </c>
      <c r="AG196" t="s">
        <v>503</v>
      </c>
    </row>
    <row r="197" spans="1:33" ht="14.5" customHeight="1" x14ac:dyDescent="0.3">
      <c r="B197" t="s">
        <v>129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88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419</v>
      </c>
      <c r="AG197" t="s">
        <v>503</v>
      </c>
    </row>
    <row r="198" spans="1:33" ht="14.5" customHeight="1" x14ac:dyDescent="0.3">
      <c r="B198" t="s">
        <v>130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88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419</v>
      </c>
      <c r="AG198" t="s">
        <v>503</v>
      </c>
    </row>
    <row r="199" spans="1:33" ht="14.5" customHeight="1" x14ac:dyDescent="0.3">
      <c r="B199" t="s">
        <v>132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88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419</v>
      </c>
      <c r="AG199" t="s">
        <v>503</v>
      </c>
    </row>
    <row r="200" spans="1:33" ht="14.5" customHeight="1" x14ac:dyDescent="0.3">
      <c r="B200" t="s">
        <v>136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88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419</v>
      </c>
      <c r="AG200" t="s">
        <v>503</v>
      </c>
    </row>
    <row r="201" spans="1:33" ht="17.149999999999999" customHeight="1" x14ac:dyDescent="0.3">
      <c r="B201" t="s">
        <v>499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88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419</v>
      </c>
      <c r="AG201" t="s">
        <v>503</v>
      </c>
    </row>
    <row r="202" spans="1:33" x14ac:dyDescent="0.3">
      <c r="A202" t="s">
        <v>507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88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419</v>
      </c>
      <c r="AG202" t="s">
        <v>503</v>
      </c>
    </row>
    <row r="203" spans="1:33" x14ac:dyDescent="0.3">
      <c r="B203" t="s">
        <v>128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88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419</v>
      </c>
      <c r="AG203" t="s">
        <v>503</v>
      </c>
    </row>
    <row r="204" spans="1:33" x14ac:dyDescent="0.3">
      <c r="B204" t="s">
        <v>129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88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419</v>
      </c>
      <c r="AG204" t="s">
        <v>503</v>
      </c>
    </row>
    <row r="205" spans="1:33" x14ac:dyDescent="0.3">
      <c r="B205" t="s">
        <v>130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88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419</v>
      </c>
      <c r="AG205" t="s">
        <v>503</v>
      </c>
    </row>
    <row r="206" spans="1:33" x14ac:dyDescent="0.3">
      <c r="B206" t="s">
        <v>132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88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419</v>
      </c>
      <c r="AG206" t="s">
        <v>503</v>
      </c>
    </row>
    <row r="207" spans="1:33" x14ac:dyDescent="0.3">
      <c r="B207" t="s">
        <v>136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88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419</v>
      </c>
      <c r="AG207" t="s">
        <v>503</v>
      </c>
    </row>
    <row r="208" spans="1:33" x14ac:dyDescent="0.3">
      <c r="A208" t="s">
        <v>149</v>
      </c>
      <c r="B208" t="s">
        <v>128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88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419</v>
      </c>
      <c r="AG208" t="s">
        <v>503</v>
      </c>
    </row>
    <row r="209" spans="1:33" x14ac:dyDescent="0.3">
      <c r="B209" t="s">
        <v>129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88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419</v>
      </c>
      <c r="AG209" t="s">
        <v>503</v>
      </c>
    </row>
    <row r="210" spans="1:33" x14ac:dyDescent="0.3">
      <c r="B210" t="s">
        <v>130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88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419</v>
      </c>
      <c r="AG210" t="s">
        <v>503</v>
      </c>
    </row>
    <row r="211" spans="1:33" x14ac:dyDescent="0.3">
      <c r="B211" t="s">
        <v>132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88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419</v>
      </c>
      <c r="AG211" t="s">
        <v>503</v>
      </c>
    </row>
    <row r="212" spans="1:33" x14ac:dyDescent="0.3">
      <c r="B212" t="s">
        <v>136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88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419</v>
      </c>
      <c r="AG212" t="s">
        <v>503</v>
      </c>
    </row>
    <row r="213" spans="1:33" x14ac:dyDescent="0.3">
      <c r="A213" t="s">
        <v>430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88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419</v>
      </c>
      <c r="AG213" t="s">
        <v>420</v>
      </c>
    </row>
    <row r="214" spans="1:33" x14ac:dyDescent="0.3">
      <c r="B214" t="s">
        <v>128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88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419</v>
      </c>
      <c r="AG214" t="s">
        <v>420</v>
      </c>
    </row>
    <row r="215" spans="1:33" x14ac:dyDescent="0.3">
      <c r="B215" t="s">
        <v>129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88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419</v>
      </c>
      <c r="AG215" t="s">
        <v>420</v>
      </c>
    </row>
    <row r="216" spans="1:33" x14ac:dyDescent="0.3">
      <c r="B216" t="s">
        <v>130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88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419</v>
      </c>
      <c r="AG216" t="s">
        <v>420</v>
      </c>
    </row>
    <row r="217" spans="1:33" x14ac:dyDescent="0.3">
      <c r="B217" t="s">
        <v>132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88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419</v>
      </c>
      <c r="AG217" t="s">
        <v>420</v>
      </c>
    </row>
    <row r="218" spans="1:33" x14ac:dyDescent="0.3">
      <c r="B218" t="s">
        <v>136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88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419</v>
      </c>
      <c r="AG218" t="s">
        <v>420</v>
      </c>
    </row>
    <row r="219" spans="1:33" x14ac:dyDescent="0.3">
      <c r="A219" t="s">
        <v>149</v>
      </c>
      <c r="B219" t="s">
        <v>128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88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419</v>
      </c>
      <c r="AG219" t="s">
        <v>420</v>
      </c>
    </row>
    <row r="220" spans="1:33" x14ac:dyDescent="0.3">
      <c r="B220" t="s">
        <v>129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88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419</v>
      </c>
      <c r="AG220" t="s">
        <v>420</v>
      </c>
    </row>
    <row r="221" spans="1:33" x14ac:dyDescent="0.3">
      <c r="B221" t="s">
        <v>130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88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419</v>
      </c>
      <c r="AG221" t="s">
        <v>420</v>
      </c>
    </row>
    <row r="222" spans="1:33" x14ac:dyDescent="0.3">
      <c r="B222" t="s">
        <v>132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88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419</v>
      </c>
      <c r="AG222" t="s">
        <v>420</v>
      </c>
    </row>
    <row r="223" spans="1:33" x14ac:dyDescent="0.3">
      <c r="B223" t="s">
        <v>136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88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419</v>
      </c>
      <c r="AG223" t="s">
        <v>420</v>
      </c>
    </row>
    <row r="224" spans="1:33" x14ac:dyDescent="0.3">
      <c r="A224" t="s">
        <v>508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88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419</v>
      </c>
      <c r="AG224" t="s">
        <v>531</v>
      </c>
    </row>
    <row r="225" spans="1:33" x14ac:dyDescent="0.3">
      <c r="B225" t="s">
        <v>128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88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419</v>
      </c>
      <c r="AG225" t="s">
        <v>531</v>
      </c>
    </row>
    <row r="226" spans="1:33" x14ac:dyDescent="0.3">
      <c r="A226" t="s">
        <v>287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90</v>
      </c>
      <c r="AG226" t="s">
        <v>420</v>
      </c>
    </row>
    <row r="227" spans="1:33" x14ac:dyDescent="0.3">
      <c r="B227" t="s">
        <v>281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90</v>
      </c>
      <c r="AG227" t="s">
        <v>420</v>
      </c>
    </row>
    <row r="228" spans="1:33" x14ac:dyDescent="0.3">
      <c r="B228" t="s">
        <v>282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90</v>
      </c>
      <c r="AG228" t="s">
        <v>420</v>
      </c>
    </row>
    <row r="229" spans="1:33" x14ac:dyDescent="0.3">
      <c r="B229" t="s">
        <v>283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90</v>
      </c>
      <c r="AG229" t="s">
        <v>420</v>
      </c>
    </row>
    <row r="230" spans="1:33" x14ac:dyDescent="0.3">
      <c r="B230" t="s">
        <v>284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90</v>
      </c>
      <c r="AG230" t="s">
        <v>420</v>
      </c>
    </row>
    <row r="231" spans="1:33" x14ac:dyDescent="0.3">
      <c r="B231" t="s">
        <v>285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90</v>
      </c>
      <c r="AG231" t="s">
        <v>420</v>
      </c>
    </row>
    <row r="232" spans="1:33" x14ac:dyDescent="0.3">
      <c r="A232" t="s">
        <v>149</v>
      </c>
      <c r="B232" t="s">
        <v>281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90</v>
      </c>
      <c r="AG232" t="s">
        <v>420</v>
      </c>
    </row>
    <row r="233" spans="1:33" x14ac:dyDescent="0.3">
      <c r="B233" t="s">
        <v>282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90</v>
      </c>
      <c r="AG233" t="s">
        <v>420</v>
      </c>
    </row>
    <row r="234" spans="1:33" x14ac:dyDescent="0.3">
      <c r="B234" t="s">
        <v>283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90</v>
      </c>
      <c r="AG234" t="s">
        <v>420</v>
      </c>
    </row>
    <row r="235" spans="1:33" x14ac:dyDescent="0.3">
      <c r="B235" t="s">
        <v>284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90</v>
      </c>
      <c r="AG235" t="s">
        <v>420</v>
      </c>
    </row>
    <row r="236" spans="1:33" x14ac:dyDescent="0.3">
      <c r="B236" t="s">
        <v>285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90</v>
      </c>
      <c r="AG236" t="s">
        <v>420</v>
      </c>
    </row>
    <row r="237" spans="1:33" x14ac:dyDescent="0.3">
      <c r="A237" t="s">
        <v>513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419</v>
      </c>
      <c r="AG237" t="s">
        <v>420</v>
      </c>
    </row>
    <row r="238" spans="1:33" x14ac:dyDescent="0.3">
      <c r="B238" t="s">
        <v>128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419</v>
      </c>
      <c r="AG238" t="s">
        <v>420</v>
      </c>
    </row>
    <row r="239" spans="1:33" x14ac:dyDescent="0.3">
      <c r="B239" t="s">
        <v>129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419</v>
      </c>
      <c r="AG239" t="s">
        <v>420</v>
      </c>
    </row>
    <row r="240" spans="1:33" x14ac:dyDescent="0.3">
      <c r="B240" t="s">
        <v>130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419</v>
      </c>
      <c r="AG240" t="s">
        <v>420</v>
      </c>
    </row>
    <row r="241" spans="1:33" x14ac:dyDescent="0.3">
      <c r="B241" t="s">
        <v>132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419</v>
      </c>
      <c r="AG241" t="s">
        <v>420</v>
      </c>
    </row>
    <row r="242" spans="1:33" x14ac:dyDescent="0.3">
      <c r="B242" t="s">
        <v>136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419</v>
      </c>
      <c r="AG242" t="s">
        <v>420</v>
      </c>
    </row>
    <row r="243" spans="1:33" x14ac:dyDescent="0.3">
      <c r="A243" t="s">
        <v>149</v>
      </c>
      <c r="B243" t="s">
        <v>128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419</v>
      </c>
      <c r="AG243" t="s">
        <v>420</v>
      </c>
    </row>
    <row r="244" spans="1:33" x14ac:dyDescent="0.3">
      <c r="B244" t="s">
        <v>129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419</v>
      </c>
      <c r="AG244" t="s">
        <v>420</v>
      </c>
    </row>
    <row r="245" spans="1:33" x14ac:dyDescent="0.3">
      <c r="B245" t="s">
        <v>130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419</v>
      </c>
      <c r="AG245" t="s">
        <v>420</v>
      </c>
    </row>
    <row r="246" spans="1:33" x14ac:dyDescent="0.3">
      <c r="B246" t="s">
        <v>132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419</v>
      </c>
      <c r="AG246" t="s">
        <v>420</v>
      </c>
    </row>
    <row r="247" spans="1:33" x14ac:dyDescent="0.3">
      <c r="B247" t="s">
        <v>136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419</v>
      </c>
      <c r="AG247" t="s">
        <v>420</v>
      </c>
    </row>
    <row r="248" spans="1:33" x14ac:dyDescent="0.3">
      <c r="A248" t="s">
        <v>395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90</v>
      </c>
      <c r="AG248" t="s">
        <v>497</v>
      </c>
    </row>
    <row r="249" spans="1:33" x14ac:dyDescent="0.3">
      <c r="B249" t="s">
        <v>128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90</v>
      </c>
      <c r="AG249" t="s">
        <v>497</v>
      </c>
    </row>
    <row r="250" spans="1:33" x14ac:dyDescent="0.3">
      <c r="B250" t="s">
        <v>396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397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90</v>
      </c>
      <c r="AG250" t="s">
        <v>497</v>
      </c>
    </row>
    <row r="251" spans="1:33" x14ac:dyDescent="0.3">
      <c r="B251" t="s">
        <v>135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398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90</v>
      </c>
      <c r="AG251" t="s">
        <v>497</v>
      </c>
    </row>
    <row r="252" spans="1:33" x14ac:dyDescent="0.3">
      <c r="B252" t="s">
        <v>136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397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90</v>
      </c>
      <c r="AG252" t="s">
        <v>497</v>
      </c>
    </row>
    <row r="253" spans="1:33" x14ac:dyDescent="0.3">
      <c r="A253" t="s">
        <v>149</v>
      </c>
      <c r="B253" t="s">
        <v>128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90</v>
      </c>
      <c r="AG253" t="s">
        <v>497</v>
      </c>
    </row>
    <row r="254" spans="1:33" x14ac:dyDescent="0.3">
      <c r="B254" t="s">
        <v>396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90</v>
      </c>
      <c r="AG254" t="s">
        <v>497</v>
      </c>
    </row>
    <row r="255" spans="1:33" x14ac:dyDescent="0.3">
      <c r="B255" t="s">
        <v>135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90</v>
      </c>
      <c r="AG255" t="s">
        <v>497</v>
      </c>
    </row>
    <row r="256" spans="1:33" x14ac:dyDescent="0.3">
      <c r="B256" t="s">
        <v>136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90</v>
      </c>
      <c r="AG256" t="s">
        <v>497</v>
      </c>
    </row>
    <row r="257" spans="1:33" x14ac:dyDescent="0.3">
      <c r="A257" t="s">
        <v>514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419</v>
      </c>
      <c r="AG257" t="s">
        <v>420</v>
      </c>
    </row>
    <row r="258" spans="1:33" x14ac:dyDescent="0.3">
      <c r="B258" t="s">
        <v>128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419</v>
      </c>
      <c r="AG258" t="s">
        <v>420</v>
      </c>
    </row>
    <row r="259" spans="1:33" x14ac:dyDescent="0.3">
      <c r="B259" t="s">
        <v>129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419</v>
      </c>
      <c r="AG259" t="s">
        <v>420</v>
      </c>
    </row>
    <row r="260" spans="1:33" x14ac:dyDescent="0.3">
      <c r="B260" t="s">
        <v>130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419</v>
      </c>
      <c r="AG260" t="s">
        <v>420</v>
      </c>
    </row>
    <row r="261" spans="1:33" x14ac:dyDescent="0.3">
      <c r="B261" t="s">
        <v>132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419</v>
      </c>
      <c r="AG261" t="s">
        <v>420</v>
      </c>
    </row>
    <row r="262" spans="1:33" x14ac:dyDescent="0.3">
      <c r="B262" t="s">
        <v>136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419</v>
      </c>
      <c r="AG262" t="s">
        <v>420</v>
      </c>
    </row>
    <row r="263" spans="1:33" x14ac:dyDescent="0.3">
      <c r="A263" t="s">
        <v>149</v>
      </c>
      <c r="B263" t="s">
        <v>128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419</v>
      </c>
      <c r="AG263" t="s">
        <v>420</v>
      </c>
    </row>
    <row r="264" spans="1:33" x14ac:dyDescent="0.3">
      <c r="B264" t="s">
        <v>129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419</v>
      </c>
      <c r="AG264" t="s">
        <v>420</v>
      </c>
    </row>
    <row r="265" spans="1:33" x14ac:dyDescent="0.3">
      <c r="B265" t="s">
        <v>130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419</v>
      </c>
      <c r="AG265" t="s">
        <v>420</v>
      </c>
    </row>
    <row r="266" spans="1:33" x14ac:dyDescent="0.3">
      <c r="B266" t="s">
        <v>132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419</v>
      </c>
      <c r="AG266" t="s">
        <v>420</v>
      </c>
    </row>
    <row r="267" spans="1:33" x14ac:dyDescent="0.3">
      <c r="B267" t="s">
        <v>136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419</v>
      </c>
      <c r="AG267" t="s">
        <v>420</v>
      </c>
    </row>
    <row r="268" spans="1:33" ht="28" x14ac:dyDescent="0.3">
      <c r="A268" s="9" t="s">
        <v>501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88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419</v>
      </c>
      <c r="AG268" t="s">
        <v>420</v>
      </c>
    </row>
    <row r="269" spans="1:33" x14ac:dyDescent="0.3">
      <c r="B269" t="s">
        <v>128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88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419</v>
      </c>
      <c r="AG269" t="s">
        <v>420</v>
      </c>
    </row>
    <row r="270" spans="1:33" x14ac:dyDescent="0.3">
      <c r="B270" t="s">
        <v>129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88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419</v>
      </c>
      <c r="AG270" t="s">
        <v>420</v>
      </c>
    </row>
    <row r="271" spans="1:33" x14ac:dyDescent="0.3">
      <c r="B271" t="s">
        <v>130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88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419</v>
      </c>
      <c r="AG271" t="s">
        <v>420</v>
      </c>
    </row>
    <row r="272" spans="1:33" x14ac:dyDescent="0.3">
      <c r="B272" t="s">
        <v>132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88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419</v>
      </c>
      <c r="AG272" t="s">
        <v>420</v>
      </c>
    </row>
    <row r="273" spans="1:33" x14ac:dyDescent="0.3">
      <c r="B273" t="s">
        <v>136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88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419</v>
      </c>
      <c r="AG273" t="s">
        <v>420</v>
      </c>
    </row>
    <row r="274" spans="1:33" x14ac:dyDescent="0.3">
      <c r="B274" t="s">
        <v>499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88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419</v>
      </c>
      <c r="AG274" t="s">
        <v>420</v>
      </c>
    </row>
    <row r="275" spans="1:33" x14ac:dyDescent="0.3">
      <c r="A275" t="s">
        <v>149</v>
      </c>
      <c r="B275" t="s">
        <v>128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88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419</v>
      </c>
      <c r="AG275" t="s">
        <v>420</v>
      </c>
    </row>
    <row r="276" spans="1:33" x14ac:dyDescent="0.3">
      <c r="B276" t="s">
        <v>129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88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419</v>
      </c>
      <c r="AG276" t="s">
        <v>420</v>
      </c>
    </row>
    <row r="277" spans="1:33" x14ac:dyDescent="0.3">
      <c r="B277" t="s">
        <v>130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88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419</v>
      </c>
      <c r="AG277" t="s">
        <v>420</v>
      </c>
    </row>
    <row r="278" spans="1:33" x14ac:dyDescent="0.3">
      <c r="B278" t="s">
        <v>132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88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419</v>
      </c>
      <c r="AG278" t="s">
        <v>420</v>
      </c>
    </row>
    <row r="279" spans="1:33" x14ac:dyDescent="0.3">
      <c r="B279" t="s">
        <v>136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88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419</v>
      </c>
      <c r="AG279" t="s">
        <v>420</v>
      </c>
    </row>
    <row r="280" spans="1:33" x14ac:dyDescent="0.3">
      <c r="B280" t="s">
        <v>499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88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419</v>
      </c>
      <c r="AG280" t="s">
        <v>420</v>
      </c>
    </row>
    <row r="281" spans="1:33" ht="69" customHeight="1" x14ac:dyDescent="0.3">
      <c r="A281" s="9" t="s">
        <v>516</v>
      </c>
      <c r="G281" s="9" t="s">
        <v>504</v>
      </c>
      <c r="H281" s="9" t="s">
        <v>505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88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419</v>
      </c>
      <c r="AG281" t="s">
        <v>503</v>
      </c>
    </row>
    <row r="282" spans="1:33" ht="14.5" customHeight="1" x14ac:dyDescent="0.3">
      <c r="B282" t="s">
        <v>128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88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419</v>
      </c>
      <c r="AG282" t="s">
        <v>503</v>
      </c>
    </row>
    <row r="283" spans="1:33" ht="14.5" customHeight="1" x14ac:dyDescent="0.3">
      <c r="B283" t="s">
        <v>129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88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419</v>
      </c>
      <c r="AG283" t="s">
        <v>503</v>
      </c>
    </row>
    <row r="284" spans="1:33" ht="14.5" customHeight="1" x14ac:dyDescent="0.3">
      <c r="B284" t="s">
        <v>130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88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419</v>
      </c>
      <c r="AG284" t="s">
        <v>503</v>
      </c>
    </row>
    <row r="285" spans="1:33" ht="14.5" customHeight="1" x14ac:dyDescent="0.3">
      <c r="B285" t="s">
        <v>132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88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419</v>
      </c>
      <c r="AG285" t="s">
        <v>503</v>
      </c>
    </row>
    <row r="286" spans="1:33" ht="14.5" customHeight="1" x14ac:dyDescent="0.3">
      <c r="B286" t="s">
        <v>136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88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419</v>
      </c>
      <c r="AG286" t="s">
        <v>503</v>
      </c>
    </row>
    <row r="287" spans="1:33" ht="14.5" customHeight="1" x14ac:dyDescent="0.3">
      <c r="B287" t="s">
        <v>499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88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419</v>
      </c>
      <c r="AG287" t="s">
        <v>503</v>
      </c>
    </row>
    <row r="288" spans="1:33" ht="14.5" customHeight="1" x14ac:dyDescent="0.3">
      <c r="A288" t="s">
        <v>149</v>
      </c>
      <c r="B288" t="s">
        <v>128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88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419</v>
      </c>
      <c r="AG288" t="s">
        <v>503</v>
      </c>
    </row>
    <row r="289" spans="1:33" ht="14.5" customHeight="1" x14ac:dyDescent="0.3">
      <c r="B289" t="s">
        <v>129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88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419</v>
      </c>
      <c r="AG289" t="s">
        <v>503</v>
      </c>
    </row>
    <row r="290" spans="1:33" ht="14.5" customHeight="1" x14ac:dyDescent="0.3">
      <c r="B290" t="s">
        <v>130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88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419</v>
      </c>
      <c r="AG290" t="s">
        <v>503</v>
      </c>
    </row>
    <row r="291" spans="1:33" ht="14.5" customHeight="1" x14ac:dyDescent="0.3">
      <c r="B291" t="s">
        <v>132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88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419</v>
      </c>
      <c r="AG291" t="s">
        <v>503</v>
      </c>
    </row>
    <row r="292" spans="1:33" ht="14.5" customHeight="1" x14ac:dyDescent="0.3">
      <c r="B292" t="s">
        <v>136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88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419</v>
      </c>
      <c r="AG292" t="s">
        <v>503</v>
      </c>
    </row>
    <row r="293" spans="1:33" ht="17.149999999999999" customHeight="1" x14ac:dyDescent="0.3">
      <c r="B293" t="s">
        <v>499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88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419</v>
      </c>
      <c r="AG293" t="s">
        <v>503</v>
      </c>
    </row>
    <row r="294" spans="1:33" ht="56" x14ac:dyDescent="0.3">
      <c r="A294" s="9" t="s">
        <v>515</v>
      </c>
      <c r="G294" s="9" t="s">
        <v>504</v>
      </c>
      <c r="H294" s="9" t="s">
        <v>505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88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419</v>
      </c>
      <c r="AG294" t="s">
        <v>420</v>
      </c>
    </row>
    <row r="295" spans="1:33" x14ac:dyDescent="0.3">
      <c r="B295" t="s">
        <v>128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88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419</v>
      </c>
      <c r="AG295" t="s">
        <v>420</v>
      </c>
    </row>
    <row r="296" spans="1:33" x14ac:dyDescent="0.3">
      <c r="B296" t="s">
        <v>129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88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419</v>
      </c>
      <c r="AG296" t="s">
        <v>420</v>
      </c>
    </row>
    <row r="297" spans="1:33" x14ac:dyDescent="0.3">
      <c r="B297" t="s">
        <v>130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88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419</v>
      </c>
      <c r="AG297" t="s">
        <v>420</v>
      </c>
    </row>
    <row r="298" spans="1:33" x14ac:dyDescent="0.3">
      <c r="B298" t="s">
        <v>132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88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419</v>
      </c>
      <c r="AG298" t="s">
        <v>420</v>
      </c>
    </row>
    <row r="299" spans="1:33" x14ac:dyDescent="0.3">
      <c r="B299" t="s">
        <v>136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88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419</v>
      </c>
      <c r="AG299" t="s">
        <v>420</v>
      </c>
    </row>
    <row r="300" spans="1:33" x14ac:dyDescent="0.3">
      <c r="A300" t="s">
        <v>149</v>
      </c>
      <c r="B300" t="s">
        <v>128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88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419</v>
      </c>
      <c r="AG300" t="s">
        <v>420</v>
      </c>
    </row>
    <row r="301" spans="1:33" x14ac:dyDescent="0.3">
      <c r="B301" t="s">
        <v>129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88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419</v>
      </c>
      <c r="AG301" t="s">
        <v>420</v>
      </c>
    </row>
    <row r="302" spans="1:33" x14ac:dyDescent="0.3">
      <c r="B302" t="s">
        <v>130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88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419</v>
      </c>
      <c r="AG302" t="s">
        <v>420</v>
      </c>
    </row>
    <row r="303" spans="1:33" x14ac:dyDescent="0.3">
      <c r="B303" t="s">
        <v>132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88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419</v>
      </c>
      <c r="AG303" t="s">
        <v>420</v>
      </c>
    </row>
    <row r="304" spans="1:33" x14ac:dyDescent="0.3">
      <c r="B304" t="s">
        <v>136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88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419</v>
      </c>
      <c r="AG304" t="s">
        <v>420</v>
      </c>
    </row>
    <row r="305" spans="1:33" x14ac:dyDescent="0.3">
      <c r="A305" t="s">
        <v>530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88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419</v>
      </c>
      <c r="AG305" t="s">
        <v>497</v>
      </c>
    </row>
    <row r="306" spans="1:33" x14ac:dyDescent="0.3">
      <c r="B306" t="s">
        <v>129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88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419</v>
      </c>
      <c r="AG306" t="s">
        <v>497</v>
      </c>
    </row>
    <row r="307" spans="1:33" x14ac:dyDescent="0.3">
      <c r="A307" t="s">
        <v>149</v>
      </c>
      <c r="B307" t="s">
        <v>129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88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419</v>
      </c>
      <c r="AG307" t="s">
        <v>497</v>
      </c>
    </row>
    <row r="308" spans="1:33" x14ac:dyDescent="0.3">
      <c r="A308" t="s">
        <v>532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419</v>
      </c>
      <c r="AG308" t="s">
        <v>497</v>
      </c>
    </row>
    <row r="309" spans="1:33" x14ac:dyDescent="0.3">
      <c r="B309" t="s">
        <v>128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88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419</v>
      </c>
      <c r="AG309" t="s">
        <v>497</v>
      </c>
    </row>
    <row r="310" spans="1:33" x14ac:dyDescent="0.3">
      <c r="B310" t="s">
        <v>129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88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419</v>
      </c>
      <c r="AG310" t="s">
        <v>497</v>
      </c>
    </row>
    <row r="311" spans="1:33" x14ac:dyDescent="0.3">
      <c r="B311" t="s">
        <v>136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88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419</v>
      </c>
      <c r="AG311" t="s">
        <v>497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40"/>
  <sheetViews>
    <sheetView topLeftCell="A16" workbookViewId="0">
      <selection activeCell="P30" sqref="P30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ht="21" customHeight="1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  <row r="29" spans="1:30" ht="17.149999999999999" customHeight="1" x14ac:dyDescent="0.3">
      <c r="A29" s="3" t="s">
        <v>522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:U31" si="2">MEDIAN(0,255,ROUND(S29/20+SQRT(J29)/40+SQRT(P29)/2+(SQRT(R29)-SQRT(185)),0))</f>
        <v>5</v>
      </c>
      <c r="W29">
        <f t="shared" ref="W29:W31" si="3">MEDIAN(0,255,ROUND(SQRT(J29)/200+SQRT(P29)/2+(SQRT(R29)-SQRT(185)),0))</f>
        <v>4</v>
      </c>
      <c r="AD29" s="3" t="s">
        <v>390</v>
      </c>
    </row>
    <row r="30" spans="1:30" x14ac:dyDescent="0.3">
      <c r="A30" s="3" t="s">
        <v>536</v>
      </c>
      <c r="F30" s="5">
        <v>1989</v>
      </c>
      <c r="G30" s="5">
        <v>30</v>
      </c>
      <c r="H30">
        <v>60</v>
      </c>
      <c r="I30">
        <v>30</v>
      </c>
      <c r="J30" s="5">
        <v>100</v>
      </c>
      <c r="P30" s="5">
        <v>18</v>
      </c>
      <c r="Q30" s="5">
        <v>6</v>
      </c>
      <c r="R30" s="5">
        <v>400</v>
      </c>
      <c r="S30" s="5">
        <v>27</v>
      </c>
      <c r="U30">
        <f t="shared" si="2"/>
        <v>10</v>
      </c>
      <c r="W30">
        <f t="shared" si="3"/>
        <v>9</v>
      </c>
      <c r="Y30">
        <v>10</v>
      </c>
    </row>
    <row r="31" spans="1:30" x14ac:dyDescent="0.3">
      <c r="A31" s="3" t="s">
        <v>538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P31" s="5">
        <v>50</v>
      </c>
      <c r="Q31" s="5">
        <v>12</v>
      </c>
      <c r="R31" s="5">
        <v>185</v>
      </c>
      <c r="S31" s="5">
        <v>26.5</v>
      </c>
      <c r="U31">
        <f t="shared" si="2"/>
        <v>5</v>
      </c>
      <c r="W31">
        <f t="shared" si="3"/>
        <v>4</v>
      </c>
      <c r="Y31">
        <v>8</v>
      </c>
    </row>
    <row r="32" spans="1:30" x14ac:dyDescent="0.3">
      <c r="A32" s="3" t="s">
        <v>539</v>
      </c>
      <c r="F32" s="5">
        <v>1982</v>
      </c>
      <c r="G32" s="5">
        <v>30</v>
      </c>
      <c r="H32">
        <v>60</v>
      </c>
      <c r="I32">
        <v>30</v>
      </c>
      <c r="J32" s="5">
        <v>85</v>
      </c>
      <c r="P32" s="5">
        <v>50</v>
      </c>
      <c r="Q32" s="5">
        <v>12</v>
      </c>
      <c r="R32" s="5">
        <v>400</v>
      </c>
      <c r="S32" s="5">
        <v>26.5</v>
      </c>
      <c r="U32">
        <f t="shared" ref="U32:U40" si="4">MEDIAN(0,255,ROUND(S32/20+SQRT(J32)/40+SQRT(P32)/2+(SQRT(R32)-SQRT(185)),0))</f>
        <v>11</v>
      </c>
      <c r="W32">
        <f t="shared" ref="W32:W40" si="5">MEDIAN(0,255,ROUND(SQRT(J32)/200+SQRT(P32)/2+(SQRT(R32)-SQRT(185)),0))</f>
        <v>10</v>
      </c>
      <c r="Y32">
        <v>8</v>
      </c>
    </row>
    <row r="33" spans="1:25" x14ac:dyDescent="0.3">
      <c r="A33" s="3" t="s">
        <v>545</v>
      </c>
      <c r="F33" s="5">
        <v>2002</v>
      </c>
      <c r="G33" s="5">
        <v>30</v>
      </c>
      <c r="H33">
        <v>60</v>
      </c>
      <c r="I33">
        <v>30</v>
      </c>
      <c r="J33" s="5">
        <v>120</v>
      </c>
      <c r="P33" s="5">
        <v>50</v>
      </c>
      <c r="Q33" s="5">
        <v>12</v>
      </c>
      <c r="R33" s="5">
        <v>400</v>
      </c>
      <c r="S33" s="5">
        <v>26.5</v>
      </c>
      <c r="U33">
        <f t="shared" si="4"/>
        <v>12</v>
      </c>
      <c r="W33">
        <f t="shared" si="5"/>
        <v>10</v>
      </c>
      <c r="Y33">
        <v>8</v>
      </c>
    </row>
    <row r="34" spans="1:25" x14ac:dyDescent="0.3">
      <c r="A34" s="3" t="s">
        <v>540</v>
      </c>
      <c r="F34" s="5">
        <v>2001</v>
      </c>
      <c r="G34" s="5">
        <v>30</v>
      </c>
      <c r="H34" t="s">
        <v>89</v>
      </c>
      <c r="J34" s="5">
        <v>120</v>
      </c>
      <c r="P34" s="5">
        <v>60</v>
      </c>
      <c r="Q34" s="5">
        <v>16</v>
      </c>
      <c r="R34" s="5">
        <v>185</v>
      </c>
      <c r="S34" s="5">
        <v>24</v>
      </c>
      <c r="U34">
        <f t="shared" si="4"/>
        <v>5</v>
      </c>
      <c r="W34">
        <f t="shared" si="5"/>
        <v>4</v>
      </c>
      <c r="Y34">
        <v>8</v>
      </c>
    </row>
    <row r="35" spans="1:25" x14ac:dyDescent="0.3">
      <c r="A35" s="3" t="s">
        <v>537</v>
      </c>
      <c r="F35" s="5">
        <v>2001</v>
      </c>
      <c r="G35" s="5">
        <v>30</v>
      </c>
      <c r="H35" t="s">
        <v>89</v>
      </c>
      <c r="J35" s="5">
        <v>120</v>
      </c>
      <c r="P35" s="5">
        <v>55</v>
      </c>
      <c r="Q35" s="5">
        <v>16</v>
      </c>
      <c r="R35" s="5">
        <v>400</v>
      </c>
      <c r="S35" s="5">
        <v>24</v>
      </c>
      <c r="U35">
        <f t="shared" si="4"/>
        <v>12</v>
      </c>
      <c r="W35">
        <f t="shared" si="5"/>
        <v>10</v>
      </c>
      <c r="Y35">
        <v>8</v>
      </c>
    </row>
    <row r="36" spans="1:25" x14ac:dyDescent="0.3">
      <c r="A36" s="3" t="s">
        <v>541</v>
      </c>
      <c r="F36" s="5">
        <v>2019</v>
      </c>
      <c r="G36" s="5">
        <v>30</v>
      </c>
      <c r="H36" t="s">
        <v>89</v>
      </c>
      <c r="J36" s="5">
        <v>120</v>
      </c>
      <c r="P36" s="5">
        <v>64</v>
      </c>
      <c r="Q36" s="5">
        <v>16</v>
      </c>
      <c r="R36" s="5">
        <v>800</v>
      </c>
      <c r="S36" s="5">
        <v>29.5</v>
      </c>
      <c r="U36">
        <f t="shared" si="4"/>
        <v>20</v>
      </c>
      <c r="W36">
        <f t="shared" si="5"/>
        <v>19</v>
      </c>
      <c r="Y36">
        <v>10</v>
      </c>
    </row>
    <row r="37" spans="1:25" x14ac:dyDescent="0.3">
      <c r="A37" s="3" t="s">
        <v>542</v>
      </c>
      <c r="F37" s="5">
        <v>2004</v>
      </c>
      <c r="G37" s="5">
        <v>30</v>
      </c>
      <c r="H37">
        <v>60</v>
      </c>
      <c r="I37">
        <v>30</v>
      </c>
      <c r="J37" s="5">
        <v>120</v>
      </c>
      <c r="P37" s="5">
        <v>60</v>
      </c>
      <c r="Q37" s="5">
        <v>48</v>
      </c>
      <c r="R37" s="5">
        <v>185</v>
      </c>
      <c r="S37" s="5">
        <v>23.8</v>
      </c>
      <c r="U37">
        <f t="shared" si="4"/>
        <v>5</v>
      </c>
      <c r="W37">
        <f t="shared" si="5"/>
        <v>4</v>
      </c>
      <c r="Y37">
        <v>8</v>
      </c>
    </row>
    <row r="38" spans="1:25" x14ac:dyDescent="0.3">
      <c r="A38" s="3" t="s">
        <v>543</v>
      </c>
      <c r="F38" s="5">
        <v>1994</v>
      </c>
      <c r="G38" s="5">
        <v>30</v>
      </c>
      <c r="H38">
        <v>60</v>
      </c>
      <c r="I38">
        <v>30</v>
      </c>
      <c r="J38" s="5">
        <v>100</v>
      </c>
      <c r="P38" s="5">
        <v>58</v>
      </c>
      <c r="Q38" s="5">
        <v>12</v>
      </c>
      <c r="R38" s="5">
        <v>185</v>
      </c>
      <c r="S38" s="5">
        <v>25.3</v>
      </c>
      <c r="U38">
        <f t="shared" si="4"/>
        <v>5</v>
      </c>
      <c r="W38">
        <f t="shared" si="5"/>
        <v>4</v>
      </c>
      <c r="Y38">
        <v>8</v>
      </c>
    </row>
    <row r="39" spans="1:25" x14ac:dyDescent="0.3">
      <c r="A39" s="3" t="s">
        <v>544</v>
      </c>
      <c r="F39" s="5">
        <v>1987</v>
      </c>
      <c r="G39" s="5">
        <v>30</v>
      </c>
      <c r="H39">
        <v>60</v>
      </c>
      <c r="I39">
        <v>30</v>
      </c>
      <c r="J39" s="5">
        <v>100</v>
      </c>
      <c r="P39" s="5">
        <v>60</v>
      </c>
      <c r="Q39" s="5">
        <v>12</v>
      </c>
      <c r="R39" s="5">
        <v>185</v>
      </c>
      <c r="S39" s="5">
        <v>23.4</v>
      </c>
      <c r="U39">
        <f t="shared" si="4"/>
        <v>5</v>
      </c>
      <c r="W39">
        <f t="shared" si="5"/>
        <v>4</v>
      </c>
      <c r="Y39">
        <v>8</v>
      </c>
    </row>
    <row r="40" spans="1:25" x14ac:dyDescent="0.3">
      <c r="A40" s="3" t="s">
        <v>546</v>
      </c>
      <c r="F40" s="5">
        <v>2004</v>
      </c>
      <c r="G40" s="5">
        <v>30</v>
      </c>
      <c r="H40" t="s">
        <v>89</v>
      </c>
      <c r="J40" s="5">
        <v>120</v>
      </c>
      <c r="P40" s="5">
        <v>78</v>
      </c>
      <c r="Q40" s="5">
        <v>24</v>
      </c>
      <c r="R40" s="5">
        <v>185</v>
      </c>
      <c r="S40" s="5">
        <v>21.8</v>
      </c>
      <c r="U40">
        <f t="shared" si="4"/>
        <v>6</v>
      </c>
      <c r="W40">
        <f t="shared" si="5"/>
        <v>4</v>
      </c>
      <c r="Y40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4"/>
  <sheetViews>
    <sheetView tabSelected="1" zoomScaleNormal="100" workbookViewId="0">
      <pane ySplit="1" topLeftCell="A77" activePane="bottomLeft" state="frozen"/>
      <selection pane="bottomLeft" activeCell="U93" sqref="U93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80</v>
      </c>
      <c r="N12">
        <v>12</v>
      </c>
      <c r="O12">
        <v>200</v>
      </c>
      <c r="P12">
        <v>46</v>
      </c>
      <c r="Q12">
        <f t="shared" si="0"/>
        <v>8</v>
      </c>
      <c r="R12">
        <f t="shared" si="4"/>
        <v>25000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0" si="45">MEDIAN(0,255,ROUND(P73/20+SQRT(H73)/40+SQRT(M73)/2+(SQRT(O73)-SQRT(185)), 0))</f>
        <v>5</v>
      </c>
      <c r="R73">
        <f t="shared" ref="R73:R83" si="46">Q73*50000/16</f>
        <v>15625</v>
      </c>
      <c r="S73">
        <f t="shared" ref="S73:S81" si="47">MEDIAN(0,255,ROUND(SQRT(H73)/200+SQRT(M73)/2+(SQRT(O73)-SQRT(185)),0))</f>
        <v>2</v>
      </c>
      <c r="T73">
        <f t="shared" ref="T73:T83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>MEDIAN(0,255,ROUND(P81/20+SQRT(H81)/40+SQRT(M81)/2+(SQRT(O81)-SQRT(185)), 0))</f>
        <v>7</v>
      </c>
      <c r="R81">
        <f t="shared" si="46"/>
        <v>21875</v>
      </c>
      <c r="S81">
        <f>MEDIAN(0,255,ROUND(SQRT(H81)/200+SQRT(M81)/2+(SQRT(O81)-SQRT(185)),0))</f>
        <v>5</v>
      </c>
      <c r="T81">
        <f t="shared" si="48"/>
        <v>1125</v>
      </c>
    </row>
    <row r="82" spans="1:20" x14ac:dyDescent="0.3">
      <c r="A82" t="s">
        <v>547</v>
      </c>
      <c r="E82">
        <v>2012</v>
      </c>
      <c r="F82">
        <v>30</v>
      </c>
      <c r="H82">
        <v>160</v>
      </c>
      <c r="I82" t="s">
        <v>548</v>
      </c>
      <c r="M82" t="s">
        <v>549</v>
      </c>
      <c r="N82" t="s">
        <v>551</v>
      </c>
      <c r="O82" t="s">
        <v>550</v>
      </c>
      <c r="P82">
        <v>46</v>
      </c>
      <c r="Q82">
        <v>8</v>
      </c>
      <c r="R82">
        <f t="shared" si="46"/>
        <v>25000</v>
      </c>
      <c r="S82">
        <v>6</v>
      </c>
      <c r="T82">
        <f t="shared" si="48"/>
        <v>1350</v>
      </c>
    </row>
    <row r="83" spans="1:20" x14ac:dyDescent="0.3">
      <c r="A83" t="s">
        <v>552</v>
      </c>
      <c r="E83">
        <v>1996</v>
      </c>
      <c r="F83">
        <v>30</v>
      </c>
      <c r="G83" t="s">
        <v>89</v>
      </c>
      <c r="H83">
        <v>120</v>
      </c>
      <c r="I83" t="s">
        <v>88</v>
      </c>
      <c r="M83">
        <v>42</v>
      </c>
      <c r="N83">
        <v>16</v>
      </c>
      <c r="O83">
        <v>400</v>
      </c>
      <c r="P83">
        <v>46</v>
      </c>
      <c r="Q83">
        <f t="shared" ref="Q82:Q84" si="53">MEDIAN(0,255,ROUND(P83/20+SQRT(H83)/40+SQRT(M83)/2+(SQRT(O83)-SQRT(185)), 0))</f>
        <v>12</v>
      </c>
      <c r="R83">
        <f t="shared" si="46"/>
        <v>37500</v>
      </c>
      <c r="S83">
        <f t="shared" ref="S82:S84" si="54">MEDIAN(0,255,ROUND(SQRT(H83)/200+SQRT(M83)/2+(SQRT(O83)-SQRT(185)),0))</f>
        <v>10</v>
      </c>
      <c r="T83">
        <f t="shared" si="48"/>
        <v>2250</v>
      </c>
    </row>
    <row r="84" spans="1:20" x14ac:dyDescent="0.3">
      <c r="Q84">
        <f t="shared" si="53"/>
        <v>0</v>
      </c>
      <c r="S84">
        <f t="shared" si="54"/>
        <v>0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2024-08-27T07:48:53Z</dcterms:modified>
</cp:coreProperties>
</file>