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GRF\China-Set\China-Set-Trains\docs\"/>
    </mc:Choice>
  </mc:AlternateContent>
  <xr:revisionPtr revIDLastSave="0" documentId="13_ncr:1_{BEA8C424-D760-44D3-90CD-574ADA2A90B7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Loco" sheetId="1" r:id="rId1"/>
    <sheet name="MU" sheetId="2" r:id="rId2"/>
    <sheet name="Coaches" sheetId="3" r:id="rId3"/>
    <sheet name="Wag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4" l="1"/>
  <c r="U3" i="4"/>
  <c r="W2" i="4"/>
  <c r="U2" i="4"/>
  <c r="AB2" i="2"/>
  <c r="AB3" i="2"/>
  <c r="AC3" i="2" s="1"/>
  <c r="AB4" i="2"/>
  <c r="AB5" i="2"/>
  <c r="AB6" i="2"/>
  <c r="AB7" i="2"/>
  <c r="AB8" i="2"/>
  <c r="AB9" i="2"/>
  <c r="AB10" i="2"/>
  <c r="AB11" i="2"/>
  <c r="AB12" i="2"/>
  <c r="AB13" i="2"/>
  <c r="AB14" i="2"/>
  <c r="AB15" i="2"/>
  <c r="AC15" i="2" s="1"/>
  <c r="AB16" i="2"/>
  <c r="AC16" i="2" s="1"/>
  <c r="AB17" i="2"/>
  <c r="AC17" i="2" s="1"/>
  <c r="AC2" i="2"/>
  <c r="P9" i="2"/>
  <c r="P10" i="2"/>
  <c r="P11" i="2"/>
  <c r="Z11" i="2" s="1"/>
  <c r="AA11" i="2" s="1"/>
  <c r="P12" i="2"/>
  <c r="P13" i="2"/>
  <c r="P8" i="2"/>
  <c r="AC4" i="2"/>
  <c r="AC5" i="2"/>
  <c r="AC6" i="2"/>
  <c r="AC7" i="2"/>
  <c r="AC9" i="2"/>
  <c r="AC10" i="2"/>
  <c r="AC11" i="2"/>
  <c r="AC12" i="2"/>
  <c r="AC13" i="2"/>
  <c r="AC14" i="2"/>
  <c r="AA12" i="2"/>
  <c r="AA16" i="2"/>
  <c r="Z14" i="2"/>
  <c r="AA14" i="2" s="1"/>
  <c r="T9" i="2"/>
  <c r="T10" i="2"/>
  <c r="T11" i="2"/>
  <c r="T12" i="2"/>
  <c r="Z12" i="2" s="1"/>
  <c r="T13" i="2"/>
  <c r="Z13" i="2" s="1"/>
  <c r="AA13" i="2" s="1"/>
  <c r="Z16" i="2"/>
  <c r="Z17" i="2"/>
  <c r="AA17" i="2" s="1"/>
  <c r="T8" i="2"/>
  <c r="AC8" i="2"/>
  <c r="Z3" i="2"/>
  <c r="AA3" i="2" s="1"/>
  <c r="Z4" i="2"/>
  <c r="AA4" i="2" s="1"/>
  <c r="Z5" i="2"/>
  <c r="AA5" i="2" s="1"/>
  <c r="Z6" i="2"/>
  <c r="AA6" i="2" s="1"/>
  <c r="Z7" i="2"/>
  <c r="AA7" i="2" s="1"/>
  <c r="Z8" i="2"/>
  <c r="AA8" i="2" s="1"/>
  <c r="Z9" i="2"/>
  <c r="AA9" i="2" s="1"/>
  <c r="Z10" i="2"/>
  <c r="AA10" i="2" s="1"/>
  <c r="Z15" i="2"/>
  <c r="AA15" i="2" s="1"/>
  <c r="S3" i="3"/>
  <c r="S4" i="3"/>
  <c r="S5" i="3"/>
  <c r="S6" i="3"/>
  <c r="S7" i="3"/>
  <c r="T7" i="3" s="1"/>
  <c r="S8" i="3"/>
  <c r="T8" i="3" s="1"/>
  <c r="S9" i="3"/>
  <c r="T9" i="3" s="1"/>
  <c r="S10" i="3"/>
  <c r="S11" i="3"/>
  <c r="S12" i="3"/>
  <c r="S13" i="3"/>
  <c r="S14" i="3"/>
  <c r="S15" i="3"/>
  <c r="S16" i="3"/>
  <c r="T16" i="3" s="1"/>
  <c r="S17" i="3"/>
  <c r="T17" i="3" s="1"/>
  <c r="S18" i="3"/>
  <c r="T18" i="3" s="1"/>
  <c r="S19" i="3"/>
  <c r="S20" i="3"/>
  <c r="S21" i="3"/>
  <c r="S22" i="3"/>
  <c r="S23" i="3"/>
  <c r="S24" i="3"/>
  <c r="S25" i="3"/>
  <c r="S26" i="3"/>
  <c r="S27" i="3"/>
  <c r="S28" i="3"/>
  <c r="S29" i="3"/>
  <c r="S2" i="3"/>
  <c r="T2" i="3" s="1"/>
  <c r="Q3" i="3"/>
  <c r="Q4" i="3"/>
  <c r="Q5" i="3"/>
  <c r="Q6" i="3"/>
  <c r="Q7" i="3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Q20" i="3"/>
  <c r="Q21" i="3"/>
  <c r="Q22" i="3"/>
  <c r="Q23" i="3"/>
  <c r="Q24" i="3"/>
  <c r="Q25" i="3"/>
  <c r="Q26" i="3"/>
  <c r="Q27" i="3"/>
  <c r="Q28" i="3"/>
  <c r="Q29" i="3"/>
  <c r="R29" i="3" s="1"/>
  <c r="Q2" i="3"/>
  <c r="R2" i="3" s="1"/>
  <c r="R3" i="1"/>
  <c r="R4" i="1"/>
  <c r="R5" i="1"/>
  <c r="R6" i="1"/>
  <c r="R7" i="1"/>
  <c r="R8" i="1"/>
  <c r="R9" i="1"/>
  <c r="S9" i="1" s="1"/>
  <c r="R10" i="1"/>
  <c r="R11" i="1"/>
  <c r="R12" i="1"/>
  <c r="R13" i="1"/>
  <c r="R14" i="1"/>
  <c r="R15" i="1"/>
  <c r="R16" i="1"/>
  <c r="R17" i="1"/>
  <c r="S17" i="1" s="1"/>
  <c r="R18" i="1"/>
  <c r="R19" i="1"/>
  <c r="R20" i="1"/>
  <c r="R21" i="1"/>
  <c r="S21" i="1" s="1"/>
  <c r="R22" i="1"/>
  <c r="R23" i="1"/>
  <c r="R24" i="1"/>
  <c r="R25" i="1"/>
  <c r="R26" i="1"/>
  <c r="S26" i="1" s="1"/>
  <c r="R27" i="1"/>
  <c r="S27" i="1" s="1"/>
  <c r="R28" i="1"/>
  <c r="S28" i="1" s="1"/>
  <c r="R2" i="1"/>
  <c r="S2" i="1" s="1"/>
  <c r="T3" i="1"/>
  <c r="T4" i="1"/>
  <c r="U4" i="1" s="1"/>
  <c r="T5" i="1"/>
  <c r="T6" i="1"/>
  <c r="T7" i="1"/>
  <c r="U7" i="1" s="1"/>
  <c r="T8" i="1"/>
  <c r="T9" i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T20" i="1"/>
  <c r="U20" i="1" s="1"/>
  <c r="T21" i="1"/>
  <c r="U21" i="1" s="1"/>
  <c r="T22" i="1"/>
  <c r="T23" i="1"/>
  <c r="T24" i="1"/>
  <c r="T25" i="1"/>
  <c r="T26" i="1"/>
  <c r="T27" i="1"/>
  <c r="T28" i="1"/>
  <c r="T2" i="1"/>
  <c r="U2" i="1" s="1"/>
  <c r="Y2" i="2"/>
  <c r="Z2" i="2"/>
  <c r="AA2" i="2" s="1"/>
  <c r="T19" i="3"/>
  <c r="T20" i="3"/>
  <c r="T21" i="3"/>
  <c r="T22" i="3"/>
  <c r="T23" i="3"/>
  <c r="T24" i="3"/>
  <c r="T25" i="3"/>
  <c r="T26" i="3"/>
  <c r="T27" i="3"/>
  <c r="T28" i="3"/>
  <c r="T29" i="3"/>
  <c r="R19" i="3"/>
  <c r="R20" i="3"/>
  <c r="R21" i="3"/>
  <c r="R22" i="3"/>
  <c r="R23" i="3"/>
  <c r="R24" i="3"/>
  <c r="R25" i="3"/>
  <c r="R26" i="3"/>
  <c r="R27" i="3"/>
  <c r="R28" i="3"/>
  <c r="T10" i="3"/>
  <c r="T11" i="3"/>
  <c r="T12" i="3"/>
  <c r="T13" i="3"/>
  <c r="T14" i="3"/>
  <c r="T15" i="3"/>
  <c r="U3" i="1"/>
  <c r="T4" i="3"/>
  <c r="U5" i="1"/>
  <c r="U6" i="1"/>
  <c r="U8" i="1"/>
  <c r="U9" i="1"/>
  <c r="U19" i="1"/>
  <c r="U22" i="1"/>
  <c r="U23" i="1"/>
  <c r="U24" i="1"/>
  <c r="U25" i="1"/>
  <c r="U26" i="1"/>
  <c r="U27" i="1"/>
  <c r="U28" i="1"/>
  <c r="T3" i="3"/>
  <c r="T5" i="3"/>
  <c r="T6" i="3"/>
  <c r="S4" i="1"/>
  <c r="S5" i="1"/>
  <c r="S8" i="1"/>
  <c r="S10" i="1"/>
  <c r="S11" i="1"/>
  <c r="S12" i="1"/>
  <c r="S13" i="1"/>
  <c r="S14" i="1"/>
  <c r="S15" i="1"/>
  <c r="S16" i="1"/>
  <c r="S18" i="1"/>
  <c r="S6" i="1"/>
  <c r="S7" i="1"/>
  <c r="AC9" i="1"/>
  <c r="V9" i="1"/>
  <c r="O9" i="1"/>
  <c r="Q9" i="1" s="1"/>
  <c r="R7" i="3"/>
  <c r="R6" i="3"/>
  <c r="V3" i="1"/>
  <c r="V4" i="1"/>
  <c r="V5" i="1"/>
  <c r="V6" i="1"/>
  <c r="V7" i="1"/>
  <c r="V8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" i="1"/>
  <c r="AC3" i="1"/>
  <c r="AC4" i="1"/>
  <c r="AC5" i="1"/>
  <c r="AC6" i="1"/>
  <c r="AC7" i="1"/>
  <c r="AC8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O3" i="1"/>
  <c r="Q3" i="1" s="1"/>
  <c r="O4" i="1"/>
  <c r="Q4" i="1" s="1"/>
  <c r="O5" i="1"/>
  <c r="Q5" i="1" s="1"/>
  <c r="O6" i="1"/>
  <c r="Q6" i="1" s="1"/>
  <c r="O7" i="1"/>
  <c r="O8" i="1"/>
  <c r="Q8" i="1" s="1"/>
  <c r="O10" i="1"/>
  <c r="Q10" i="1" s="1"/>
  <c r="O11" i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Q7" i="1"/>
  <c r="Q11" i="1"/>
  <c r="R5" i="3"/>
  <c r="R3" i="3"/>
  <c r="R4" i="3"/>
  <c r="O2" i="1"/>
  <c r="Q2" i="1" s="1"/>
  <c r="S3" i="1"/>
  <c r="AC2" i="1"/>
  <c r="S19" i="1"/>
  <c r="S20" i="1"/>
  <c r="S22" i="1"/>
  <c r="S23" i="1"/>
  <c r="S24" i="1"/>
  <c r="S25" i="1"/>
</calcChain>
</file>

<file path=xl/sharedStrings.xml><?xml version="1.0" encoding="utf-8"?>
<sst xmlns="http://schemas.openxmlformats.org/spreadsheetml/2006/main" count="327" uniqueCount="165">
  <si>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</si>
  <si>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</si>
  <si>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</si>
  <si>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</si>
  <si>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</si>
  <si>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</si>
  <si>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</si>
  <si>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</si>
  <si>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</si>
  <si>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</si>
  <si>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</si>
  <si>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</si>
  <si>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</si>
  <si>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</si>
  <si>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</si>
  <si>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</si>
  <si>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</si>
  <si>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</si>
  <si>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</si>
  <si>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</si>
  <si>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</si>
  <si>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</si>
  <si>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</si>
  <si>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</si>
  <si>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</si>
  <si>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</si>
  <si>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</si>
  <si>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</si>
  <si>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</si>
  <si>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</si>
  <si>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</si>
  <si>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</si>
  <si>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</si>
  <si>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</si>
  <si>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</si>
  <si>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</si>
  <si>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</si>
  <si>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</si>
  <si>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</si>
  <si>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</si>
  <si>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</si>
  <si>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</si>
  <si>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</si>
  <si>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</si>
  <si>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</si>
  <si>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</si>
  <si>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</si>
  <si>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</si>
  <si>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</si>
  <si>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</si>
  <si>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</si>
  <si>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</si>
  <si>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</si>
  <si>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</si>
  <si>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</si>
  <si>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</si>
  <si>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</si>
  <si>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</si>
  <si>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</si>
  <si>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</si>
  <si>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</si>
  <si>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</si>
  <si>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</si>
  <si>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</si>
  <si>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</si>
  <si>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</si>
  <si>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</si>
  <si>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</si>
  <si>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</si>
  <si>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</si>
  <si>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</si>
  <si>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</si>
  <si>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</si>
  <si>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</si>
  <si>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</si>
  <si>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</si>
  <si>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</si>
  <si>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</si>
  <si>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</si>
  <si>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</si>
  <si>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</si>
  <si>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</si>
  <si>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</si>
  <si>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</si>
  <si>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</si>
  <si>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</si>
  <si>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</si>
  <si>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</si>
  <si>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</si>
  <si>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</si>
  <si>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</si>
  <si>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</si>
  <si>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</si>
  <si>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</si>
  <si>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</si>
  <si>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</si>
  <si>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</si>
  <si>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</si>
  <si>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</si>
  <si>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</si>
  <si>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</si>
  <si>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</si>
  <si>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</si>
  <si>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</si>
  <si>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 (25m Express Hard Seat Passenger Coach)</t>
    <phoneticPr fontId="2" type="noConversion"/>
  </si>
  <si>
    <t>RZ25T (25m Express Soft Seat Passenger Coach)</t>
    <phoneticPr fontId="2" type="noConversion"/>
  </si>
  <si>
    <t>YW25T (25m Express Hard Sleeper Passenger Coach)</t>
    <phoneticPr fontId="2" type="noConversion"/>
  </si>
  <si>
    <t>RW25T (25m Express Soft Sleeper Passenger Coach)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</si>
  <si>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</si>
  <si>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</si>
  <si>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</si>
  <si>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</si>
  <si>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</si>
  <si>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</si>
  <si>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</si>
  <si>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</si>
  <si>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</si>
  <si>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</si>
  <si>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</si>
  <si>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</si>
  <si>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</si>
  <si>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</si>
  <si>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</si>
  <si>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</si>
  <si>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</si>
  <si>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</si>
  <si>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</si>
  <si>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</si>
  <si>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</si>
  <si>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</si>
  <si>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</si>
  <si>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</si>
  <si>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</si>
  <si>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</si>
  <si>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</si>
  <si>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</si>
  <si>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zt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</si>
  <si>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</si>
  <si>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</si>
  <si>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</si>
  <si>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zet</t>
    <phoneticPr fontId="2" type="noConversion"/>
  </si>
  <si>
    <t>zes</t>
    <phoneticPr fontId="2" type="noConversion"/>
  </si>
  <si>
    <t>zesw</t>
    <phoneticPr fontId="2" type="noConversion"/>
  </si>
  <si>
    <t>zyt</t>
    <phoneticPr fontId="2" type="noConversion"/>
  </si>
  <si>
    <t>zys</t>
    <phoneticPr fontId="2" type="noConversion"/>
  </si>
  <si>
    <t>zysw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</si>
  <si>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</si>
  <si>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</si>
  <si>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</si>
  <si>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cap1</t>
    <phoneticPr fontId="2" type="noConversion"/>
  </si>
  <si>
    <t>cap2</t>
    <phoneticPr fontId="2" type="noConversion"/>
  </si>
  <si>
    <t>decay1</t>
    <phoneticPr fontId="2" type="noConversion"/>
  </si>
  <si>
    <t>decay2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</si>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</sst>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2" fontId="0" fillId="0" borderId="0" xfId="0" applyNumberFormat="1"/>
    <xf numFmtId="9" fontId="0" fillId="0" borderId="0" xfId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8"/>
  <sheetViews>
    <sheetView workbookViewId="0">
      <selection activeCell="U21" sqref="U21"/>
    </sheetView>
  </sheetViews>
  <sheetFormatPr defaultRowHeight="14" x14ac:dyDescent="0.3"/>
  <cols>
    <col min="26" max="28" width="8.6640625" style="1"/>
    <col min="29" max="30" width="8.66406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>MEDIAN(0, 255, ROUND((SQRT(K2)/100+SQRT(L2)+P2+40/J2-2)/2,0))</f>
        <v>20</v>
      </c>
      <c r="U2">
        <f>IF(E2="Steam", T2*350/16*12, IF(E2="Diesel", T2*325/16*12,  T2*300/16*12))</f>
        <v>5250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28" si="0">M3-N3</f>
        <v>0</v>
      </c>
      <c r="Q3">
        <f t="shared" ref="Q3:Q28" si="1">O3*P3*9.8</f>
        <v>0</v>
      </c>
      <c r="R3">
        <f t="shared" ref="R3:R28" si="2">MEDIAN(255, ROUND((M3/10+SQRT(K3)/20+SQRT(L3)+P3+20-J3), 0), 0)</f>
        <v>20</v>
      </c>
      <c r="S3">
        <f t="shared" ref="S3:S28" si="3">R3*50000/16</f>
        <v>62500</v>
      </c>
      <c r="T3" t="e">
        <f t="shared" ref="T3:T28" si="4">MEDIAN(0, 255, ROUND((SQRT(K3)/100+SQRT(L3)+P3+40/J3-2)/2,0))</f>
        <v>#DIV/0!</v>
      </c>
      <c r="U3" t="e">
        <f t="shared" ref="U3:U28" si="5">IF(E3="Steam", T3*350/16*12, IF(E3="Diesel", T3*325/16*12,  T3*300/16*12))</f>
        <v>#DIV/0!</v>
      </c>
      <c r="V3">
        <f t="shared" ref="V3:V28" si="6">W3+X3+Y3</f>
        <v>0</v>
      </c>
      <c r="AC3" s="2" t="e">
        <f t="shared" ref="AC3:AC28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0"/>
        <v>0</v>
      </c>
      <c r="Q4">
        <f t="shared" si="1"/>
        <v>0</v>
      </c>
      <c r="R4">
        <f t="shared" si="2"/>
        <v>20</v>
      </c>
      <c r="S4">
        <f t="shared" si="3"/>
        <v>62500</v>
      </c>
      <c r="T4" t="e">
        <f t="shared" si="4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0"/>
        <v>0</v>
      </c>
      <c r="Q5">
        <f t="shared" si="1"/>
        <v>0</v>
      </c>
      <c r="R5">
        <f t="shared" si="2"/>
        <v>20</v>
      </c>
      <c r="S5">
        <f t="shared" si="3"/>
        <v>62500</v>
      </c>
      <c r="T5" t="e">
        <f t="shared" si="4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0"/>
        <v>0</v>
      </c>
      <c r="Q6">
        <f t="shared" si="1"/>
        <v>0</v>
      </c>
      <c r="R6">
        <f t="shared" si="2"/>
        <v>20</v>
      </c>
      <c r="S6">
        <f t="shared" si="3"/>
        <v>62500</v>
      </c>
      <c r="T6" t="e">
        <f t="shared" si="4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0"/>
        <v>0</v>
      </c>
      <c r="Q7">
        <f t="shared" si="1"/>
        <v>0</v>
      </c>
      <c r="R7">
        <f t="shared" si="2"/>
        <v>20</v>
      </c>
      <c r="S7">
        <f t="shared" si="3"/>
        <v>62500</v>
      </c>
      <c r="T7" t="e">
        <f t="shared" si="4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110</v>
      </c>
      <c r="B8" t="s">
        <v>108</v>
      </c>
      <c r="D8" t="s">
        <v>112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0"/>
        <v>138</v>
      </c>
      <c r="P8">
        <v>0.24199999999999999</v>
      </c>
      <c r="Q8">
        <f t="shared" si="1"/>
        <v>327.28080000000006</v>
      </c>
      <c r="R8">
        <f t="shared" si="2"/>
        <v>54</v>
      </c>
      <c r="S8">
        <f t="shared" si="3"/>
        <v>168750</v>
      </c>
      <c r="T8">
        <f t="shared" si="4"/>
        <v>25</v>
      </c>
      <c r="U8">
        <f t="shared" si="5"/>
        <v>6093.75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111</v>
      </c>
      <c r="B9" t="s">
        <v>109</v>
      </c>
      <c r="D9" t="s">
        <v>113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0"/>
        <v>138</v>
      </c>
      <c r="P9">
        <v>0.30499999999999999</v>
      </c>
      <c r="Q9">
        <f t="shared" si="1"/>
        <v>412.48199999999997</v>
      </c>
      <c r="R9">
        <f t="shared" si="2"/>
        <v>54</v>
      </c>
      <c r="S9">
        <f t="shared" ref="S9" si="8">R9*50000/16</f>
        <v>168750</v>
      </c>
      <c r="T9">
        <f t="shared" si="4"/>
        <v>25</v>
      </c>
      <c r="U9">
        <f t="shared" si="5"/>
        <v>6093.75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0</v>
      </c>
      <c r="AC9" s="2">
        <f t="shared" si="7"/>
        <v>0.66666666666666663</v>
      </c>
      <c r="AD9" s="2" t="s">
        <v>92</v>
      </c>
      <c r="AE9" t="s">
        <v>93</v>
      </c>
    </row>
    <row r="10" spans="1:31" x14ac:dyDescent="0.3">
      <c r="A10" t="s">
        <v>34</v>
      </c>
      <c r="B10" t="s">
        <v>67</v>
      </c>
      <c r="D10" t="s">
        <v>34</v>
      </c>
      <c r="E10" t="s">
        <v>51</v>
      </c>
      <c r="F10">
        <v>1976</v>
      </c>
      <c r="O10">
        <f t="shared" si="0"/>
        <v>0</v>
      </c>
      <c r="Q10">
        <f t="shared" si="1"/>
        <v>0</v>
      </c>
      <c r="R10">
        <f t="shared" si="2"/>
        <v>20</v>
      </c>
      <c r="S10">
        <f t="shared" si="3"/>
        <v>62500</v>
      </c>
      <c r="T10" t="e">
        <f t="shared" si="4"/>
        <v>#DIV/0!</v>
      </c>
      <c r="U10" t="e">
        <f t="shared" si="5"/>
        <v>#DIV/0!</v>
      </c>
      <c r="V10">
        <f t="shared" si="6"/>
        <v>0</v>
      </c>
      <c r="AC10" s="2" t="e">
        <f t="shared" si="7"/>
        <v>#DIV/0!</v>
      </c>
    </row>
    <row r="11" spans="1:31" x14ac:dyDescent="0.3">
      <c r="A11" t="s">
        <v>35</v>
      </c>
      <c r="B11" t="s">
        <v>68</v>
      </c>
      <c r="D11" t="s">
        <v>35</v>
      </c>
      <c r="E11" t="s">
        <v>51</v>
      </c>
      <c r="F11">
        <v>1974</v>
      </c>
      <c r="O11">
        <f t="shared" si="0"/>
        <v>0</v>
      </c>
      <c r="Q11">
        <f t="shared" si="1"/>
        <v>0</v>
      </c>
      <c r="R11">
        <f t="shared" si="2"/>
        <v>20</v>
      </c>
      <c r="S11">
        <f t="shared" si="3"/>
        <v>62500</v>
      </c>
      <c r="T11" t="e">
        <f t="shared" si="4"/>
        <v>#DIV/0!</v>
      </c>
      <c r="U11" t="e">
        <f t="shared" si="5"/>
        <v>#DIV/0!</v>
      </c>
      <c r="V11">
        <f t="shared" si="6"/>
        <v>0</v>
      </c>
      <c r="AC11" s="2" t="e">
        <f t="shared" si="7"/>
        <v>#DIV/0!</v>
      </c>
    </row>
    <row r="12" spans="1:31" x14ac:dyDescent="0.3">
      <c r="A12" t="s">
        <v>36</v>
      </c>
      <c r="B12" t="s">
        <v>69</v>
      </c>
      <c r="D12" t="s">
        <v>36</v>
      </c>
      <c r="E12" t="s">
        <v>51</v>
      </c>
      <c r="F12">
        <v>1992</v>
      </c>
      <c r="O12">
        <f t="shared" si="0"/>
        <v>0</v>
      </c>
      <c r="Q12">
        <f t="shared" si="1"/>
        <v>0</v>
      </c>
      <c r="R12">
        <f t="shared" si="2"/>
        <v>20</v>
      </c>
      <c r="S12">
        <f t="shared" si="3"/>
        <v>62500</v>
      </c>
      <c r="T12" t="e">
        <f t="shared" si="4"/>
        <v>#DIV/0!</v>
      </c>
      <c r="U12" t="e">
        <f t="shared" si="5"/>
        <v>#DIV/0!</v>
      </c>
      <c r="V12">
        <f t="shared" si="6"/>
        <v>0</v>
      </c>
      <c r="AC12" s="2" t="e">
        <f t="shared" si="7"/>
        <v>#DIV/0!</v>
      </c>
    </row>
    <row r="13" spans="1:31" x14ac:dyDescent="0.3">
      <c r="A13" t="s">
        <v>37</v>
      </c>
      <c r="B13" t="s">
        <v>70</v>
      </c>
      <c r="D13" t="s">
        <v>37</v>
      </c>
      <c r="E13" t="s">
        <v>51</v>
      </c>
      <c r="O13">
        <f t="shared" si="0"/>
        <v>0</v>
      </c>
      <c r="Q13">
        <f t="shared" si="1"/>
        <v>0</v>
      </c>
      <c r="R13">
        <f t="shared" si="2"/>
        <v>20</v>
      </c>
      <c r="S13">
        <f t="shared" si="3"/>
        <v>62500</v>
      </c>
      <c r="T13" t="e">
        <f t="shared" si="4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38</v>
      </c>
      <c r="B14" t="s">
        <v>71</v>
      </c>
      <c r="D14" t="s">
        <v>38</v>
      </c>
      <c r="E14" t="s">
        <v>51</v>
      </c>
      <c r="F14">
        <v>2005</v>
      </c>
      <c r="O14">
        <f t="shared" si="0"/>
        <v>0</v>
      </c>
      <c r="Q14">
        <f t="shared" si="1"/>
        <v>0</v>
      </c>
      <c r="R14">
        <f t="shared" si="2"/>
        <v>20</v>
      </c>
      <c r="S14">
        <f t="shared" si="3"/>
        <v>62500</v>
      </c>
      <c r="T14" t="e">
        <f t="shared" si="4"/>
        <v>#DIV/0!</v>
      </c>
      <c r="U14" t="e">
        <f t="shared" si="5"/>
        <v>#DIV/0!</v>
      </c>
      <c r="V14">
        <f t="shared" si="6"/>
        <v>0</v>
      </c>
      <c r="AC14" s="2" t="e">
        <f t="shared" si="7"/>
        <v>#DIV/0!</v>
      </c>
    </row>
    <row r="15" spans="1:31" x14ac:dyDescent="0.3">
      <c r="A15" t="s">
        <v>31</v>
      </c>
      <c r="B15" t="s">
        <v>72</v>
      </c>
      <c r="D15" t="s">
        <v>31</v>
      </c>
      <c r="E15" t="s">
        <v>52</v>
      </c>
      <c r="F15">
        <v>1958</v>
      </c>
      <c r="O15">
        <f t="shared" si="0"/>
        <v>0</v>
      </c>
      <c r="Q15">
        <f t="shared" si="1"/>
        <v>0</v>
      </c>
      <c r="R15">
        <f t="shared" si="2"/>
        <v>20</v>
      </c>
      <c r="S15">
        <f t="shared" si="3"/>
        <v>62500</v>
      </c>
      <c r="T15" t="e">
        <f t="shared" si="4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3">
      <c r="A16" t="s">
        <v>32</v>
      </c>
      <c r="B16" t="s">
        <v>73</v>
      </c>
      <c r="D16" t="s">
        <v>32</v>
      </c>
      <c r="E16" t="s">
        <v>52</v>
      </c>
      <c r="F16">
        <v>1979</v>
      </c>
      <c r="O16">
        <f t="shared" si="0"/>
        <v>0</v>
      </c>
      <c r="Q16">
        <f t="shared" si="1"/>
        <v>0</v>
      </c>
      <c r="R16">
        <f t="shared" si="2"/>
        <v>20</v>
      </c>
      <c r="S16">
        <f t="shared" si="3"/>
        <v>62500</v>
      </c>
      <c r="T16" t="e">
        <f t="shared" si="4"/>
        <v>#DIV/0!</v>
      </c>
      <c r="U16" t="e">
        <f t="shared" si="5"/>
        <v>#DIV/0!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33</v>
      </c>
      <c r="B17" t="s">
        <v>74</v>
      </c>
      <c r="D17" t="s">
        <v>33</v>
      </c>
      <c r="E17" t="s">
        <v>52</v>
      </c>
      <c r="F17">
        <v>1989</v>
      </c>
      <c r="O17">
        <f t="shared" si="0"/>
        <v>0</v>
      </c>
      <c r="Q17">
        <f t="shared" si="1"/>
        <v>0</v>
      </c>
      <c r="R17">
        <f t="shared" si="2"/>
        <v>20</v>
      </c>
      <c r="S17">
        <f t="shared" si="3"/>
        <v>62500</v>
      </c>
      <c r="T17" t="e">
        <f t="shared" si="4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39</v>
      </c>
      <c r="B18" t="s">
        <v>75</v>
      </c>
      <c r="D18" t="s">
        <v>39</v>
      </c>
      <c r="E18" t="s">
        <v>52</v>
      </c>
      <c r="F18">
        <v>1995</v>
      </c>
      <c r="O18">
        <f t="shared" si="0"/>
        <v>0</v>
      </c>
      <c r="Q18">
        <f t="shared" si="1"/>
        <v>0</v>
      </c>
      <c r="R18">
        <f t="shared" si="2"/>
        <v>20</v>
      </c>
      <c r="S18">
        <f t="shared" si="3"/>
        <v>62500</v>
      </c>
      <c r="T18" t="e">
        <f t="shared" si="4"/>
        <v>#DIV/0!</v>
      </c>
      <c r="U18" t="e">
        <f t="shared" si="5"/>
        <v>#DIV/0!</v>
      </c>
      <c r="V18">
        <f t="shared" si="6"/>
        <v>0</v>
      </c>
      <c r="AC18" s="2" t="e">
        <f t="shared" si="7"/>
        <v>#DIV/0!</v>
      </c>
    </row>
    <row r="19" spans="1:31" x14ac:dyDescent="0.3">
      <c r="A19" t="s">
        <v>40</v>
      </c>
      <c r="B19" t="s">
        <v>76</v>
      </c>
      <c r="C19">
        <v>6144</v>
      </c>
      <c r="D19" t="s">
        <v>40</v>
      </c>
      <c r="E19" t="s">
        <v>52</v>
      </c>
      <c r="F19">
        <v>2010</v>
      </c>
      <c r="G19">
        <v>30</v>
      </c>
      <c r="H19" t="s">
        <v>91</v>
      </c>
      <c r="J19">
        <v>6</v>
      </c>
      <c r="K19">
        <v>120</v>
      </c>
      <c r="L19">
        <v>9789</v>
      </c>
      <c r="M19">
        <v>138</v>
      </c>
      <c r="O19">
        <f t="shared" si="0"/>
        <v>138</v>
      </c>
      <c r="P19">
        <v>0.38450000000000001</v>
      </c>
      <c r="Q19">
        <f t="shared" si="1"/>
        <v>519.99779999999998</v>
      </c>
      <c r="R19">
        <f t="shared" si="2"/>
        <v>128</v>
      </c>
      <c r="S19">
        <f t="shared" si="3"/>
        <v>400000</v>
      </c>
      <c r="T19">
        <f t="shared" si="4"/>
        <v>52</v>
      </c>
      <c r="U19">
        <f t="shared" si="5"/>
        <v>11700</v>
      </c>
      <c r="V19">
        <f t="shared" si="6"/>
        <v>10</v>
      </c>
      <c r="W19">
        <v>1</v>
      </c>
      <c r="X19">
        <v>8</v>
      </c>
      <c r="Y19">
        <v>1</v>
      </c>
      <c r="Z19" s="1">
        <v>1</v>
      </c>
      <c r="AA19" s="1">
        <v>1</v>
      </c>
      <c r="AB19" s="1">
        <v>1</v>
      </c>
      <c r="AC19" s="2">
        <f t="shared" si="7"/>
        <v>1</v>
      </c>
      <c r="AD19" s="2" t="s">
        <v>92</v>
      </c>
      <c r="AE19" t="s">
        <v>93</v>
      </c>
    </row>
    <row r="20" spans="1:31" x14ac:dyDescent="0.3">
      <c r="A20" t="s">
        <v>41</v>
      </c>
      <c r="B20" t="s">
        <v>77</v>
      </c>
      <c r="D20" t="s">
        <v>41</v>
      </c>
      <c r="E20" t="s">
        <v>52</v>
      </c>
      <c r="F20">
        <v>2012</v>
      </c>
      <c r="O20">
        <f t="shared" si="0"/>
        <v>0</v>
      </c>
      <c r="Q20">
        <f t="shared" si="1"/>
        <v>0</v>
      </c>
      <c r="R20">
        <f t="shared" si="2"/>
        <v>20</v>
      </c>
      <c r="S20">
        <f t="shared" si="3"/>
        <v>62500</v>
      </c>
      <c r="T20" t="e">
        <f t="shared" si="4"/>
        <v>#DIV/0!</v>
      </c>
      <c r="U20" t="e">
        <f t="shared" si="5"/>
        <v>#DIV/0!</v>
      </c>
      <c r="V20">
        <f t="shared" si="6"/>
        <v>0</v>
      </c>
      <c r="AC20" s="2" t="e">
        <f t="shared" si="7"/>
        <v>#DIV/0!</v>
      </c>
    </row>
    <row r="21" spans="1:31" x14ac:dyDescent="0.3">
      <c r="A21" t="s">
        <v>154</v>
      </c>
      <c r="B21" t="s">
        <v>155</v>
      </c>
      <c r="C21">
        <v>6145</v>
      </c>
      <c r="D21" t="s">
        <v>154</v>
      </c>
      <c r="E21" t="s">
        <v>52</v>
      </c>
      <c r="F21">
        <v>2012</v>
      </c>
      <c r="G21">
        <v>30</v>
      </c>
      <c r="H21" t="s">
        <v>91</v>
      </c>
      <c r="J21">
        <v>6</v>
      </c>
      <c r="K21">
        <v>170</v>
      </c>
      <c r="L21">
        <v>9789</v>
      </c>
      <c r="M21">
        <v>126</v>
      </c>
      <c r="O21">
        <f t="shared" si="0"/>
        <v>126</v>
      </c>
      <c r="P21">
        <v>0.34</v>
      </c>
      <c r="Q21">
        <f t="shared" si="1"/>
        <v>419.83200000000005</v>
      </c>
      <c r="R21">
        <f t="shared" si="2"/>
        <v>127</v>
      </c>
      <c r="S21">
        <f t="shared" si="3"/>
        <v>396875</v>
      </c>
      <c r="T21">
        <f t="shared" si="4"/>
        <v>52</v>
      </c>
      <c r="U21">
        <f t="shared" si="5"/>
        <v>11700</v>
      </c>
      <c r="V21">
        <f t="shared" si="6"/>
        <v>10</v>
      </c>
      <c r="W21">
        <v>1</v>
      </c>
      <c r="X21">
        <v>8</v>
      </c>
      <c r="Y21">
        <v>1</v>
      </c>
      <c r="Z21" s="1">
        <v>1</v>
      </c>
      <c r="AA21" s="1">
        <v>1</v>
      </c>
      <c r="AB21" s="1">
        <v>1</v>
      </c>
      <c r="AC21" s="2">
        <f t="shared" si="7"/>
        <v>1</v>
      </c>
      <c r="AD21" s="2" t="s">
        <v>92</v>
      </c>
      <c r="AE21" t="s">
        <v>93</v>
      </c>
    </row>
    <row r="22" spans="1:31" x14ac:dyDescent="0.3">
      <c r="O22">
        <f t="shared" si="0"/>
        <v>0</v>
      </c>
      <c r="Q22">
        <f t="shared" si="1"/>
        <v>0</v>
      </c>
      <c r="R22">
        <f t="shared" si="2"/>
        <v>20</v>
      </c>
      <c r="S22">
        <f t="shared" si="3"/>
        <v>62500</v>
      </c>
      <c r="T22" t="e">
        <f t="shared" si="4"/>
        <v>#DIV/0!</v>
      </c>
      <c r="U22" t="e">
        <f t="shared" si="5"/>
        <v>#DIV/0!</v>
      </c>
      <c r="V22">
        <f t="shared" si="6"/>
        <v>0</v>
      </c>
      <c r="AC22" s="2" t="e">
        <f t="shared" si="7"/>
        <v>#DIV/0!</v>
      </c>
    </row>
    <row r="23" spans="1:31" x14ac:dyDescent="0.3">
      <c r="O23">
        <f t="shared" si="0"/>
        <v>0</v>
      </c>
      <c r="Q23">
        <f t="shared" si="1"/>
        <v>0</v>
      </c>
      <c r="R23">
        <f t="shared" si="2"/>
        <v>20</v>
      </c>
      <c r="S23">
        <f t="shared" si="3"/>
        <v>62500</v>
      </c>
      <c r="T23" t="e">
        <f t="shared" si="4"/>
        <v>#DIV/0!</v>
      </c>
      <c r="U23" t="e">
        <f t="shared" si="5"/>
        <v>#DIV/0!</v>
      </c>
      <c r="V23">
        <f t="shared" si="6"/>
        <v>0</v>
      </c>
      <c r="AC23" s="2" t="e">
        <f t="shared" si="7"/>
        <v>#DIV/0!</v>
      </c>
    </row>
    <row r="24" spans="1:31" x14ac:dyDescent="0.3">
      <c r="O24">
        <f t="shared" si="0"/>
        <v>0</v>
      </c>
      <c r="Q24">
        <f t="shared" si="1"/>
        <v>0</v>
      </c>
      <c r="R24">
        <f t="shared" si="2"/>
        <v>20</v>
      </c>
      <c r="S24">
        <f t="shared" si="3"/>
        <v>62500</v>
      </c>
      <c r="T24" t="e">
        <f t="shared" si="4"/>
        <v>#DIV/0!</v>
      </c>
      <c r="U24" t="e">
        <f t="shared" si="5"/>
        <v>#DIV/0!</v>
      </c>
      <c r="V24">
        <f t="shared" si="6"/>
        <v>0</v>
      </c>
      <c r="AC24" s="2" t="e">
        <f t="shared" si="7"/>
        <v>#DIV/0!</v>
      </c>
    </row>
    <row r="25" spans="1:31" x14ac:dyDescent="0.3">
      <c r="O25">
        <f t="shared" si="0"/>
        <v>0</v>
      </c>
      <c r="Q25">
        <f t="shared" si="1"/>
        <v>0</v>
      </c>
      <c r="R25">
        <f t="shared" si="2"/>
        <v>20</v>
      </c>
      <c r="S25">
        <f t="shared" si="3"/>
        <v>62500</v>
      </c>
      <c r="T25" t="e">
        <f t="shared" si="4"/>
        <v>#DIV/0!</v>
      </c>
      <c r="U25" t="e">
        <f t="shared" si="5"/>
        <v>#DIV/0!</v>
      </c>
      <c r="V25">
        <f t="shared" si="6"/>
        <v>0</v>
      </c>
      <c r="AC25" s="2" t="e">
        <f t="shared" si="7"/>
        <v>#DIV/0!</v>
      </c>
    </row>
    <row r="26" spans="1:31" x14ac:dyDescent="0.3">
      <c r="O26">
        <f t="shared" si="0"/>
        <v>0</v>
      </c>
      <c r="Q26">
        <f t="shared" si="1"/>
        <v>0</v>
      </c>
      <c r="R26">
        <f t="shared" si="2"/>
        <v>20</v>
      </c>
      <c r="S26">
        <f t="shared" si="3"/>
        <v>62500</v>
      </c>
      <c r="T26" t="e">
        <f t="shared" si="4"/>
        <v>#DIV/0!</v>
      </c>
      <c r="U26" t="e">
        <f t="shared" si="5"/>
        <v>#DIV/0!</v>
      </c>
      <c r="V26">
        <f t="shared" si="6"/>
        <v>0</v>
      </c>
      <c r="AC26" s="2" t="e">
        <f t="shared" si="7"/>
        <v>#DIV/0!</v>
      </c>
    </row>
    <row r="27" spans="1:31" x14ac:dyDescent="0.3">
      <c r="O27">
        <f t="shared" si="0"/>
        <v>0</v>
      </c>
      <c r="Q27">
        <f t="shared" si="1"/>
        <v>0</v>
      </c>
      <c r="R27">
        <f t="shared" si="2"/>
        <v>20</v>
      </c>
      <c r="S27">
        <f t="shared" si="3"/>
        <v>62500</v>
      </c>
      <c r="T27" t="e">
        <f t="shared" si="4"/>
        <v>#DIV/0!</v>
      </c>
      <c r="U27" t="e">
        <f t="shared" si="5"/>
        <v>#DIV/0!</v>
      </c>
      <c r="V27">
        <f t="shared" si="6"/>
        <v>0</v>
      </c>
      <c r="AC27" s="2" t="e">
        <f t="shared" si="7"/>
        <v>#DIV/0!</v>
      </c>
    </row>
    <row r="28" spans="1:31" x14ac:dyDescent="0.3">
      <c r="O28">
        <f t="shared" si="0"/>
        <v>0</v>
      </c>
      <c r="Q28">
        <f t="shared" si="1"/>
        <v>0</v>
      </c>
      <c r="R28">
        <f t="shared" si="2"/>
        <v>20</v>
      </c>
      <c r="S28">
        <f t="shared" si="3"/>
        <v>62500</v>
      </c>
      <c r="T28" t="e">
        <f t="shared" si="4"/>
        <v>#DIV/0!</v>
      </c>
      <c r="U28" t="e">
        <f t="shared" si="5"/>
        <v>#DIV/0!</v>
      </c>
      <c r="V28">
        <f t="shared" si="6"/>
        <v>0</v>
      </c>
      <c r="AC28" s="2" t="e">
        <f t="shared" si="7"/>
        <v>#DIV/0!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I17"/>
  <sheetViews>
    <sheetView workbookViewId="0">
      <selection activeCell="S10" sqref="S10"/>
    </sheetView>
  </sheetViews>
  <sheetFormatPr defaultRowHeight="1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149</v>
      </c>
      <c r="R1" t="s">
        <v>150</v>
      </c>
      <c r="S1" t="s">
        <v>16</v>
      </c>
      <c r="T1" t="s">
        <v>17</v>
      </c>
      <c r="U1" t="s">
        <v>151</v>
      </c>
      <c r="V1" t="s">
        <v>152</v>
      </c>
      <c r="W1" t="s">
        <v>30</v>
      </c>
      <c r="X1" t="s">
        <v>18</v>
      </c>
      <c r="Y1" t="s">
        <v>56</v>
      </c>
      <c r="Z1" t="s">
        <v>19</v>
      </c>
      <c r="AA1" t="s">
        <v>28</v>
      </c>
      <c r="AB1" t="s">
        <v>20</v>
      </c>
      <c r="AC1" t="s">
        <v>27</v>
      </c>
      <c r="AD1" s="1" t="s">
        <v>21</v>
      </c>
      <c r="AE1" s="1" t="s">
        <v>22</v>
      </c>
      <c r="AF1" s="1" t="s">
        <v>23</v>
      </c>
      <c r="AG1" s="2" t="s">
        <v>24</v>
      </c>
      <c r="AH1" s="2" t="s">
        <v>29</v>
      </c>
      <c r="AI1" t="s">
        <v>25</v>
      </c>
    </row>
    <row r="2" spans="1:35" x14ac:dyDescent="0.3">
      <c r="A2" t="s">
        <v>138</v>
      </c>
      <c r="E2" t="s">
        <v>133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v>7614</v>
      </c>
      <c r="L2" t="s">
        <v>90</v>
      </c>
      <c r="P2">
        <v>0</v>
      </c>
      <c r="S2">
        <v>0</v>
      </c>
      <c r="T2">
        <v>185</v>
      </c>
      <c r="W2">
        <v>78</v>
      </c>
      <c r="X2">
        <v>0.314</v>
      </c>
      <c r="Y2">
        <f>W2*X2*9.8</f>
        <v>240.02160000000003</v>
      </c>
      <c r="Z2">
        <f>MAX(1, INT(W2/10+SQRT(J2)/20+SQRT(K2)+X2+SQRT(P2)/2+SQRT(T2)-SQRT(185)+20-I2))</f>
        <v>96</v>
      </c>
      <c r="AA2">
        <f>Z2*50000/16</f>
        <v>300000</v>
      </c>
      <c r="AB2">
        <f>MAX(1, ROUND((SQRT(J2)/100+SQRT(K2)+X2+(40/I2-2)+SQRT(P2)/2+SQRT(T2)-SQRT(185))/2, 0))</f>
        <v>44</v>
      </c>
      <c r="AC2">
        <f>AB2*300/16</f>
        <v>825</v>
      </c>
    </row>
    <row r="3" spans="1:35" x14ac:dyDescent="0.3">
      <c r="B3" t="s">
        <v>134</v>
      </c>
      <c r="I3">
        <v>20</v>
      </c>
      <c r="J3">
        <v>160</v>
      </c>
      <c r="K3">
        <v>0</v>
      </c>
      <c r="L3" t="s">
        <v>90</v>
      </c>
      <c r="P3">
        <v>98</v>
      </c>
      <c r="T3">
        <v>300</v>
      </c>
      <c r="W3">
        <v>56</v>
      </c>
      <c r="X3">
        <v>0</v>
      </c>
      <c r="Z3">
        <f t="shared" ref="Z3:Z17" si="0">MAX(1, INT(W3/10+SQRT(J3)/20+SQRT(K3)+X3+SQRT(P3)/2+SQRT(T3)-SQRT(185)+20-I3))</f>
        <v>14</v>
      </c>
      <c r="AA3">
        <f t="shared" ref="AA3:AA17" si="1">Z3*50000/16</f>
        <v>43750</v>
      </c>
      <c r="AB3">
        <f t="shared" ref="AB3:AB17" si="2">MAX(1, ROUND((SQRT(J3)/100+SQRT(K3)+X3+(40/I3-2)+SQRT(P3)/2+SQRT(T3)-SQRT(185))/2, 0))</f>
        <v>4</v>
      </c>
      <c r="AC3">
        <f t="shared" ref="AC3:AC17" si="3">AB3*300/16</f>
        <v>75</v>
      </c>
    </row>
    <row r="4" spans="1:35" x14ac:dyDescent="0.3">
      <c r="B4" t="s">
        <v>135</v>
      </c>
      <c r="I4">
        <v>20</v>
      </c>
      <c r="J4">
        <v>160</v>
      </c>
      <c r="K4">
        <v>0</v>
      </c>
      <c r="L4" t="s">
        <v>90</v>
      </c>
      <c r="P4">
        <v>71</v>
      </c>
      <c r="T4">
        <v>500</v>
      </c>
      <c r="W4">
        <v>56</v>
      </c>
      <c r="X4">
        <v>0</v>
      </c>
      <c r="Z4">
        <f t="shared" si="0"/>
        <v>19</v>
      </c>
      <c r="AA4">
        <f t="shared" si="1"/>
        <v>59375</v>
      </c>
      <c r="AB4">
        <f t="shared" si="2"/>
        <v>7</v>
      </c>
      <c r="AC4">
        <f t="shared" si="3"/>
        <v>131.25</v>
      </c>
    </row>
    <row r="5" spans="1:35" x14ac:dyDescent="0.3">
      <c r="B5" t="s">
        <v>136</v>
      </c>
      <c r="I5">
        <v>20</v>
      </c>
      <c r="J5">
        <v>160</v>
      </c>
      <c r="K5">
        <v>0</v>
      </c>
      <c r="L5" t="s">
        <v>90</v>
      </c>
      <c r="P5">
        <v>36</v>
      </c>
      <c r="T5">
        <v>700</v>
      </c>
      <c r="W5">
        <v>56</v>
      </c>
      <c r="X5">
        <v>0</v>
      </c>
      <c r="Z5">
        <f t="shared" si="0"/>
        <v>22</v>
      </c>
      <c r="AA5">
        <f t="shared" si="1"/>
        <v>68750</v>
      </c>
      <c r="AB5">
        <f t="shared" si="2"/>
        <v>8</v>
      </c>
      <c r="AC5">
        <f t="shared" si="3"/>
        <v>150</v>
      </c>
    </row>
    <row r="6" spans="1:35" x14ac:dyDescent="0.3">
      <c r="B6" t="s">
        <v>137</v>
      </c>
      <c r="I6">
        <v>20</v>
      </c>
      <c r="J6">
        <v>160</v>
      </c>
      <c r="K6">
        <v>0</v>
      </c>
      <c r="L6" t="s">
        <v>90</v>
      </c>
      <c r="P6">
        <v>30</v>
      </c>
      <c r="T6">
        <v>800</v>
      </c>
      <c r="W6">
        <v>56</v>
      </c>
      <c r="X6">
        <v>0</v>
      </c>
      <c r="Z6">
        <f t="shared" si="0"/>
        <v>23</v>
      </c>
      <c r="AA6">
        <f t="shared" si="1"/>
        <v>71875</v>
      </c>
      <c r="AB6">
        <f t="shared" si="2"/>
        <v>9</v>
      </c>
      <c r="AC6">
        <f t="shared" si="3"/>
        <v>168.75</v>
      </c>
    </row>
    <row r="7" spans="1:35" x14ac:dyDescent="0.3">
      <c r="B7" t="s">
        <v>139</v>
      </c>
      <c r="I7">
        <v>20</v>
      </c>
      <c r="J7">
        <v>160</v>
      </c>
      <c r="K7">
        <v>0</v>
      </c>
      <c r="L7" t="s">
        <v>90</v>
      </c>
      <c r="P7">
        <v>22</v>
      </c>
      <c r="T7">
        <v>960</v>
      </c>
      <c r="W7">
        <v>56</v>
      </c>
      <c r="X7">
        <v>0</v>
      </c>
      <c r="Z7">
        <f t="shared" si="0"/>
        <v>25</v>
      </c>
      <c r="AA7">
        <f t="shared" si="1"/>
        <v>78125</v>
      </c>
      <c r="AB7">
        <f t="shared" si="2"/>
        <v>10</v>
      </c>
      <c r="AC7">
        <f t="shared" si="3"/>
        <v>187.5</v>
      </c>
    </row>
    <row r="8" spans="1:35" x14ac:dyDescent="0.3">
      <c r="B8" t="s">
        <v>140</v>
      </c>
      <c r="I8">
        <v>20</v>
      </c>
      <c r="J8">
        <v>160</v>
      </c>
      <c r="K8">
        <v>0</v>
      </c>
      <c r="L8" t="s">
        <v>90</v>
      </c>
      <c r="P8">
        <f>Q8+R8</f>
        <v>81</v>
      </c>
      <c r="Q8">
        <v>9</v>
      </c>
      <c r="R8">
        <v>72</v>
      </c>
      <c r="T8">
        <f>SQRT((Q8*U8^2+R8*V8^2)/(Q8+R8))</f>
        <v>366.66666666666669</v>
      </c>
      <c r="U8">
        <v>700</v>
      </c>
      <c r="V8">
        <v>300</v>
      </c>
      <c r="W8">
        <v>56</v>
      </c>
      <c r="X8">
        <v>0</v>
      </c>
      <c r="Z8">
        <f t="shared" si="0"/>
        <v>16</v>
      </c>
      <c r="AA8">
        <f t="shared" si="1"/>
        <v>50000</v>
      </c>
      <c r="AB8">
        <f t="shared" si="2"/>
        <v>5</v>
      </c>
      <c r="AC8">
        <f t="shared" si="3"/>
        <v>93.75</v>
      </c>
    </row>
    <row r="9" spans="1:35" x14ac:dyDescent="0.3">
      <c r="B9" t="s">
        <v>141</v>
      </c>
      <c r="I9">
        <v>20</v>
      </c>
      <c r="J9">
        <v>160</v>
      </c>
      <c r="K9">
        <v>0</v>
      </c>
      <c r="L9" t="s">
        <v>90</v>
      </c>
      <c r="P9">
        <f t="shared" ref="P9:P13" si="4">Q9+R9</f>
        <v>75</v>
      </c>
      <c r="Q9">
        <v>9</v>
      </c>
      <c r="R9">
        <v>66</v>
      </c>
      <c r="T9">
        <f t="shared" ref="T9:T13" si="5">SQRT((Q9*U9^2+R9*V9^2)/(Q9+R9))</f>
        <v>394.96835316262997</v>
      </c>
      <c r="U9">
        <v>800</v>
      </c>
      <c r="V9">
        <v>300</v>
      </c>
      <c r="W9">
        <v>56</v>
      </c>
      <c r="X9">
        <v>0</v>
      </c>
      <c r="Z9">
        <f t="shared" si="0"/>
        <v>16</v>
      </c>
      <c r="AA9">
        <f t="shared" si="1"/>
        <v>50000</v>
      </c>
      <c r="AB9">
        <f t="shared" si="2"/>
        <v>5</v>
      </c>
      <c r="AC9">
        <f t="shared" si="3"/>
        <v>93.75</v>
      </c>
    </row>
    <row r="10" spans="1:35" x14ac:dyDescent="0.3">
      <c r="B10" t="s">
        <v>142</v>
      </c>
      <c r="I10">
        <v>20</v>
      </c>
      <c r="J10">
        <v>160</v>
      </c>
      <c r="K10">
        <v>0</v>
      </c>
      <c r="L10" t="s">
        <v>90</v>
      </c>
      <c r="P10">
        <f t="shared" si="4"/>
        <v>76</v>
      </c>
      <c r="Q10">
        <v>6</v>
      </c>
      <c r="R10">
        <v>70</v>
      </c>
      <c r="T10">
        <f t="shared" si="5"/>
        <v>394.52836600040223</v>
      </c>
      <c r="U10">
        <v>960</v>
      </c>
      <c r="V10">
        <v>300</v>
      </c>
      <c r="W10">
        <v>56</v>
      </c>
      <c r="X10">
        <v>0</v>
      </c>
      <c r="Z10">
        <f t="shared" si="0"/>
        <v>16</v>
      </c>
      <c r="AA10">
        <f t="shared" si="1"/>
        <v>50000</v>
      </c>
      <c r="AB10">
        <f t="shared" si="2"/>
        <v>5</v>
      </c>
      <c r="AC10">
        <f t="shared" si="3"/>
        <v>93.75</v>
      </c>
    </row>
    <row r="11" spans="1:35" x14ac:dyDescent="0.3">
      <c r="B11" t="s">
        <v>143</v>
      </c>
      <c r="I11">
        <v>20</v>
      </c>
      <c r="J11">
        <v>160</v>
      </c>
      <c r="K11">
        <v>0</v>
      </c>
      <c r="L11" t="s">
        <v>90</v>
      </c>
      <c r="P11">
        <f t="shared" si="4"/>
        <v>61</v>
      </c>
      <c r="Q11">
        <v>9</v>
      </c>
      <c r="R11">
        <v>52</v>
      </c>
      <c r="T11">
        <f t="shared" si="5"/>
        <v>534.23762134987624</v>
      </c>
      <c r="U11">
        <v>700</v>
      </c>
      <c r="V11">
        <v>500</v>
      </c>
      <c r="W11">
        <v>56</v>
      </c>
      <c r="X11">
        <v>0</v>
      </c>
      <c r="Z11">
        <f t="shared" si="0"/>
        <v>19</v>
      </c>
      <c r="AA11">
        <f t="shared" si="1"/>
        <v>59375</v>
      </c>
      <c r="AB11">
        <f t="shared" si="2"/>
        <v>7</v>
      </c>
      <c r="AC11">
        <f t="shared" si="3"/>
        <v>131.25</v>
      </c>
    </row>
    <row r="12" spans="1:35" x14ac:dyDescent="0.3">
      <c r="B12" t="s">
        <v>144</v>
      </c>
      <c r="I12">
        <v>20</v>
      </c>
      <c r="J12">
        <v>160</v>
      </c>
      <c r="K12">
        <v>0</v>
      </c>
      <c r="L12" t="s">
        <v>90</v>
      </c>
      <c r="P12">
        <f t="shared" si="4"/>
        <v>57</v>
      </c>
      <c r="Q12">
        <v>9</v>
      </c>
      <c r="R12">
        <v>48</v>
      </c>
      <c r="T12">
        <f t="shared" si="5"/>
        <v>558.19257193948852</v>
      </c>
      <c r="U12">
        <v>800</v>
      </c>
      <c r="V12">
        <v>500</v>
      </c>
      <c r="W12">
        <v>56</v>
      </c>
      <c r="X12">
        <v>0</v>
      </c>
      <c r="Z12">
        <f t="shared" si="0"/>
        <v>20</v>
      </c>
      <c r="AA12">
        <f t="shared" si="1"/>
        <v>62500</v>
      </c>
      <c r="AB12">
        <f t="shared" si="2"/>
        <v>7</v>
      </c>
      <c r="AC12">
        <f t="shared" si="3"/>
        <v>131.25</v>
      </c>
    </row>
    <row r="13" spans="1:35" x14ac:dyDescent="0.3">
      <c r="B13" t="s">
        <v>145</v>
      </c>
      <c r="I13">
        <v>20</v>
      </c>
      <c r="J13">
        <v>160</v>
      </c>
      <c r="K13">
        <v>0</v>
      </c>
      <c r="L13" t="s">
        <v>90</v>
      </c>
      <c r="P13">
        <f t="shared" si="4"/>
        <v>56</v>
      </c>
      <c r="Q13">
        <v>6</v>
      </c>
      <c r="R13">
        <v>50</v>
      </c>
      <c r="T13">
        <f t="shared" si="5"/>
        <v>567.41267421264286</v>
      </c>
      <c r="U13">
        <v>960</v>
      </c>
      <c r="V13">
        <v>500</v>
      </c>
      <c r="W13">
        <v>56</v>
      </c>
      <c r="X13">
        <v>0</v>
      </c>
      <c r="Z13">
        <f t="shared" si="0"/>
        <v>20</v>
      </c>
      <c r="AA13">
        <f t="shared" si="1"/>
        <v>62500</v>
      </c>
      <c r="AB13">
        <f t="shared" si="2"/>
        <v>7</v>
      </c>
      <c r="AC13">
        <f t="shared" si="3"/>
        <v>131.25</v>
      </c>
    </row>
    <row r="14" spans="1:35" x14ac:dyDescent="0.3">
      <c r="B14" t="s">
        <v>153</v>
      </c>
      <c r="I14">
        <v>20</v>
      </c>
      <c r="J14">
        <v>160</v>
      </c>
      <c r="K14">
        <v>0</v>
      </c>
      <c r="L14" t="s">
        <v>90</v>
      </c>
      <c r="P14">
        <v>46</v>
      </c>
      <c r="T14">
        <v>300</v>
      </c>
      <c r="W14">
        <v>56</v>
      </c>
      <c r="X14">
        <v>0</v>
      </c>
      <c r="Z14">
        <f t="shared" si="0"/>
        <v>13</v>
      </c>
      <c r="AA14">
        <f t="shared" si="1"/>
        <v>40625</v>
      </c>
      <c r="AB14">
        <f t="shared" si="2"/>
        <v>4</v>
      </c>
      <c r="AC14">
        <f t="shared" si="3"/>
        <v>75</v>
      </c>
    </row>
    <row r="15" spans="1:35" x14ac:dyDescent="0.3">
      <c r="B15" t="s">
        <v>146</v>
      </c>
      <c r="I15">
        <v>20</v>
      </c>
      <c r="J15">
        <v>160</v>
      </c>
      <c r="K15">
        <v>0</v>
      </c>
      <c r="L15" t="s">
        <v>90</v>
      </c>
      <c r="P15">
        <v>66</v>
      </c>
      <c r="T15">
        <v>600</v>
      </c>
      <c r="W15">
        <v>56</v>
      </c>
      <c r="X15">
        <v>0</v>
      </c>
      <c r="Z15">
        <f t="shared" si="0"/>
        <v>21</v>
      </c>
      <c r="AA15">
        <f t="shared" si="1"/>
        <v>65625</v>
      </c>
      <c r="AB15">
        <f t="shared" si="2"/>
        <v>8</v>
      </c>
      <c r="AC15">
        <f t="shared" si="3"/>
        <v>150</v>
      </c>
    </row>
    <row r="16" spans="1:35" x14ac:dyDescent="0.3">
      <c r="B16" t="s">
        <v>147</v>
      </c>
      <c r="I16">
        <v>20</v>
      </c>
      <c r="J16">
        <v>160</v>
      </c>
      <c r="K16">
        <v>0</v>
      </c>
      <c r="L16" t="s">
        <v>90</v>
      </c>
      <c r="P16">
        <v>40</v>
      </c>
      <c r="T16">
        <v>900</v>
      </c>
      <c r="W16">
        <v>56</v>
      </c>
      <c r="X16">
        <v>0</v>
      </c>
      <c r="Z16">
        <f t="shared" si="0"/>
        <v>25</v>
      </c>
      <c r="AA16">
        <f t="shared" si="1"/>
        <v>78125</v>
      </c>
      <c r="AB16">
        <f t="shared" si="2"/>
        <v>10</v>
      </c>
      <c r="AC16">
        <f t="shared" si="3"/>
        <v>187.5</v>
      </c>
    </row>
    <row r="17" spans="2:29" x14ac:dyDescent="0.3">
      <c r="B17" t="s">
        <v>148</v>
      </c>
      <c r="I17">
        <v>20</v>
      </c>
      <c r="J17">
        <v>160</v>
      </c>
      <c r="K17">
        <v>0</v>
      </c>
      <c r="L17" t="s">
        <v>90</v>
      </c>
      <c r="P17">
        <v>16</v>
      </c>
      <c r="T17">
        <v>1200</v>
      </c>
      <c r="W17">
        <v>56</v>
      </c>
      <c r="X17">
        <v>0</v>
      </c>
      <c r="Z17">
        <f t="shared" si="0"/>
        <v>29</v>
      </c>
      <c r="AA17">
        <f t="shared" si="1"/>
        <v>90625</v>
      </c>
      <c r="AB17">
        <f t="shared" si="2"/>
        <v>12</v>
      </c>
      <c r="AC17">
        <f t="shared" si="3"/>
        <v>225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29"/>
  <sheetViews>
    <sheetView topLeftCell="K1" workbookViewId="0">
      <selection activeCell="Q2" sqref="Q2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1991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1991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29" si="0">MEDIAN(0,255,ROUND(P3/20+SQRT(H3)/40+SQRT(M3)/2+(SQRT(O3)-SQRT(185)), 0))</f>
        <v>9</v>
      </c>
      <c r="R3">
        <f t="shared" ref="R3:R5" si="1">Q3*50000/16</f>
        <v>28125</v>
      </c>
      <c r="S3">
        <f t="shared" ref="S3:S29" si="2">MEDIAN(0,255,ROUND(SQRT(H3)/200+SQRT(M3)/2+(SQRT(O3)-SQRT(185)),0))</f>
        <v>6</v>
      </c>
      <c r="T3">
        <f t="shared" ref="T3:T29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1991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12</v>
      </c>
      <c r="O4">
        <v>400</v>
      </c>
      <c r="P4">
        <v>48.5</v>
      </c>
      <c r="Q4">
        <f t="shared" si="0"/>
        <v>13</v>
      </c>
      <c r="R4">
        <f t="shared" si="1"/>
        <v>40625</v>
      </c>
      <c r="S4">
        <f t="shared" si="2"/>
        <v>11</v>
      </c>
      <c r="T4">
        <f t="shared" si="3"/>
        <v>2475</v>
      </c>
    </row>
    <row r="5" spans="1:26" x14ac:dyDescent="0.3">
      <c r="A5" t="s">
        <v>83</v>
      </c>
      <c r="B5" t="s">
        <v>86</v>
      </c>
      <c r="D5" t="s">
        <v>88</v>
      </c>
      <c r="E5">
        <v>1991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8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104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105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29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106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12</v>
      </c>
      <c r="O8">
        <v>400</v>
      </c>
      <c r="P8">
        <v>52.9</v>
      </c>
      <c r="Q8">
        <f t="shared" si="0"/>
        <v>13</v>
      </c>
      <c r="R8">
        <f t="shared" si="4"/>
        <v>40625</v>
      </c>
      <c r="S8">
        <f t="shared" si="2"/>
        <v>11</v>
      </c>
      <c r="T8">
        <f t="shared" si="3"/>
        <v>2475</v>
      </c>
    </row>
    <row r="9" spans="1:26" x14ac:dyDescent="0.3">
      <c r="A9" t="s">
        <v>99</v>
      </c>
      <c r="B9" t="s">
        <v>103</v>
      </c>
      <c r="D9" t="s">
        <v>107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8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114</v>
      </c>
      <c r="B10" t="s">
        <v>115</v>
      </c>
      <c r="D10" t="s">
        <v>116</v>
      </c>
      <c r="E10">
        <v>1996</v>
      </c>
      <c r="F10">
        <v>30</v>
      </c>
      <c r="G10" t="s">
        <v>91</v>
      </c>
      <c r="H10">
        <v>140</v>
      </c>
      <c r="I10" t="s">
        <v>117</v>
      </c>
      <c r="M10">
        <v>71</v>
      </c>
      <c r="N10">
        <v>12</v>
      </c>
      <c r="O10">
        <v>200</v>
      </c>
      <c r="P10">
        <v>45.1</v>
      </c>
      <c r="Q10">
        <f t="shared" si="0"/>
        <v>7</v>
      </c>
      <c r="R10">
        <f t="shared" si="4"/>
        <v>21875</v>
      </c>
      <c r="S10">
        <f t="shared" si="2"/>
        <v>5</v>
      </c>
      <c r="T10">
        <f t="shared" si="3"/>
        <v>1125</v>
      </c>
    </row>
    <row r="11" spans="1:26" x14ac:dyDescent="0.3">
      <c r="A11" t="s">
        <v>118</v>
      </c>
      <c r="B11" t="s">
        <v>119</v>
      </c>
      <c r="D11" t="s">
        <v>120</v>
      </c>
      <c r="E11">
        <v>1991</v>
      </c>
      <c r="F11">
        <v>30</v>
      </c>
      <c r="G11" t="s">
        <v>91</v>
      </c>
      <c r="H11">
        <v>120</v>
      </c>
      <c r="I11" t="s">
        <v>117</v>
      </c>
      <c r="M11">
        <v>71</v>
      </c>
      <c r="N11">
        <v>12</v>
      </c>
      <c r="O11">
        <v>200</v>
      </c>
      <c r="P11">
        <v>46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121</v>
      </c>
      <c r="B12" t="s">
        <v>125</v>
      </c>
      <c r="D12" t="s">
        <v>129</v>
      </c>
      <c r="E12">
        <v>1996</v>
      </c>
      <c r="F12">
        <v>30</v>
      </c>
      <c r="G12" t="s">
        <v>91</v>
      </c>
      <c r="H12">
        <v>140</v>
      </c>
      <c r="I12" t="s">
        <v>90</v>
      </c>
      <c r="M12">
        <v>118</v>
      </c>
      <c r="N12">
        <v>16</v>
      </c>
      <c r="O12">
        <v>200</v>
      </c>
      <c r="P12">
        <v>48.8</v>
      </c>
      <c r="Q12">
        <f t="shared" si="0"/>
        <v>9</v>
      </c>
      <c r="R12">
        <f t="shared" si="4"/>
        <v>28125</v>
      </c>
      <c r="S12">
        <f t="shared" si="2"/>
        <v>6</v>
      </c>
      <c r="T12">
        <f t="shared" si="3"/>
        <v>1350</v>
      </c>
    </row>
    <row r="13" spans="1:26" x14ac:dyDescent="0.3">
      <c r="A13" t="s">
        <v>122</v>
      </c>
      <c r="B13" t="s">
        <v>126</v>
      </c>
      <c r="D13" t="s">
        <v>130</v>
      </c>
      <c r="E13">
        <v>1996</v>
      </c>
      <c r="F13">
        <v>30</v>
      </c>
      <c r="G13" t="s">
        <v>91</v>
      </c>
      <c r="H13">
        <v>140</v>
      </c>
      <c r="I13" t="s">
        <v>90</v>
      </c>
      <c r="M13">
        <v>80</v>
      </c>
      <c r="N13">
        <v>16</v>
      </c>
      <c r="O13">
        <v>240</v>
      </c>
      <c r="P13">
        <v>41.6</v>
      </c>
      <c r="Q13">
        <f t="shared" si="0"/>
        <v>9</v>
      </c>
      <c r="R13">
        <f t="shared" si="4"/>
        <v>28125</v>
      </c>
      <c r="S13">
        <f t="shared" si="2"/>
        <v>6</v>
      </c>
      <c r="T13">
        <f t="shared" si="3"/>
        <v>1350</v>
      </c>
    </row>
    <row r="14" spans="1:26" x14ac:dyDescent="0.3">
      <c r="A14" t="s">
        <v>123</v>
      </c>
      <c r="B14" t="s">
        <v>127</v>
      </c>
      <c r="D14" t="s">
        <v>131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66</v>
      </c>
      <c r="N14">
        <v>12</v>
      </c>
      <c r="O14">
        <v>400</v>
      </c>
      <c r="P14">
        <v>46.5</v>
      </c>
      <c r="Q14">
        <f t="shared" si="0"/>
        <v>13</v>
      </c>
      <c r="R14">
        <f t="shared" si="4"/>
        <v>40625</v>
      </c>
      <c r="S14">
        <f t="shared" si="2"/>
        <v>11</v>
      </c>
      <c r="T14">
        <f t="shared" si="3"/>
        <v>2475</v>
      </c>
    </row>
    <row r="15" spans="1:26" x14ac:dyDescent="0.3">
      <c r="A15" t="s">
        <v>124</v>
      </c>
      <c r="B15" t="s">
        <v>128</v>
      </c>
      <c r="D15" t="s">
        <v>132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36</v>
      </c>
      <c r="N15">
        <v>8</v>
      </c>
      <c r="O15">
        <v>480</v>
      </c>
      <c r="P15">
        <v>47</v>
      </c>
      <c r="Q15">
        <f t="shared" si="0"/>
        <v>14</v>
      </c>
      <c r="R15">
        <f t="shared" si="4"/>
        <v>43750</v>
      </c>
      <c r="S15">
        <f t="shared" si="2"/>
        <v>11</v>
      </c>
      <c r="T15">
        <f t="shared" si="3"/>
        <v>2475</v>
      </c>
    </row>
    <row r="16" spans="1:26" x14ac:dyDescent="0.3">
      <c r="A16" t="s">
        <v>156</v>
      </c>
      <c r="B16" t="s">
        <v>157</v>
      </c>
      <c r="D16" t="s">
        <v>158</v>
      </c>
      <c r="E16">
        <v>1991</v>
      </c>
      <c r="F16">
        <v>30</v>
      </c>
      <c r="G16" t="s">
        <v>91</v>
      </c>
      <c r="H16">
        <v>120</v>
      </c>
      <c r="I16" t="s">
        <v>90</v>
      </c>
      <c r="M16">
        <v>0</v>
      </c>
      <c r="N16">
        <v>16</v>
      </c>
      <c r="O16">
        <v>185</v>
      </c>
      <c r="P16">
        <v>60</v>
      </c>
      <c r="Q16">
        <f t="shared" si="0"/>
        <v>3</v>
      </c>
      <c r="R16">
        <f t="shared" si="4"/>
        <v>9375</v>
      </c>
      <c r="S16">
        <f t="shared" si="2"/>
        <v>0</v>
      </c>
      <c r="T16">
        <f t="shared" si="3"/>
        <v>0</v>
      </c>
    </row>
    <row r="17" spans="17:20" x14ac:dyDescent="0.3">
      <c r="Q17">
        <f t="shared" si="0"/>
        <v>0</v>
      </c>
      <c r="R17">
        <f t="shared" si="4"/>
        <v>0</v>
      </c>
      <c r="S17">
        <f t="shared" si="2"/>
        <v>0</v>
      </c>
      <c r="T17">
        <f t="shared" si="3"/>
        <v>0</v>
      </c>
    </row>
    <row r="18" spans="17:20" x14ac:dyDescent="0.3">
      <c r="Q18">
        <f t="shared" si="0"/>
        <v>0</v>
      </c>
      <c r="R18">
        <f t="shared" si="4"/>
        <v>0</v>
      </c>
      <c r="S18">
        <f t="shared" si="2"/>
        <v>0</v>
      </c>
      <c r="T18">
        <f t="shared" si="3"/>
        <v>0</v>
      </c>
    </row>
    <row r="19" spans="17:20" x14ac:dyDescent="0.3">
      <c r="Q19">
        <f t="shared" si="0"/>
        <v>0</v>
      </c>
      <c r="R19">
        <f t="shared" si="4"/>
        <v>0</v>
      </c>
      <c r="S19">
        <f t="shared" si="2"/>
        <v>0</v>
      </c>
      <c r="T19">
        <f t="shared" si="3"/>
        <v>0</v>
      </c>
    </row>
    <row r="20" spans="17:20" x14ac:dyDescent="0.3">
      <c r="Q20">
        <f t="shared" si="0"/>
        <v>0</v>
      </c>
      <c r="R20">
        <f t="shared" si="4"/>
        <v>0</v>
      </c>
      <c r="S20">
        <f t="shared" si="2"/>
        <v>0</v>
      </c>
      <c r="T20">
        <f t="shared" si="3"/>
        <v>0</v>
      </c>
    </row>
    <row r="21" spans="17:20" x14ac:dyDescent="0.3">
      <c r="Q21">
        <f t="shared" si="0"/>
        <v>0</v>
      </c>
      <c r="R21">
        <f t="shared" si="4"/>
        <v>0</v>
      </c>
      <c r="S21">
        <f t="shared" si="2"/>
        <v>0</v>
      </c>
      <c r="T21">
        <f t="shared" si="3"/>
        <v>0</v>
      </c>
    </row>
    <row r="22" spans="17:20" x14ac:dyDescent="0.3">
      <c r="Q22">
        <f t="shared" si="0"/>
        <v>0</v>
      </c>
      <c r="R22">
        <f t="shared" si="4"/>
        <v>0</v>
      </c>
      <c r="S22">
        <f t="shared" si="2"/>
        <v>0</v>
      </c>
      <c r="T22">
        <f t="shared" si="3"/>
        <v>0</v>
      </c>
    </row>
    <row r="23" spans="17:20" x14ac:dyDescent="0.3">
      <c r="Q23">
        <f t="shared" si="0"/>
        <v>0</v>
      </c>
      <c r="R23">
        <f t="shared" si="4"/>
        <v>0</v>
      </c>
      <c r="S23">
        <f t="shared" si="2"/>
        <v>0</v>
      </c>
      <c r="T23">
        <f t="shared" si="3"/>
        <v>0</v>
      </c>
    </row>
    <row r="24" spans="17:20" x14ac:dyDescent="0.3">
      <c r="Q24">
        <f t="shared" si="0"/>
        <v>0</v>
      </c>
      <c r="R24">
        <f t="shared" si="4"/>
        <v>0</v>
      </c>
      <c r="S24">
        <f t="shared" si="2"/>
        <v>0</v>
      </c>
      <c r="T24">
        <f t="shared" si="3"/>
        <v>0</v>
      </c>
    </row>
    <row r="25" spans="17:20" x14ac:dyDescent="0.3">
      <c r="Q25">
        <f t="shared" si="0"/>
        <v>0</v>
      </c>
      <c r="R25">
        <f t="shared" si="4"/>
        <v>0</v>
      </c>
      <c r="S25">
        <f t="shared" si="2"/>
        <v>0</v>
      </c>
      <c r="T25">
        <f t="shared" si="3"/>
        <v>0</v>
      </c>
    </row>
    <row r="26" spans="17:20" x14ac:dyDescent="0.3">
      <c r="Q26">
        <f t="shared" si="0"/>
        <v>0</v>
      </c>
      <c r="R26">
        <f t="shared" si="4"/>
        <v>0</v>
      </c>
      <c r="S26">
        <f t="shared" si="2"/>
        <v>0</v>
      </c>
      <c r="T26">
        <f t="shared" si="3"/>
        <v>0</v>
      </c>
    </row>
    <row r="27" spans="17:20" x14ac:dyDescent="0.3">
      <c r="Q27">
        <f t="shared" si="0"/>
        <v>0</v>
      </c>
      <c r="R27">
        <f t="shared" si="4"/>
        <v>0</v>
      </c>
      <c r="S27">
        <f t="shared" si="2"/>
        <v>0</v>
      </c>
      <c r="T27">
        <f t="shared" si="3"/>
        <v>0</v>
      </c>
    </row>
    <row r="28" spans="17:20" x14ac:dyDescent="0.3">
      <c r="Q28">
        <f t="shared" si="0"/>
        <v>0</v>
      </c>
      <c r="R28">
        <f t="shared" si="4"/>
        <v>0</v>
      </c>
      <c r="S28">
        <f t="shared" si="2"/>
        <v>0</v>
      </c>
      <c r="T28">
        <f t="shared" si="3"/>
        <v>0</v>
      </c>
    </row>
    <row r="29" spans="17:20" x14ac:dyDescent="0.3">
      <c r="Q29">
        <f t="shared" si="0"/>
        <v>0</v>
      </c>
      <c r="R29">
        <f t="shared" si="4"/>
        <v>0</v>
      </c>
      <c r="S29">
        <f t="shared" si="2"/>
        <v>0</v>
      </c>
      <c r="T29">
        <f t="shared" si="3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3"/>
  <sheetViews>
    <sheetView tabSelected="1" topLeftCell="I1" workbookViewId="0">
      <selection activeCell="AE3" sqref="AE3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159</v>
      </c>
      <c r="B2" t="s">
        <v>160</v>
      </c>
      <c r="F2">
        <v>1987</v>
      </c>
      <c r="G2">
        <v>30</v>
      </c>
      <c r="H2" t="s">
        <v>91</v>
      </c>
      <c r="J2">
        <v>100</v>
      </c>
      <c r="L2" t="s">
        <v>161</v>
      </c>
      <c r="M2" t="s">
        <v>162</v>
      </c>
      <c r="P2">
        <v>61</v>
      </c>
      <c r="Q2">
        <v>8</v>
      </c>
      <c r="R2">
        <v>185</v>
      </c>
      <c r="S2">
        <v>22.5</v>
      </c>
      <c r="U2">
        <f>MEDIAN(0,255,ROUND(S2/20+SQRT(J2)/40+SQRT(P2)/2+(SQRT(R2)-SQRT(185)),0))</f>
        <v>5</v>
      </c>
      <c r="W2">
        <f>MEDIAN(0,255,ROUND(SQRT(J2)/200+SQRT(P2)/2+(SQRT(R2)-SQRT(185))^3,0))</f>
        <v>4</v>
      </c>
    </row>
    <row r="3" spans="1:30" x14ac:dyDescent="0.3">
      <c r="A3" t="s">
        <v>163</v>
      </c>
      <c r="B3" t="s">
        <v>164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6</v>
      </c>
      <c r="R3">
        <v>185</v>
      </c>
      <c r="S3">
        <v>24</v>
      </c>
      <c r="U3">
        <f>MEDIAN(0,255,ROUND(S3/20+SQRT(J3)/40+SQRT(P3)/2+(SQRT(R3)-SQRT(185)),0))</f>
        <v>5</v>
      </c>
      <c r="W3">
        <f>MEDIAN(0,255,ROUND(SQRT(J3)/200+SQRT(P3)/2+(SQRT(R3)-SQRT(185))^3,0))</f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Loco</vt:lpstr>
      <vt:lpstr>MU</vt:lpstr>
      <vt:lpstr>Coaches</vt:lpstr>
      <vt:lpstr>Wagons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2023-08-27T07:59:39Z</dcterms:modified>
</cp:coreProperties>
</file>