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830E1E70-7DFE-4807-9E94-57B94608BB60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4" l="1"/>
  <c r="W42" i="4"/>
  <c r="W43" i="4"/>
  <c r="U41" i="4"/>
  <c r="U42" i="4"/>
  <c r="U43" i="4"/>
  <c r="V4" i="1"/>
  <c r="Q5" i="1" l="1"/>
  <c r="R5" i="1"/>
  <c r="S5" i="1" s="1"/>
  <c r="T5" i="1"/>
  <c r="U5" i="1"/>
  <c r="V5" i="1"/>
  <c r="V10" i="1"/>
  <c r="Q3" i="1"/>
  <c r="R3" i="1"/>
  <c r="S3" i="1" s="1"/>
  <c r="T3" i="1"/>
  <c r="U3" i="1" s="1"/>
  <c r="V3" i="1"/>
  <c r="AC3" i="1"/>
  <c r="R82" i="3"/>
  <c r="Q83" i="3"/>
  <c r="R83" i="3" s="1"/>
  <c r="Q84" i="3"/>
  <c r="T82" i="3"/>
  <c r="S83" i="3"/>
  <c r="S84" i="3"/>
  <c r="S81" i="3"/>
  <c r="T83" i="3"/>
  <c r="Q81" i="3"/>
  <c r="U40" i="4"/>
  <c r="W40" i="4"/>
  <c r="U39" i="4"/>
  <c r="W39" i="4"/>
  <c r="U38" i="4"/>
  <c r="W38" i="4"/>
  <c r="U37" i="4"/>
  <c r="W37" i="4"/>
  <c r="U36" i="4"/>
  <c r="W36" i="4"/>
  <c r="U35" i="4"/>
  <c r="U34" i="4"/>
  <c r="W35" i="4"/>
  <c r="W34" i="4"/>
  <c r="U32" i="4"/>
  <c r="W32" i="4"/>
  <c r="U33" i="4"/>
  <c r="W33" i="4"/>
  <c r="U31" i="4"/>
  <c r="W31" i="4"/>
  <c r="U30" i="4"/>
  <c r="W30" i="4"/>
  <c r="Q76" i="1"/>
  <c r="M76" i="1"/>
  <c r="N76" i="1"/>
  <c r="R76" i="1" s="1"/>
  <c r="S76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Q75" i="1"/>
  <c r="Q74" i="1"/>
  <c r="N74" i="1"/>
  <c r="T74" i="1" s="1"/>
  <c r="U74" i="1" s="1"/>
  <c r="N75" i="1"/>
  <c r="T75" i="1" s="1"/>
  <c r="U75" i="1" s="1"/>
  <c r="M74" i="1"/>
  <c r="M75" i="1"/>
  <c r="V72" i="1"/>
  <c r="Q72" i="1"/>
  <c r="Q73" i="1"/>
  <c r="N73" i="1"/>
  <c r="R73" i="1" s="1"/>
  <c r="S73" i="1" s="1"/>
  <c r="M73" i="1"/>
  <c r="N72" i="1"/>
  <c r="T72" i="1" s="1"/>
  <c r="U72" i="1" s="1"/>
  <c r="M72" i="1"/>
  <c r="N71" i="1"/>
  <c r="T71" i="1" s="1"/>
  <c r="U71" i="1" s="1"/>
  <c r="N70" i="1"/>
  <c r="T70" i="1" s="1"/>
  <c r="U70" i="1" s="1"/>
  <c r="M70" i="1"/>
  <c r="M7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203" i="2"/>
  <c r="K134" i="2"/>
  <c r="K135" i="2"/>
  <c r="K136" i="2"/>
  <c r="K137" i="2"/>
  <c r="K138" i="2"/>
  <c r="K139" i="2"/>
  <c r="U29" i="4"/>
  <c r="W29" i="4"/>
  <c r="AC71" i="1"/>
  <c r="V71" i="1"/>
  <c r="Q71" i="1"/>
  <c r="V70" i="1"/>
  <c r="AC70" i="1"/>
  <c r="Q70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T81" i="3"/>
  <c r="R81" i="3"/>
  <c r="S80" i="3"/>
  <c r="T80" i="3" s="1"/>
  <c r="Q80" i="3"/>
  <c r="R80" i="3" s="1"/>
  <c r="S76" i="3"/>
  <c r="T76" i="3" s="1"/>
  <c r="Q76" i="3"/>
  <c r="R76" i="3" s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4" i="1"/>
  <c r="U54" i="1" s="1"/>
  <c r="R54" i="1"/>
  <c r="S54" i="1" s="1"/>
  <c r="T53" i="1"/>
  <c r="U53" i="1" s="1"/>
  <c r="R53" i="1"/>
  <c r="S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2" i="1"/>
  <c r="U52" i="1" s="1"/>
  <c r="R52" i="1"/>
  <c r="S52" i="1" s="1"/>
  <c r="R72" i="1" l="1"/>
  <c r="S72" i="1" s="1"/>
  <c r="T76" i="1"/>
  <c r="U76" i="1" s="1"/>
  <c r="R75" i="1"/>
  <c r="S75" i="1" s="1"/>
  <c r="R74" i="1"/>
  <c r="S74" i="1" s="1"/>
  <c r="X311" i="2"/>
  <c r="Y311" i="2" s="1"/>
  <c r="X310" i="2"/>
  <c r="Y310" i="2" s="1"/>
  <c r="R71" i="1"/>
  <c r="S71" i="1" s="1"/>
  <c r="X284" i="2"/>
  <c r="Y284" i="2" s="1"/>
  <c r="Z300" i="2"/>
  <c r="AA301" i="2"/>
  <c r="AA302" i="2"/>
  <c r="R70" i="1"/>
  <c r="S70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51" i="1" l="1"/>
  <c r="T51" i="1"/>
  <c r="U51" i="1" s="1"/>
  <c r="R51" i="1"/>
  <c r="S51" i="1" s="1"/>
  <c r="V25" i="1"/>
  <c r="V26" i="1"/>
  <c r="V27" i="1"/>
  <c r="V28" i="1"/>
  <c r="V29" i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 s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 s="1"/>
  <c r="R39" i="1"/>
  <c r="S39" i="1" s="1"/>
  <c r="T39" i="1"/>
  <c r="U39" i="1" s="1"/>
  <c r="R40" i="1"/>
  <c r="S40" i="1" s="1"/>
  <c r="T40" i="1"/>
  <c r="U40" i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R46" i="1"/>
  <c r="S46" i="1" s="1"/>
  <c r="T46" i="1"/>
  <c r="U46" i="1" s="1"/>
  <c r="R47" i="1"/>
  <c r="S47" i="1" s="1"/>
  <c r="T47" i="1"/>
  <c r="U47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30" i="1"/>
  <c r="V30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20" i="1"/>
  <c r="S20" i="1" s="1"/>
  <c r="T20" i="1"/>
  <c r="U20" i="1" s="1"/>
  <c r="V20" i="1"/>
  <c r="R16" i="1"/>
  <c r="S16" i="1" s="1"/>
  <c r="T16" i="1"/>
  <c r="U16" i="1" s="1"/>
  <c r="V16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2" i="1"/>
  <c r="S12" i="1" s="1"/>
  <c r="T12" i="1"/>
  <c r="U12" i="1" s="1"/>
  <c r="V12" i="1"/>
  <c r="R13" i="1"/>
  <c r="S13" i="1" s="1"/>
  <c r="T13" i="1"/>
  <c r="U13" i="1" s="1"/>
  <c r="V13" i="1"/>
  <c r="R14" i="1"/>
  <c r="S14" i="1" s="1"/>
  <c r="T14" i="1"/>
  <c r="U14" i="1" s="1"/>
  <c r="V14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4" i="1"/>
  <c r="U4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5" i="1"/>
  <c r="U15" i="1" s="1"/>
  <c r="T17" i="1"/>
  <c r="U17" i="1" s="1"/>
  <c r="T18" i="1"/>
  <c r="U18" i="1" s="1"/>
  <c r="T19" i="1"/>
  <c r="U19" i="1" s="1"/>
  <c r="T21" i="1"/>
  <c r="U21" i="1" s="1"/>
  <c r="T22" i="1"/>
  <c r="U22" i="1" s="1"/>
  <c r="W279" i="2"/>
  <c r="W278" i="2"/>
  <c r="W277" i="2"/>
  <c r="W276" i="2"/>
  <c r="W275" i="2"/>
  <c r="W268" i="2"/>
  <c r="W273" i="2"/>
  <c r="W272" i="2"/>
  <c r="W271" i="2"/>
  <c r="W270" i="2"/>
  <c r="W269" i="2"/>
  <c r="AC22" i="1"/>
  <c r="V22" i="1"/>
  <c r="R22" i="1"/>
  <c r="S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4" i="1"/>
  <c r="S4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5" i="1"/>
  <c r="S15" i="1" s="1"/>
  <c r="R17" i="1"/>
  <c r="S17" i="1" s="1"/>
  <c r="R18" i="1"/>
  <c r="S18" i="1" s="1"/>
  <c r="R19" i="1"/>
  <c r="S19" i="1" s="1"/>
  <c r="R21" i="1"/>
  <c r="S21" i="1" s="1"/>
  <c r="R2" i="1"/>
  <c r="S2" i="1" s="1"/>
  <c r="W2" i="2"/>
  <c r="AC11" i="1"/>
  <c r="V11" i="1"/>
  <c r="V6" i="1"/>
  <c r="V7" i="1"/>
  <c r="V8" i="1"/>
  <c r="V9" i="1"/>
  <c r="V15" i="1"/>
  <c r="V17" i="1"/>
  <c r="V18" i="1"/>
  <c r="V19" i="1"/>
  <c r="V21" i="1"/>
  <c r="V31" i="1"/>
  <c r="V32" i="1"/>
  <c r="V33" i="1"/>
  <c r="V34" i="1"/>
  <c r="V35" i="1"/>
  <c r="V36" i="1"/>
  <c r="V37" i="1"/>
  <c r="V38" i="1"/>
  <c r="V39" i="1"/>
  <c r="V2" i="1"/>
  <c r="AC4" i="1"/>
  <c r="AC6" i="1"/>
  <c r="AC7" i="1"/>
  <c r="AC8" i="1"/>
  <c r="AC9" i="1"/>
  <c r="AC10" i="1"/>
  <c r="AC15" i="1"/>
  <c r="AC17" i="1"/>
  <c r="AC18" i="1"/>
  <c r="AC19" i="1"/>
  <c r="AC21" i="1"/>
  <c r="AC31" i="1"/>
  <c r="AC32" i="1"/>
  <c r="AC33" i="1"/>
  <c r="AC34" i="1"/>
  <c r="AC35" i="1"/>
  <c r="AC36" i="1"/>
  <c r="AC37" i="1"/>
  <c r="AC38" i="1"/>
  <c r="AC39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<sst xmlns="http://schemas.openxmlformats.org/spreadsheetml/2006/main" count="1925" uniqueCount="556">
  <si>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</si>
  <si>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</si>
  <si>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</si>
  <si>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</si>
  <si>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</si>
  <si>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</si>
  <si>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</si>
  <si>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</si>
  <si>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</si>
  <si>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</si>
  <si>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</si>
  <si>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</si>
  <si>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</si>
  <si>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</si>
  <si>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</si>
  <si>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</si>
  <si>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</si>
  <si>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</si>
  <si>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</si>
  <si>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</si>
  <si>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</si>
  <si>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</si>
  <si>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</si>
  <si>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</si>
  <si>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</si>
  <si>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</si>
  <si>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</si>
  <si>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</si>
  <si>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</si>
  <si>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</si>
  <si>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</si>
  <si>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</si>
  <si>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</si>
  <si>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</si>
  <si>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</si>
  <si>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</si>
  <si>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</si>
  <si>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</si>
  <si>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</si>
  <si>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</si>
  <si>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</si>
  <si>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</si>
  <si>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</si>
  <si>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</si>
  <si>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</si>
  <si>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</si>
  <si>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</si>
  <si>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</si>
  <si>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</si>
  <si>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</si>
  <si>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</si>
  <si>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</si>
  <si>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</si>
  <si>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</si>
  <si>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</si>
  <si>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</si>
  <si>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</si>
  <si>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</si>
  <si>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</si>
  <si>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</si>
  <si>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</si>
  <si>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</si>
  <si>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</si>
  <si>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</si>
  <si>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</si>
  <si>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</si>
  <si>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</si>
  <si>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</si>
  <si>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</si>
  <si>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</si>
  <si>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</si>
  <si>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</si>
  <si>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</si>
  <si>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</si>
  <si>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</si>
  <si>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</si>
  <si>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</si>
  <si>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</si>
  <si>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</si>
  <si>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</si>
  <si>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</si>
  <si>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</si>
  <si>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</si>
  <si>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</si>
  <si>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</si>
  <si>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</si>
  <si>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</si>
  <si>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</si>
  <si>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</si>
  <si>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</si>
  <si>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</si>
  <si>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</si>
  <si>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</si>
  <si>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</si>
  <si>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</si>
  <si>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</si>
  <si>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</si>
  <si>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</si>
  <si>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</si>
  <si>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</si>
  <si>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</si>
  <si>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</si>
  <si>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</si>
  <si>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</si>
  <si>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</si>
  <si>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</si>
  <si>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</si>
  <si>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</si>
  <si>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</si>
  <si>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</si>
  <si>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</si>
  <si>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</si>
  <si>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</si>
  <si>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</si>
  <si>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</si>
  <si>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</si>
  <si>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</si>
  <si>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</si>
  <si>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</si>
  <si>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</si>
  <si>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</si>
  <si>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</si>
  <si>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</si>
  <si>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</si>
  <si>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</si>
  <si>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</si>
  <si>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</si>
  <si>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</si>
  <si>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</si>
  <si>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</si>
  <si>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</si>
  <si>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</si>
  <si>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</si>
  <si>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</si>
  <si>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</si>
  <si>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</si>
  <si>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</si>
  <si>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</si>
  <si>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</si>
  <si>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</si>
  <si>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</si>
  <si>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</si>
  <si>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</si>
  <si>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</si>
  <si>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</si>
  <si>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</si>
  <si>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</si>
  <si>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</si>
  <si>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</si>
  <si>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</si>
  <si>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</si>
  <si>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</si>
  <si>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</si>
  <si>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</si>
  <si>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</si>
  <si>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</si>
  <si>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</si>
  <si>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</si>
  <si>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</si>
  <si>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</si>
  <si>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</si>
  <si>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</si>
  <si>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</si>
  <si>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</si>
  <si>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</si>
  <si>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</si>
  <si>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</si>
  <si>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</si>
  <si>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</si>
  <si>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</si>
  <si>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</si>
  <si>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</si>
  <si>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</si>
  <si>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</si>
  <si>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</si>
  <si>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</si>
  <si>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</si>
  <si>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</si>
  <si>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</si>
  <si>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</si>
  <si>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</si>
  <si>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</si>
  <si>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</si>
  <si>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</si>
  <si>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</si>
  <si>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</si>
  <si>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</si>
  <si>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</si>
  <si>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</si>
  <si>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</si>
  <si>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</si>
  <si>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</si>
  <si>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</si>
  <si>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</si>
  <si>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</si>
  <si>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</si>
  <si>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</si>
  <si>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</si>
  <si>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</si>
  <si>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</si>
  <si>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</si>
  <si>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</si>
  <si>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</si>
  <si>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</si>
  <si>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</si>
  <si>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</si>
  <si>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</si>
  <si>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</si>
  <si>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</si>
  <si>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</si>
  <si>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</si>
  <si>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</si>
  <si>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</si>
  <si>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</si>
  <si>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</si>
  <si>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</si>
  <si>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</si>
  <si>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</si>
  <si>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</si>
  <si>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</si>
  <si>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</si>
  <si>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</si>
  <si>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</si>
  <si>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</si>
  <si>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</si>
  <si>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</si>
  <si>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</si>
  <si>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</si>
  <si>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</si>
  <si>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</si>
  <si>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</si>
  <si>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</si>
  <si>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</si>
  <si>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</si>
  <si>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</si>
  <si>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</si>
  <si>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</si>
  <si>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</si>
  <si>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</si>
  <si>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</si>
  <si>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</si>
  <si>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</si>
  <si>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</si>
  <si>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</si>
  <si>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</si>
  <si>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</si>
  <si>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</si>
  <si>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</si>
  <si>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</si>
  <si>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</si>
  <si>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</si>
  <si>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</si>
  <si>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</si>
  <si>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</si>
  <si>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</si>
  <si>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</si>
  <si>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</si>
  <si>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</si>
  <si>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</si>
  <si>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</si>
  <si>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</si>
  <si>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</si>
  <si>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</si>
  <si>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</si>
  <si>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</si>
  <si>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</si>
  <si>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</si>
  <si>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</si>
  <si>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</si>
  <si>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</si>
  <si>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</si>
  <si>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</si>
  <si>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</si>
  <si>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</si>
  <si>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</si>
  <si>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</si>
  <si>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</si>
  <si>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</si>
  <si>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</si>
  <si>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</si>
  <si>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</si>
  <si>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</si>
  <si>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</si>
  <si>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</si>
  <si>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</si>
  <si>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</si>
  <si>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</si>
  <si>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</si>
  <si>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</si>
  <si>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</si>
  <si>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</si>
  <si>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</si>
  <si>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</si>
  <si>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</si>
  <si>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</si>
  <si>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</si>
  <si>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</si>
  <si>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</si>
  <si>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</si>
  <si>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</si>
  <si>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</si>
  <si>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</si>
  <si>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</si>
  <si>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</si>
  <si>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</si>
  <si>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</si>
  <si>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</si>
  <si>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</si>
  <si>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</si>
  <si>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</si>
  <si>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</si>
  <si>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</si>
  <si>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</si>
  <si>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</si>
  <si>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</si>
  <si>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</si>
  <si>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</si>
  <si>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</si>
  <si>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</si>
  <si>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</si>
  <si>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</si>
  <si>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</si>
  <si>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</si>
  <si>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</si>
  <si>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</si>
  <si>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</si>
  <si>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</si>
  <si>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</si>
  <si>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</si>
  <si>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</si>
  <si>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</si>
  <si>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</si>
  <si>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</si>
  <si>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</si>
  <si>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</si>
  <si>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</si>
  <si>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</si>
  <si>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</si>
  <si>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</si>
  <si>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</si>
  <si>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</si>
  <si>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</si>
  <si>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</si>
  <si>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</si>
  <si>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</si>
  <si>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</si>
  <si>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</si>
  <si>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</si>
  <si>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</si>
  <si>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</si>
  <si>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</si>
  <si>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</si>
  <si>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</si>
  <si>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</si>
  <si>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</si>
  <si>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</si>
  <si>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</si>
  <si>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</si>
  <si>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</si>
  <si>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</si>
  <si>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</si>
  <si>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</si>
  <si>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</si>
  <si>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</si>
  <si>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</si>
  <si>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</si>
  <si>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</si>
  <si>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</si>
  <si>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</si>
  <si>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</si>
  <si>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</si>
  <si>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</si>
  <si>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</si>
  <si>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</si>
  <si>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</si>
  <si>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</si>
  <si>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</si>
  <si>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</si>
  <si>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</si>
  <si>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</si>
  <si>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</si>
  <si>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</si>
  <si>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</si>
  <si>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</si>
  <si>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</si>
  <si>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</si>
  <si>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</si>
  <si>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</si>
  <si>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</si>
  <si>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</si>
  <si>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</si>
  <si>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</si>
  <si>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</si>
  <si>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</si>
  <si>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</si>
  <si>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</si>
  <si>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</si>
  <si>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</si>
  <si>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</si>
  <si>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</si>
  <si>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</si>
  <si>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</si>
  <si>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</si>
  <si>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</si>
  <si>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</si>
  <si>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</si>
  <si>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</si>
  <si>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</si>
  <si>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</si>
  <si>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</si>
  <si>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</si>
  <si>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</si>
  <si>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</si>
  <si>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</si>
  <si>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</si>
  <si>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</si>
  <si>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</si>
  <si>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</si>
  <si>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</si>
  <si>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</si>
  <si>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</si>
  <si>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</si>
  <si>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</si>
  <si>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</si>
  <si>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</si>
  <si>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</si>
  <si>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</si>
  <si>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</si>
  <si>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</si>
  <si>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</si>
  <si>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</si>
  <si>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</si>
  <si>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</si>
  <si>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</si>
  <si>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</si>
  <si>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</si>
  <si>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</si>
  <si>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</si>
  <si>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</si>
  <si>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</si>
  <si>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</si>
  <si>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</si>
  <si>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</si>
  <si>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</si>
  <si>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</si>
  <si>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</si>
  <si>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</si>
  <si>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</si>
  <si>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</si>
  <si>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</si>
  <si>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</si>
  <si>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</si>
  <si>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</si>
  <si>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</si>
  <si>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</si>
  <si>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</si>
  <si>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</si>
  <si>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</si>
  <si>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</si>
  <si>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</si>
  <si>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</si>
  <si>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</si>
  <si>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</si>
  <si>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</si>
  <si>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</si>
  <si>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</si>
  <si>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</si>
  <si>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</si>
  <si>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</si>
  <si>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</si>
  <si>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</si>
  <si>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</si>
  <si>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</si>
  <si>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</si>
  <si>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</si>
  <si>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</si>
  <si>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</si>
  <si>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</si>
  <si>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</si>
  <si>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</si>
  <si>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</si>
  <si>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</si>
  <si>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</si>
  <si>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</si>
  <si>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</si>
  <si>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</si>
  <si>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</si>
  <si>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</si>
  <si>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</si>
  <si>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</si>
  <si>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</si>
  <si>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</si>
  <si>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</si>
  <si>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</si>
  <si>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</si>
  <si>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</si>
  <si>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</si>
  <si>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</si>
  <si>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</si>
  <si>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</si>
  <si>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</si>
  <si>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</si>
  <si>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</si>
  <si>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</si>
  <si>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</si>
  <si>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</si>
  <si>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</si>
  <si>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</si>
  <si>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</si>
  <si>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</si>
  <si>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</si>
  <si>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</si>
  <si>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</si>
  <si>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</si>
  <si>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</si>
  <si>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</si>
  <si>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</si>
  <si>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</si>
  <si>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</si>
  <si>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</si>
  <si>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</si>
  <si>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</si>
  <si>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</si>
  <si>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</si>
  <si>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</si>
  <si>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</si>
  <si>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</si>
  <si>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</si>
  <si>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</si>
  <si>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</si>
  <si>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</si>
  <si>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</si>
  <si>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</si>
  <si>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</si>
  <si>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</si>
  <si>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</si>
  <si>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</si>
  <si>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</si>
  <si>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</si>
  <si>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</si>
  <si>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</si>
  <si>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</si>
  <si>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</si>
  <si>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</si>
  <si>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</si>
  <si>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</si>
  <si>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</si>
  <si>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</si>
  <si>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</si>
  <si>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8+6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</si>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</sst>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workbookViewId="0">
      <pane ySplit="1" topLeftCell="A8" activePane="bottomLeft" state="frozen"/>
      <selection pane="bottomLeft" activeCell="E58" sqref="E58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517</v>
      </c>
      <c r="M1" t="s">
        <v>521</v>
      </c>
      <c r="N1" t="s">
        <v>53</v>
      </c>
      <c r="O1" t="s">
        <v>51</v>
      </c>
      <c r="P1" t="s">
        <v>18</v>
      </c>
      <c r="Q1" t="s">
        <v>52</v>
      </c>
      <c r="R1" t="s">
        <v>19</v>
      </c>
      <c r="S1" t="s">
        <v>28</v>
      </c>
      <c r="T1" t="s">
        <v>20</v>
      </c>
      <c r="U1" t="s">
        <v>27</v>
      </c>
      <c r="V1" t="s">
        <v>54</v>
      </c>
      <c r="W1" t="s">
        <v>55</v>
      </c>
      <c r="X1" t="s">
        <v>90</v>
      </c>
      <c r="Y1" t="s">
        <v>91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O2">
        <v>174.85</v>
      </c>
      <c r="P2">
        <v>0.13750000000000001</v>
      </c>
      <c r="Q2">
        <f>O2*P2*9.8</f>
        <v>235.61037500000003</v>
      </c>
      <c r="R2">
        <f t="shared" ref="R2:R47" si="0">MEDIAN(255, ROUND((O2/10+SQRT(K2)/20+SQRT(N2)+P2+20-J2), 0), 0)</f>
        <v>64</v>
      </c>
      <c r="S2">
        <f>R2*50000/16</f>
        <v>200000</v>
      </c>
      <c r="T2">
        <f t="shared" ref="T2:T47" si="1">MEDIAN(0, 255, ROUND(SQRT(K2)/100+SQRT(N2)+P2+40/J2-2,0))</f>
        <v>45</v>
      </c>
      <c r="U2">
        <f t="shared" ref="U2:U47" si="2">IF(E2="Steam", T2*350/16*12, IF(E2="Diesel", T2*325/16*12,  T2*300/16*12))</f>
        <v>11812.5</v>
      </c>
      <c r="V2">
        <f>W2+X2+Y2</f>
        <v>14</v>
      </c>
      <c r="W2">
        <v>2</v>
      </c>
      <c r="X2">
        <v>6</v>
      </c>
      <c r="Y2">
        <v>6</v>
      </c>
      <c r="AC2" s="2" t="e">
        <f>AVERAGE(Z2:AB2)</f>
        <v>#DIV/0!</v>
      </c>
      <c r="AE2" t="s">
        <v>338</v>
      </c>
    </row>
    <row r="3" spans="1:31" x14ac:dyDescent="0.3">
      <c r="A3" t="s">
        <v>551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O3">
        <v>174.85</v>
      </c>
      <c r="P3">
        <v>0.13750000000000001</v>
      </c>
      <c r="Q3">
        <f>O3*P3*9.8</f>
        <v>235.61037500000003</v>
      </c>
      <c r="R3">
        <f t="shared" ref="R3" si="3">MEDIAN(255, ROUND((O3/10+SQRT(K3)/20+SQRT(N3)+P3+20-J3), 0), 0)</f>
        <v>53</v>
      </c>
      <c r="S3">
        <f>R3*50000/16</f>
        <v>165625</v>
      </c>
      <c r="T3">
        <f t="shared" ref="T3" si="4">MEDIAN(0, 255, ROUND(SQRT(K3)/100+SQRT(N3)+P3+40/J3-2,0))</f>
        <v>39</v>
      </c>
      <c r="U3">
        <f t="shared" ref="U3" si="5">IF(E3="Steam", T3*350/16*12, IF(E3="Diesel", T3*325/16*12,  T3*300/16*12))</f>
        <v>10237.5</v>
      </c>
      <c r="V3">
        <f>W3+X3+Y3</f>
        <v>14</v>
      </c>
      <c r="W3">
        <v>2</v>
      </c>
      <c r="X3">
        <v>6</v>
      </c>
      <c r="Y3">
        <v>6</v>
      </c>
      <c r="Z3" s="1">
        <v>1</v>
      </c>
      <c r="AA3" s="1">
        <v>0</v>
      </c>
      <c r="AB3" s="1">
        <v>0.33333333333333331</v>
      </c>
      <c r="AC3" s="2">
        <f>AVERAGE(Z3:AB3)</f>
        <v>0.44444444444444442</v>
      </c>
    </row>
    <row r="4" spans="1:31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O4">
        <v>172.57</v>
      </c>
      <c r="P4">
        <v>9.7900000000000001E-2</v>
      </c>
      <c r="Q4">
        <f t="shared" ref="Q4:Q61" si="6">O4*P4*9.8</f>
        <v>165.56710940000002</v>
      </c>
      <c r="R4">
        <f t="shared" si="0"/>
        <v>56</v>
      </c>
      <c r="S4">
        <f t="shared" ref="S4:S22" si="7">R4*50000/16</f>
        <v>175000</v>
      </c>
      <c r="T4">
        <f t="shared" si="1"/>
        <v>39</v>
      </c>
      <c r="U4">
        <f t="shared" si="2"/>
        <v>10237.5</v>
      </c>
      <c r="V4">
        <f>W4+X4+Y4</f>
        <v>0</v>
      </c>
      <c r="AC4" s="2" t="e">
        <f t="shared" ref="AC4:AC39" si="8">AVERAGE(Z4:AB4)</f>
        <v>#DIV/0!</v>
      </c>
    </row>
    <row r="5" spans="1:31" x14ac:dyDescent="0.3">
      <c r="A5" t="s">
        <v>553</v>
      </c>
      <c r="D5" t="s">
        <v>552</v>
      </c>
      <c r="E5" t="s">
        <v>26</v>
      </c>
      <c r="F5">
        <v>1934</v>
      </c>
      <c r="K5">
        <v>100</v>
      </c>
      <c r="Q5">
        <f t="shared" ref="Q5" si="9">O5*P5*9.8</f>
        <v>0</v>
      </c>
      <c r="R5">
        <f t="shared" ref="R5" si="10">MEDIAN(255, ROUND((O5/10+SQRT(K5)/20+SQRT(N5)+P5+20-J5), 0), 0)</f>
        <v>21</v>
      </c>
      <c r="S5">
        <f t="shared" ref="S5" si="11">R5*50000/16</f>
        <v>65625</v>
      </c>
      <c r="T5" t="e">
        <f t="shared" ref="T5" si="12">MEDIAN(0, 255, ROUND(SQRT(K5)/100+SQRT(N5)+P5+40/J5-2,0))</f>
        <v>#DIV/0!</v>
      </c>
      <c r="U5" t="e">
        <f t="shared" ref="U5" si="13">IF(E5="Steam", T5*350/16*12, IF(E5="Diesel", T5*325/16*12,  T5*300/16*12))</f>
        <v>#DIV/0!</v>
      </c>
      <c r="V5">
        <f t="shared" ref="V5" si="14">W5+X5+Y5</f>
        <v>0</v>
      </c>
    </row>
    <row r="6" spans="1:31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Q6">
        <f t="shared" si="6"/>
        <v>0</v>
      </c>
      <c r="R6">
        <f t="shared" si="0"/>
        <v>20</v>
      </c>
      <c r="S6">
        <f t="shared" si="7"/>
        <v>62500</v>
      </c>
      <c r="T6" t="e">
        <f t="shared" si="1"/>
        <v>#DIV/0!</v>
      </c>
      <c r="U6" t="e">
        <f t="shared" si="2"/>
        <v>#DIV/0!</v>
      </c>
      <c r="V6">
        <f t="shared" ref="V4:V39" si="15">W6+X6+Y6</f>
        <v>0</v>
      </c>
      <c r="AC6" s="2" t="e">
        <f t="shared" si="8"/>
        <v>#DIV/0!</v>
      </c>
    </row>
    <row r="7" spans="1:31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Q7">
        <f t="shared" si="6"/>
        <v>0</v>
      </c>
      <c r="R7">
        <f t="shared" si="0"/>
        <v>20</v>
      </c>
      <c r="S7">
        <f t="shared" si="7"/>
        <v>62500</v>
      </c>
      <c r="T7" t="e">
        <f t="shared" si="1"/>
        <v>#DIV/0!</v>
      </c>
      <c r="U7" t="e">
        <f t="shared" si="2"/>
        <v>#DIV/0!</v>
      </c>
      <c r="V7">
        <f t="shared" si="15"/>
        <v>0</v>
      </c>
      <c r="AC7" s="2" t="e">
        <f t="shared" si="8"/>
        <v>#DIV/0!</v>
      </c>
    </row>
    <row r="8" spans="1:31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Q8">
        <f t="shared" si="6"/>
        <v>0</v>
      </c>
      <c r="R8">
        <f t="shared" si="0"/>
        <v>20</v>
      </c>
      <c r="S8">
        <f t="shared" si="7"/>
        <v>62500</v>
      </c>
      <c r="T8" t="e">
        <f t="shared" si="1"/>
        <v>#DIV/0!</v>
      </c>
      <c r="U8" t="e">
        <f t="shared" si="2"/>
        <v>#DIV/0!</v>
      </c>
      <c r="V8">
        <f t="shared" si="15"/>
        <v>0</v>
      </c>
      <c r="AC8" s="2" t="e">
        <f t="shared" si="8"/>
        <v>#DIV/0!</v>
      </c>
    </row>
    <row r="9" spans="1:31" x14ac:dyDescent="0.3">
      <c r="A9" t="s">
        <v>44</v>
      </c>
      <c r="B9" t="s">
        <v>61</v>
      </c>
      <c r="D9" t="s">
        <v>44</v>
      </c>
      <c r="E9" t="s">
        <v>26</v>
      </c>
      <c r="F9">
        <v>1960</v>
      </c>
      <c r="G9">
        <v>40</v>
      </c>
      <c r="H9">
        <v>80</v>
      </c>
      <c r="I9">
        <v>40</v>
      </c>
      <c r="J9">
        <v>12</v>
      </c>
      <c r="K9">
        <v>80</v>
      </c>
      <c r="N9">
        <v>1500</v>
      </c>
      <c r="O9">
        <v>140</v>
      </c>
      <c r="P9">
        <v>0.14849999999999999</v>
      </c>
      <c r="Q9">
        <f t="shared" si="6"/>
        <v>203.74200000000002</v>
      </c>
      <c r="R9">
        <f t="shared" si="0"/>
        <v>61</v>
      </c>
      <c r="S9">
        <f t="shared" si="7"/>
        <v>190625</v>
      </c>
      <c r="T9">
        <f t="shared" si="1"/>
        <v>40</v>
      </c>
      <c r="U9">
        <f t="shared" si="2"/>
        <v>10500</v>
      </c>
      <c r="V9">
        <f t="shared" si="15"/>
        <v>0</v>
      </c>
      <c r="AC9" s="2" t="e">
        <f t="shared" si="8"/>
        <v>#DIV/0!</v>
      </c>
    </row>
    <row r="10" spans="1:31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138</v>
      </c>
      <c r="P10">
        <v>0.24199999999999999</v>
      </c>
      <c r="Q10">
        <f t="shared" si="6"/>
        <v>327.28080000000006</v>
      </c>
      <c r="R10">
        <f t="shared" si="0"/>
        <v>54</v>
      </c>
      <c r="S10">
        <f t="shared" si="7"/>
        <v>168750</v>
      </c>
      <c r="T10">
        <f t="shared" si="1"/>
        <v>51</v>
      </c>
      <c r="U10">
        <f t="shared" si="2"/>
        <v>12431.25</v>
      </c>
      <c r="V10">
        <f>W10+X10+Y10</f>
        <v>10</v>
      </c>
      <c r="W10">
        <v>1</v>
      </c>
      <c r="X10">
        <v>8</v>
      </c>
      <c r="Y10">
        <v>1</v>
      </c>
      <c r="AC10" s="2" t="e">
        <f t="shared" si="8"/>
        <v>#DIV/0!</v>
      </c>
    </row>
    <row r="11" spans="1:31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138</v>
      </c>
      <c r="P11">
        <v>0.30499999999999999</v>
      </c>
      <c r="Q11">
        <f t="shared" si="6"/>
        <v>412.48199999999997</v>
      </c>
      <c r="R11">
        <f t="shared" si="0"/>
        <v>54</v>
      </c>
      <c r="S11">
        <f t="shared" ref="S11" si="16">R11*50000/16</f>
        <v>168750</v>
      </c>
      <c r="T11">
        <f t="shared" si="1"/>
        <v>51</v>
      </c>
      <c r="U11">
        <f t="shared" si="2"/>
        <v>12431.25</v>
      </c>
      <c r="V11">
        <f t="shared" ref="V11" si="17">W11+X11+Y11</f>
        <v>10</v>
      </c>
      <c r="W11">
        <v>1</v>
      </c>
      <c r="X11">
        <v>8</v>
      </c>
      <c r="Y11">
        <v>1</v>
      </c>
      <c r="Z11" s="1">
        <v>1</v>
      </c>
      <c r="AA11" s="1">
        <v>1</v>
      </c>
      <c r="AB11" s="1">
        <v>1</v>
      </c>
      <c r="AC11" s="2">
        <f t="shared" si="8"/>
        <v>1</v>
      </c>
      <c r="AD11" s="2" t="s">
        <v>88</v>
      </c>
      <c r="AE11" t="s">
        <v>89</v>
      </c>
    </row>
    <row r="12" spans="1:31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138</v>
      </c>
      <c r="P12">
        <v>0.224</v>
      </c>
      <c r="Q12">
        <f t="shared" si="6"/>
        <v>302.93760000000003</v>
      </c>
      <c r="R12">
        <f t="shared" si="0"/>
        <v>84</v>
      </c>
      <c r="S12">
        <f t="shared" ref="S12:S14" si="18">R12*50000/16</f>
        <v>262500</v>
      </c>
      <c r="T12">
        <f t="shared" si="1"/>
        <v>64</v>
      </c>
      <c r="U12">
        <f t="shared" si="2"/>
        <v>15600</v>
      </c>
      <c r="V12">
        <f t="shared" ref="V12:V14" si="19">W12+X12+Y12</f>
        <v>0</v>
      </c>
      <c r="AE12" t="s">
        <v>417</v>
      </c>
    </row>
    <row r="13" spans="1:31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138</v>
      </c>
      <c r="P13">
        <v>0.224</v>
      </c>
      <c r="Q13">
        <f t="shared" si="6"/>
        <v>302.93760000000003</v>
      </c>
      <c r="R13">
        <f t="shared" si="0"/>
        <v>84</v>
      </c>
      <c r="S13">
        <f t="shared" si="18"/>
        <v>262500</v>
      </c>
      <c r="T13">
        <f t="shared" si="1"/>
        <v>64</v>
      </c>
      <c r="U13">
        <f t="shared" si="2"/>
        <v>15600</v>
      </c>
      <c r="V13">
        <f t="shared" si="19"/>
        <v>0</v>
      </c>
      <c r="AE13" t="s">
        <v>417</v>
      </c>
    </row>
    <row r="14" spans="1:31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138</v>
      </c>
      <c r="P14">
        <v>0.35499999999999998</v>
      </c>
      <c r="Q14">
        <f t="shared" si="6"/>
        <v>480.10199999999998</v>
      </c>
      <c r="R14">
        <f t="shared" si="0"/>
        <v>84</v>
      </c>
      <c r="S14">
        <f t="shared" si="18"/>
        <v>262500</v>
      </c>
      <c r="T14">
        <f t="shared" si="1"/>
        <v>65</v>
      </c>
      <c r="U14">
        <f t="shared" si="2"/>
        <v>15843.75</v>
      </c>
      <c r="V14">
        <f t="shared" si="19"/>
        <v>0</v>
      </c>
      <c r="AE14" t="s">
        <v>417</v>
      </c>
    </row>
    <row r="15" spans="1:31" x14ac:dyDescent="0.3">
      <c r="A15" t="s">
        <v>229</v>
      </c>
      <c r="B15" t="s">
        <v>228</v>
      </c>
      <c r="D15" t="s">
        <v>229</v>
      </c>
      <c r="E15" t="s">
        <v>49</v>
      </c>
      <c r="F15">
        <v>1976</v>
      </c>
      <c r="Q15">
        <f t="shared" si="6"/>
        <v>0</v>
      </c>
      <c r="R15">
        <f t="shared" si="0"/>
        <v>20</v>
      </c>
      <c r="S15">
        <f t="shared" si="7"/>
        <v>62500</v>
      </c>
      <c r="T15" t="e">
        <f t="shared" si="1"/>
        <v>#DIV/0!</v>
      </c>
      <c r="U15" t="e">
        <f t="shared" si="2"/>
        <v>#DIV/0!</v>
      </c>
      <c r="V15">
        <f t="shared" si="15"/>
        <v>0</v>
      </c>
      <c r="AC15" s="2" t="e">
        <f t="shared" si="8"/>
        <v>#DIV/0!</v>
      </c>
    </row>
    <row r="16" spans="1:31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138</v>
      </c>
      <c r="P16">
        <v>0.32200000000000001</v>
      </c>
      <c r="Q16">
        <f t="shared" si="6"/>
        <v>435.47280000000001</v>
      </c>
      <c r="R16">
        <f t="shared" si="0"/>
        <v>56</v>
      </c>
      <c r="S16">
        <f t="shared" ref="S16" si="20">R16*50000/16</f>
        <v>175000</v>
      </c>
      <c r="T16">
        <f t="shared" si="1"/>
        <v>39</v>
      </c>
      <c r="U16">
        <f t="shared" si="2"/>
        <v>9506.25</v>
      </c>
      <c r="V16">
        <f t="shared" ref="V16" si="21">W16+X16+Y16</f>
        <v>0</v>
      </c>
      <c r="AE16" t="s">
        <v>417</v>
      </c>
    </row>
    <row r="17" spans="1:31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Q17">
        <f t="shared" si="6"/>
        <v>0</v>
      </c>
      <c r="R17">
        <f t="shared" si="0"/>
        <v>20</v>
      </c>
      <c r="S17">
        <f t="shared" si="7"/>
        <v>62500</v>
      </c>
      <c r="T17" t="e">
        <f t="shared" si="1"/>
        <v>#DIV/0!</v>
      </c>
      <c r="U17" t="e">
        <f t="shared" si="2"/>
        <v>#DIV/0!</v>
      </c>
      <c r="V17">
        <f t="shared" si="15"/>
        <v>0</v>
      </c>
      <c r="AC17" s="2" t="e">
        <f t="shared" si="8"/>
        <v>#DIV/0!</v>
      </c>
    </row>
    <row r="18" spans="1:31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138</v>
      </c>
      <c r="P18">
        <v>0.18099999999999999</v>
      </c>
      <c r="Q18">
        <f t="shared" si="6"/>
        <v>244.78440000000001</v>
      </c>
      <c r="R18">
        <f t="shared" si="0"/>
        <v>89</v>
      </c>
      <c r="S18">
        <f t="shared" si="7"/>
        <v>278125</v>
      </c>
      <c r="T18">
        <f t="shared" si="1"/>
        <v>67</v>
      </c>
      <c r="U18">
        <f t="shared" si="2"/>
        <v>16331.25</v>
      </c>
      <c r="V18">
        <f t="shared" si="15"/>
        <v>0</v>
      </c>
      <c r="AC18" s="2" t="e">
        <f t="shared" si="8"/>
        <v>#DIV/0!</v>
      </c>
      <c r="AE18" t="s">
        <v>417</v>
      </c>
    </row>
    <row r="19" spans="1:31" x14ac:dyDescent="0.3">
      <c r="A19" t="s">
        <v>37</v>
      </c>
      <c r="B19" t="s">
        <v>66</v>
      </c>
      <c r="D19" t="s">
        <v>37</v>
      </c>
      <c r="E19" t="s">
        <v>49</v>
      </c>
      <c r="Q19">
        <f t="shared" si="6"/>
        <v>0</v>
      </c>
      <c r="R19">
        <f t="shared" si="0"/>
        <v>20</v>
      </c>
      <c r="S19">
        <f t="shared" si="7"/>
        <v>62500</v>
      </c>
      <c r="T19" t="e">
        <f t="shared" si="1"/>
        <v>#DIV/0!</v>
      </c>
      <c r="U19" t="e">
        <f t="shared" si="2"/>
        <v>#DIV/0!</v>
      </c>
      <c r="V19">
        <f t="shared" si="15"/>
        <v>0</v>
      </c>
      <c r="AC19" s="2" t="e">
        <f t="shared" si="8"/>
        <v>#DIV/0!</v>
      </c>
    </row>
    <row r="20" spans="1:31" x14ac:dyDescent="0.3">
      <c r="A20" t="s">
        <v>230</v>
      </c>
      <c r="B20" t="s">
        <v>231</v>
      </c>
      <c r="D20" t="s">
        <v>230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138</v>
      </c>
      <c r="P20">
        <v>0.39500000000000002</v>
      </c>
      <c r="Q20">
        <f t="shared" si="6"/>
        <v>534.19800000000009</v>
      </c>
      <c r="R20">
        <f t="shared" si="0"/>
        <v>86</v>
      </c>
      <c r="S20">
        <f t="shared" ref="S20" si="22">R20*50000/16</f>
        <v>268750</v>
      </c>
      <c r="T20">
        <f t="shared" si="1"/>
        <v>62</v>
      </c>
      <c r="U20">
        <f t="shared" si="2"/>
        <v>15112.5</v>
      </c>
      <c r="V20">
        <f t="shared" ref="V20" si="23">W20+X20+Y20</f>
        <v>0</v>
      </c>
    </row>
    <row r="21" spans="1:31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Q21">
        <f t="shared" si="6"/>
        <v>0</v>
      </c>
      <c r="R21">
        <f t="shared" si="0"/>
        <v>20</v>
      </c>
      <c r="S21">
        <f t="shared" si="7"/>
        <v>62500</v>
      </c>
      <c r="T21" t="e">
        <f t="shared" si="1"/>
        <v>#DIV/0!</v>
      </c>
      <c r="U21" t="e">
        <f t="shared" si="2"/>
        <v>#DIV/0!</v>
      </c>
      <c r="V21">
        <f t="shared" si="15"/>
        <v>0</v>
      </c>
      <c r="AC21" s="2" t="e">
        <f t="shared" si="8"/>
        <v>#DIV/0!</v>
      </c>
    </row>
    <row r="22" spans="1:31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138</v>
      </c>
      <c r="P22">
        <v>0.14299999999999999</v>
      </c>
      <c r="Q22">
        <f t="shared" si="6"/>
        <v>193.39320000000001</v>
      </c>
      <c r="R22">
        <f t="shared" si="0"/>
        <v>93</v>
      </c>
      <c r="S22">
        <f t="shared" si="7"/>
        <v>290625</v>
      </c>
      <c r="T22">
        <f t="shared" si="1"/>
        <v>69</v>
      </c>
      <c r="U22">
        <f t="shared" si="2"/>
        <v>16818.75</v>
      </c>
      <c r="V22">
        <f t="shared" ref="V22" si="24">W22+X22+Y22</f>
        <v>11</v>
      </c>
      <c r="W22">
        <v>2</v>
      </c>
      <c r="X22">
        <v>7</v>
      </c>
      <c r="Y22">
        <v>2</v>
      </c>
      <c r="Z22" s="1">
        <v>1</v>
      </c>
      <c r="AA22" s="1">
        <v>1</v>
      </c>
      <c r="AB22" s="1">
        <v>0.5</v>
      </c>
      <c r="AC22" s="2">
        <f t="shared" si="8"/>
        <v>0.83333333333333337</v>
      </c>
      <c r="AD22" s="2" t="s">
        <v>88</v>
      </c>
      <c r="AE22" t="s">
        <v>338</v>
      </c>
    </row>
    <row r="23" spans="1:31" x14ac:dyDescent="0.3">
      <c r="A23" t="s">
        <v>313</v>
      </c>
      <c r="B23" t="s">
        <v>314</v>
      </c>
      <c r="D23" t="s">
        <v>315</v>
      </c>
      <c r="E23" t="s">
        <v>316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138</v>
      </c>
      <c r="P23">
        <v>0.24199999999999999</v>
      </c>
      <c r="Q23">
        <f t="shared" si="6"/>
        <v>327.28080000000006</v>
      </c>
      <c r="R23">
        <f t="shared" si="0"/>
        <v>72</v>
      </c>
      <c r="S23">
        <f t="shared" ref="S23:S47" si="25">R23*50000/16</f>
        <v>225000</v>
      </c>
      <c r="T23">
        <f t="shared" si="1"/>
        <v>52</v>
      </c>
      <c r="U23">
        <f t="shared" si="2"/>
        <v>12675</v>
      </c>
      <c r="V23">
        <v>10</v>
      </c>
      <c r="W23">
        <v>1</v>
      </c>
      <c r="X23">
        <v>8</v>
      </c>
      <c r="Y23">
        <v>1</v>
      </c>
      <c r="AC23" s="2" t="e">
        <v>#DIV/0!</v>
      </c>
      <c r="AD23" s="2" t="s">
        <v>256</v>
      </c>
      <c r="AE23" t="s">
        <v>317</v>
      </c>
    </row>
    <row r="24" spans="1:31" x14ac:dyDescent="0.3">
      <c r="A24" t="s">
        <v>318</v>
      </c>
      <c r="B24" t="s">
        <v>319</v>
      </c>
      <c r="D24" t="s">
        <v>320</v>
      </c>
      <c r="E24" t="s">
        <v>316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138</v>
      </c>
      <c r="P24">
        <v>0.30499999999999999</v>
      </c>
      <c r="Q24">
        <f t="shared" si="6"/>
        <v>412.48199999999997</v>
      </c>
      <c r="R24">
        <f t="shared" si="0"/>
        <v>72</v>
      </c>
      <c r="S24">
        <f t="shared" si="25"/>
        <v>225000</v>
      </c>
      <c r="T24">
        <f t="shared" si="1"/>
        <v>52</v>
      </c>
      <c r="U24">
        <f t="shared" si="2"/>
        <v>12675</v>
      </c>
      <c r="V24">
        <v>10</v>
      </c>
      <c r="W24">
        <v>1</v>
      </c>
      <c r="X24">
        <v>8</v>
      </c>
      <c r="Y24">
        <v>1</v>
      </c>
      <c r="Z24" s="1">
        <v>1</v>
      </c>
      <c r="AA24" s="1">
        <v>1</v>
      </c>
      <c r="AB24" s="1">
        <v>1</v>
      </c>
      <c r="AC24" s="2">
        <v>1</v>
      </c>
      <c r="AD24" s="2" t="s">
        <v>256</v>
      </c>
      <c r="AE24" t="s">
        <v>317</v>
      </c>
    </row>
    <row r="25" spans="1:31" x14ac:dyDescent="0.3">
      <c r="A25" t="s">
        <v>321</v>
      </c>
      <c r="B25" t="s">
        <v>322</v>
      </c>
      <c r="D25" t="s">
        <v>323</v>
      </c>
      <c r="E25" t="s">
        <v>316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138</v>
      </c>
      <c r="P25">
        <v>0.32700000000000001</v>
      </c>
      <c r="Q25">
        <f t="shared" si="6"/>
        <v>442.23480000000006</v>
      </c>
      <c r="R25">
        <f t="shared" si="0"/>
        <v>61</v>
      </c>
      <c r="S25">
        <f t="shared" si="25"/>
        <v>190625</v>
      </c>
      <c r="T25">
        <f t="shared" si="1"/>
        <v>47</v>
      </c>
      <c r="U25">
        <f t="shared" si="2"/>
        <v>11456.25</v>
      </c>
      <c r="V25">
        <f t="shared" ref="V25:V29" si="26">W25+X25+Y25</f>
        <v>9</v>
      </c>
      <c r="W25">
        <v>2</v>
      </c>
      <c r="X25">
        <v>5</v>
      </c>
      <c r="Y25">
        <v>2</v>
      </c>
      <c r="AD25" s="2" t="s">
        <v>256</v>
      </c>
      <c r="AE25" t="s">
        <v>324</v>
      </c>
    </row>
    <row r="26" spans="1:31" x14ac:dyDescent="0.3">
      <c r="A26" t="s">
        <v>325</v>
      </c>
      <c r="B26" t="s">
        <v>326</v>
      </c>
      <c r="D26" t="s">
        <v>325</v>
      </c>
      <c r="E26" t="s">
        <v>316</v>
      </c>
      <c r="F26">
        <v>2003</v>
      </c>
      <c r="G26">
        <v>40</v>
      </c>
      <c r="H26" t="s">
        <v>255</v>
      </c>
      <c r="J26">
        <v>16</v>
      </c>
      <c r="K26">
        <v>100</v>
      </c>
      <c r="N26">
        <v>2039</v>
      </c>
      <c r="O26">
        <v>138</v>
      </c>
      <c r="P26">
        <v>0.32200000000000001</v>
      </c>
      <c r="Q26">
        <f t="shared" si="6"/>
        <v>435.47280000000001</v>
      </c>
      <c r="R26">
        <f t="shared" si="0"/>
        <v>64</v>
      </c>
      <c r="S26">
        <f t="shared" si="25"/>
        <v>200000</v>
      </c>
      <c r="T26">
        <f t="shared" si="1"/>
        <v>46</v>
      </c>
      <c r="U26">
        <f t="shared" si="2"/>
        <v>11212.5</v>
      </c>
      <c r="V26">
        <f t="shared" si="26"/>
        <v>0</v>
      </c>
      <c r="AD26" s="2" t="s">
        <v>256</v>
      </c>
      <c r="AE26" t="s">
        <v>324</v>
      </c>
    </row>
    <row r="27" spans="1:31" x14ac:dyDescent="0.3">
      <c r="A27" t="s">
        <v>327</v>
      </c>
      <c r="B27" t="s">
        <v>328</v>
      </c>
      <c r="D27" t="s">
        <v>327</v>
      </c>
      <c r="E27" t="s">
        <v>316</v>
      </c>
      <c r="F27">
        <v>2006</v>
      </c>
      <c r="G27">
        <v>40</v>
      </c>
      <c r="H27" t="s">
        <v>255</v>
      </c>
      <c r="J27">
        <v>16</v>
      </c>
      <c r="K27">
        <v>100</v>
      </c>
      <c r="N27">
        <v>2175</v>
      </c>
      <c r="O27">
        <v>140</v>
      </c>
      <c r="P27">
        <v>0.32100000000000001</v>
      </c>
      <c r="Q27">
        <f t="shared" si="6"/>
        <v>440.41200000000003</v>
      </c>
      <c r="R27">
        <f t="shared" si="0"/>
        <v>65</v>
      </c>
      <c r="S27">
        <f t="shared" si="25"/>
        <v>203125</v>
      </c>
      <c r="T27">
        <f t="shared" si="1"/>
        <v>48</v>
      </c>
      <c r="U27">
        <f t="shared" si="2"/>
        <v>11700</v>
      </c>
      <c r="V27">
        <f t="shared" si="26"/>
        <v>0</v>
      </c>
      <c r="AD27" s="2" t="s">
        <v>256</v>
      </c>
      <c r="AE27" t="s">
        <v>324</v>
      </c>
    </row>
    <row r="28" spans="1:31" x14ac:dyDescent="0.3">
      <c r="A28" t="s">
        <v>329</v>
      </c>
      <c r="B28" t="s">
        <v>330</v>
      </c>
      <c r="D28" t="s">
        <v>329</v>
      </c>
      <c r="E28" t="s">
        <v>316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92</v>
      </c>
      <c r="P28">
        <v>0.32900000000000001</v>
      </c>
      <c r="Q28">
        <f t="shared" si="6"/>
        <v>296.62640000000005</v>
      </c>
      <c r="R28">
        <f t="shared" si="0"/>
        <v>39</v>
      </c>
      <c r="S28">
        <f t="shared" si="25"/>
        <v>121875</v>
      </c>
      <c r="T28">
        <f t="shared" si="1"/>
        <v>33</v>
      </c>
      <c r="U28">
        <f t="shared" si="2"/>
        <v>8043.75</v>
      </c>
      <c r="V28">
        <f t="shared" si="26"/>
        <v>0</v>
      </c>
      <c r="AD28" s="2" t="s">
        <v>256</v>
      </c>
      <c r="AE28" t="s">
        <v>331</v>
      </c>
    </row>
    <row r="29" spans="1:31" x14ac:dyDescent="0.3">
      <c r="A29" t="s">
        <v>332</v>
      </c>
      <c r="B29" t="s">
        <v>333</v>
      </c>
      <c r="D29" t="s">
        <v>332</v>
      </c>
      <c r="E29" t="s">
        <v>316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92</v>
      </c>
      <c r="P29">
        <v>0.32900000000000001</v>
      </c>
      <c r="Q29">
        <f t="shared" si="6"/>
        <v>296.62640000000005</v>
      </c>
      <c r="R29">
        <f t="shared" si="0"/>
        <v>39</v>
      </c>
      <c r="S29">
        <f t="shared" si="25"/>
        <v>121875</v>
      </c>
      <c r="T29">
        <f t="shared" si="1"/>
        <v>33</v>
      </c>
      <c r="U29">
        <f t="shared" si="2"/>
        <v>8043.75</v>
      </c>
      <c r="V29">
        <f t="shared" si="26"/>
        <v>0</v>
      </c>
      <c r="AD29" s="2" t="s">
        <v>256</v>
      </c>
      <c r="AE29" t="s">
        <v>331</v>
      </c>
    </row>
    <row r="30" spans="1:31" x14ac:dyDescent="0.3">
      <c r="A30" t="s">
        <v>334</v>
      </c>
      <c r="B30" t="s">
        <v>335</v>
      </c>
      <c r="D30" t="s">
        <v>334</v>
      </c>
      <c r="E30" t="s">
        <v>316</v>
      </c>
      <c r="F30">
        <v>2012</v>
      </c>
      <c r="G30">
        <v>40</v>
      </c>
      <c r="H30" t="s">
        <v>336</v>
      </c>
      <c r="J30">
        <v>14</v>
      </c>
      <c r="K30">
        <v>100</v>
      </c>
      <c r="N30">
        <v>4800</v>
      </c>
      <c r="O30">
        <v>150</v>
      </c>
      <c r="P30">
        <v>0.38100000000000001</v>
      </c>
      <c r="Q30">
        <f t="shared" si="6"/>
        <v>560.07000000000005</v>
      </c>
      <c r="R30">
        <f t="shared" si="0"/>
        <v>91</v>
      </c>
      <c r="S30">
        <f t="shared" si="25"/>
        <v>284375</v>
      </c>
      <c r="T30">
        <f t="shared" si="1"/>
        <v>71</v>
      </c>
      <c r="U30">
        <f t="shared" si="2"/>
        <v>17306.25</v>
      </c>
      <c r="V30">
        <f t="shared" ref="V30" si="27">W30+X30+Y30</f>
        <v>11</v>
      </c>
      <c r="W30">
        <v>2</v>
      </c>
      <c r="X30">
        <v>7</v>
      </c>
      <c r="Y30">
        <v>2</v>
      </c>
      <c r="AC30" s="2" t="e">
        <f t="shared" ref="AC30" si="28">AVERAGE(Z30:AB30)</f>
        <v>#DIV/0!</v>
      </c>
      <c r="AD30" s="2" t="s">
        <v>337</v>
      </c>
      <c r="AE30" t="s">
        <v>338</v>
      </c>
    </row>
    <row r="31" spans="1:31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Q31">
        <f t="shared" si="6"/>
        <v>0</v>
      </c>
      <c r="R31">
        <f t="shared" si="0"/>
        <v>20</v>
      </c>
      <c r="S31">
        <f t="shared" si="25"/>
        <v>62500</v>
      </c>
      <c r="T31" t="e">
        <f t="shared" si="1"/>
        <v>#DIV/0!</v>
      </c>
      <c r="U31" t="e">
        <f t="shared" si="2"/>
        <v>#DIV/0!</v>
      </c>
      <c r="V31">
        <f t="shared" si="15"/>
        <v>0</v>
      </c>
      <c r="AC31" s="2" t="e">
        <f t="shared" si="8"/>
        <v>#DIV/0!</v>
      </c>
    </row>
    <row r="32" spans="1:31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138</v>
      </c>
      <c r="P32">
        <v>0.34699999999999998</v>
      </c>
      <c r="Q32">
        <f t="shared" si="6"/>
        <v>469.28280000000001</v>
      </c>
      <c r="R32">
        <f t="shared" si="0"/>
        <v>102</v>
      </c>
      <c r="S32">
        <f t="shared" si="25"/>
        <v>318750</v>
      </c>
      <c r="T32">
        <f t="shared" si="1"/>
        <v>79</v>
      </c>
      <c r="U32">
        <f t="shared" si="2"/>
        <v>17775</v>
      </c>
      <c r="V32">
        <f t="shared" si="15"/>
        <v>0</v>
      </c>
      <c r="AC32" s="2" t="e">
        <f t="shared" si="8"/>
        <v>#DIV/0!</v>
      </c>
    </row>
    <row r="33" spans="1:32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184</v>
      </c>
      <c r="P33">
        <v>0.34799999999999998</v>
      </c>
      <c r="Q33">
        <f t="shared" si="6"/>
        <v>627.5136</v>
      </c>
      <c r="R33">
        <f t="shared" si="0"/>
        <v>113</v>
      </c>
      <c r="S33">
        <f t="shared" si="25"/>
        <v>353125</v>
      </c>
      <c r="T33">
        <f t="shared" si="1"/>
        <v>94</v>
      </c>
      <c r="U33">
        <f t="shared" si="2"/>
        <v>21150</v>
      </c>
      <c r="V33">
        <f t="shared" si="15"/>
        <v>0</v>
      </c>
      <c r="AC33" s="2" t="e">
        <f t="shared" si="8"/>
        <v>#DIV/0!</v>
      </c>
    </row>
    <row r="34" spans="1:32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88</v>
      </c>
      <c r="P34">
        <v>0.24299999999999999</v>
      </c>
      <c r="Q34">
        <f t="shared" si="6"/>
        <v>209.56320000000002</v>
      </c>
      <c r="R34">
        <f t="shared" si="0"/>
        <v>90</v>
      </c>
      <c r="S34">
        <f t="shared" si="25"/>
        <v>281250</v>
      </c>
      <c r="T34">
        <f t="shared" si="1"/>
        <v>72</v>
      </c>
      <c r="U34">
        <f t="shared" si="2"/>
        <v>16200</v>
      </c>
      <c r="V34">
        <f t="shared" si="15"/>
        <v>0</v>
      </c>
      <c r="AC34" s="2" t="e">
        <f t="shared" si="8"/>
        <v>#DIV/0!</v>
      </c>
      <c r="AE34" t="s">
        <v>417</v>
      </c>
    </row>
    <row r="35" spans="1:32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138</v>
      </c>
      <c r="P35">
        <v>0.38450000000000001</v>
      </c>
      <c r="Q35">
        <f t="shared" si="6"/>
        <v>519.99779999999998</v>
      </c>
      <c r="R35">
        <f t="shared" si="0"/>
        <v>127</v>
      </c>
      <c r="S35">
        <f t="shared" si="25"/>
        <v>396875</v>
      </c>
      <c r="T35">
        <f t="shared" si="1"/>
        <v>103</v>
      </c>
      <c r="U35">
        <f t="shared" si="2"/>
        <v>23175</v>
      </c>
      <c r="V35">
        <f t="shared" si="1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8"/>
        <v>1</v>
      </c>
      <c r="AD35" s="2" t="s">
        <v>88</v>
      </c>
      <c r="AE35" t="s">
        <v>89</v>
      </c>
    </row>
    <row r="36" spans="1:32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126</v>
      </c>
      <c r="P36">
        <v>0.34</v>
      </c>
      <c r="Q36">
        <f t="shared" si="6"/>
        <v>419.83200000000005</v>
      </c>
      <c r="R36">
        <f t="shared" si="0"/>
        <v>126</v>
      </c>
      <c r="S36">
        <f t="shared" si="25"/>
        <v>393750</v>
      </c>
      <c r="T36">
        <f t="shared" si="1"/>
        <v>103</v>
      </c>
      <c r="U36">
        <f t="shared" si="2"/>
        <v>23175</v>
      </c>
      <c r="V36">
        <f t="shared" si="15"/>
        <v>0</v>
      </c>
      <c r="AC36" s="2" t="e">
        <f t="shared" si="8"/>
        <v>#DIV/0!</v>
      </c>
      <c r="AD36" s="2" t="s">
        <v>417</v>
      </c>
      <c r="AE36" s="2" t="s">
        <v>417</v>
      </c>
    </row>
    <row r="37" spans="1:32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126</v>
      </c>
      <c r="P37">
        <v>0.34</v>
      </c>
      <c r="Q37">
        <f t="shared" si="6"/>
        <v>419.83200000000005</v>
      </c>
      <c r="R37">
        <f t="shared" si="0"/>
        <v>126</v>
      </c>
      <c r="S37">
        <f t="shared" si="25"/>
        <v>393750</v>
      </c>
      <c r="T37">
        <f t="shared" si="1"/>
        <v>103</v>
      </c>
      <c r="U37">
        <f t="shared" si="2"/>
        <v>23175</v>
      </c>
      <c r="V37">
        <f t="shared" si="15"/>
        <v>10</v>
      </c>
      <c r="W37">
        <v>1</v>
      </c>
      <c r="X37">
        <v>8</v>
      </c>
      <c r="Y37">
        <v>1</v>
      </c>
      <c r="Z37" s="1">
        <v>1</v>
      </c>
      <c r="AA37" s="1">
        <v>1</v>
      </c>
      <c r="AB37" s="1">
        <v>1</v>
      </c>
      <c r="AC37" s="2">
        <f t="shared" si="8"/>
        <v>1</v>
      </c>
      <c r="AD37" s="2" t="s">
        <v>88</v>
      </c>
      <c r="AE37" t="s">
        <v>89</v>
      </c>
    </row>
    <row r="38" spans="1:32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150</v>
      </c>
      <c r="P38">
        <v>0.38750000000000001</v>
      </c>
      <c r="Q38">
        <f t="shared" si="6"/>
        <v>569.625</v>
      </c>
      <c r="R38">
        <f t="shared" si="0"/>
        <v>144</v>
      </c>
      <c r="S38">
        <f t="shared" si="25"/>
        <v>450000</v>
      </c>
      <c r="T38">
        <f t="shared" si="1"/>
        <v>119</v>
      </c>
      <c r="U38">
        <f t="shared" si="2"/>
        <v>26775</v>
      </c>
      <c r="V38">
        <f t="shared" si="15"/>
        <v>0</v>
      </c>
      <c r="AC38" s="2" t="e">
        <f t="shared" si="8"/>
        <v>#DIV/0!</v>
      </c>
    </row>
    <row r="39" spans="1:32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184</v>
      </c>
      <c r="P39">
        <v>0.42099999999999999</v>
      </c>
      <c r="Q39">
        <f t="shared" si="6"/>
        <v>759.1472</v>
      </c>
      <c r="R39">
        <f t="shared" si="0"/>
        <v>146</v>
      </c>
      <c r="S39">
        <f t="shared" si="25"/>
        <v>456250</v>
      </c>
      <c r="T39">
        <f t="shared" si="1"/>
        <v>118</v>
      </c>
      <c r="U39">
        <f t="shared" si="2"/>
        <v>26550</v>
      </c>
      <c r="V39">
        <f t="shared" si="15"/>
        <v>0</v>
      </c>
      <c r="AC39" s="2" t="e">
        <f t="shared" si="8"/>
        <v>#DIV/0!</v>
      </c>
    </row>
    <row r="40" spans="1:32" x14ac:dyDescent="0.3">
      <c r="A40" t="s">
        <v>252</v>
      </c>
      <c r="B40" t="s">
        <v>253</v>
      </c>
      <c r="D40" t="s">
        <v>252</v>
      </c>
      <c r="E40" t="s">
        <v>254</v>
      </c>
      <c r="F40">
        <v>1993</v>
      </c>
      <c r="G40">
        <v>30</v>
      </c>
      <c r="H40" t="s">
        <v>255</v>
      </c>
      <c r="J40">
        <v>8</v>
      </c>
      <c r="K40">
        <v>100</v>
      </c>
      <c r="N40">
        <v>8702</v>
      </c>
      <c r="O40">
        <v>184</v>
      </c>
      <c r="P40">
        <v>0.34799999999999998</v>
      </c>
      <c r="Q40">
        <f t="shared" si="6"/>
        <v>627.5136</v>
      </c>
      <c r="R40">
        <f t="shared" si="0"/>
        <v>125</v>
      </c>
      <c r="S40">
        <f t="shared" si="25"/>
        <v>390625</v>
      </c>
      <c r="T40">
        <f t="shared" si="1"/>
        <v>97</v>
      </c>
      <c r="U40">
        <f t="shared" si="2"/>
        <v>21825</v>
      </c>
      <c r="V40">
        <v>8</v>
      </c>
      <c r="W40">
        <v>2</v>
      </c>
      <c r="X40">
        <v>4</v>
      </c>
      <c r="Y40">
        <v>2</v>
      </c>
      <c r="Z40"/>
      <c r="AA40"/>
      <c r="AB40"/>
      <c r="AC40" s="2" t="e">
        <v>#DIV/0!</v>
      </c>
      <c r="AD40" s="2" t="s">
        <v>256</v>
      </c>
      <c r="AE40" t="s">
        <v>256</v>
      </c>
    </row>
    <row r="41" spans="1:32" x14ac:dyDescent="0.3">
      <c r="A41" t="s">
        <v>257</v>
      </c>
      <c r="B41" t="s">
        <v>258</v>
      </c>
      <c r="D41" t="s">
        <v>257</v>
      </c>
      <c r="E41" t="s">
        <v>254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86</v>
      </c>
      <c r="P41">
        <v>0.27900000000000003</v>
      </c>
      <c r="Q41">
        <f t="shared" si="6"/>
        <v>235.14120000000005</v>
      </c>
      <c r="R41">
        <f t="shared" si="0"/>
        <v>79</v>
      </c>
      <c r="S41">
        <f t="shared" si="25"/>
        <v>246875</v>
      </c>
      <c r="T41">
        <f t="shared" si="1"/>
        <v>67</v>
      </c>
      <c r="U41">
        <f t="shared" si="2"/>
        <v>15075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256</v>
      </c>
      <c r="AE41" t="s">
        <v>256</v>
      </c>
    </row>
    <row r="42" spans="1:32" x14ac:dyDescent="0.3">
      <c r="A42" t="s">
        <v>259</v>
      </c>
      <c r="B42" t="s">
        <v>260</v>
      </c>
      <c r="D42" t="s">
        <v>259</v>
      </c>
      <c r="E42" t="s">
        <v>254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138</v>
      </c>
      <c r="P42">
        <v>0.35899999999999999</v>
      </c>
      <c r="Q42">
        <f t="shared" si="6"/>
        <v>485.51160000000004</v>
      </c>
      <c r="R42">
        <f t="shared" si="0"/>
        <v>105</v>
      </c>
      <c r="S42">
        <f t="shared" si="25"/>
        <v>328125</v>
      </c>
      <c r="T42">
        <f t="shared" si="1"/>
        <v>83</v>
      </c>
      <c r="U42">
        <f t="shared" si="2"/>
        <v>18675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256</v>
      </c>
      <c r="AE42" t="s">
        <v>256</v>
      </c>
    </row>
    <row r="43" spans="1:32" x14ac:dyDescent="0.3">
      <c r="A43" t="s">
        <v>261</v>
      </c>
      <c r="B43" t="s">
        <v>262</v>
      </c>
      <c r="D43" t="s">
        <v>261</v>
      </c>
      <c r="E43" t="s">
        <v>254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138</v>
      </c>
      <c r="P43">
        <v>0.35899999999999999</v>
      </c>
      <c r="Q43">
        <f t="shared" si="6"/>
        <v>485.51160000000004</v>
      </c>
      <c r="R43">
        <f t="shared" si="0"/>
        <v>107</v>
      </c>
      <c r="S43">
        <f t="shared" si="25"/>
        <v>334375</v>
      </c>
      <c r="T43">
        <f t="shared" si="1"/>
        <v>84</v>
      </c>
      <c r="U43">
        <f t="shared" si="2"/>
        <v>18900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256</v>
      </c>
      <c r="AE43" t="s">
        <v>256</v>
      </c>
    </row>
    <row r="44" spans="1:32" x14ac:dyDescent="0.3">
      <c r="A44" t="s">
        <v>263</v>
      </c>
      <c r="B44" t="s">
        <v>264</v>
      </c>
      <c r="D44" t="s">
        <v>263</v>
      </c>
      <c r="E44" t="s">
        <v>254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138</v>
      </c>
      <c r="P44">
        <v>0.35899999999999999</v>
      </c>
      <c r="Q44">
        <f t="shared" si="6"/>
        <v>485.51160000000004</v>
      </c>
      <c r="R44">
        <f t="shared" si="0"/>
        <v>99</v>
      </c>
      <c r="S44">
        <f t="shared" si="25"/>
        <v>309375</v>
      </c>
      <c r="T44">
        <f t="shared" si="1"/>
        <v>82</v>
      </c>
      <c r="U44">
        <f t="shared" si="2"/>
        <v>18450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256</v>
      </c>
      <c r="AE44" t="s">
        <v>265</v>
      </c>
    </row>
    <row r="45" spans="1:32" x14ac:dyDescent="0.3">
      <c r="A45" t="s">
        <v>266</v>
      </c>
      <c r="B45" t="s">
        <v>267</v>
      </c>
      <c r="D45" t="s">
        <v>266</v>
      </c>
      <c r="E45" t="s">
        <v>254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150</v>
      </c>
      <c r="P45">
        <v>0.33</v>
      </c>
      <c r="Q45">
        <f t="shared" si="6"/>
        <v>485.1</v>
      </c>
      <c r="R45">
        <f t="shared" si="0"/>
        <v>101</v>
      </c>
      <c r="S45">
        <f t="shared" si="25"/>
        <v>315625</v>
      </c>
      <c r="T45">
        <f t="shared" si="1"/>
        <v>82</v>
      </c>
      <c r="U45">
        <f t="shared" si="2"/>
        <v>18450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256</v>
      </c>
      <c r="AE45" t="s">
        <v>265</v>
      </c>
    </row>
    <row r="46" spans="1:32" x14ac:dyDescent="0.3">
      <c r="A46" t="s">
        <v>268</v>
      </c>
      <c r="B46" t="s">
        <v>269</v>
      </c>
      <c r="D46" t="s">
        <v>268</v>
      </c>
      <c r="E46" t="s">
        <v>254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132</v>
      </c>
      <c r="P46">
        <v>0.24099999999999999</v>
      </c>
      <c r="Q46">
        <f t="shared" si="6"/>
        <v>311.75760000000002</v>
      </c>
      <c r="R46">
        <f t="shared" si="0"/>
        <v>105</v>
      </c>
      <c r="S46">
        <f t="shared" si="25"/>
        <v>328125</v>
      </c>
      <c r="T46">
        <f t="shared" si="1"/>
        <v>83</v>
      </c>
      <c r="U46">
        <f t="shared" si="2"/>
        <v>18675</v>
      </c>
      <c r="V46">
        <v>10</v>
      </c>
      <c r="W46">
        <v>2</v>
      </c>
      <c r="X46">
        <v>6</v>
      </c>
      <c r="Y46">
        <v>2</v>
      </c>
      <c r="Z46"/>
      <c r="AA46"/>
      <c r="AB46"/>
      <c r="AC46" s="2" t="e">
        <v>#DIV/0!</v>
      </c>
      <c r="AD46" s="2" t="s">
        <v>256</v>
      </c>
      <c r="AE46" t="s">
        <v>265</v>
      </c>
      <c r="AF46" t="s">
        <v>270</v>
      </c>
    </row>
    <row r="47" spans="1:32" x14ac:dyDescent="0.3">
      <c r="A47" t="s">
        <v>271</v>
      </c>
      <c r="B47" t="s">
        <v>272</v>
      </c>
      <c r="D47" t="s">
        <v>271</v>
      </c>
      <c r="E47" t="s">
        <v>254</v>
      </c>
      <c r="F47">
        <v>2001</v>
      </c>
      <c r="G47">
        <v>30</v>
      </c>
      <c r="H47" t="s">
        <v>255</v>
      </c>
      <c r="J47">
        <v>6</v>
      </c>
      <c r="K47">
        <v>170</v>
      </c>
      <c r="N47">
        <v>6526</v>
      </c>
      <c r="O47">
        <v>126</v>
      </c>
      <c r="P47">
        <v>0.19800000000000001</v>
      </c>
      <c r="Q47">
        <f t="shared" si="6"/>
        <v>244.49040000000002</v>
      </c>
      <c r="R47">
        <f t="shared" si="0"/>
        <v>108</v>
      </c>
      <c r="S47">
        <f t="shared" si="25"/>
        <v>337500</v>
      </c>
      <c r="T47">
        <f t="shared" si="1"/>
        <v>86</v>
      </c>
      <c r="U47">
        <f t="shared" si="2"/>
        <v>19350</v>
      </c>
      <c r="V47">
        <v>10</v>
      </c>
      <c r="W47">
        <v>2</v>
      </c>
      <c r="X47">
        <v>6</v>
      </c>
      <c r="Y47">
        <v>2</v>
      </c>
      <c r="Z47"/>
      <c r="AA47"/>
      <c r="AB47"/>
      <c r="AC47" s="2" t="e">
        <v>#DIV/0!</v>
      </c>
      <c r="AD47" s="2" t="s">
        <v>256</v>
      </c>
      <c r="AE47" t="s">
        <v>265</v>
      </c>
      <c r="AF47" t="s">
        <v>270</v>
      </c>
    </row>
    <row r="48" spans="1:32" x14ac:dyDescent="0.3">
      <c r="A48" s="3" t="s">
        <v>345</v>
      </c>
      <c r="B48" s="3" t="s">
        <v>355</v>
      </c>
      <c r="C48" s="4"/>
      <c r="D48" s="3" t="s">
        <v>346</v>
      </c>
      <c r="E48" s="3" t="s">
        <v>316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138</v>
      </c>
      <c r="P48" s="5">
        <v>0.27876367899999999</v>
      </c>
      <c r="Q48">
        <f t="shared" si="6"/>
        <v>376.99999947960004</v>
      </c>
      <c r="R48" s="5">
        <v>76</v>
      </c>
      <c r="S48" s="5">
        <v>237500</v>
      </c>
      <c r="T48" s="5">
        <v>58</v>
      </c>
      <c r="U48" s="5">
        <v>14137.5</v>
      </c>
      <c r="V48" s="5">
        <v>10</v>
      </c>
      <c r="W48">
        <v>2</v>
      </c>
      <c r="X48">
        <v>6</v>
      </c>
      <c r="Y48">
        <v>2</v>
      </c>
      <c r="AD48" s="2" t="s">
        <v>256</v>
      </c>
      <c r="AE48" t="s">
        <v>352</v>
      </c>
    </row>
    <row r="49" spans="1:31" x14ac:dyDescent="0.3">
      <c r="A49" s="3" t="s">
        <v>347</v>
      </c>
      <c r="B49" s="3" t="s">
        <v>356</v>
      </c>
      <c r="C49" s="4"/>
      <c r="D49" s="3" t="s">
        <v>348</v>
      </c>
      <c r="E49" s="3" t="s">
        <v>316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138</v>
      </c>
      <c r="P49" s="5">
        <v>0.32534753</v>
      </c>
      <c r="Q49">
        <f t="shared" si="6"/>
        <v>439.99999957200004</v>
      </c>
      <c r="R49" s="5">
        <v>81</v>
      </c>
      <c r="S49" s="5">
        <v>253125</v>
      </c>
      <c r="T49" s="5">
        <v>61</v>
      </c>
      <c r="U49" s="5">
        <v>14868.75</v>
      </c>
      <c r="V49" s="5">
        <v>10</v>
      </c>
      <c r="W49">
        <v>2</v>
      </c>
      <c r="X49">
        <v>6</v>
      </c>
      <c r="Y49">
        <v>2</v>
      </c>
      <c r="AD49" s="2" t="s">
        <v>256</v>
      </c>
      <c r="AE49" t="s">
        <v>352</v>
      </c>
    </row>
    <row r="50" spans="1:31" x14ac:dyDescent="0.3">
      <c r="A50" s="3" t="s">
        <v>349</v>
      </c>
      <c r="B50" s="3" t="s">
        <v>357</v>
      </c>
      <c r="C50" s="4"/>
      <c r="D50" s="3" t="s">
        <v>350</v>
      </c>
      <c r="E50" s="3" t="s">
        <v>316</v>
      </c>
      <c r="F50" s="5">
        <v>1997.6</v>
      </c>
      <c r="G50" s="5">
        <v>30</v>
      </c>
      <c r="H50" s="6" t="s">
        <v>255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143.5</v>
      </c>
      <c r="P50" s="5">
        <v>0.34132119700000002</v>
      </c>
      <c r="Q50">
        <f t="shared" si="6"/>
        <v>479.99999934110008</v>
      </c>
      <c r="R50" s="5">
        <v>86</v>
      </c>
      <c r="S50" s="5">
        <v>268750</v>
      </c>
      <c r="T50" s="5">
        <v>66</v>
      </c>
      <c r="U50" s="5">
        <v>16087.5</v>
      </c>
      <c r="V50" s="5">
        <v>10</v>
      </c>
      <c r="W50">
        <v>2</v>
      </c>
      <c r="X50">
        <v>6</v>
      </c>
      <c r="Y50">
        <v>2</v>
      </c>
      <c r="AD50" s="2" t="s">
        <v>256</v>
      </c>
      <c r="AE50" t="s">
        <v>351</v>
      </c>
    </row>
    <row r="51" spans="1:31" x14ac:dyDescent="0.3">
      <c r="A51" t="s">
        <v>353</v>
      </c>
      <c r="B51" t="s">
        <v>354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>
        <v>138</v>
      </c>
      <c r="P51">
        <v>0.35499999999999998</v>
      </c>
      <c r="Q51">
        <f t="shared" si="6"/>
        <v>480.10199999999998</v>
      </c>
      <c r="R51">
        <f>MEDIAN(255, ROUND((O51/10+SQRT(K51)/20+SQRT(N51)+P51+20-J51), 0), 0)</f>
        <v>84</v>
      </c>
      <c r="S51">
        <f t="shared" ref="S51:S54" si="29">R51*50000/16</f>
        <v>262500</v>
      </c>
      <c r="T51">
        <f>MEDIAN(0, 255, ROUND(SQRT(K51)/100+SQRT(N51)+P51+40/J51-2,0))</f>
        <v>65</v>
      </c>
      <c r="U51">
        <f>IF(E51="Steam", T51*350/16*12, IF(E51="Diesel", T51*325/16*12,  T51*300/16*12))</f>
        <v>15843.75</v>
      </c>
      <c r="V51">
        <f t="shared" ref="V51" si="30">W51+X51+Y51</f>
        <v>10</v>
      </c>
      <c r="W51">
        <v>2</v>
      </c>
      <c r="X51">
        <v>6</v>
      </c>
      <c r="Y51">
        <v>2</v>
      </c>
      <c r="AD51" s="2" t="s">
        <v>256</v>
      </c>
      <c r="AE51" s="2" t="s">
        <v>256</v>
      </c>
    </row>
    <row r="52" spans="1:31" x14ac:dyDescent="0.3">
      <c r="A52" s="3" t="s">
        <v>386</v>
      </c>
      <c r="B52" s="3" t="s">
        <v>387</v>
      </c>
      <c r="E52" t="s">
        <v>254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276</v>
      </c>
      <c r="P52">
        <v>0.34699999999999998</v>
      </c>
      <c r="Q52">
        <f t="shared" si="6"/>
        <v>938.56560000000002</v>
      </c>
      <c r="R52">
        <f>MEDIAN(255, ROUND((O52/10+SQRT(K52)/20+SQRT(N52)+P52+20-J52), 0), 0)</f>
        <v>147</v>
      </c>
      <c r="S52">
        <f t="shared" si="29"/>
        <v>459375</v>
      </c>
      <c r="T52">
        <f>MEDIAN(0, 255, ROUND(SQRT(K52)/100+SQRT(N52)+P52+40/J52-2,0))</f>
        <v>111</v>
      </c>
      <c r="U52">
        <f>IF(E52="Steam", T52*350/16*12, IF(E52="Diesel", T52*325/16*12,  T52*300/16*12))</f>
        <v>24975</v>
      </c>
      <c r="V52" s="5">
        <v>10</v>
      </c>
      <c r="W52">
        <v>2</v>
      </c>
      <c r="X52">
        <v>6</v>
      </c>
      <c r="Y52">
        <v>2</v>
      </c>
      <c r="AD52" s="2" t="s">
        <v>337</v>
      </c>
      <c r="AE52" t="s">
        <v>337</v>
      </c>
    </row>
    <row r="53" spans="1:31" x14ac:dyDescent="0.3">
      <c r="A53" s="3" t="s">
        <v>415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126</v>
      </c>
      <c r="P53" s="5">
        <v>0.245</v>
      </c>
      <c r="Q53">
        <f t="shared" si="6"/>
        <v>302.52600000000001</v>
      </c>
      <c r="R53">
        <f>MEDIAN(255, ROUND((O53/10+SQRT(K53)/20+SQRT(N53)+P53+20-J53), 0), 0)</f>
        <v>60</v>
      </c>
      <c r="S53">
        <f t="shared" si="29"/>
        <v>187500</v>
      </c>
      <c r="T53">
        <f>MEDIAN(0, 255, ROUND(SQRT(K53)/100+SQRT(N53)+P53+40/J53-2,0))</f>
        <v>43</v>
      </c>
      <c r="U53">
        <f>IF(E53="Steam", T53*350/16*12, IF(E53="Diesel", T53*325/16*12,  T53*300/16*12))</f>
        <v>10481.25</v>
      </c>
      <c r="V53" s="5">
        <v>10</v>
      </c>
      <c r="W53">
        <v>2</v>
      </c>
      <c r="X53">
        <v>4</v>
      </c>
      <c r="Y53">
        <v>2</v>
      </c>
      <c r="AD53" s="2" t="s">
        <v>417</v>
      </c>
      <c r="AE53" t="s">
        <v>338</v>
      </c>
    </row>
    <row r="54" spans="1:31" x14ac:dyDescent="0.3">
      <c r="A54" s="3" t="s">
        <v>416</v>
      </c>
      <c r="E54" t="s">
        <v>254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9" si="31">ROUND(L54*0.745699872,0)</f>
        <v>0</v>
      </c>
      <c r="N54" s="5">
        <v>6282</v>
      </c>
      <c r="O54" s="5">
        <v>138</v>
      </c>
      <c r="P54" s="5">
        <v>0.377</v>
      </c>
      <c r="Q54">
        <f t="shared" si="6"/>
        <v>509.85480000000007</v>
      </c>
      <c r="R54">
        <f>MEDIAN(255, ROUND((O54/10+SQRT(K54)/20+SQRT(N54)+P54+20-J54), 0), 0)</f>
        <v>102</v>
      </c>
      <c r="S54">
        <f t="shared" si="29"/>
        <v>318750</v>
      </c>
      <c r="T54">
        <f>MEDIAN(0, 255, ROUND(SQRT(K54)/100+SQRT(N54)+P54+40/J54-2,0))</f>
        <v>81</v>
      </c>
      <c r="U54">
        <f>IF(E54="Steam", T54*350/16*12, IF(E54="Diesel", T54*325/16*12,  T54*300/16*12))</f>
        <v>18225</v>
      </c>
      <c r="V54" s="5">
        <v>10</v>
      </c>
      <c r="W54">
        <v>2</v>
      </c>
      <c r="X54">
        <v>6</v>
      </c>
      <c r="Y54">
        <v>2</v>
      </c>
      <c r="AD54" s="2" t="s">
        <v>417</v>
      </c>
      <c r="AE54" t="s">
        <v>337</v>
      </c>
    </row>
    <row r="55" spans="1:31" x14ac:dyDescent="0.3">
      <c r="A55" t="s">
        <v>429</v>
      </c>
      <c r="B55" t="s">
        <v>430</v>
      </c>
      <c r="D55" t="s">
        <v>429</v>
      </c>
      <c r="E55" t="s">
        <v>316</v>
      </c>
      <c r="F55">
        <v>2002</v>
      </c>
      <c r="G55">
        <v>30</v>
      </c>
      <c r="H55" t="s">
        <v>255</v>
      </c>
      <c r="J55">
        <v>14</v>
      </c>
      <c r="K55">
        <v>160</v>
      </c>
      <c r="M55">
        <f t="shared" si="31"/>
        <v>0</v>
      </c>
      <c r="N55">
        <v>9816</v>
      </c>
      <c r="O55">
        <v>291</v>
      </c>
      <c r="P55">
        <v>0.17199999999999999</v>
      </c>
      <c r="Q55">
        <f t="shared" si="6"/>
        <v>490.50959999999998</v>
      </c>
      <c r="R55" s="5">
        <v>135</v>
      </c>
      <c r="S55">
        <v>421875</v>
      </c>
      <c r="T55">
        <v>100</v>
      </c>
      <c r="U55">
        <v>24375</v>
      </c>
      <c r="V55" t="s">
        <v>431</v>
      </c>
      <c r="W55">
        <v>2</v>
      </c>
      <c r="X55">
        <v>6</v>
      </c>
      <c r="Y55">
        <v>2</v>
      </c>
      <c r="AD55" s="2" t="s">
        <v>256</v>
      </c>
      <c r="AE55" t="s">
        <v>432</v>
      </c>
    </row>
    <row r="56" spans="1:31" x14ac:dyDescent="0.3">
      <c r="A56" t="s">
        <v>433</v>
      </c>
      <c r="B56" t="s">
        <v>434</v>
      </c>
      <c r="D56" t="s">
        <v>433</v>
      </c>
      <c r="E56" t="s">
        <v>316</v>
      </c>
      <c r="F56">
        <v>1976</v>
      </c>
      <c r="G56">
        <v>25</v>
      </c>
      <c r="H56">
        <v>60</v>
      </c>
      <c r="I56">
        <v>30</v>
      </c>
      <c r="J56">
        <v>20</v>
      </c>
      <c r="K56">
        <v>100</v>
      </c>
      <c r="M56">
        <f t="shared" si="31"/>
        <v>0</v>
      </c>
      <c r="N56">
        <v>1264</v>
      </c>
      <c r="O56">
        <v>120</v>
      </c>
      <c r="P56">
        <v>0.32300000000000001</v>
      </c>
      <c r="Q56">
        <f t="shared" si="6"/>
        <v>379.84800000000001</v>
      </c>
      <c r="R56">
        <v>48</v>
      </c>
      <c r="S56">
        <v>150000</v>
      </c>
      <c r="T56">
        <v>36</v>
      </c>
      <c r="U56">
        <v>8775</v>
      </c>
      <c r="AD56" s="2" t="s">
        <v>256</v>
      </c>
      <c r="AE56" t="s">
        <v>432</v>
      </c>
    </row>
    <row r="57" spans="1:31" x14ac:dyDescent="0.3">
      <c r="A57" t="s">
        <v>435</v>
      </c>
      <c r="B57" t="s">
        <v>436</v>
      </c>
      <c r="F57">
        <v>2012</v>
      </c>
      <c r="G57">
        <v>30</v>
      </c>
      <c r="H57" t="s">
        <v>255</v>
      </c>
      <c r="J57">
        <v>8</v>
      </c>
      <c r="K57">
        <v>120</v>
      </c>
      <c r="M57">
        <f t="shared" si="31"/>
        <v>0</v>
      </c>
      <c r="N57">
        <v>13052</v>
      </c>
      <c r="O57">
        <v>184</v>
      </c>
      <c r="P57">
        <v>0.42099999999999999</v>
      </c>
      <c r="Q57">
        <f t="shared" si="6"/>
        <v>759.1472</v>
      </c>
      <c r="R57">
        <v>146</v>
      </c>
      <c r="S57">
        <v>456250</v>
      </c>
      <c r="T57">
        <v>118</v>
      </c>
      <c r="U57">
        <v>26550</v>
      </c>
      <c r="V57">
        <v>0</v>
      </c>
      <c r="AC57" s="2" t="e">
        <v>#DIV/0!</v>
      </c>
      <c r="AD57" s="2" t="s">
        <v>256</v>
      </c>
    </row>
    <row r="58" spans="1:31" x14ac:dyDescent="0.3">
      <c r="A58" t="s">
        <v>437</v>
      </c>
      <c r="B58" t="s">
        <v>438</v>
      </c>
      <c r="C58" t="s">
        <v>439</v>
      </c>
      <c r="E58" t="s">
        <v>254</v>
      </c>
      <c r="F58">
        <v>2013</v>
      </c>
      <c r="G58">
        <v>30</v>
      </c>
      <c r="H58" t="s">
        <v>255</v>
      </c>
      <c r="J58">
        <v>8</v>
      </c>
      <c r="K58">
        <v>100</v>
      </c>
      <c r="M58">
        <f t="shared" si="31"/>
        <v>0</v>
      </c>
      <c r="N58">
        <v>13052</v>
      </c>
      <c r="O58">
        <v>240</v>
      </c>
      <c r="P58">
        <v>0.38690476200000001</v>
      </c>
      <c r="Q58">
        <f t="shared" si="6"/>
        <v>910.00000022400002</v>
      </c>
      <c r="R58">
        <v>151</v>
      </c>
      <c r="S58">
        <v>471875</v>
      </c>
      <c r="T58">
        <v>118</v>
      </c>
      <c r="U58">
        <v>26550</v>
      </c>
      <c r="V58" t="s">
        <v>440</v>
      </c>
      <c r="AD58" s="2" t="s">
        <v>256</v>
      </c>
    </row>
    <row r="59" spans="1:31" x14ac:dyDescent="0.3">
      <c r="A59" t="s">
        <v>441</v>
      </c>
      <c r="B59" t="s">
        <v>442</v>
      </c>
      <c r="E59" t="s">
        <v>316</v>
      </c>
      <c r="F59">
        <v>1994</v>
      </c>
      <c r="G59">
        <v>30</v>
      </c>
      <c r="H59">
        <v>60</v>
      </c>
      <c r="I59">
        <v>10</v>
      </c>
      <c r="J59">
        <v>14</v>
      </c>
      <c r="K59">
        <v>100</v>
      </c>
      <c r="M59">
        <f t="shared" si="31"/>
        <v>0</v>
      </c>
      <c r="N59">
        <v>5438</v>
      </c>
      <c r="O59">
        <v>276</v>
      </c>
      <c r="P59">
        <v>0.31425613699999999</v>
      </c>
      <c r="Q59">
        <f t="shared" si="6"/>
        <v>849.99999935760013</v>
      </c>
      <c r="R59">
        <v>108</v>
      </c>
      <c r="S59">
        <v>337500</v>
      </c>
      <c r="T59">
        <v>75</v>
      </c>
      <c r="U59">
        <v>18281.25</v>
      </c>
      <c r="V59" t="s">
        <v>431</v>
      </c>
      <c r="AD59" s="2" t="s">
        <v>256</v>
      </c>
      <c r="AE59" t="s">
        <v>256</v>
      </c>
    </row>
    <row r="60" spans="1:31" x14ac:dyDescent="0.3">
      <c r="A60" t="s">
        <v>443</v>
      </c>
      <c r="B60" t="s">
        <v>444</v>
      </c>
      <c r="E60" t="s">
        <v>254</v>
      </c>
      <c r="F60">
        <v>1958</v>
      </c>
      <c r="G60">
        <v>30</v>
      </c>
      <c r="H60">
        <v>60</v>
      </c>
      <c r="I60">
        <v>30</v>
      </c>
      <c r="J60">
        <v>20</v>
      </c>
      <c r="K60">
        <v>90</v>
      </c>
      <c r="M60">
        <f t="shared" si="31"/>
        <v>0</v>
      </c>
      <c r="N60">
        <v>5302</v>
      </c>
      <c r="O60">
        <v>138</v>
      </c>
      <c r="P60">
        <v>0.36010056200000001</v>
      </c>
      <c r="Q60">
        <f t="shared" si="6"/>
        <v>487.00000004880008</v>
      </c>
      <c r="R60">
        <v>87</v>
      </c>
      <c r="S60">
        <v>271875</v>
      </c>
      <c r="T60">
        <v>73</v>
      </c>
      <c r="U60">
        <v>16425</v>
      </c>
      <c r="V60">
        <v>10</v>
      </c>
      <c r="AD60" s="2" t="s">
        <v>256</v>
      </c>
      <c r="AE60" t="s">
        <v>331</v>
      </c>
    </row>
    <row r="61" spans="1:31" x14ac:dyDescent="0.3">
      <c r="A61" t="s">
        <v>445</v>
      </c>
      <c r="B61" t="s">
        <v>446</v>
      </c>
      <c r="D61" t="s">
        <v>447</v>
      </c>
      <c r="E61" t="s">
        <v>316</v>
      </c>
      <c r="F61">
        <v>1984</v>
      </c>
      <c r="G61">
        <v>30</v>
      </c>
      <c r="H61">
        <v>60</v>
      </c>
      <c r="I61">
        <v>40</v>
      </c>
      <c r="J61">
        <v>14</v>
      </c>
      <c r="K61">
        <v>100</v>
      </c>
      <c r="M61">
        <f t="shared" si="31"/>
        <v>0</v>
      </c>
      <c r="N61">
        <v>2610</v>
      </c>
      <c r="O61">
        <v>138</v>
      </c>
      <c r="P61">
        <v>0.30499999999999999</v>
      </c>
      <c r="Q61">
        <f t="shared" si="6"/>
        <v>412.48199999999997</v>
      </c>
      <c r="R61">
        <v>72</v>
      </c>
      <c r="S61">
        <v>225000</v>
      </c>
      <c r="T61">
        <v>52</v>
      </c>
      <c r="U61">
        <v>12675</v>
      </c>
      <c r="V61">
        <v>10</v>
      </c>
      <c r="W61">
        <v>1</v>
      </c>
      <c r="X61">
        <v>8</v>
      </c>
      <c r="Y61">
        <v>1</v>
      </c>
      <c r="Z61" s="1">
        <v>1</v>
      </c>
      <c r="AA61" s="1">
        <v>1</v>
      </c>
      <c r="AB61" s="1">
        <v>1</v>
      </c>
      <c r="AC61" s="2">
        <v>1</v>
      </c>
      <c r="AD61" s="2" t="s">
        <v>256</v>
      </c>
      <c r="AE61" t="s">
        <v>448</v>
      </c>
    </row>
    <row r="62" spans="1:31" x14ac:dyDescent="0.3">
      <c r="A62" s="7" t="s">
        <v>449</v>
      </c>
      <c r="B62" s="7" t="s">
        <v>450</v>
      </c>
      <c r="D62" s="7" t="s">
        <v>449</v>
      </c>
      <c r="E62" s="7" t="s">
        <v>462</v>
      </c>
      <c r="F62" s="8">
        <v>1960</v>
      </c>
      <c r="G62" s="8">
        <v>40</v>
      </c>
      <c r="H62" s="8">
        <v>100</v>
      </c>
      <c r="I62" s="8">
        <v>50</v>
      </c>
      <c r="J62" s="8">
        <v>20</v>
      </c>
      <c r="K62" s="8">
        <v>80</v>
      </c>
      <c r="L62" s="8"/>
      <c r="M62">
        <f t="shared" si="31"/>
        <v>0</v>
      </c>
      <c r="N62" s="8">
        <v>1500</v>
      </c>
      <c r="O62" s="8">
        <v>140</v>
      </c>
      <c r="P62" s="8">
        <v>0.14868804699999999</v>
      </c>
      <c r="Q62" s="8">
        <v>204</v>
      </c>
      <c r="R62" s="8">
        <v>53</v>
      </c>
      <c r="S62" s="8">
        <v>165625</v>
      </c>
      <c r="T62" s="8">
        <v>39</v>
      </c>
      <c r="U62" s="8">
        <v>10237.5</v>
      </c>
      <c r="AD62" s="2" t="s">
        <v>463</v>
      </c>
    </row>
    <row r="63" spans="1:31" x14ac:dyDescent="0.3">
      <c r="A63" s="7" t="s">
        <v>451</v>
      </c>
      <c r="B63" s="7" t="s">
        <v>452</v>
      </c>
      <c r="D63" s="7" t="s">
        <v>461</v>
      </c>
      <c r="E63" s="7" t="s">
        <v>254</v>
      </c>
      <c r="F63" s="8">
        <v>1999</v>
      </c>
      <c r="G63" s="8">
        <v>30</v>
      </c>
      <c r="H63" s="7" t="s">
        <v>255</v>
      </c>
      <c r="I63" s="7" t="s">
        <v>255</v>
      </c>
      <c r="J63" s="8">
        <v>8</v>
      </c>
      <c r="K63" s="8">
        <v>170</v>
      </c>
      <c r="L63" s="8"/>
      <c r="M63">
        <f t="shared" si="31"/>
        <v>0</v>
      </c>
      <c r="N63" s="8">
        <v>6526</v>
      </c>
      <c r="O63" s="8">
        <v>126</v>
      </c>
      <c r="P63" s="8">
        <v>0.198412698</v>
      </c>
      <c r="Q63" s="8">
        <v>245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256</v>
      </c>
      <c r="AE63" s="2" t="s">
        <v>256</v>
      </c>
    </row>
    <row r="64" spans="1:31" x14ac:dyDescent="0.3">
      <c r="A64" s="7" t="s">
        <v>453</v>
      </c>
      <c r="B64" s="7" t="s">
        <v>454</v>
      </c>
      <c r="D64" s="7" t="s">
        <v>453</v>
      </c>
      <c r="E64" s="7" t="s">
        <v>254</v>
      </c>
      <c r="F64" s="8">
        <v>1998</v>
      </c>
      <c r="G64" s="8">
        <v>30</v>
      </c>
      <c r="H64" s="7" t="s">
        <v>255</v>
      </c>
      <c r="I64" s="7" t="s">
        <v>255</v>
      </c>
      <c r="J64" s="8">
        <v>6</v>
      </c>
      <c r="K64" s="8">
        <v>170</v>
      </c>
      <c r="L64" s="8"/>
      <c r="M64">
        <f t="shared" si="31"/>
        <v>0</v>
      </c>
      <c r="N64" s="8">
        <v>6526</v>
      </c>
      <c r="O64" s="8">
        <v>126</v>
      </c>
      <c r="P64" s="8">
        <v>0.231616456</v>
      </c>
      <c r="Q64" s="8">
        <v>286</v>
      </c>
      <c r="R64" s="8">
        <v>106</v>
      </c>
      <c r="S64" s="8">
        <v>331250</v>
      </c>
      <c r="T64" s="8">
        <v>84</v>
      </c>
      <c r="U64" s="8">
        <v>18900</v>
      </c>
      <c r="V64" s="8">
        <v>10</v>
      </c>
      <c r="W64" s="8">
        <v>2</v>
      </c>
      <c r="X64" s="8">
        <v>6</v>
      </c>
      <c r="Y64" s="8">
        <v>2</v>
      </c>
      <c r="Z64" s="7"/>
      <c r="AD64" s="2" t="s">
        <v>256</v>
      </c>
      <c r="AE64" s="2" t="s">
        <v>256</v>
      </c>
    </row>
    <row r="65" spans="1:31" x14ac:dyDescent="0.3">
      <c r="A65" s="7" t="s">
        <v>455</v>
      </c>
      <c r="B65" s="7" t="s">
        <v>456</v>
      </c>
      <c r="D65" s="7" t="s">
        <v>455</v>
      </c>
      <c r="E65" s="7" t="s">
        <v>254</v>
      </c>
      <c r="F65" s="8">
        <v>2002</v>
      </c>
      <c r="G65" s="8">
        <v>30</v>
      </c>
      <c r="H65" s="7" t="s">
        <v>255</v>
      </c>
      <c r="I65" s="7" t="s">
        <v>255</v>
      </c>
      <c r="J65" s="8">
        <v>6</v>
      </c>
      <c r="K65" s="8">
        <v>170</v>
      </c>
      <c r="L65" s="8"/>
      <c r="M65">
        <f t="shared" si="31"/>
        <v>0</v>
      </c>
      <c r="N65" s="8">
        <v>6526</v>
      </c>
      <c r="O65" s="8">
        <v>126</v>
      </c>
      <c r="P65" s="8">
        <v>0.231616456</v>
      </c>
      <c r="Q65" s="8">
        <v>286</v>
      </c>
      <c r="R65" s="8">
        <v>106</v>
      </c>
      <c r="S65" s="8">
        <v>331250</v>
      </c>
      <c r="T65" s="8">
        <v>84</v>
      </c>
      <c r="U65" s="8">
        <v>18900</v>
      </c>
      <c r="V65" s="8">
        <v>10</v>
      </c>
      <c r="W65" s="8">
        <v>2</v>
      </c>
      <c r="X65" s="8">
        <v>6</v>
      </c>
      <c r="Y65" s="8">
        <v>2</v>
      </c>
      <c r="Z65" s="7"/>
      <c r="AD65" s="2" t="s">
        <v>256</v>
      </c>
      <c r="AE65" s="2" t="s">
        <v>256</v>
      </c>
    </row>
    <row r="66" spans="1:31" x14ac:dyDescent="0.3">
      <c r="A66" s="7" t="s">
        <v>457</v>
      </c>
      <c r="B66" s="7" t="s">
        <v>458</v>
      </c>
      <c r="D66" s="7" t="s">
        <v>457</v>
      </c>
      <c r="E66" s="7" t="s">
        <v>316</v>
      </c>
      <c r="F66" s="8">
        <v>1984</v>
      </c>
      <c r="G66" s="8">
        <v>30</v>
      </c>
      <c r="H66" s="8">
        <v>60</v>
      </c>
      <c r="I66" s="8">
        <v>30</v>
      </c>
      <c r="J66" s="8">
        <v>14</v>
      </c>
      <c r="K66" s="8">
        <v>118</v>
      </c>
      <c r="L66" s="8"/>
      <c r="M66">
        <f t="shared" si="31"/>
        <v>0</v>
      </c>
      <c r="N66" s="8">
        <v>3467</v>
      </c>
      <c r="O66" s="8">
        <v>138</v>
      </c>
      <c r="P66" s="8">
        <v>0.39485359399999997</v>
      </c>
      <c r="Q66" s="8">
        <v>534</v>
      </c>
      <c r="R66" s="8">
        <v>80</v>
      </c>
      <c r="S66" s="8">
        <v>250000</v>
      </c>
      <c r="T66" s="8">
        <v>60</v>
      </c>
      <c r="U66" s="8">
        <v>14625</v>
      </c>
      <c r="V66" s="8">
        <v>9</v>
      </c>
      <c r="W66" s="8">
        <v>2</v>
      </c>
      <c r="X66" s="8">
        <v>5</v>
      </c>
      <c r="Y66" s="8">
        <v>2</v>
      </c>
      <c r="Z66" s="7"/>
      <c r="AD66" s="2" t="s">
        <v>337</v>
      </c>
      <c r="AE66" s="2" t="s">
        <v>464</v>
      </c>
    </row>
    <row r="67" spans="1:31" x14ac:dyDescent="0.3">
      <c r="A67" s="7" t="s">
        <v>459</v>
      </c>
      <c r="B67" s="7" t="s">
        <v>460</v>
      </c>
      <c r="D67" s="7" t="s">
        <v>459</v>
      </c>
      <c r="E67" s="7" t="s">
        <v>316</v>
      </c>
      <c r="F67" s="8">
        <v>2008</v>
      </c>
      <c r="G67" s="8">
        <v>30</v>
      </c>
      <c r="H67" s="7" t="s">
        <v>255</v>
      </c>
      <c r="I67" s="7" t="s">
        <v>255</v>
      </c>
      <c r="J67" s="8">
        <v>8</v>
      </c>
      <c r="K67" s="8">
        <v>120</v>
      </c>
      <c r="L67" s="8"/>
      <c r="M67">
        <f t="shared" si="31"/>
        <v>0</v>
      </c>
      <c r="N67" s="8">
        <v>6336</v>
      </c>
      <c r="O67" s="8">
        <v>150</v>
      </c>
      <c r="P67" s="8">
        <v>0.42176870700000002</v>
      </c>
      <c r="Q67" s="8">
        <v>620</v>
      </c>
      <c r="R67" s="8">
        <v>108</v>
      </c>
      <c r="S67" s="8">
        <v>337500</v>
      </c>
      <c r="T67" s="8">
        <v>83</v>
      </c>
      <c r="U67" s="8">
        <v>20231.25</v>
      </c>
      <c r="V67" s="8">
        <v>11</v>
      </c>
      <c r="W67" s="8">
        <v>2</v>
      </c>
      <c r="X67" s="8">
        <v>7</v>
      </c>
      <c r="Y67" s="8">
        <v>2</v>
      </c>
      <c r="Z67" s="7"/>
      <c r="AD67" s="2" t="s">
        <v>337</v>
      </c>
      <c r="AE67" s="2" t="s">
        <v>89</v>
      </c>
    </row>
    <row r="68" spans="1:31" x14ac:dyDescent="0.3">
      <c r="A68" s="3" t="s">
        <v>477</v>
      </c>
      <c r="B68" s="3" t="s">
        <v>478</v>
      </c>
      <c r="C68" s="4"/>
      <c r="D68" s="4"/>
      <c r="E68" s="3" t="s">
        <v>316</v>
      </c>
      <c r="F68" s="5">
        <v>2008</v>
      </c>
      <c r="G68" s="5">
        <v>30</v>
      </c>
      <c r="H68" s="3" t="s">
        <v>255</v>
      </c>
      <c r="I68" s="4"/>
      <c r="J68" s="5">
        <v>8</v>
      </c>
      <c r="K68" s="5">
        <v>120</v>
      </c>
      <c r="L68" s="5"/>
      <c r="M68">
        <f t="shared" si="31"/>
        <v>0</v>
      </c>
      <c r="N68" s="5">
        <v>6336</v>
      </c>
      <c r="O68" s="5">
        <v>150</v>
      </c>
      <c r="P68" s="5">
        <v>0.42176870700000002</v>
      </c>
      <c r="Q68" s="5">
        <v>620</v>
      </c>
      <c r="R68" s="5">
        <v>108</v>
      </c>
      <c r="S68" s="5">
        <v>337500</v>
      </c>
      <c r="T68" s="5">
        <v>83</v>
      </c>
      <c r="U68" s="5">
        <v>20231.25</v>
      </c>
      <c r="V68" s="5">
        <v>11</v>
      </c>
      <c r="W68" s="8">
        <v>2</v>
      </c>
      <c r="X68" s="8">
        <v>7</v>
      </c>
      <c r="Y68" s="8">
        <v>2</v>
      </c>
      <c r="AD68" s="2" t="s">
        <v>337</v>
      </c>
      <c r="AE68" s="2" t="s">
        <v>464</v>
      </c>
    </row>
    <row r="69" spans="1:31" x14ac:dyDescent="0.3">
      <c r="A69" s="3" t="s">
        <v>479</v>
      </c>
      <c r="B69" s="4"/>
      <c r="C69" s="4"/>
      <c r="D69" s="4"/>
      <c r="E69" s="3" t="s">
        <v>316</v>
      </c>
      <c r="F69" s="5">
        <v>2014</v>
      </c>
      <c r="G69" s="5">
        <v>30</v>
      </c>
      <c r="H69" s="3" t="s">
        <v>255</v>
      </c>
      <c r="I69" s="4"/>
      <c r="J69" s="5">
        <v>8</v>
      </c>
      <c r="K69" s="5">
        <v>120</v>
      </c>
      <c r="L69" s="5"/>
      <c r="M69">
        <f t="shared" si="31"/>
        <v>0</v>
      </c>
      <c r="N69" s="5">
        <v>4487</v>
      </c>
      <c r="O69" s="5">
        <v>150</v>
      </c>
      <c r="P69" s="5">
        <v>0.42176870700000002</v>
      </c>
      <c r="Q69" s="5">
        <v>620</v>
      </c>
      <c r="R69" s="5">
        <v>95</v>
      </c>
      <c r="S69" s="5">
        <v>296875</v>
      </c>
      <c r="T69" s="5">
        <v>71</v>
      </c>
      <c r="U69" s="5">
        <v>17306.25</v>
      </c>
      <c r="V69" s="5">
        <v>11</v>
      </c>
      <c r="W69" s="8">
        <v>2</v>
      </c>
      <c r="X69" s="8">
        <v>7</v>
      </c>
      <c r="Y69" s="8">
        <v>2</v>
      </c>
      <c r="AD69" s="2" t="s">
        <v>337</v>
      </c>
      <c r="AE69" s="2" t="s">
        <v>464</v>
      </c>
    </row>
    <row r="70" spans="1:31" x14ac:dyDescent="0.3">
      <c r="A70" t="s">
        <v>515</v>
      </c>
      <c r="B70" t="s">
        <v>516</v>
      </c>
      <c r="E70" t="s">
        <v>50</v>
      </c>
      <c r="F70">
        <v>2006</v>
      </c>
      <c r="G70">
        <v>30</v>
      </c>
      <c r="H70" t="s">
        <v>87</v>
      </c>
      <c r="J70">
        <v>8</v>
      </c>
      <c r="K70">
        <v>120</v>
      </c>
      <c r="L70">
        <v>9600</v>
      </c>
      <c r="M70">
        <f>ROUND(L70/0.745699872,0)</f>
        <v>12874</v>
      </c>
      <c r="N70">
        <f>ROUND(L70*1.3596216173,0)</f>
        <v>13052</v>
      </c>
      <c r="O70">
        <v>184</v>
      </c>
      <c r="P70">
        <v>0.38800000000000001</v>
      </c>
      <c r="Q70">
        <f t="shared" ref="Q70" si="32">O70*P70*9.8</f>
        <v>699.64160000000004</v>
      </c>
      <c r="R70">
        <f t="shared" ref="R70" si="33">MEDIAN(255, ROUND((O70/10+SQRT(K70)/20+SQRT(N70)+P70+20-J70), 0), 0)</f>
        <v>146</v>
      </c>
      <c r="S70">
        <f t="shared" ref="S70" si="34">R70*50000/16</f>
        <v>456250</v>
      </c>
      <c r="T70">
        <f t="shared" ref="T70" si="35">MEDIAN(0, 255, ROUND(SQRT(K70)/100+SQRT(N70)+P70+40/J70-2,0))</f>
        <v>118</v>
      </c>
      <c r="U70">
        <f t="shared" ref="U70" si="36">IF(E70="Steam", T70*350/16*12, IF(E70="Diesel", T70*325/16*12,  T70*300/16*12))</f>
        <v>26550</v>
      </c>
      <c r="V70">
        <f>W70+X70+Y70</f>
        <v>0</v>
      </c>
      <c r="AC70" s="2" t="e">
        <f t="shared" ref="AC70" si="37">AVERAGE(Z70:AB70)</f>
        <v>#DIV/0!</v>
      </c>
      <c r="AD70" s="2" t="s">
        <v>417</v>
      </c>
    </row>
    <row r="71" spans="1:31" x14ac:dyDescent="0.3">
      <c r="A71" t="s">
        <v>518</v>
      </c>
      <c r="B71" t="s">
        <v>519</v>
      </c>
      <c r="E71" t="s">
        <v>50</v>
      </c>
      <c r="F71">
        <v>2006</v>
      </c>
      <c r="G71">
        <v>30</v>
      </c>
      <c r="H71" t="s">
        <v>87</v>
      </c>
      <c r="J71">
        <v>8</v>
      </c>
      <c r="K71">
        <v>120</v>
      </c>
      <c r="L71">
        <v>9600</v>
      </c>
      <c r="M71">
        <f>ROUND(L71/0.745699872,0)</f>
        <v>12874</v>
      </c>
      <c r="N71">
        <f>ROUND(L71*1.3596216173,0)</f>
        <v>13052</v>
      </c>
      <c r="O71">
        <v>184</v>
      </c>
      <c r="P71">
        <v>0.38800000000000001</v>
      </c>
      <c r="Q71">
        <f t="shared" ref="Q71:Q76" si="38">O71*P71*9.8</f>
        <v>699.64160000000004</v>
      </c>
      <c r="R71">
        <f t="shared" ref="R71:R76" si="39">MEDIAN(255, ROUND((O71/10+SQRT(K71)/20+SQRT(N71)+P71+20-J71), 0), 0)</f>
        <v>146</v>
      </c>
      <c r="S71">
        <f t="shared" ref="S71:S76" si="40">R71*50000/16</f>
        <v>456250</v>
      </c>
      <c r="T71">
        <f t="shared" ref="T71:T76" si="41">MEDIAN(0, 255, ROUND(SQRT(K71)/100+SQRT(N71)+P71+40/J71-2,0))</f>
        <v>118</v>
      </c>
      <c r="U71">
        <f t="shared" ref="U71:U76" si="42">IF(E71="Steam", T71*350/16*12, IF(E71="Diesel", T71*325/16*12,  T71*300/16*12))</f>
        <v>26550</v>
      </c>
      <c r="V71">
        <f>W71+X71+Y71</f>
        <v>0</v>
      </c>
      <c r="AC71" s="2" t="e">
        <f t="shared" ref="AC71" si="43">AVERAGE(Z71:AB71)</f>
        <v>#DIV/0!</v>
      </c>
      <c r="AD71" s="2" t="s">
        <v>417</v>
      </c>
    </row>
    <row r="72" spans="1:31" x14ac:dyDescent="0.3">
      <c r="A72" s="3" t="s">
        <v>522</v>
      </c>
      <c r="B72" t="s">
        <v>523</v>
      </c>
      <c r="E72" t="s">
        <v>50</v>
      </c>
      <c r="F72" s="5">
        <v>2020</v>
      </c>
      <c r="G72" s="5">
        <v>30</v>
      </c>
      <c r="H72" t="s">
        <v>87</v>
      </c>
      <c r="J72" s="5">
        <v>8</v>
      </c>
      <c r="K72" s="5">
        <v>100</v>
      </c>
      <c r="L72" s="5">
        <v>2400</v>
      </c>
      <c r="M72">
        <f>ROUND(L72/0.745699872,0)</f>
        <v>3218</v>
      </c>
      <c r="N72">
        <f>ROUND(L72*1.3596216173,0)</f>
        <v>3263</v>
      </c>
      <c r="O72" s="5">
        <v>150</v>
      </c>
      <c r="P72" s="5">
        <v>0.38100000000000001</v>
      </c>
      <c r="Q72">
        <f t="shared" si="38"/>
        <v>560.07000000000005</v>
      </c>
      <c r="R72">
        <f t="shared" si="39"/>
        <v>85</v>
      </c>
      <c r="S72">
        <f t="shared" si="40"/>
        <v>265625</v>
      </c>
      <c r="T72">
        <f t="shared" si="41"/>
        <v>61</v>
      </c>
      <c r="U72">
        <f t="shared" si="42"/>
        <v>13725</v>
      </c>
      <c r="V72">
        <f>W72+X72+Y72</f>
        <v>10</v>
      </c>
      <c r="W72" s="5">
        <v>2</v>
      </c>
      <c r="X72" s="5">
        <v>6</v>
      </c>
      <c r="Y72" s="5">
        <v>2</v>
      </c>
      <c r="AD72" s="2" t="s">
        <v>417</v>
      </c>
    </row>
    <row r="73" spans="1:31" x14ac:dyDescent="0.3">
      <c r="B73" t="s">
        <v>524</v>
      </c>
      <c r="L73" s="5">
        <v>2000</v>
      </c>
      <c r="M73">
        <f>ROUND(L73/0.745699872,0)</f>
        <v>2682</v>
      </c>
      <c r="N73">
        <f>ROUND(L73*1.3596216173,0)</f>
        <v>2719</v>
      </c>
      <c r="O73" s="5">
        <v>150</v>
      </c>
      <c r="P73" s="5">
        <v>0.38100000000000001</v>
      </c>
      <c r="Q73">
        <f t="shared" si="38"/>
        <v>560.07000000000005</v>
      </c>
      <c r="R73">
        <f t="shared" si="39"/>
        <v>88</v>
      </c>
      <c r="S73">
        <f t="shared" si="40"/>
        <v>275000</v>
      </c>
    </row>
    <row r="74" spans="1:31" x14ac:dyDescent="0.3">
      <c r="A74" t="s">
        <v>525</v>
      </c>
      <c r="E74" t="s">
        <v>50</v>
      </c>
      <c r="F74">
        <v>1995</v>
      </c>
      <c r="G74">
        <v>30</v>
      </c>
      <c r="H74" t="s">
        <v>87</v>
      </c>
      <c r="J74">
        <v>8</v>
      </c>
      <c r="K74">
        <v>100</v>
      </c>
      <c r="L74" s="5">
        <v>6400</v>
      </c>
      <c r="M74">
        <f t="shared" ref="M74:M76" si="44">ROUND(L74/0.745699872,0)</f>
        <v>8583</v>
      </c>
      <c r="N74">
        <f t="shared" ref="N74:N76" si="45">ROUND(L74*1.3596216173,0)</f>
        <v>8702</v>
      </c>
      <c r="O74" s="5">
        <v>184</v>
      </c>
      <c r="P74" s="5">
        <v>0.34799999999999998</v>
      </c>
      <c r="Q74">
        <f t="shared" si="38"/>
        <v>627.5136</v>
      </c>
      <c r="R74">
        <f t="shared" si="39"/>
        <v>125</v>
      </c>
      <c r="S74">
        <f t="shared" si="40"/>
        <v>390625</v>
      </c>
      <c r="T74">
        <f t="shared" si="41"/>
        <v>97</v>
      </c>
      <c r="U74">
        <f t="shared" si="42"/>
        <v>21825</v>
      </c>
      <c r="V74" t="s">
        <v>527</v>
      </c>
      <c r="AD74" s="2" t="s">
        <v>337</v>
      </c>
      <c r="AE74" t="s">
        <v>337</v>
      </c>
    </row>
    <row r="75" spans="1:31" x14ac:dyDescent="0.3">
      <c r="A75" t="s">
        <v>526</v>
      </c>
      <c r="E75" t="s">
        <v>50</v>
      </c>
      <c r="F75">
        <v>1997</v>
      </c>
      <c r="G75">
        <v>30</v>
      </c>
      <c r="H75" t="s">
        <v>87</v>
      </c>
      <c r="J75">
        <v>24</v>
      </c>
      <c r="K75">
        <v>100</v>
      </c>
      <c r="L75" s="5">
        <v>6400</v>
      </c>
      <c r="M75">
        <f t="shared" si="44"/>
        <v>8583</v>
      </c>
      <c r="N75">
        <f t="shared" si="45"/>
        <v>8702</v>
      </c>
      <c r="O75" s="5">
        <v>200</v>
      </c>
      <c r="P75" s="5">
        <v>0.34799999999999998</v>
      </c>
      <c r="Q75">
        <f t="shared" si="38"/>
        <v>682.08</v>
      </c>
      <c r="R75">
        <f t="shared" si="39"/>
        <v>110</v>
      </c>
      <c r="S75">
        <f t="shared" si="40"/>
        <v>343750</v>
      </c>
      <c r="T75">
        <f t="shared" si="41"/>
        <v>93</v>
      </c>
      <c r="U75">
        <f t="shared" si="42"/>
        <v>20925</v>
      </c>
      <c r="V75" t="s">
        <v>527</v>
      </c>
      <c r="AD75" s="2" t="s">
        <v>337</v>
      </c>
      <c r="AE75" t="s">
        <v>337</v>
      </c>
    </row>
    <row r="76" spans="1:31" x14ac:dyDescent="0.3">
      <c r="A76" t="s">
        <v>531</v>
      </c>
      <c r="B76" t="s">
        <v>532</v>
      </c>
      <c r="D76" t="s">
        <v>533</v>
      </c>
      <c r="E76" s="3" t="s">
        <v>316</v>
      </c>
      <c r="F76">
        <v>1971</v>
      </c>
      <c r="G76">
        <v>30</v>
      </c>
      <c r="H76">
        <v>60</v>
      </c>
      <c r="I76">
        <v>30</v>
      </c>
      <c r="J76">
        <v>8</v>
      </c>
      <c r="K76">
        <v>120</v>
      </c>
      <c r="L76" s="5">
        <v>1840</v>
      </c>
      <c r="M76">
        <f t="shared" si="44"/>
        <v>2467</v>
      </c>
      <c r="N76">
        <f t="shared" si="45"/>
        <v>2502</v>
      </c>
      <c r="O76" s="5">
        <v>88</v>
      </c>
      <c r="P76" s="5">
        <v>0.27300000000000002</v>
      </c>
      <c r="Q76">
        <f t="shared" si="38"/>
        <v>235.43520000000004</v>
      </c>
      <c r="R76">
        <f t="shared" si="39"/>
        <v>72</v>
      </c>
      <c r="S76">
        <f t="shared" si="40"/>
        <v>225000</v>
      </c>
      <c r="T76">
        <f t="shared" si="41"/>
        <v>53</v>
      </c>
      <c r="U76">
        <f t="shared" si="42"/>
        <v>12918.75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491</v>
      </c>
      <c r="L1" t="s">
        <v>240</v>
      </c>
      <c r="M1" t="s">
        <v>241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498</v>
      </c>
      <c r="AG2" t="s">
        <v>417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498</v>
      </c>
      <c r="AG3" t="s">
        <v>417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498</v>
      </c>
      <c r="AG4" t="s">
        <v>417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498</v>
      </c>
      <c r="AG5" t="s">
        <v>417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498</v>
      </c>
      <c r="AG6" t="s">
        <v>417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498</v>
      </c>
      <c r="AG7" t="s">
        <v>417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498</v>
      </c>
      <c r="AG8" t="s">
        <v>417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498</v>
      </c>
      <c r="AG9" t="s">
        <v>417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498</v>
      </c>
      <c r="AG10" t="s">
        <v>417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498</v>
      </c>
      <c r="AG11" t="s">
        <v>417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247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498</v>
      </c>
      <c r="AG23" t="s">
        <v>417</v>
      </c>
    </row>
    <row r="24" spans="1:33" x14ac:dyDescent="0.3">
      <c r="B24" t="s">
        <v>242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498</v>
      </c>
      <c r="AG24" t="s">
        <v>417</v>
      </c>
    </row>
    <row r="25" spans="1:33" x14ac:dyDescent="0.3">
      <c r="B25" t="s">
        <v>243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498</v>
      </c>
      <c r="AG25" t="s">
        <v>417</v>
      </c>
    </row>
    <row r="26" spans="1:33" x14ac:dyDescent="0.3">
      <c r="B26" t="s">
        <v>244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498</v>
      </c>
      <c r="AG26" t="s">
        <v>417</v>
      </c>
    </row>
    <row r="27" spans="1:33" x14ac:dyDescent="0.3">
      <c r="B27" t="s">
        <v>245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498</v>
      </c>
      <c r="AG27" t="s">
        <v>417</v>
      </c>
    </row>
    <row r="28" spans="1:33" x14ac:dyDescent="0.3">
      <c r="B28" t="s">
        <v>246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498</v>
      </c>
      <c r="AG28" t="s">
        <v>417</v>
      </c>
    </row>
    <row r="29" spans="1:33" x14ac:dyDescent="0.3">
      <c r="B29" t="s">
        <v>242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498</v>
      </c>
      <c r="AG29" t="s">
        <v>417</v>
      </c>
    </row>
    <row r="30" spans="1:33" x14ac:dyDescent="0.3">
      <c r="B30" t="s">
        <v>243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498</v>
      </c>
      <c r="AG30" t="s">
        <v>417</v>
      </c>
    </row>
    <row r="31" spans="1:33" x14ac:dyDescent="0.3">
      <c r="B31" t="s">
        <v>244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498</v>
      </c>
      <c r="AG31" t="s">
        <v>417</v>
      </c>
    </row>
    <row r="32" spans="1:33" x14ac:dyDescent="0.3">
      <c r="B32" t="s">
        <v>245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498</v>
      </c>
      <c r="AG32" t="s">
        <v>417</v>
      </c>
    </row>
    <row r="33" spans="1:33" x14ac:dyDescent="0.3">
      <c r="B33" t="s">
        <v>246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498</v>
      </c>
      <c r="AG33" t="s">
        <v>417</v>
      </c>
    </row>
    <row r="34" spans="1:33" x14ac:dyDescent="0.3">
      <c r="A34" t="s">
        <v>248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498</v>
      </c>
      <c r="AG34" t="s">
        <v>417</v>
      </c>
    </row>
    <row r="35" spans="1:33" x14ac:dyDescent="0.3">
      <c r="B35" t="s">
        <v>242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498</v>
      </c>
      <c r="AG35" t="s">
        <v>417</v>
      </c>
    </row>
    <row r="36" spans="1:33" x14ac:dyDescent="0.3">
      <c r="B36" t="s">
        <v>243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498</v>
      </c>
      <c r="AG36" t="s">
        <v>417</v>
      </c>
    </row>
    <row r="37" spans="1:33" x14ac:dyDescent="0.3">
      <c r="B37" t="s">
        <v>244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498</v>
      </c>
      <c r="AG37" t="s">
        <v>417</v>
      </c>
    </row>
    <row r="38" spans="1:33" x14ac:dyDescent="0.3">
      <c r="B38" t="s">
        <v>245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498</v>
      </c>
      <c r="AG38" t="s">
        <v>417</v>
      </c>
    </row>
    <row r="39" spans="1:33" x14ac:dyDescent="0.3">
      <c r="B39" t="s">
        <v>246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498</v>
      </c>
      <c r="AG39" t="s">
        <v>417</v>
      </c>
    </row>
    <row r="40" spans="1:33" x14ac:dyDescent="0.3">
      <c r="A40" t="s">
        <v>249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242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243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244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245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246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242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243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244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245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246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250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242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243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246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251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243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278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279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280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281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282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283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279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280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281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282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283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284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279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280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281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282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283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279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280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281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282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283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397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498</v>
      </c>
      <c r="AG79" t="s">
        <v>418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498</v>
      </c>
      <c r="AG80" t="s">
        <v>418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498</v>
      </c>
      <c r="AG81" t="s">
        <v>418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400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498</v>
      </c>
      <c r="AG82" t="s">
        <v>418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401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498</v>
      </c>
      <c r="AG83" t="s">
        <v>418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402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498</v>
      </c>
      <c r="AG84" t="s">
        <v>418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498</v>
      </c>
      <c r="AG85" t="s">
        <v>418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498</v>
      </c>
      <c r="AG86" t="s">
        <v>418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498</v>
      </c>
      <c r="AG87" t="s">
        <v>418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498</v>
      </c>
      <c r="AG88" t="s">
        <v>418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498</v>
      </c>
      <c r="AG89" t="s">
        <v>418</v>
      </c>
    </row>
    <row r="90" spans="1:33" x14ac:dyDescent="0.3">
      <c r="A90" t="s">
        <v>398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403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399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396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399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405</v>
      </c>
      <c r="D101" t="s">
        <v>408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404</v>
      </c>
      <c r="D106" t="s">
        <v>410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406</v>
      </c>
      <c r="B109" t="s">
        <v>409</v>
      </c>
      <c r="D109" t="s">
        <v>411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407</v>
      </c>
      <c r="D112" t="s">
        <v>412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414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417</v>
      </c>
      <c r="AG115" t="s">
        <v>418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417</v>
      </c>
      <c r="AG116" t="s">
        <v>418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417</v>
      </c>
      <c r="AG117" t="s">
        <v>418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417</v>
      </c>
      <c r="AG118" t="s">
        <v>418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417</v>
      </c>
      <c r="AG119" t="s">
        <v>418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417</v>
      </c>
      <c r="AG120" t="s">
        <v>418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417</v>
      </c>
      <c r="AG121" t="s">
        <v>418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417</v>
      </c>
      <c r="AG122" t="s">
        <v>418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417</v>
      </c>
      <c r="AG123" t="s">
        <v>418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417</v>
      </c>
      <c r="AG124" t="s">
        <v>418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417</v>
      </c>
      <c r="AG125" t="s">
        <v>418</v>
      </c>
    </row>
    <row r="126" spans="1:33" x14ac:dyDescent="0.3">
      <c r="A126" t="s">
        <v>413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417</v>
      </c>
      <c r="AG126" t="s">
        <v>417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417</v>
      </c>
      <c r="AG127" t="s">
        <v>417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417</v>
      </c>
      <c r="AG128" t="s">
        <v>417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417</v>
      </c>
      <c r="AG129" t="s">
        <v>417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417</v>
      </c>
      <c r="AG130" t="s">
        <v>417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417</v>
      </c>
      <c r="AG131" t="s">
        <v>417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417</v>
      </c>
      <c r="AG132" t="s">
        <v>417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417</v>
      </c>
      <c r="AG133" t="s">
        <v>417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417</v>
      </c>
      <c r="AG134" t="s">
        <v>417</v>
      </c>
    </row>
    <row r="135" spans="1:33" x14ac:dyDescent="0.3">
      <c r="A135" t="s">
        <v>500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337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337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337</v>
      </c>
    </row>
    <row r="138" spans="1:33" x14ac:dyDescent="0.3">
      <c r="A138" t="s">
        <v>484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417</v>
      </c>
      <c r="AG138" t="s">
        <v>418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417</v>
      </c>
      <c r="AG139" t="s">
        <v>418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417</v>
      </c>
      <c r="AG140" t="s">
        <v>418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417</v>
      </c>
      <c r="AG141" t="s">
        <v>418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417</v>
      </c>
      <c r="AG142" t="s">
        <v>418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417</v>
      </c>
      <c r="AG143" t="s">
        <v>418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417</v>
      </c>
      <c r="AG144" t="s">
        <v>418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417</v>
      </c>
      <c r="AG145" t="s">
        <v>418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417</v>
      </c>
      <c r="AG146" t="s">
        <v>418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417</v>
      </c>
      <c r="AG147" t="s">
        <v>418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417</v>
      </c>
      <c r="AG148" t="s">
        <v>418</v>
      </c>
    </row>
    <row r="149" spans="1:33" x14ac:dyDescent="0.3">
      <c r="A149" t="s">
        <v>489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417</v>
      </c>
      <c r="AG149" t="s">
        <v>417</v>
      </c>
    </row>
    <row r="150" spans="1:33" x14ac:dyDescent="0.3">
      <c r="A150" t="s">
        <v>490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417</v>
      </c>
      <c r="AG150" t="s">
        <v>417</v>
      </c>
    </row>
    <row r="151" spans="1:33" x14ac:dyDescent="0.3">
      <c r="B151" t="s">
        <v>242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417</v>
      </c>
      <c r="AG151" t="s">
        <v>417</v>
      </c>
    </row>
    <row r="152" spans="1:33" x14ac:dyDescent="0.3">
      <c r="B152" t="s">
        <v>243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417</v>
      </c>
      <c r="AG152" t="s">
        <v>417</v>
      </c>
    </row>
    <row r="153" spans="1:33" x14ac:dyDescent="0.3">
      <c r="B153" t="s">
        <v>244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417</v>
      </c>
      <c r="AG153" t="s">
        <v>417</v>
      </c>
    </row>
    <row r="154" spans="1:33" x14ac:dyDescent="0.3">
      <c r="B154" t="s">
        <v>245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417</v>
      </c>
      <c r="AG154" t="s">
        <v>417</v>
      </c>
    </row>
    <row r="155" spans="1:33" x14ac:dyDescent="0.3">
      <c r="B155" t="s">
        <v>246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417</v>
      </c>
      <c r="AG155" t="s">
        <v>417</v>
      </c>
    </row>
    <row r="156" spans="1:33" x14ac:dyDescent="0.3">
      <c r="B156" t="s">
        <v>394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417</v>
      </c>
      <c r="AG156" t="s">
        <v>417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417</v>
      </c>
      <c r="AG157" t="s">
        <v>417</v>
      </c>
    </row>
    <row r="158" spans="1:33" x14ac:dyDescent="0.3">
      <c r="B158" t="s">
        <v>486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417</v>
      </c>
      <c r="AG158" t="s">
        <v>417</v>
      </c>
    </row>
    <row r="159" spans="1:33" x14ac:dyDescent="0.3">
      <c r="B159" t="s">
        <v>487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417</v>
      </c>
      <c r="AG159" t="s">
        <v>417</v>
      </c>
    </row>
    <row r="160" spans="1:33" x14ac:dyDescent="0.3">
      <c r="B160" t="s">
        <v>488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417</v>
      </c>
      <c r="AG160" t="s">
        <v>417</v>
      </c>
    </row>
    <row r="161" spans="1:33" x14ac:dyDescent="0.3">
      <c r="A161" t="s">
        <v>485</v>
      </c>
      <c r="B161" t="s">
        <v>242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417</v>
      </c>
      <c r="AG161" t="s">
        <v>417</v>
      </c>
    </row>
    <row r="162" spans="1:33" x14ac:dyDescent="0.3">
      <c r="B162" t="s">
        <v>243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417</v>
      </c>
      <c r="AG162" t="s">
        <v>417</v>
      </c>
    </row>
    <row r="163" spans="1:33" x14ac:dyDescent="0.3">
      <c r="B163" t="s">
        <v>244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417</v>
      </c>
      <c r="AG163" t="s">
        <v>417</v>
      </c>
    </row>
    <row r="164" spans="1:33" x14ac:dyDescent="0.3">
      <c r="B164" t="s">
        <v>245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417</v>
      </c>
      <c r="AG164" t="s">
        <v>417</v>
      </c>
    </row>
    <row r="165" spans="1:33" x14ac:dyDescent="0.3">
      <c r="B165" t="s">
        <v>246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417</v>
      </c>
      <c r="AG165" t="s">
        <v>417</v>
      </c>
    </row>
    <row r="166" spans="1:33" x14ac:dyDescent="0.3">
      <c r="B166" t="s">
        <v>394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417</v>
      </c>
      <c r="AG166" t="s">
        <v>417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417</v>
      </c>
      <c r="AG167" t="s">
        <v>417</v>
      </c>
    </row>
    <row r="168" spans="1:33" x14ac:dyDescent="0.3">
      <c r="B168" t="s">
        <v>486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417</v>
      </c>
      <c r="AG168" t="s">
        <v>417</v>
      </c>
    </row>
    <row r="169" spans="1:33" x14ac:dyDescent="0.3">
      <c r="B169" t="s">
        <v>487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417</v>
      </c>
      <c r="AG169" t="s">
        <v>417</v>
      </c>
    </row>
    <row r="170" spans="1:33" x14ac:dyDescent="0.3">
      <c r="B170" t="s">
        <v>488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417</v>
      </c>
      <c r="AG170" t="s">
        <v>417</v>
      </c>
    </row>
    <row r="171" spans="1:33" x14ac:dyDescent="0.3">
      <c r="A171" t="s">
        <v>492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417</v>
      </c>
      <c r="AG171" t="s">
        <v>494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417</v>
      </c>
      <c r="AG172" t="s">
        <v>494</v>
      </c>
    </row>
    <row r="173" spans="1:33" x14ac:dyDescent="0.3">
      <c r="B173" t="s">
        <v>493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417</v>
      </c>
      <c r="AG173" t="s">
        <v>494</v>
      </c>
    </row>
    <row r="174" spans="1:33" x14ac:dyDescent="0.3">
      <c r="A174" t="s">
        <v>485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417</v>
      </c>
      <c r="AG174" t="s">
        <v>494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417</v>
      </c>
      <c r="AG175" t="s">
        <v>494</v>
      </c>
    </row>
    <row r="176" spans="1:33" ht="30" customHeight="1" x14ac:dyDescent="0.3">
      <c r="A176" s="9" t="s">
        <v>496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417</v>
      </c>
      <c r="AG176" t="s">
        <v>495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417</v>
      </c>
      <c r="AG177" t="s">
        <v>495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417</v>
      </c>
      <c r="AG178" t="s">
        <v>495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417</v>
      </c>
      <c r="AG179" t="s">
        <v>495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417</v>
      </c>
      <c r="AG180" t="s">
        <v>495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417</v>
      </c>
      <c r="AG181" t="s">
        <v>495</v>
      </c>
    </row>
    <row r="182" spans="1:33" ht="14.5" customHeight="1" x14ac:dyDescent="0.3">
      <c r="B182" t="s">
        <v>497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417</v>
      </c>
      <c r="AG182" t="s">
        <v>495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417</v>
      </c>
      <c r="AG183" t="s">
        <v>495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417</v>
      </c>
      <c r="AG184" t="s">
        <v>495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417</v>
      </c>
      <c r="AG185" t="s">
        <v>495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417</v>
      </c>
      <c r="AG186" t="s">
        <v>495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417</v>
      </c>
      <c r="AG187" t="s">
        <v>495</v>
      </c>
    </row>
    <row r="188" spans="1:33" ht="17.149999999999999" customHeight="1" x14ac:dyDescent="0.3">
      <c r="B188" t="s">
        <v>497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417</v>
      </c>
      <c r="AG188" t="s">
        <v>495</v>
      </c>
    </row>
    <row r="189" spans="1:33" ht="69" customHeight="1" x14ac:dyDescent="0.3">
      <c r="A189" s="9" t="s">
        <v>504</v>
      </c>
      <c r="G189" s="9" t="s">
        <v>502</v>
      </c>
      <c r="H189" s="9" t="s">
        <v>503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417</v>
      </c>
      <c r="AG189" t="s">
        <v>501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417</v>
      </c>
      <c r="AG190" t="s">
        <v>501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417</v>
      </c>
      <c r="AG191" t="s">
        <v>501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417</v>
      </c>
      <c r="AG192" t="s">
        <v>501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417</v>
      </c>
      <c r="AG193" t="s">
        <v>501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417</v>
      </c>
      <c r="AG194" t="s">
        <v>501</v>
      </c>
    </row>
    <row r="195" spans="1:33" ht="14.5" customHeight="1" x14ac:dyDescent="0.3">
      <c r="B195" t="s">
        <v>497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417</v>
      </c>
      <c r="AG195" t="s">
        <v>501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417</v>
      </c>
      <c r="AG196" t="s">
        <v>501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417</v>
      </c>
      <c r="AG197" t="s">
        <v>501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417</v>
      </c>
      <c r="AG198" t="s">
        <v>501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417</v>
      </c>
      <c r="AG199" t="s">
        <v>501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417</v>
      </c>
      <c r="AG200" t="s">
        <v>501</v>
      </c>
    </row>
    <row r="201" spans="1:33" ht="17.149999999999999" customHeight="1" x14ac:dyDescent="0.3">
      <c r="B201" t="s">
        <v>497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417</v>
      </c>
      <c r="AG201" t="s">
        <v>501</v>
      </c>
    </row>
    <row r="202" spans="1:33" x14ac:dyDescent="0.3">
      <c r="A202" t="s">
        <v>505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417</v>
      </c>
      <c r="AG202" t="s">
        <v>501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417</v>
      </c>
      <c r="AG203" t="s">
        <v>501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417</v>
      </c>
      <c r="AG204" t="s">
        <v>501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417</v>
      </c>
      <c r="AG205" t="s">
        <v>501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417</v>
      </c>
      <c r="AG206" t="s">
        <v>501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417</v>
      </c>
      <c r="AG207" t="s">
        <v>501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417</v>
      </c>
      <c r="AG208" t="s">
        <v>501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417</v>
      </c>
      <c r="AG209" t="s">
        <v>501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417</v>
      </c>
      <c r="AG210" t="s">
        <v>501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417</v>
      </c>
      <c r="AG211" t="s">
        <v>501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417</v>
      </c>
      <c r="AG212" t="s">
        <v>501</v>
      </c>
    </row>
    <row r="213" spans="1:33" x14ac:dyDescent="0.3">
      <c r="A213" t="s">
        <v>428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417</v>
      </c>
      <c r="AG213" t="s">
        <v>418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417</v>
      </c>
      <c r="AG214" t="s">
        <v>418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417</v>
      </c>
      <c r="AG215" t="s">
        <v>418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417</v>
      </c>
      <c r="AG216" t="s">
        <v>418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417</v>
      </c>
      <c r="AG217" t="s">
        <v>418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417</v>
      </c>
      <c r="AG218" t="s">
        <v>418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417</v>
      </c>
      <c r="AG219" t="s">
        <v>418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417</v>
      </c>
      <c r="AG220" t="s">
        <v>418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417</v>
      </c>
      <c r="AG221" t="s">
        <v>418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417</v>
      </c>
      <c r="AG222" t="s">
        <v>418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417</v>
      </c>
      <c r="AG223" t="s">
        <v>418</v>
      </c>
    </row>
    <row r="224" spans="1:33" x14ac:dyDescent="0.3">
      <c r="A224" t="s">
        <v>506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417</v>
      </c>
      <c r="AG224" t="s">
        <v>529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417</v>
      </c>
      <c r="AG225" t="s">
        <v>529</v>
      </c>
    </row>
    <row r="226" spans="1:33" x14ac:dyDescent="0.3">
      <c r="A226" t="s">
        <v>285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418</v>
      </c>
    </row>
    <row r="227" spans="1:33" x14ac:dyDescent="0.3">
      <c r="B227" t="s">
        <v>279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418</v>
      </c>
    </row>
    <row r="228" spans="1:33" x14ac:dyDescent="0.3">
      <c r="B228" t="s">
        <v>280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418</v>
      </c>
    </row>
    <row r="229" spans="1:33" x14ac:dyDescent="0.3">
      <c r="B229" t="s">
        <v>281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418</v>
      </c>
    </row>
    <row r="230" spans="1:33" x14ac:dyDescent="0.3">
      <c r="B230" t="s">
        <v>282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418</v>
      </c>
    </row>
    <row r="231" spans="1:33" x14ac:dyDescent="0.3">
      <c r="B231" t="s">
        <v>283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418</v>
      </c>
    </row>
    <row r="232" spans="1:33" x14ac:dyDescent="0.3">
      <c r="A232" t="s">
        <v>147</v>
      </c>
      <c r="B232" t="s">
        <v>279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418</v>
      </c>
    </row>
    <row r="233" spans="1:33" x14ac:dyDescent="0.3">
      <c r="B233" t="s">
        <v>280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418</v>
      </c>
    </row>
    <row r="234" spans="1:33" x14ac:dyDescent="0.3">
      <c r="B234" t="s">
        <v>281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418</v>
      </c>
    </row>
    <row r="235" spans="1:33" x14ac:dyDescent="0.3">
      <c r="B235" t="s">
        <v>282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418</v>
      </c>
    </row>
    <row r="236" spans="1:33" x14ac:dyDescent="0.3">
      <c r="B236" t="s">
        <v>283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418</v>
      </c>
    </row>
    <row r="237" spans="1:33" x14ac:dyDescent="0.3">
      <c r="A237" t="s">
        <v>511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417</v>
      </c>
      <c r="AG237" t="s">
        <v>418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417</v>
      </c>
      <c r="AG238" t="s">
        <v>418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417</v>
      </c>
      <c r="AG239" t="s">
        <v>418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417</v>
      </c>
      <c r="AG240" t="s">
        <v>418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417</v>
      </c>
      <c r="AG241" t="s">
        <v>418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417</v>
      </c>
      <c r="AG242" t="s">
        <v>418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417</v>
      </c>
      <c r="AG243" t="s">
        <v>418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417</v>
      </c>
      <c r="AG244" t="s">
        <v>418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417</v>
      </c>
      <c r="AG245" t="s">
        <v>418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417</v>
      </c>
      <c r="AG246" t="s">
        <v>418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417</v>
      </c>
      <c r="AG247" t="s">
        <v>418</v>
      </c>
    </row>
    <row r="248" spans="1:33" x14ac:dyDescent="0.3">
      <c r="A248" t="s">
        <v>393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495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495</v>
      </c>
    </row>
    <row r="250" spans="1:33" x14ac:dyDescent="0.3">
      <c r="B250" t="s">
        <v>394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395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495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396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495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395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495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495</v>
      </c>
    </row>
    <row r="254" spans="1:33" x14ac:dyDescent="0.3">
      <c r="B254" t="s">
        <v>394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495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495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495</v>
      </c>
    </row>
    <row r="257" spans="1:33" x14ac:dyDescent="0.3">
      <c r="A257" t="s">
        <v>512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417</v>
      </c>
      <c r="AG257" t="s">
        <v>418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417</v>
      </c>
      <c r="AG258" t="s">
        <v>418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417</v>
      </c>
      <c r="AG259" t="s">
        <v>418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417</v>
      </c>
      <c r="AG260" t="s">
        <v>418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417</v>
      </c>
      <c r="AG261" t="s">
        <v>418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417</v>
      </c>
      <c r="AG262" t="s">
        <v>418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417</v>
      </c>
      <c r="AG263" t="s">
        <v>418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417</v>
      </c>
      <c r="AG264" t="s">
        <v>418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417</v>
      </c>
      <c r="AG265" t="s">
        <v>418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417</v>
      </c>
      <c r="AG266" t="s">
        <v>418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417</v>
      </c>
      <c r="AG267" t="s">
        <v>418</v>
      </c>
    </row>
    <row r="268" spans="1:33" ht="28" x14ac:dyDescent="0.3">
      <c r="A268" s="9" t="s">
        <v>499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417</v>
      </c>
      <c r="AG268" t="s">
        <v>418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417</v>
      </c>
      <c r="AG269" t="s">
        <v>418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417</v>
      </c>
      <c r="AG270" t="s">
        <v>418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417</v>
      </c>
      <c r="AG271" t="s">
        <v>418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417</v>
      </c>
      <c r="AG272" t="s">
        <v>418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417</v>
      </c>
      <c r="AG273" t="s">
        <v>418</v>
      </c>
    </row>
    <row r="274" spans="1:33" x14ac:dyDescent="0.3">
      <c r="B274" t="s">
        <v>497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417</v>
      </c>
      <c r="AG274" t="s">
        <v>418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417</v>
      </c>
      <c r="AG275" t="s">
        <v>418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417</v>
      </c>
      <c r="AG276" t="s">
        <v>418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417</v>
      </c>
      <c r="AG277" t="s">
        <v>418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417</v>
      </c>
      <c r="AG278" t="s">
        <v>418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417</v>
      </c>
      <c r="AG279" t="s">
        <v>418</v>
      </c>
    </row>
    <row r="280" spans="1:33" x14ac:dyDescent="0.3">
      <c r="B280" t="s">
        <v>497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417</v>
      </c>
      <c r="AG280" t="s">
        <v>418</v>
      </c>
    </row>
    <row r="281" spans="1:33" ht="69" customHeight="1" x14ac:dyDescent="0.3">
      <c r="A281" s="9" t="s">
        <v>514</v>
      </c>
      <c r="G281" s="9" t="s">
        <v>502</v>
      </c>
      <c r="H281" s="9" t="s">
        <v>503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417</v>
      </c>
      <c r="AG281" t="s">
        <v>501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417</v>
      </c>
      <c r="AG282" t="s">
        <v>501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417</v>
      </c>
      <c r="AG283" t="s">
        <v>501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417</v>
      </c>
      <c r="AG284" t="s">
        <v>501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417</v>
      </c>
      <c r="AG285" t="s">
        <v>501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417</v>
      </c>
      <c r="AG286" t="s">
        <v>501</v>
      </c>
    </row>
    <row r="287" spans="1:33" ht="14.5" customHeight="1" x14ac:dyDescent="0.3">
      <c r="B287" t="s">
        <v>497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417</v>
      </c>
      <c r="AG287" t="s">
        <v>501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417</v>
      </c>
      <c r="AG288" t="s">
        <v>501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417</v>
      </c>
      <c r="AG289" t="s">
        <v>501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417</v>
      </c>
      <c r="AG290" t="s">
        <v>501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417</v>
      </c>
      <c r="AG291" t="s">
        <v>501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417</v>
      </c>
      <c r="AG292" t="s">
        <v>501</v>
      </c>
    </row>
    <row r="293" spans="1:33" ht="17.149999999999999" customHeight="1" x14ac:dyDescent="0.3">
      <c r="B293" t="s">
        <v>497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417</v>
      </c>
      <c r="AG293" t="s">
        <v>501</v>
      </c>
    </row>
    <row r="294" spans="1:33" ht="56" x14ac:dyDescent="0.3">
      <c r="A294" s="9" t="s">
        <v>513</v>
      </c>
      <c r="G294" s="9" t="s">
        <v>502</v>
      </c>
      <c r="H294" s="9" t="s">
        <v>503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417</v>
      </c>
      <c r="AG294" t="s">
        <v>418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417</v>
      </c>
      <c r="AG295" t="s">
        <v>418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417</v>
      </c>
      <c r="AG296" t="s">
        <v>418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417</v>
      </c>
      <c r="AG297" t="s">
        <v>418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417</v>
      </c>
      <c r="AG298" t="s">
        <v>418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417</v>
      </c>
      <c r="AG299" t="s">
        <v>418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417</v>
      </c>
      <c r="AG300" t="s">
        <v>418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417</v>
      </c>
      <c r="AG301" t="s">
        <v>418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417</v>
      </c>
      <c r="AG302" t="s">
        <v>418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417</v>
      </c>
      <c r="AG303" t="s">
        <v>418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417</v>
      </c>
      <c r="AG304" t="s">
        <v>418</v>
      </c>
    </row>
    <row r="305" spans="1:33" x14ac:dyDescent="0.3">
      <c r="A305" t="s">
        <v>528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417</v>
      </c>
      <c r="AG305" t="s">
        <v>495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417</v>
      </c>
      <c r="AG306" t="s">
        <v>495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417</v>
      </c>
      <c r="AG307" t="s">
        <v>495</v>
      </c>
    </row>
    <row r="308" spans="1:33" x14ac:dyDescent="0.3">
      <c r="A308" t="s">
        <v>530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417</v>
      </c>
      <c r="AG308" t="s">
        <v>495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417</v>
      </c>
      <c r="AG309" t="s">
        <v>495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417</v>
      </c>
      <c r="AG310" t="s">
        <v>495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417</v>
      </c>
      <c r="AG311" t="s">
        <v>495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43"/>
  <sheetViews>
    <sheetView tabSelected="1" topLeftCell="A28" workbookViewId="0">
      <selection activeCell="V47" sqref="V47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L2" t="s">
        <v>142</v>
      </c>
      <c r="M2" t="s">
        <v>143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L4" t="s">
        <v>175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232</v>
      </c>
      <c r="B8" t="s">
        <v>233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234</v>
      </c>
      <c r="B9" t="s">
        <v>237</v>
      </c>
      <c r="F9">
        <v>2005</v>
      </c>
      <c r="G9">
        <v>30</v>
      </c>
      <c r="H9" t="s">
        <v>87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235</v>
      </c>
      <c r="B10" t="s">
        <v>238</v>
      </c>
      <c r="F10">
        <v>2003</v>
      </c>
      <c r="G10">
        <v>30</v>
      </c>
      <c r="H10" t="s">
        <v>87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236</v>
      </c>
      <c r="B11" t="s">
        <v>239</v>
      </c>
      <c r="F11">
        <v>2005</v>
      </c>
      <c r="G11">
        <v>30</v>
      </c>
      <c r="H11" t="s">
        <v>87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288</v>
      </c>
      <c r="B12" t="s">
        <v>289</v>
      </c>
      <c r="F12">
        <v>2006</v>
      </c>
      <c r="G12">
        <v>30</v>
      </c>
      <c r="H12" t="s">
        <v>277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358</v>
      </c>
      <c r="B13" t="s">
        <v>359</v>
      </c>
      <c r="F13">
        <v>2008</v>
      </c>
      <c r="G13">
        <v>30</v>
      </c>
      <c r="H13" t="s">
        <v>87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360</v>
      </c>
      <c r="B14" t="s">
        <v>361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384</v>
      </c>
      <c r="B15" t="s">
        <v>385</v>
      </c>
      <c r="F15">
        <v>1986</v>
      </c>
      <c r="G15">
        <v>30</v>
      </c>
      <c r="H15" t="s">
        <v>87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388</v>
      </c>
    </row>
    <row r="16" spans="1:30" x14ac:dyDescent="0.3">
      <c r="A16" t="s">
        <v>389</v>
      </c>
      <c r="B16" t="s">
        <v>390</v>
      </c>
      <c r="F16">
        <v>2010</v>
      </c>
      <c r="G16">
        <v>30</v>
      </c>
      <c r="H16" t="s">
        <v>87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388</v>
      </c>
    </row>
    <row r="17" spans="1:30" x14ac:dyDescent="0.3">
      <c r="A17" t="s">
        <v>391</v>
      </c>
      <c r="B17" t="s">
        <v>392</v>
      </c>
      <c r="F17">
        <v>2010</v>
      </c>
      <c r="G17">
        <v>30</v>
      </c>
      <c r="H17" t="s">
        <v>87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427</v>
      </c>
      <c r="U18">
        <f t="shared" si="0"/>
        <v>0</v>
      </c>
      <c r="W18">
        <f t="shared" si="1"/>
        <v>0</v>
      </c>
    </row>
    <row r="19" spans="1:30" x14ac:dyDescent="0.3">
      <c r="A19" s="3" t="s">
        <v>465</v>
      </c>
      <c r="B19" s="3" t="s">
        <v>465</v>
      </c>
      <c r="C19" s="4"/>
      <c r="D19" s="4"/>
      <c r="E19" s="4"/>
      <c r="F19" s="5">
        <v>1967</v>
      </c>
      <c r="G19" s="5">
        <v>30</v>
      </c>
      <c r="H19" s="3" t="s">
        <v>255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388</v>
      </c>
    </row>
    <row r="20" spans="1:30" x14ac:dyDescent="0.3">
      <c r="A20" s="3" t="s">
        <v>466</v>
      </c>
      <c r="B20" s="3" t="s">
        <v>466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388</v>
      </c>
    </row>
    <row r="21" spans="1:30" x14ac:dyDescent="0.3">
      <c r="A21" s="3" t="s">
        <v>467</v>
      </c>
      <c r="B21" s="3" t="s">
        <v>467</v>
      </c>
      <c r="C21" s="4"/>
      <c r="D21" s="4"/>
      <c r="E21" s="4"/>
      <c r="F21" s="5">
        <v>2011</v>
      </c>
      <c r="G21" s="5">
        <v>20</v>
      </c>
      <c r="H21" s="3" t="s">
        <v>255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388</v>
      </c>
    </row>
    <row r="22" spans="1:30" x14ac:dyDescent="0.3">
      <c r="A22" s="3" t="s">
        <v>468</v>
      </c>
      <c r="B22" s="3" t="s">
        <v>468</v>
      </c>
      <c r="C22" s="4"/>
      <c r="D22" s="4"/>
      <c r="E22" s="4"/>
      <c r="F22" s="5">
        <v>1963</v>
      </c>
      <c r="G22" s="5">
        <v>30</v>
      </c>
      <c r="H22" s="3" t="s">
        <v>255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388</v>
      </c>
    </row>
    <row r="23" spans="1:30" x14ac:dyDescent="0.3">
      <c r="A23" s="3" t="s">
        <v>469</v>
      </c>
      <c r="B23" s="3" t="s">
        <v>469</v>
      </c>
      <c r="C23" s="4"/>
      <c r="D23" s="4" t="s">
        <v>510</v>
      </c>
      <c r="E23" s="4"/>
      <c r="F23" s="5">
        <v>2006</v>
      </c>
      <c r="G23" s="5">
        <v>30</v>
      </c>
      <c r="H23" s="3" t="s">
        <v>255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388</v>
      </c>
    </row>
    <row r="24" spans="1:30" x14ac:dyDescent="0.3">
      <c r="A24" s="3" t="s">
        <v>480</v>
      </c>
      <c r="B24" s="3" t="s">
        <v>481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388</v>
      </c>
    </row>
    <row r="25" spans="1:30" x14ac:dyDescent="0.3">
      <c r="A25" s="3" t="s">
        <v>482</v>
      </c>
      <c r="B25" s="3" t="s">
        <v>483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388</v>
      </c>
    </row>
    <row r="26" spans="1:30" x14ac:dyDescent="0.3">
      <c r="A26" s="3" t="s">
        <v>507</v>
      </c>
      <c r="F26" s="5">
        <v>2015</v>
      </c>
      <c r="G26" s="5">
        <v>30</v>
      </c>
      <c r="H26" s="3" t="s">
        <v>87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388</v>
      </c>
    </row>
    <row r="27" spans="1:30" x14ac:dyDescent="0.3">
      <c r="A27" s="3" t="s">
        <v>508</v>
      </c>
      <c r="D27" t="s">
        <v>510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388</v>
      </c>
    </row>
    <row r="28" spans="1:30" ht="21" customHeight="1" x14ac:dyDescent="0.3">
      <c r="A28" s="3" t="s">
        <v>509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388</v>
      </c>
    </row>
    <row r="29" spans="1:30" ht="17.149999999999999" customHeight="1" x14ac:dyDescent="0.3">
      <c r="A29" s="3" t="s">
        <v>520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:U31" si="2">MEDIAN(0,255,ROUND(S29/20+SQRT(J29)/40+SQRT(P29)/2+(SQRT(R29)-SQRT(185)),0))</f>
        <v>5</v>
      </c>
      <c r="W29">
        <f t="shared" ref="W29:W31" si="3">MEDIAN(0,255,ROUND(SQRT(J29)/200+SQRT(P29)/2+(SQRT(R29)-SQRT(185)),0))</f>
        <v>4</v>
      </c>
      <c r="AD29" s="3" t="s">
        <v>388</v>
      </c>
    </row>
    <row r="30" spans="1:30" x14ac:dyDescent="0.3">
      <c r="A30" s="3" t="s">
        <v>534</v>
      </c>
      <c r="F30" s="5">
        <v>1989</v>
      </c>
      <c r="G30" s="5">
        <v>30</v>
      </c>
      <c r="H30">
        <v>60</v>
      </c>
      <c r="I30">
        <v>30</v>
      </c>
      <c r="J30" s="5">
        <v>100</v>
      </c>
      <c r="P30" s="5">
        <v>18</v>
      </c>
      <c r="Q30" s="5">
        <v>6</v>
      </c>
      <c r="R30" s="5">
        <v>400</v>
      </c>
      <c r="S30" s="5">
        <v>27</v>
      </c>
      <c r="U30">
        <f t="shared" si="2"/>
        <v>10</v>
      </c>
      <c r="W30">
        <f t="shared" si="3"/>
        <v>9</v>
      </c>
      <c r="Y30">
        <v>10</v>
      </c>
    </row>
    <row r="31" spans="1:30" x14ac:dyDescent="0.3">
      <c r="A31" s="3" t="s">
        <v>536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P31" s="5">
        <v>50</v>
      </c>
      <c r="Q31" s="5">
        <v>12</v>
      </c>
      <c r="R31" s="5">
        <v>185</v>
      </c>
      <c r="S31" s="5">
        <v>26.5</v>
      </c>
      <c r="U31">
        <f t="shared" si="2"/>
        <v>5</v>
      </c>
      <c r="W31">
        <f t="shared" si="3"/>
        <v>4</v>
      </c>
      <c r="Y31">
        <v>8</v>
      </c>
    </row>
    <row r="32" spans="1:30" x14ac:dyDescent="0.3">
      <c r="A32" s="3" t="s">
        <v>537</v>
      </c>
      <c r="F32" s="5">
        <v>1982</v>
      </c>
      <c r="G32" s="5">
        <v>30</v>
      </c>
      <c r="H32">
        <v>60</v>
      </c>
      <c r="I32">
        <v>30</v>
      </c>
      <c r="J32" s="5">
        <v>85</v>
      </c>
      <c r="P32" s="5">
        <v>50</v>
      </c>
      <c r="Q32" s="5">
        <v>12</v>
      </c>
      <c r="R32" s="5">
        <v>400</v>
      </c>
      <c r="S32" s="5">
        <v>26.5</v>
      </c>
      <c r="U32">
        <f t="shared" ref="U32:U43" si="4">MEDIAN(0,255,ROUND(S32/20+SQRT(J32)/40+SQRT(P32)/2+(SQRT(R32)-SQRT(185)),0))</f>
        <v>11</v>
      </c>
      <c r="W32">
        <f t="shared" ref="W32:W43" si="5">MEDIAN(0,255,ROUND(SQRT(J32)/200+SQRT(P32)/2+(SQRT(R32)-SQRT(185)),0))</f>
        <v>10</v>
      </c>
      <c r="Y32">
        <v>8</v>
      </c>
    </row>
    <row r="33" spans="1:25" x14ac:dyDescent="0.3">
      <c r="A33" s="3" t="s">
        <v>543</v>
      </c>
      <c r="F33" s="5">
        <v>2002</v>
      </c>
      <c r="G33" s="5">
        <v>30</v>
      </c>
      <c r="H33">
        <v>60</v>
      </c>
      <c r="I33">
        <v>30</v>
      </c>
      <c r="J33" s="5">
        <v>120</v>
      </c>
      <c r="P33" s="5">
        <v>50</v>
      </c>
      <c r="Q33" s="5">
        <v>12</v>
      </c>
      <c r="R33" s="5">
        <v>400</v>
      </c>
      <c r="S33" s="5">
        <v>26.5</v>
      </c>
      <c r="U33">
        <f t="shared" si="4"/>
        <v>12</v>
      </c>
      <c r="W33">
        <f t="shared" si="5"/>
        <v>10</v>
      </c>
      <c r="Y33">
        <v>8</v>
      </c>
    </row>
    <row r="34" spans="1:25" x14ac:dyDescent="0.3">
      <c r="A34" s="3" t="s">
        <v>538</v>
      </c>
      <c r="F34" s="5">
        <v>2001</v>
      </c>
      <c r="G34" s="5">
        <v>30</v>
      </c>
      <c r="H34" t="s">
        <v>87</v>
      </c>
      <c r="J34" s="5">
        <v>120</v>
      </c>
      <c r="P34" s="5">
        <v>60</v>
      </c>
      <c r="Q34" s="5">
        <v>16</v>
      </c>
      <c r="R34" s="5">
        <v>185</v>
      </c>
      <c r="S34" s="5">
        <v>24</v>
      </c>
      <c r="U34">
        <f t="shared" si="4"/>
        <v>5</v>
      </c>
      <c r="W34">
        <f t="shared" si="5"/>
        <v>4</v>
      </c>
      <c r="Y34">
        <v>8</v>
      </c>
    </row>
    <row r="35" spans="1:25" x14ac:dyDescent="0.3">
      <c r="A35" s="3" t="s">
        <v>535</v>
      </c>
      <c r="F35" s="5">
        <v>2001</v>
      </c>
      <c r="G35" s="5">
        <v>30</v>
      </c>
      <c r="H35" t="s">
        <v>87</v>
      </c>
      <c r="J35" s="5">
        <v>120</v>
      </c>
      <c r="P35" s="5">
        <v>55</v>
      </c>
      <c r="Q35" s="5">
        <v>16</v>
      </c>
      <c r="R35" s="5">
        <v>400</v>
      </c>
      <c r="S35" s="5">
        <v>24</v>
      </c>
      <c r="U35">
        <f t="shared" si="4"/>
        <v>12</v>
      </c>
      <c r="W35">
        <f t="shared" si="5"/>
        <v>10</v>
      </c>
      <c r="Y35">
        <v>8</v>
      </c>
    </row>
    <row r="36" spans="1:25" x14ac:dyDescent="0.3">
      <c r="A36" s="3" t="s">
        <v>539</v>
      </c>
      <c r="F36" s="5">
        <v>2019</v>
      </c>
      <c r="G36" s="5">
        <v>30</v>
      </c>
      <c r="H36" t="s">
        <v>87</v>
      </c>
      <c r="J36" s="5">
        <v>120</v>
      </c>
      <c r="P36" s="5">
        <v>64</v>
      </c>
      <c r="Q36" s="5">
        <v>16</v>
      </c>
      <c r="R36" s="5">
        <v>800</v>
      </c>
      <c r="S36" s="5">
        <v>29.5</v>
      </c>
      <c r="U36">
        <f t="shared" si="4"/>
        <v>20</v>
      </c>
      <c r="W36">
        <f t="shared" si="5"/>
        <v>19</v>
      </c>
      <c r="Y36">
        <v>10</v>
      </c>
    </row>
    <row r="37" spans="1:25" x14ac:dyDescent="0.3">
      <c r="A37" s="3" t="s">
        <v>540</v>
      </c>
      <c r="F37" s="5">
        <v>2004</v>
      </c>
      <c r="G37" s="5">
        <v>30</v>
      </c>
      <c r="H37">
        <v>60</v>
      </c>
      <c r="I37">
        <v>30</v>
      </c>
      <c r="J37" s="5">
        <v>120</v>
      </c>
      <c r="P37" s="5">
        <v>60</v>
      </c>
      <c r="Q37" s="5">
        <v>48</v>
      </c>
      <c r="R37" s="5">
        <v>185</v>
      </c>
      <c r="S37" s="5">
        <v>23.8</v>
      </c>
      <c r="U37">
        <f t="shared" si="4"/>
        <v>5</v>
      </c>
      <c r="W37">
        <f t="shared" si="5"/>
        <v>4</v>
      </c>
      <c r="Y37">
        <v>8</v>
      </c>
    </row>
    <row r="38" spans="1:25" x14ac:dyDescent="0.3">
      <c r="A38" s="3" t="s">
        <v>541</v>
      </c>
      <c r="F38" s="5">
        <v>1994</v>
      </c>
      <c r="G38" s="5">
        <v>30</v>
      </c>
      <c r="H38">
        <v>60</v>
      </c>
      <c r="I38">
        <v>30</v>
      </c>
      <c r="J38" s="5">
        <v>100</v>
      </c>
      <c r="P38" s="5">
        <v>58</v>
      </c>
      <c r="Q38" s="5">
        <v>12</v>
      </c>
      <c r="R38" s="5">
        <v>185</v>
      </c>
      <c r="S38" s="5">
        <v>25.3</v>
      </c>
      <c r="U38">
        <f t="shared" si="4"/>
        <v>5</v>
      </c>
      <c r="W38">
        <f t="shared" si="5"/>
        <v>4</v>
      </c>
      <c r="Y38">
        <v>8</v>
      </c>
    </row>
    <row r="39" spans="1:25" x14ac:dyDescent="0.3">
      <c r="A39" s="3" t="s">
        <v>542</v>
      </c>
      <c r="F39" s="5">
        <v>1987</v>
      </c>
      <c r="G39" s="5">
        <v>30</v>
      </c>
      <c r="H39">
        <v>60</v>
      </c>
      <c r="I39">
        <v>30</v>
      </c>
      <c r="J39" s="5">
        <v>100</v>
      </c>
      <c r="P39" s="5">
        <v>60</v>
      </c>
      <c r="Q39" s="5">
        <v>12</v>
      </c>
      <c r="R39" s="5">
        <v>185</v>
      </c>
      <c r="S39" s="5">
        <v>23.4</v>
      </c>
      <c r="U39">
        <f t="shared" si="4"/>
        <v>5</v>
      </c>
      <c r="W39">
        <f t="shared" si="5"/>
        <v>4</v>
      </c>
      <c r="Y39">
        <v>8</v>
      </c>
    </row>
    <row r="40" spans="1:25" x14ac:dyDescent="0.3">
      <c r="A40" s="3" t="s">
        <v>544</v>
      </c>
      <c r="F40" s="5">
        <v>2004</v>
      </c>
      <c r="G40" s="5">
        <v>30</v>
      </c>
      <c r="H40" t="s">
        <v>87</v>
      </c>
      <c r="J40" s="5">
        <v>120</v>
      </c>
      <c r="P40" s="5">
        <v>78</v>
      </c>
      <c r="Q40" s="5">
        <v>24</v>
      </c>
      <c r="R40" s="5">
        <v>185</v>
      </c>
      <c r="S40" s="5">
        <v>21.8</v>
      </c>
      <c r="U40">
        <f t="shared" si="4"/>
        <v>6</v>
      </c>
      <c r="W40">
        <f t="shared" si="5"/>
        <v>4</v>
      </c>
      <c r="Y40">
        <v>11</v>
      </c>
    </row>
    <row r="41" spans="1:25" x14ac:dyDescent="0.3">
      <c r="A41" s="3" t="s">
        <v>554</v>
      </c>
      <c r="F41" s="5">
        <v>1949</v>
      </c>
      <c r="G41" s="5">
        <v>30</v>
      </c>
      <c r="H41">
        <v>60</v>
      </c>
      <c r="I41">
        <v>30</v>
      </c>
      <c r="J41" s="5">
        <v>75</v>
      </c>
      <c r="P41" s="5">
        <v>30</v>
      </c>
      <c r="Q41" s="5">
        <v>16</v>
      </c>
      <c r="R41" s="5">
        <v>185</v>
      </c>
      <c r="U41">
        <f t="shared" si="4"/>
        <v>3</v>
      </c>
      <c r="W41">
        <f t="shared" si="5"/>
        <v>3</v>
      </c>
    </row>
    <row r="42" spans="1:25" x14ac:dyDescent="0.3">
      <c r="F42" s="5">
        <v>1956</v>
      </c>
      <c r="G42" s="5">
        <v>30</v>
      </c>
      <c r="H42">
        <v>60</v>
      </c>
      <c r="I42">
        <v>60</v>
      </c>
      <c r="J42" s="5">
        <v>75</v>
      </c>
      <c r="U42">
        <f t="shared" si="4"/>
        <v>0</v>
      </c>
      <c r="W42">
        <f t="shared" si="5"/>
        <v>0</v>
      </c>
    </row>
    <row r="43" spans="1:25" x14ac:dyDescent="0.3">
      <c r="A43" s="3" t="s">
        <v>555</v>
      </c>
      <c r="F43" s="5">
        <v>2003</v>
      </c>
      <c r="G43" s="5">
        <v>30</v>
      </c>
      <c r="H43" t="s">
        <v>87</v>
      </c>
      <c r="J43" s="5">
        <v>100</v>
      </c>
      <c r="P43" s="5">
        <v>240</v>
      </c>
      <c r="Q43" s="5">
        <v>24</v>
      </c>
      <c r="R43" s="5">
        <v>185</v>
      </c>
      <c r="S43" s="5">
        <v>60</v>
      </c>
      <c r="U43">
        <f t="shared" si="4"/>
        <v>11</v>
      </c>
      <c r="W43">
        <f t="shared" si="5"/>
        <v>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4"/>
  <sheetViews>
    <sheetView zoomScaleNormal="100" workbookViewId="0">
      <pane ySplit="1" topLeftCell="A2" activePane="bottomLeft" state="frozen"/>
      <selection pane="bottomLeft" activeCell="U93" sqref="U93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M12">
        <v>80</v>
      </c>
      <c r="N12">
        <v>12</v>
      </c>
      <c r="O12">
        <v>200</v>
      </c>
      <c r="P12">
        <v>46</v>
      </c>
      <c r="Q12">
        <f t="shared" si="0"/>
        <v>8</v>
      </c>
      <c r="R12">
        <f t="shared" si="4"/>
        <v>25000</v>
      </c>
      <c r="S12">
        <f t="shared" si="2"/>
        <v>5</v>
      </c>
      <c r="T12">
        <f t="shared" si="3"/>
        <v>1125</v>
      </c>
    </row>
    <row r="13" spans="1:26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273</v>
      </c>
      <c r="B45" t="s">
        <v>274</v>
      </c>
      <c r="E45">
        <v>1991</v>
      </c>
      <c r="F45">
        <v>30</v>
      </c>
      <c r="G45">
        <v>30</v>
      </c>
      <c r="H45">
        <v>120</v>
      </c>
      <c r="I45" t="s">
        <v>109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275</v>
      </c>
      <c r="B46" t="s">
        <v>276</v>
      </c>
      <c r="E46">
        <v>2002</v>
      </c>
      <c r="F46">
        <v>30</v>
      </c>
      <c r="G46" t="s">
        <v>277</v>
      </c>
      <c r="H46">
        <v>160</v>
      </c>
      <c r="I46" t="s">
        <v>86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286</v>
      </c>
      <c r="B47" t="s">
        <v>287</v>
      </c>
      <c r="E47">
        <v>1959</v>
      </c>
      <c r="F47">
        <v>30</v>
      </c>
      <c r="G47">
        <v>35</v>
      </c>
      <c r="H47">
        <v>120</v>
      </c>
      <c r="I47" t="s">
        <v>109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290</v>
      </c>
      <c r="B48" t="s">
        <v>291</v>
      </c>
      <c r="D48" t="s">
        <v>290</v>
      </c>
      <c r="E48">
        <v>1993</v>
      </c>
      <c r="F48">
        <v>30</v>
      </c>
      <c r="G48">
        <v>20</v>
      </c>
      <c r="H48">
        <v>140</v>
      </c>
      <c r="I48" t="s">
        <v>292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344</v>
      </c>
      <c r="Z48" s="10" t="s">
        <v>312</v>
      </c>
    </row>
    <row r="49" spans="1:26" x14ac:dyDescent="0.3">
      <c r="A49" t="s">
        <v>293</v>
      </c>
      <c r="B49" t="s">
        <v>294</v>
      </c>
      <c r="D49" t="s">
        <v>293</v>
      </c>
      <c r="E49">
        <v>1993</v>
      </c>
      <c r="F49">
        <v>30</v>
      </c>
      <c r="G49">
        <v>20</v>
      </c>
      <c r="H49">
        <v>140</v>
      </c>
      <c r="I49" t="s">
        <v>292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344</v>
      </c>
      <c r="Z49" s="11"/>
    </row>
    <row r="50" spans="1:26" x14ac:dyDescent="0.3">
      <c r="A50" t="s">
        <v>295</v>
      </c>
      <c r="B50" t="s">
        <v>296</v>
      </c>
      <c r="D50" t="s">
        <v>295</v>
      </c>
      <c r="E50">
        <v>1993</v>
      </c>
      <c r="F50">
        <v>30</v>
      </c>
      <c r="G50">
        <v>20</v>
      </c>
      <c r="H50">
        <v>140</v>
      </c>
      <c r="I50" t="s">
        <v>292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344</v>
      </c>
      <c r="Z50" s="11"/>
    </row>
    <row r="51" spans="1:26" x14ac:dyDescent="0.3">
      <c r="A51" t="s">
        <v>297</v>
      </c>
      <c r="B51" t="s">
        <v>298</v>
      </c>
      <c r="D51" t="s">
        <v>297</v>
      </c>
      <c r="E51">
        <v>1993</v>
      </c>
      <c r="F51">
        <v>30</v>
      </c>
      <c r="G51">
        <v>20</v>
      </c>
      <c r="H51">
        <v>140</v>
      </c>
      <c r="I51" t="s">
        <v>292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344</v>
      </c>
      <c r="Z51" s="11"/>
    </row>
    <row r="52" spans="1:26" x14ac:dyDescent="0.3">
      <c r="A52" t="s">
        <v>299</v>
      </c>
      <c r="B52" t="s">
        <v>300</v>
      </c>
      <c r="D52" t="s">
        <v>299</v>
      </c>
      <c r="E52">
        <v>1993</v>
      </c>
      <c r="F52">
        <v>30</v>
      </c>
      <c r="G52">
        <v>20</v>
      </c>
      <c r="H52">
        <v>140</v>
      </c>
      <c r="I52" t="s">
        <v>292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344</v>
      </c>
      <c r="Z52" s="11"/>
    </row>
    <row r="53" spans="1:26" x14ac:dyDescent="0.3">
      <c r="A53" t="s">
        <v>301</v>
      </c>
      <c r="B53" t="s">
        <v>302</v>
      </c>
      <c r="D53" t="s">
        <v>301</v>
      </c>
      <c r="E53">
        <v>1993</v>
      </c>
      <c r="F53">
        <v>30</v>
      </c>
      <c r="G53">
        <v>20</v>
      </c>
      <c r="H53">
        <v>140</v>
      </c>
      <c r="I53" t="s">
        <v>303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344</v>
      </c>
      <c r="Z53" s="11"/>
    </row>
    <row r="54" spans="1:26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292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344</v>
      </c>
      <c r="Z54" s="11"/>
    </row>
    <row r="55" spans="1:26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292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344</v>
      </c>
      <c r="Z55" s="11"/>
    </row>
    <row r="56" spans="1:26" x14ac:dyDescent="0.3">
      <c r="A56" t="s">
        <v>308</v>
      </c>
      <c r="B56" t="s">
        <v>309</v>
      </c>
      <c r="D56" t="s">
        <v>308</v>
      </c>
      <c r="E56">
        <v>1993</v>
      </c>
      <c r="F56">
        <v>30</v>
      </c>
      <c r="G56">
        <v>20</v>
      </c>
      <c r="H56">
        <v>140</v>
      </c>
      <c r="I56" t="s">
        <v>292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344</v>
      </c>
      <c r="Z56" s="11"/>
    </row>
    <row r="57" spans="1:26" x14ac:dyDescent="0.3">
      <c r="A57" t="s">
        <v>310</v>
      </c>
      <c r="B57" t="s">
        <v>311</v>
      </c>
      <c r="D57" t="s">
        <v>310</v>
      </c>
      <c r="E57">
        <v>1993</v>
      </c>
      <c r="F57">
        <v>30</v>
      </c>
      <c r="G57">
        <v>20</v>
      </c>
      <c r="H57">
        <v>140</v>
      </c>
      <c r="I57" t="s">
        <v>303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344</v>
      </c>
      <c r="Z57" s="11"/>
    </row>
    <row r="58" spans="1:26" x14ac:dyDescent="0.3">
      <c r="A58" t="s">
        <v>339</v>
      </c>
      <c r="B58" t="s">
        <v>341</v>
      </c>
      <c r="E58">
        <v>2014</v>
      </c>
      <c r="F58">
        <v>30</v>
      </c>
      <c r="G58" t="s">
        <v>87</v>
      </c>
      <c r="H58">
        <v>140</v>
      </c>
      <c r="I58" t="s">
        <v>86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344</v>
      </c>
      <c r="Z58" t="s">
        <v>343</v>
      </c>
    </row>
    <row r="59" spans="1:26" x14ac:dyDescent="0.3">
      <c r="A59" t="s">
        <v>340</v>
      </c>
      <c r="B59" t="s">
        <v>342</v>
      </c>
      <c r="E59">
        <v>2014</v>
      </c>
      <c r="F59">
        <v>30</v>
      </c>
      <c r="G59" t="s">
        <v>87</v>
      </c>
      <c r="H59">
        <v>140</v>
      </c>
      <c r="I59" t="s">
        <v>86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344</v>
      </c>
      <c r="Z59" t="s">
        <v>343</v>
      </c>
    </row>
    <row r="60" spans="1:26" x14ac:dyDescent="0.3">
      <c r="A60" t="s">
        <v>362</v>
      </c>
      <c r="B60" t="s">
        <v>364</v>
      </c>
      <c r="E60">
        <v>1997</v>
      </c>
      <c r="F60">
        <v>30</v>
      </c>
      <c r="G60" t="s">
        <v>87</v>
      </c>
      <c r="H60">
        <v>160</v>
      </c>
      <c r="I60" t="s">
        <v>86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337</v>
      </c>
      <c r="Z60" t="s">
        <v>366</v>
      </c>
    </row>
    <row r="61" spans="1:26" x14ac:dyDescent="0.3">
      <c r="A61" t="s">
        <v>363</v>
      </c>
      <c r="B61" t="s">
        <v>365</v>
      </c>
      <c r="E61">
        <v>2007.5</v>
      </c>
      <c r="F61">
        <v>30</v>
      </c>
      <c r="G61" t="s">
        <v>87</v>
      </c>
      <c r="H61">
        <v>160</v>
      </c>
      <c r="I61" t="s">
        <v>86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337</v>
      </c>
      <c r="Z61" t="s">
        <v>366</v>
      </c>
    </row>
    <row r="62" spans="1:26" x14ac:dyDescent="0.3">
      <c r="A62" t="s">
        <v>367</v>
      </c>
      <c r="B62" t="s">
        <v>368</v>
      </c>
      <c r="E62">
        <v>1959</v>
      </c>
      <c r="F62">
        <v>30</v>
      </c>
      <c r="G62">
        <v>35</v>
      </c>
      <c r="H62">
        <v>120</v>
      </c>
      <c r="I62" t="s">
        <v>369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337</v>
      </c>
      <c r="Z62" t="s">
        <v>366</v>
      </c>
    </row>
    <row r="63" spans="1:26" x14ac:dyDescent="0.3">
      <c r="A63" t="s">
        <v>371</v>
      </c>
      <c r="B63" t="s">
        <v>370</v>
      </c>
      <c r="E63">
        <v>1985</v>
      </c>
      <c r="F63">
        <v>30</v>
      </c>
      <c r="G63">
        <v>35</v>
      </c>
      <c r="H63">
        <v>100</v>
      </c>
      <c r="I63" t="s">
        <v>86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337</v>
      </c>
      <c r="Z63" t="s">
        <v>366</v>
      </c>
    </row>
    <row r="64" spans="1:26" x14ac:dyDescent="0.3">
      <c r="A64" t="s">
        <v>372</v>
      </c>
      <c r="B64" t="s">
        <v>373</v>
      </c>
      <c r="E64">
        <v>1985</v>
      </c>
      <c r="F64">
        <v>30</v>
      </c>
      <c r="G64">
        <v>35</v>
      </c>
      <c r="H64">
        <v>100</v>
      </c>
      <c r="I64" t="s">
        <v>86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337</v>
      </c>
      <c r="Z64" t="s">
        <v>366</v>
      </c>
    </row>
    <row r="65" spans="1:26" x14ac:dyDescent="0.3">
      <c r="A65" t="s">
        <v>374</v>
      </c>
      <c r="B65" t="s">
        <v>375</v>
      </c>
      <c r="E65">
        <v>1985</v>
      </c>
      <c r="F65">
        <v>30</v>
      </c>
      <c r="G65">
        <v>35</v>
      </c>
      <c r="H65">
        <v>100</v>
      </c>
      <c r="I65" t="s">
        <v>86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337</v>
      </c>
      <c r="Z65" t="s">
        <v>366</v>
      </c>
    </row>
    <row r="66" spans="1:26" x14ac:dyDescent="0.3">
      <c r="A66" t="s">
        <v>376</v>
      </c>
      <c r="B66" t="s">
        <v>377</v>
      </c>
      <c r="E66">
        <v>1985</v>
      </c>
      <c r="F66">
        <v>30</v>
      </c>
      <c r="G66">
        <v>35</v>
      </c>
      <c r="H66">
        <v>100</v>
      </c>
      <c r="I66" t="s">
        <v>86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337</v>
      </c>
      <c r="Z66" t="s">
        <v>366</v>
      </c>
    </row>
    <row r="67" spans="1:26" x14ac:dyDescent="0.3">
      <c r="A67" t="s">
        <v>380</v>
      </c>
      <c r="B67" t="s">
        <v>381</v>
      </c>
      <c r="E67">
        <v>1985</v>
      </c>
      <c r="F67">
        <v>30</v>
      </c>
      <c r="G67">
        <v>35</v>
      </c>
      <c r="H67">
        <v>100</v>
      </c>
      <c r="I67" t="s">
        <v>86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337</v>
      </c>
      <c r="Z67" t="s">
        <v>366</v>
      </c>
    </row>
    <row r="68" spans="1:26" x14ac:dyDescent="0.3">
      <c r="A68" t="s">
        <v>383</v>
      </c>
      <c r="B68" t="s">
        <v>382</v>
      </c>
      <c r="E68">
        <v>1963</v>
      </c>
      <c r="F68">
        <v>30</v>
      </c>
      <c r="G68">
        <v>35</v>
      </c>
      <c r="H68">
        <v>120</v>
      </c>
      <c r="I68" t="s">
        <v>86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337</v>
      </c>
      <c r="Z68" t="s">
        <v>366</v>
      </c>
    </row>
    <row r="69" spans="1:26" x14ac:dyDescent="0.3">
      <c r="A69" t="s">
        <v>378</v>
      </c>
      <c r="B69" t="s">
        <v>379</v>
      </c>
      <c r="E69">
        <v>1985</v>
      </c>
      <c r="F69">
        <v>30</v>
      </c>
      <c r="G69">
        <v>35</v>
      </c>
      <c r="H69">
        <v>120</v>
      </c>
      <c r="I69" t="s">
        <v>86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337</v>
      </c>
      <c r="Z69" t="s">
        <v>337</v>
      </c>
    </row>
    <row r="70" spans="1:26" ht="12.65" customHeight="1" x14ac:dyDescent="0.3">
      <c r="A70" t="s">
        <v>423</v>
      </c>
      <c r="B70" t="s">
        <v>420</v>
      </c>
      <c r="E70">
        <v>2001</v>
      </c>
      <c r="F70">
        <v>30</v>
      </c>
      <c r="G70">
        <v>15</v>
      </c>
      <c r="H70">
        <v>140</v>
      </c>
      <c r="I70" t="s">
        <v>86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424</v>
      </c>
      <c r="B71" t="s">
        <v>420</v>
      </c>
      <c r="E71">
        <v>2001</v>
      </c>
      <c r="F71">
        <v>30</v>
      </c>
      <c r="G71">
        <v>15</v>
      </c>
      <c r="H71">
        <v>140</v>
      </c>
      <c r="I71" t="s">
        <v>86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419</v>
      </c>
      <c r="B72" t="s">
        <v>420</v>
      </c>
      <c r="E72">
        <v>2001</v>
      </c>
      <c r="F72">
        <v>30</v>
      </c>
      <c r="G72">
        <v>15</v>
      </c>
      <c r="H72">
        <v>140</v>
      </c>
      <c r="I72" t="s">
        <v>86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421</v>
      </c>
      <c r="B73" t="s">
        <v>420</v>
      </c>
      <c r="E73">
        <v>2001</v>
      </c>
      <c r="F73">
        <v>30</v>
      </c>
      <c r="G73">
        <v>15</v>
      </c>
      <c r="H73">
        <v>140</v>
      </c>
      <c r="I73" t="s">
        <v>86</v>
      </c>
      <c r="M73">
        <v>36</v>
      </c>
      <c r="N73">
        <v>16</v>
      </c>
      <c r="O73">
        <v>160</v>
      </c>
      <c r="P73">
        <v>49.2</v>
      </c>
      <c r="Q73">
        <f t="shared" ref="Q73:Q80" si="45">MEDIAN(0,255,ROUND(P73/20+SQRT(H73)/40+SQRT(M73)/2+(SQRT(O73)-SQRT(185)), 0))</f>
        <v>5</v>
      </c>
      <c r="R73">
        <f t="shared" ref="R73:R83" si="46">Q73*50000/16</f>
        <v>15625</v>
      </c>
      <c r="S73">
        <f t="shared" ref="S73:S80" si="47">MEDIAN(0,255,ROUND(SQRT(H73)/200+SQRT(M73)/2+(SQRT(O73)-SQRT(185)),0))</f>
        <v>2</v>
      </c>
      <c r="T73">
        <f t="shared" ref="T73:T83" si="48">S73*300/16*12</f>
        <v>450</v>
      </c>
    </row>
    <row r="74" spans="1:26" ht="12.65" customHeight="1" x14ac:dyDescent="0.3">
      <c r="A74" t="s">
        <v>422</v>
      </c>
      <c r="B74" t="s">
        <v>420</v>
      </c>
      <c r="E74">
        <v>2001</v>
      </c>
      <c r="F74">
        <v>30</v>
      </c>
      <c r="G74">
        <v>15</v>
      </c>
      <c r="H74">
        <v>140</v>
      </c>
      <c r="I74" t="s">
        <v>86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425</v>
      </c>
      <c r="B75" t="s">
        <v>426</v>
      </c>
      <c r="E75">
        <v>1964</v>
      </c>
      <c r="F75">
        <v>30</v>
      </c>
      <c r="G75">
        <v>20</v>
      </c>
      <c r="H75">
        <v>100</v>
      </c>
      <c r="I75" t="s">
        <v>86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470</v>
      </c>
      <c r="B76" t="s">
        <v>471</v>
      </c>
      <c r="E76">
        <v>1981</v>
      </c>
      <c r="F76">
        <v>30</v>
      </c>
      <c r="G76" t="s">
        <v>87</v>
      </c>
      <c r="H76">
        <v>120</v>
      </c>
      <c r="I76" t="s">
        <v>86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337</v>
      </c>
      <c r="Z76" t="s">
        <v>337</v>
      </c>
    </row>
    <row r="77" spans="1:26" x14ac:dyDescent="0.3">
      <c r="A77" t="s">
        <v>472</v>
      </c>
      <c r="B77" t="s">
        <v>74</v>
      </c>
      <c r="E77">
        <v>1981</v>
      </c>
      <c r="F77">
        <v>30</v>
      </c>
      <c r="G77" t="s">
        <v>87</v>
      </c>
      <c r="H77">
        <v>120</v>
      </c>
      <c r="I77" t="s">
        <v>86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473</v>
      </c>
      <c r="B78" t="s">
        <v>81</v>
      </c>
      <c r="E78">
        <v>1981</v>
      </c>
      <c r="F78">
        <v>30</v>
      </c>
      <c r="G78" t="s">
        <v>87</v>
      </c>
      <c r="H78">
        <v>120</v>
      </c>
      <c r="I78" t="s">
        <v>86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474</v>
      </c>
      <c r="B79" t="s">
        <v>82</v>
      </c>
      <c r="E79">
        <v>1981</v>
      </c>
      <c r="F79">
        <v>30</v>
      </c>
      <c r="G79" t="s">
        <v>87</v>
      </c>
      <c r="H79">
        <v>120</v>
      </c>
      <c r="I79" t="s">
        <v>86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475</v>
      </c>
      <c r="E80">
        <v>1981</v>
      </c>
      <c r="F80">
        <v>30</v>
      </c>
      <c r="G80" t="s">
        <v>87</v>
      </c>
      <c r="H80">
        <v>120</v>
      </c>
      <c r="I80" t="s">
        <v>86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476</v>
      </c>
      <c r="E81">
        <v>1981</v>
      </c>
      <c r="F81">
        <v>30</v>
      </c>
      <c r="G81" t="s">
        <v>87</v>
      </c>
      <c r="H81">
        <v>120</v>
      </c>
      <c r="I81" t="s">
        <v>109</v>
      </c>
      <c r="M81">
        <v>68</v>
      </c>
      <c r="N81">
        <v>12</v>
      </c>
      <c r="O81">
        <v>200</v>
      </c>
      <c r="P81">
        <v>42</v>
      </c>
      <c r="Q81">
        <f>MEDIAN(0,255,ROUND(P81/20+SQRT(H81)/40+SQRT(M81)/2+(SQRT(O81)-SQRT(185)), 0))</f>
        <v>7</v>
      </c>
      <c r="R81">
        <f t="shared" si="46"/>
        <v>21875</v>
      </c>
      <c r="S81">
        <f>MEDIAN(0,255,ROUND(SQRT(H81)/200+SQRT(M81)/2+(SQRT(O81)-SQRT(185)),0))</f>
        <v>5</v>
      </c>
      <c r="T81">
        <f t="shared" si="48"/>
        <v>1125</v>
      </c>
    </row>
    <row r="82" spans="1:20" x14ac:dyDescent="0.3">
      <c r="A82" t="s">
        <v>545</v>
      </c>
      <c r="E82">
        <v>2012</v>
      </c>
      <c r="F82">
        <v>30</v>
      </c>
      <c r="H82">
        <v>160</v>
      </c>
      <c r="I82" t="s">
        <v>546</v>
      </c>
      <c r="M82" t="s">
        <v>547</v>
      </c>
      <c r="N82" t="s">
        <v>549</v>
      </c>
      <c r="O82" t="s">
        <v>548</v>
      </c>
      <c r="P82">
        <v>46</v>
      </c>
      <c r="Q82">
        <v>8</v>
      </c>
      <c r="R82">
        <f t="shared" si="46"/>
        <v>25000</v>
      </c>
      <c r="S82">
        <v>6</v>
      </c>
      <c r="T82">
        <f t="shared" si="48"/>
        <v>1350</v>
      </c>
    </row>
    <row r="83" spans="1:20" x14ac:dyDescent="0.3">
      <c r="A83" t="s">
        <v>550</v>
      </c>
      <c r="E83">
        <v>1996</v>
      </c>
      <c r="F83">
        <v>30</v>
      </c>
      <c r="G83" t="s">
        <v>87</v>
      </c>
      <c r="H83">
        <v>120</v>
      </c>
      <c r="I83" t="s">
        <v>86</v>
      </c>
      <c r="M83">
        <v>42</v>
      </c>
      <c r="N83">
        <v>16</v>
      </c>
      <c r="O83">
        <v>400</v>
      </c>
      <c r="P83">
        <v>46</v>
      </c>
      <c r="Q83">
        <f t="shared" ref="Q83:Q84" si="53">MEDIAN(0,255,ROUND(P83/20+SQRT(H83)/40+SQRT(M83)/2+(SQRT(O83)-SQRT(185)), 0))</f>
        <v>12</v>
      </c>
      <c r="R83">
        <f t="shared" si="46"/>
        <v>37500</v>
      </c>
      <c r="S83">
        <f t="shared" ref="S83:S84" si="54">MEDIAN(0,255,ROUND(SQRT(H83)/200+SQRT(M83)/2+(SQRT(O83)-SQRT(185)),0))</f>
        <v>10</v>
      </c>
      <c r="T83">
        <f t="shared" si="48"/>
        <v>2250</v>
      </c>
    </row>
    <row r="84" spans="1:20" x14ac:dyDescent="0.3">
      <c r="Q84">
        <f t="shared" si="53"/>
        <v>0</v>
      </c>
      <c r="S84">
        <f t="shared" si="54"/>
        <v>0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2024-09-25T00:34:17Z</dcterms:modified>
</cp:coreProperties>
</file>