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GRF\China-Set\China-Set-Trains\docs\"/>
    </mc:Choice>
  </mc:AlternateContent>
  <xr:revisionPtr revIDLastSave="0" documentId="13_ncr:1_{9675C8E5-4570-4586-AA7E-37387B4A3357}" xr6:coauthVersionLast="47" xr6:coauthVersionMax="47" xr10:uidLastSave="{00000000-0000-0000-0000-000000000000}"/>
  <bookViews>
    <workbookView xWindow="12710" yWindow="0" windowWidth="12980" windowHeight="13770" activeTab="2" xr2:uid="{00000000-000D-0000-FFFF-FFFF00000000}"/>
  </bookViews>
  <sheets>
    <sheet name="Loco" sheetId="1" r:id="rId1"/>
    <sheet name="MU" sheetId="2" r:id="rId2"/>
    <sheet name="Coaches" sheetId="3" r:id="rId3"/>
    <sheet name="Wag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" i="1" l="1"/>
  <c r="V24" i="1"/>
  <c r="V25" i="1"/>
  <c r="V26" i="1"/>
  <c r="V27" i="1"/>
  <c r="R21" i="1"/>
  <c r="S21" i="1" s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 s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 s="1"/>
  <c r="T29" i="1"/>
  <c r="U29" i="1" s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 s="1"/>
  <c r="T33" i="1"/>
  <c r="U33" i="1" s="1"/>
  <c r="R34" i="1"/>
  <c r="S34" i="1"/>
  <c r="T34" i="1"/>
  <c r="U34" i="1" s="1"/>
  <c r="R35" i="1"/>
  <c r="S35" i="1"/>
  <c r="T35" i="1"/>
  <c r="U35" i="1"/>
  <c r="R36" i="1"/>
  <c r="S36" i="1"/>
  <c r="T36" i="1"/>
  <c r="U36" i="1"/>
  <c r="R37" i="1"/>
  <c r="S37" i="1" s="1"/>
  <c r="T37" i="1"/>
  <c r="U37" i="1" s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 s="1"/>
  <c r="T41" i="1"/>
  <c r="U41" i="1" s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 s="1"/>
  <c r="T45" i="1"/>
  <c r="U45" i="1" s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8" i="3"/>
  <c r="R48" i="3"/>
  <c r="S48" i="3"/>
  <c r="T48" i="3"/>
  <c r="Q49" i="3"/>
  <c r="R49" i="3"/>
  <c r="S49" i="3"/>
  <c r="T49" i="3"/>
  <c r="Q50" i="3"/>
  <c r="R50" i="3"/>
  <c r="S50" i="3"/>
  <c r="T50" i="3"/>
  <c r="Q51" i="3"/>
  <c r="R51" i="3" s="1"/>
  <c r="S51" i="3"/>
  <c r="T51" i="3" s="1"/>
  <c r="Q52" i="3"/>
  <c r="R52" i="3"/>
  <c r="S52" i="3"/>
  <c r="T52" i="3"/>
  <c r="Q53" i="3"/>
  <c r="R53" i="3"/>
  <c r="S53" i="3"/>
  <c r="T53" i="3"/>
  <c r="Q54" i="3"/>
  <c r="R54" i="3"/>
  <c r="S54" i="3"/>
  <c r="T54" i="3"/>
  <c r="Q55" i="3"/>
  <c r="R55" i="3"/>
  <c r="S55" i="3"/>
  <c r="T55" i="3"/>
  <c r="Q56" i="3"/>
  <c r="R56" i="3"/>
  <c r="S56" i="3"/>
  <c r="T56" i="3" s="1"/>
  <c r="Q57" i="3"/>
  <c r="R57" i="3"/>
  <c r="S57" i="3"/>
  <c r="T57" i="3"/>
  <c r="Q58" i="3"/>
  <c r="R58" i="3"/>
  <c r="S58" i="3"/>
  <c r="T58" i="3"/>
  <c r="Q59" i="3"/>
  <c r="R59" i="3"/>
  <c r="S59" i="3"/>
  <c r="T59" i="3"/>
  <c r="AC28" i="1"/>
  <c r="V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V111" i="2"/>
  <c r="V110" i="2"/>
  <c r="W110" i="2"/>
  <c r="X110" i="2" s="1"/>
  <c r="V109" i="2"/>
  <c r="Y109" i="2"/>
  <c r="Z109" i="2" s="1"/>
  <c r="V108" i="2"/>
  <c r="W108" i="2"/>
  <c r="X108" i="2" s="1"/>
  <c r="V107" i="2"/>
  <c r="V106" i="2"/>
  <c r="V105" i="2"/>
  <c r="V104" i="2"/>
  <c r="V103" i="2"/>
  <c r="V102" i="2"/>
  <c r="Y102" i="2"/>
  <c r="Z102" i="2" s="1"/>
  <c r="V101" i="2"/>
  <c r="W101" i="2"/>
  <c r="X101" i="2" s="1"/>
  <c r="Y101" i="2"/>
  <c r="Z101" i="2" s="1"/>
  <c r="K111" i="2"/>
  <c r="W111" i="2" s="1"/>
  <c r="X111" i="2" s="1"/>
  <c r="K110" i="2"/>
  <c r="Y110" i="2" s="1"/>
  <c r="Z110" i="2" s="1"/>
  <c r="K109" i="2"/>
  <c r="W109" i="2" s="1"/>
  <c r="X109" i="2" s="1"/>
  <c r="K108" i="2"/>
  <c r="Y108" i="2" s="1"/>
  <c r="Z108" i="2" s="1"/>
  <c r="K107" i="2"/>
  <c r="W107" i="2" s="1"/>
  <c r="X107" i="2" s="1"/>
  <c r="K106" i="2"/>
  <c r="W106" i="2" s="1"/>
  <c r="X106" i="2" s="1"/>
  <c r="K105" i="2"/>
  <c r="W105" i="2" s="1"/>
  <c r="X105" i="2" s="1"/>
  <c r="K104" i="2"/>
  <c r="W104" i="2" s="1"/>
  <c r="X104" i="2" s="1"/>
  <c r="K103" i="2"/>
  <c r="Y103" i="2" s="1"/>
  <c r="Z103" i="2" s="1"/>
  <c r="K102" i="2"/>
  <c r="W102" i="2" s="1"/>
  <c r="X102" i="2" s="1"/>
  <c r="K101" i="2"/>
  <c r="V100" i="2"/>
  <c r="Y100" i="2"/>
  <c r="Z100" i="2" s="1"/>
  <c r="V99" i="2"/>
  <c r="V98" i="2"/>
  <c r="W98" i="2"/>
  <c r="X98" i="2" s="1"/>
  <c r="Y98" i="2"/>
  <c r="Z98" i="2" s="1"/>
  <c r="V97" i="2"/>
  <c r="W97" i="2"/>
  <c r="X97" i="2" s="1"/>
  <c r="V96" i="2"/>
  <c r="V95" i="2"/>
  <c r="W95" i="2"/>
  <c r="X95" i="2" s="1"/>
  <c r="V94" i="2"/>
  <c r="V93" i="2"/>
  <c r="V92" i="2"/>
  <c r="W92" i="2"/>
  <c r="X92" i="2" s="1"/>
  <c r="V91" i="2"/>
  <c r="Y91" i="2"/>
  <c r="Z91" i="2" s="1"/>
  <c r="V90" i="2"/>
  <c r="W90" i="2"/>
  <c r="X90" i="2" s="1"/>
  <c r="Y90" i="2"/>
  <c r="Z90" i="2" s="1"/>
  <c r="K100" i="2"/>
  <c r="W100" i="2" s="1"/>
  <c r="X100" i="2" s="1"/>
  <c r="K99" i="2"/>
  <c r="W99" i="2" s="1"/>
  <c r="X99" i="2" s="1"/>
  <c r="K98" i="2"/>
  <c r="K97" i="2"/>
  <c r="Y97" i="2" s="1"/>
  <c r="Z97" i="2" s="1"/>
  <c r="K96" i="2"/>
  <c r="W96" i="2" s="1"/>
  <c r="X96" i="2" s="1"/>
  <c r="K95" i="2"/>
  <c r="Y95" i="2" s="1"/>
  <c r="Z95" i="2" s="1"/>
  <c r="K94" i="2"/>
  <c r="W94" i="2" s="1"/>
  <c r="X94" i="2" s="1"/>
  <c r="K93" i="2"/>
  <c r="W93" i="2" s="1"/>
  <c r="X93" i="2" s="1"/>
  <c r="K92" i="2"/>
  <c r="Y92" i="2" s="1"/>
  <c r="Z92" i="2" s="1"/>
  <c r="K91" i="2"/>
  <c r="W91" i="2" s="1"/>
  <c r="X91" i="2" s="1"/>
  <c r="K90" i="2"/>
  <c r="Y81" i="2"/>
  <c r="Z81" i="2" s="1"/>
  <c r="W82" i="2"/>
  <c r="X82" i="2" s="1"/>
  <c r="Y82" i="2"/>
  <c r="Z82" i="2"/>
  <c r="W83" i="2"/>
  <c r="X83" i="2" s="1"/>
  <c r="Y83" i="2"/>
  <c r="Z83" i="2" s="1"/>
  <c r="W84" i="2"/>
  <c r="X84" i="2"/>
  <c r="Y84" i="2"/>
  <c r="Z84" i="2" s="1"/>
  <c r="Y88" i="2"/>
  <c r="Z88" i="2" s="1"/>
  <c r="V81" i="2"/>
  <c r="V82" i="2"/>
  <c r="V83" i="2"/>
  <c r="V84" i="2"/>
  <c r="V85" i="2"/>
  <c r="V86" i="2"/>
  <c r="V87" i="2"/>
  <c r="V88" i="2"/>
  <c r="V89" i="2"/>
  <c r="V80" i="2"/>
  <c r="V79" i="2"/>
  <c r="K89" i="2"/>
  <c r="W89" i="2" s="1"/>
  <c r="X89" i="2" s="1"/>
  <c r="K88" i="2"/>
  <c r="W88" i="2" s="1"/>
  <c r="X88" i="2" s="1"/>
  <c r="K87" i="2"/>
  <c r="W87" i="2" s="1"/>
  <c r="X87" i="2" s="1"/>
  <c r="K86" i="2"/>
  <c r="W86" i="2" s="1"/>
  <c r="X86" i="2" s="1"/>
  <c r="K85" i="2"/>
  <c r="W85" i="2" s="1"/>
  <c r="X85" i="2" s="1"/>
  <c r="K84" i="2"/>
  <c r="K83" i="2"/>
  <c r="K82" i="2"/>
  <c r="K81" i="2"/>
  <c r="W81" i="2" s="1"/>
  <c r="X81" i="2" s="1"/>
  <c r="K80" i="2"/>
  <c r="W80" i="2" s="1"/>
  <c r="X80" i="2" s="1"/>
  <c r="K79" i="2"/>
  <c r="W79" i="2" s="1"/>
  <c r="X79" i="2" s="1"/>
  <c r="Q46" i="3"/>
  <c r="R46" i="3" s="1"/>
  <c r="S46" i="3"/>
  <c r="T46" i="3" s="1"/>
  <c r="Q45" i="3"/>
  <c r="R45" i="3"/>
  <c r="S45" i="3"/>
  <c r="T45" i="3" s="1"/>
  <c r="V78" i="2"/>
  <c r="W78" i="2"/>
  <c r="X78" i="2" s="1"/>
  <c r="Y78" i="2"/>
  <c r="Z78" i="2" s="1"/>
  <c r="V77" i="2"/>
  <c r="W77" i="2"/>
  <c r="X77" i="2" s="1"/>
  <c r="K78" i="2"/>
  <c r="K77" i="2"/>
  <c r="Y77" i="2" s="1"/>
  <c r="Z77" i="2" s="1"/>
  <c r="V76" i="2"/>
  <c r="V75" i="2"/>
  <c r="W75" i="2"/>
  <c r="X75" i="2" s="1"/>
  <c r="Y75" i="2"/>
  <c r="Z75" i="2" s="1"/>
  <c r="V74" i="2"/>
  <c r="W74" i="2"/>
  <c r="X74" i="2" s="1"/>
  <c r="Y74" i="2"/>
  <c r="Z74" i="2" s="1"/>
  <c r="V73" i="2"/>
  <c r="W73" i="2"/>
  <c r="X73" i="2" s="1"/>
  <c r="Y73" i="2"/>
  <c r="Z73" i="2" s="1"/>
  <c r="K76" i="2"/>
  <c r="W76" i="2" s="1"/>
  <c r="X76" i="2" s="1"/>
  <c r="K75" i="2"/>
  <c r="K74" i="2"/>
  <c r="K73" i="2"/>
  <c r="V72" i="2"/>
  <c r="W72" i="2"/>
  <c r="X72" i="2" s="1"/>
  <c r="V71" i="2"/>
  <c r="V70" i="2"/>
  <c r="W70" i="2"/>
  <c r="X70" i="2" s="1"/>
  <c r="Y70" i="2"/>
  <c r="Z70" i="2" s="1"/>
  <c r="V69" i="2"/>
  <c r="W69" i="2"/>
  <c r="X69" i="2" s="1"/>
  <c r="Y69" i="2"/>
  <c r="Z69" i="2" s="1"/>
  <c r="V68" i="2"/>
  <c r="V67" i="2"/>
  <c r="V66" i="2"/>
  <c r="V65" i="2"/>
  <c r="W65" i="2"/>
  <c r="X65" i="2" s="1"/>
  <c r="Y65" i="2"/>
  <c r="Z65" i="2" s="1"/>
  <c r="V64" i="2"/>
  <c r="Y64" i="2"/>
  <c r="Z64" i="2" s="1"/>
  <c r="V63" i="2"/>
  <c r="V62" i="2"/>
  <c r="K72" i="2"/>
  <c r="Y72" i="2" s="1"/>
  <c r="Z72" i="2" s="1"/>
  <c r="K71" i="2"/>
  <c r="W71" i="2" s="1"/>
  <c r="X71" i="2" s="1"/>
  <c r="K70" i="2"/>
  <c r="K69" i="2"/>
  <c r="K68" i="2"/>
  <c r="W68" i="2" s="1"/>
  <c r="X68" i="2" s="1"/>
  <c r="K67" i="2"/>
  <c r="W67" i="2" s="1"/>
  <c r="X67" i="2" s="1"/>
  <c r="K66" i="2"/>
  <c r="W66" i="2" s="1"/>
  <c r="X66" i="2" s="1"/>
  <c r="K65" i="2"/>
  <c r="K64" i="2"/>
  <c r="W64" i="2" s="1"/>
  <c r="X64" i="2" s="1"/>
  <c r="K63" i="2"/>
  <c r="W63" i="2" s="1"/>
  <c r="X63" i="2" s="1"/>
  <c r="K62" i="2"/>
  <c r="W62" i="2" s="1"/>
  <c r="X62" i="2" s="1"/>
  <c r="V61" i="2"/>
  <c r="V60" i="2"/>
  <c r="W60" i="2"/>
  <c r="X60" i="2" s="1"/>
  <c r="V59" i="2"/>
  <c r="V58" i="2"/>
  <c r="V57" i="2"/>
  <c r="W57" i="2"/>
  <c r="X57" i="2" s="1"/>
  <c r="Y61" i="2"/>
  <c r="Z61" i="2" s="1"/>
  <c r="Y60" i="2"/>
  <c r="Z60" i="2" s="1"/>
  <c r="Y59" i="2"/>
  <c r="Z59" i="2" s="1"/>
  <c r="Y58" i="2"/>
  <c r="Z58" i="2" s="1"/>
  <c r="V56" i="2"/>
  <c r="K61" i="2"/>
  <c r="W61" i="2" s="1"/>
  <c r="X61" i="2" s="1"/>
  <c r="K60" i="2"/>
  <c r="K59" i="2"/>
  <c r="W59" i="2" s="1"/>
  <c r="X59" i="2" s="1"/>
  <c r="K58" i="2"/>
  <c r="W58" i="2" s="1"/>
  <c r="X58" i="2" s="1"/>
  <c r="K57" i="2"/>
  <c r="Y57" i="2" s="1"/>
  <c r="Z57" i="2" s="1"/>
  <c r="K56" i="2"/>
  <c r="W56" i="2" s="1"/>
  <c r="X56" i="2" s="1"/>
  <c r="Y55" i="2"/>
  <c r="Z55" i="2" s="1"/>
  <c r="W53" i="2"/>
  <c r="X53" i="2" s="1"/>
  <c r="Y53" i="2"/>
  <c r="Z53" i="2" s="1"/>
  <c r="W49" i="2"/>
  <c r="X49" i="2" s="1"/>
  <c r="Y49" i="2"/>
  <c r="Z49" i="2" s="1"/>
  <c r="W48" i="2"/>
  <c r="X48" i="2" s="1"/>
  <c r="Y48" i="2"/>
  <c r="Z48" i="2" s="1"/>
  <c r="W47" i="2"/>
  <c r="X47" i="2" s="1"/>
  <c r="Y47" i="2"/>
  <c r="Z47" i="2" s="1"/>
  <c r="W46" i="2"/>
  <c r="X46" i="2" s="1"/>
  <c r="Y46" i="2"/>
  <c r="Z46" i="2" s="1"/>
  <c r="Y45" i="2"/>
  <c r="Z45" i="2" s="1"/>
  <c r="V46" i="2"/>
  <c r="V47" i="2"/>
  <c r="V48" i="2"/>
  <c r="V49" i="2"/>
  <c r="V50" i="2"/>
  <c r="V51" i="2"/>
  <c r="V52" i="2"/>
  <c r="V53" i="2"/>
  <c r="V54" i="2"/>
  <c r="V55" i="2"/>
  <c r="V45" i="2"/>
  <c r="K55" i="2"/>
  <c r="W55" i="2" s="1"/>
  <c r="X55" i="2" s="1"/>
  <c r="K54" i="2"/>
  <c r="W54" i="2" s="1"/>
  <c r="X54" i="2" s="1"/>
  <c r="K53" i="2"/>
  <c r="K52" i="2"/>
  <c r="W52" i="2" s="1"/>
  <c r="X52" i="2" s="1"/>
  <c r="K51" i="2"/>
  <c r="W51" i="2" s="1"/>
  <c r="X51" i="2" s="1"/>
  <c r="K50" i="2"/>
  <c r="W50" i="2" s="1"/>
  <c r="X50" i="2" s="1"/>
  <c r="K49" i="2"/>
  <c r="K48" i="2"/>
  <c r="K47" i="2"/>
  <c r="K46" i="2"/>
  <c r="K45" i="2"/>
  <c r="W45" i="2" s="1"/>
  <c r="X45" i="2" s="1"/>
  <c r="W34" i="2"/>
  <c r="X34" i="2" s="1"/>
  <c r="Y34" i="2"/>
  <c r="Z34" i="2" s="1"/>
  <c r="W37" i="2"/>
  <c r="X37" i="2" s="1"/>
  <c r="W38" i="2"/>
  <c r="X38" i="2" s="1"/>
  <c r="Y38" i="2"/>
  <c r="Z38" i="2" s="1"/>
  <c r="Y41" i="2"/>
  <c r="Z41" i="2" s="1"/>
  <c r="W42" i="2"/>
  <c r="X42" i="2" s="1"/>
  <c r="Y42" i="2"/>
  <c r="Z42" i="2" s="1"/>
  <c r="Y44" i="2"/>
  <c r="Z44" i="2" s="1"/>
  <c r="V34" i="2"/>
  <c r="V35" i="2"/>
  <c r="V36" i="2"/>
  <c r="V37" i="2"/>
  <c r="V38" i="2"/>
  <c r="V39" i="2"/>
  <c r="V40" i="2"/>
  <c r="V41" i="2"/>
  <c r="V42" i="2"/>
  <c r="V43" i="2"/>
  <c r="V44" i="2"/>
  <c r="K44" i="2"/>
  <c r="W44" i="2" s="1"/>
  <c r="X44" i="2" s="1"/>
  <c r="K43" i="2"/>
  <c r="W43" i="2" s="1"/>
  <c r="X43" i="2" s="1"/>
  <c r="K42" i="2"/>
  <c r="K41" i="2"/>
  <c r="W41" i="2" s="1"/>
  <c r="X41" i="2" s="1"/>
  <c r="K40" i="2"/>
  <c r="W40" i="2" s="1"/>
  <c r="X40" i="2" s="1"/>
  <c r="K39" i="2"/>
  <c r="Y39" i="2" s="1"/>
  <c r="Z39" i="2" s="1"/>
  <c r="K38" i="2"/>
  <c r="K37" i="2"/>
  <c r="Y37" i="2" s="1"/>
  <c r="Z37" i="2" s="1"/>
  <c r="K36" i="2"/>
  <c r="W36" i="2" s="1"/>
  <c r="X36" i="2" s="1"/>
  <c r="K35" i="2"/>
  <c r="W35" i="2" s="1"/>
  <c r="X35" i="2" s="1"/>
  <c r="K34" i="2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U10" i="4"/>
  <c r="U9" i="4"/>
  <c r="U8" i="4"/>
  <c r="O18" i="1"/>
  <c r="Q18" i="1" s="1"/>
  <c r="R18" i="1"/>
  <c r="S18" i="1" s="1"/>
  <c r="T18" i="1"/>
  <c r="U18" i="1" s="1"/>
  <c r="V18" i="1"/>
  <c r="O14" i="1"/>
  <c r="Q14" i="1" s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O10" i="1"/>
  <c r="Q10" i="1" s="1"/>
  <c r="O11" i="1"/>
  <c r="Q11" i="1" s="1"/>
  <c r="O12" i="1"/>
  <c r="Q12" i="1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V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V33" i="2"/>
  <c r="V32" i="2"/>
  <c r="V31" i="2"/>
  <c r="V30" i="2"/>
  <c r="V29" i="2"/>
  <c r="V23" i="2"/>
  <c r="V28" i="2"/>
  <c r="V27" i="2"/>
  <c r="V26" i="2"/>
  <c r="V25" i="2"/>
  <c r="V24" i="2"/>
  <c r="AC20" i="1"/>
  <c r="V20" i="1"/>
  <c r="R20" i="1"/>
  <c r="S20" i="1" s="1"/>
  <c r="O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V2" i="2"/>
  <c r="AC9" i="1"/>
  <c r="V9" i="1"/>
  <c r="O9" i="1"/>
  <c r="Q9" i="1" s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13" i="1"/>
  <c r="Q13" i="1" s="1"/>
  <c r="O15" i="1"/>
  <c r="Q15" i="1" s="1"/>
  <c r="O16" i="1"/>
  <c r="Q16" i="1" s="1"/>
  <c r="O17" i="1"/>
  <c r="Q17" i="1" s="1"/>
  <c r="O19" i="1"/>
  <c r="Q19" i="1" s="1"/>
  <c r="O29" i="1"/>
  <c r="O30" i="1"/>
  <c r="O31" i="1"/>
  <c r="O32" i="1"/>
  <c r="O33" i="1"/>
  <c r="O34" i="1"/>
  <c r="O35" i="1"/>
  <c r="O36" i="1"/>
  <c r="O37" i="1"/>
  <c r="O2" i="1"/>
  <c r="Q2" i="1" s="1"/>
  <c r="AC2" i="1"/>
  <c r="W39" i="2" l="1"/>
  <c r="X39" i="2" s="1"/>
  <c r="W103" i="2"/>
  <c r="X103" i="2" s="1"/>
  <c r="Y54" i="2"/>
  <c r="Z54" i="2" s="1"/>
  <c r="Y93" i="2"/>
  <c r="Z93" i="2" s="1"/>
  <c r="Y104" i="2"/>
  <c r="Z104" i="2" s="1"/>
  <c r="Y89" i="2"/>
  <c r="Z89" i="2" s="1"/>
  <c r="Y36" i="2"/>
  <c r="Z36" i="2" s="1"/>
  <c r="Y79" i="2"/>
  <c r="Z79" i="2" s="1"/>
  <c r="Y94" i="2"/>
  <c r="Z94" i="2" s="1"/>
  <c r="Y99" i="2"/>
  <c r="Z99" i="2" s="1"/>
  <c r="Y105" i="2"/>
  <c r="Z105" i="2" s="1"/>
  <c r="Y43" i="2"/>
  <c r="Z43" i="2" s="1"/>
  <c r="Y35" i="2"/>
  <c r="Z35" i="2" s="1"/>
  <c r="Y66" i="2"/>
  <c r="Z66" i="2" s="1"/>
  <c r="Y71" i="2"/>
  <c r="Z71" i="2" s="1"/>
  <c r="Y80" i="2"/>
  <c r="Z80" i="2" s="1"/>
  <c r="Y87" i="2"/>
  <c r="Z87" i="2" s="1"/>
  <c r="Y106" i="2"/>
  <c r="Z106" i="2" s="1"/>
  <c r="Y67" i="2"/>
  <c r="Z67" i="2" s="1"/>
  <c r="Y76" i="2"/>
  <c r="Z76" i="2" s="1"/>
  <c r="Y51" i="2"/>
  <c r="Z51" i="2" s="1"/>
  <c r="Y62" i="2"/>
  <c r="Z62" i="2" s="1"/>
  <c r="Y86" i="2"/>
  <c r="Z86" i="2" s="1"/>
  <c r="Y56" i="2"/>
  <c r="Z56" i="2" s="1"/>
  <c r="Y96" i="2"/>
  <c r="Z96" i="2" s="1"/>
  <c r="Y107" i="2"/>
  <c r="Z107" i="2" s="1"/>
  <c r="Y40" i="2"/>
  <c r="Z40" i="2" s="1"/>
  <c r="Y85" i="2"/>
  <c r="Z85" i="2" s="1"/>
  <c r="Y111" i="2"/>
  <c r="Z111" i="2" s="1"/>
  <c r="Y52" i="2"/>
  <c r="Z52" i="2" s="1"/>
  <c r="Y63" i="2"/>
  <c r="Z63" i="2" s="1"/>
  <c r="Y68" i="2"/>
  <c r="Z68" i="2" s="1"/>
  <c r="Y50" i="2"/>
  <c r="Z50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<sst xmlns="http://schemas.openxmlformats.org/spreadsheetml/2006/main" count="774" uniqueCount="351">
  <si>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</si>
  <si>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</si>
  <si>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</si>
  <si>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</si>
  <si>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</si>
  <si>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</si>
  <si>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</si>
  <si>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</si>
  <si>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</si>
  <si>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</si>
  <si>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</si>
  <si>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</si>
  <si>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</si>
  <si>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</si>
  <si>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</si>
  <si>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</si>
  <si>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</si>
  <si>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</si>
  <si>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</si>
  <si>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</si>
  <si>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</si>
  <si>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</si>
  <si>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</si>
  <si>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</si>
  <si>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</si>
  <si>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</si>
  <si>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</si>
  <si>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</si>
  <si>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</si>
  <si>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</si>
  <si>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</si>
  <si>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</si>
  <si>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</si>
  <si>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</si>
  <si>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</si>
  <si>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</si>
  <si>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</si>
  <si>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</si>
  <si>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</si>
  <si>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</si>
  <si>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</si>
  <si>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</si>
  <si>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</si>
  <si>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</si>
  <si>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</si>
  <si>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</si>
  <si>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</si>
  <si>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</si>
  <si>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</si>
  <si>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</si>
  <si>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</si>
  <si>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</si>
  <si>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</si>
  <si>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</si>
  <si>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</si>
  <si>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</si>
  <si>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</si>
  <si>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</si>
  <si>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</si>
  <si>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</si>
  <si>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</si>
  <si>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</si>
  <si>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</si>
  <si>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</si>
  <si>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</si>
  <si>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</si>
  <si>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</si>
  <si>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</si>
  <si>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</si>
  <si>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</si>
  <si>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</si>
  <si>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</si>
  <si>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</si>
  <si>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</si>
  <si>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</si>
  <si>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</si>
  <si>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</si>
  <si>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</si>
  <si>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</si>
  <si>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</si>
  <si>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</si>
  <si>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</si>
  <si>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</si>
  <si>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</si>
  <si>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</si>
  <si>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</si>
  <si>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</si>
  <si>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</si>
  <si>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</si>
  <si>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</si>
  <si>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</si>
  <si>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</si>
  <si>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</si>
  <si>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</si>
  <si>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</si>
  <si>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</si>
  <si>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</si>
  <si>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</si>
  <si>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</si>
  <si>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</si>
  <si>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</si>
  <si>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</si>
  <si>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</si>
  <si>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</si>
  <si>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</si>
  <si>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</si>
  <si>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</si>
  <si>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</si>
  <si>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</si>
  <si>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</si>
  <si>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</si>
  <si>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</si>
  <si>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</si>
  <si>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</si>
  <si>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</si>
  <si>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</si>
  <si>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</si>
  <si>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</si>
  <si>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</si>
  <si>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</si>
  <si>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</si>
  <si>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</si>
  <si>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</si>
  <si>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</si>
  <si>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</si>
  <si>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</si>
  <si>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</si>
  <si>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</si>
  <si>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</si>
  <si>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</si>
  <si>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</si>
  <si>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</si>
  <si>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</si>
  <si>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</si>
  <si>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</si>
  <si>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</si>
  <si>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</si>
  <si>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</si>
  <si>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</si>
  <si>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</si>
  <si>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</si>
  <si>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</si>
  <si>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</si>
  <si>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</si>
  <si>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</si>
  <si>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</si>
  <si>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</si>
  <si>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</si>
  <si>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</si>
  <si>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</si>
  <si>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</si>
  <si>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</si>
  <si>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</si>
  <si>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</si>
  <si>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</si>
  <si>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</si>
  <si>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</si>
  <si>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</si>
  <si>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</si>
  <si>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</si>
  <si>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</si>
  <si>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</si>
  <si>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</si>
  <si>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</si>
  <si>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</si>
  <si>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</si>
  <si>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</si>
  <si>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</si>
  <si>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</si>
  <si>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</si>
  <si>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</si>
  <si>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</si>
  <si>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</si>
  <si>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</si>
  <si>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</si>
  <si>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</si>
  <si>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</si>
  <si>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</si>
  <si>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</si>
  <si>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</si>
  <si>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</si>
  <si>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</si>
  <si>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</si>
  <si>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</si>
  <si>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</si>
  <si>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</si>
  <si>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</si>
  <si>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</si>
  <si>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</si>
  <si>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</si>
  <si>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</si>
  <si>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</si>
  <si>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</si>
  <si>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</si>
  <si>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</si>
  <si>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</si>
  <si>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</si>
  <si>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</si>
  <si>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</si>
  <si>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</si>
  <si>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</si>
  <si>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</si>
  <si>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</si>
  <si>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</si>
  <si>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</si>
  <si>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</si>
  <si>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</si>
  <si>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</si>
  <si>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</si>
  <si>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</si>
  <si>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</si>
  <si>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</si>
  <si>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</si>
  <si>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</si>
  <si>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</si>
  <si>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</si>
  <si>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</si>
  <si>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</si>
  <si>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</si>
  <si>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</si>
  <si>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</si>
  <si>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</si>
  <si>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</si>
  <si>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</si>
  <si>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</si>
  <si>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</si>
  <si>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</si>
  <si>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</si>
  <si>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</si>
  <si>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</si>
  <si>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</si>
  <si>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</si>
  <si>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</si>
  <si>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</si>
  <si>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</si>
  <si>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</si>
  <si>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</si>
  <si>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</si>
  <si>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</si>
  <si>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</si>
  <si>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</si>
  <si>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</si>
  <si>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</si>
  <si>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</si>
  <si>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</si>
  <si>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</si>
  <si>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</si>
  <si>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CRH2A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</si>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</sst>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5"/>
  <sheetViews>
    <sheetView topLeftCell="X1" workbookViewId="0">
      <pane ySplit="1" topLeftCell="A26" activePane="bottomLeft" state="frozen"/>
      <selection pane="bottomLeft" activeCell="AE28" sqref="AE28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32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37" si="1">M3-N3</f>
        <v>0</v>
      </c>
      <c r="Q3">
        <f t="shared" ref="Q3:Q45" si="2">O3*P3*9.8</f>
        <v>0</v>
      </c>
      <c r="R3">
        <f t="shared" ref="R3:R37" si="3">MEDIAN(255, ROUND((M3/10+SQRT(K3)/20+SQRT(L3)+P3+20-J3), 0), 0)</f>
        <v>20</v>
      </c>
      <c r="S3">
        <f t="shared" ref="S3:S37" si="4">R3*50000/16</f>
        <v>62500</v>
      </c>
      <c r="T3" t="e">
        <f t="shared" si="0"/>
        <v>#DIV/0!</v>
      </c>
      <c r="U3" t="e">
        <f t="shared" ref="U3:U37" si="5">IF(E3="Steam", T3*350/16*12, IF(E3="Diesel", T3*325/16*12,  T3*300/16*12))</f>
        <v>#DIV/0!</v>
      </c>
      <c r="V3">
        <f t="shared" ref="V3:V37" si="6">W3+X3+Y3</f>
        <v>0</v>
      </c>
      <c r="AC3" s="2" t="e">
        <f t="shared" ref="AC3:AC37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3">
      <c r="A10" t="s">
        <v>200</v>
      </c>
      <c r="B10" t="s">
        <v>199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O10">
        <f t="shared" si="1"/>
        <v>138</v>
      </c>
      <c r="P10">
        <v>0.224</v>
      </c>
      <c r="Q10">
        <f t="shared" ref="Q10:Q12" si="10">O10*P10*9.8</f>
        <v>302.93760000000003</v>
      </c>
      <c r="R10">
        <f t="shared" ref="R10:R12" si="11">MEDIAN(255, ROUND((M10/10+SQRT(K10)/20+SQRT(L10)+P10+20-J10), 0), 0)</f>
        <v>84</v>
      </c>
      <c r="S10">
        <f t="shared" ref="S10:S12" si="12">R10*50000/16</f>
        <v>262500</v>
      </c>
      <c r="T10">
        <f t="shared" ref="T10:T12" si="13">MEDIAN(0, 255, ROUND(SQRT(K10)/100+SQRT(L10)+P10+40/J10-2,0))</f>
        <v>64</v>
      </c>
      <c r="U10">
        <f t="shared" ref="U10:U12" si="14">IF(E10="Steam", T10*350/16*12, IF(E10="Diesel", T10*325/16*12,  T10*300/16*12))</f>
        <v>15600</v>
      </c>
      <c r="V10">
        <f t="shared" ref="V10:V12" si="15">W10+X10+Y10</f>
        <v>0</v>
      </c>
    </row>
    <row r="11" spans="1:31" x14ac:dyDescent="0.3">
      <c r="A11" t="s">
        <v>201</v>
      </c>
      <c r="B11" t="s">
        <v>203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O11">
        <f t="shared" si="1"/>
        <v>138</v>
      </c>
      <c r="P11">
        <v>0.224</v>
      </c>
      <c r="Q11">
        <f t="shared" si="10"/>
        <v>302.93760000000003</v>
      </c>
      <c r="R11">
        <f t="shared" si="11"/>
        <v>84</v>
      </c>
      <c r="S11">
        <f t="shared" si="12"/>
        <v>262500</v>
      </c>
      <c r="T11">
        <f t="shared" si="13"/>
        <v>64</v>
      </c>
      <c r="U11">
        <f t="shared" si="14"/>
        <v>15600</v>
      </c>
      <c r="V11">
        <f t="shared" si="15"/>
        <v>0</v>
      </c>
    </row>
    <row r="12" spans="1:31" x14ac:dyDescent="0.3">
      <c r="A12" t="s">
        <v>202</v>
      </c>
      <c r="B12" t="s">
        <v>204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O12">
        <f t="shared" si="1"/>
        <v>138</v>
      </c>
      <c r="P12">
        <v>0.35499999999999998</v>
      </c>
      <c r="Q12">
        <f t="shared" si="10"/>
        <v>480.10199999999998</v>
      </c>
      <c r="R12">
        <f t="shared" si="11"/>
        <v>84</v>
      </c>
      <c r="S12">
        <f t="shared" si="12"/>
        <v>262500</v>
      </c>
      <c r="T12">
        <f t="shared" si="13"/>
        <v>65</v>
      </c>
      <c r="U12">
        <f t="shared" si="14"/>
        <v>15843.75</v>
      </c>
      <c r="V12">
        <f t="shared" si="15"/>
        <v>0</v>
      </c>
    </row>
    <row r="13" spans="1:31" x14ac:dyDescent="0.3">
      <c r="A13" t="s">
        <v>234</v>
      </c>
      <c r="B13" t="s">
        <v>233</v>
      </c>
      <c r="D13" t="s">
        <v>234</v>
      </c>
      <c r="E13" t="s">
        <v>51</v>
      </c>
      <c r="F13">
        <v>1976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34</v>
      </c>
      <c r="B14" t="s">
        <v>67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O14">
        <f t="shared" ref="O14" si="16">M14-N14</f>
        <v>138</v>
      </c>
      <c r="P14">
        <v>0.32200000000000001</v>
      </c>
      <c r="Q14">
        <f t="shared" ref="Q14" si="17">O14*P14*9.8</f>
        <v>435.47280000000001</v>
      </c>
      <c r="R14">
        <f t="shared" ref="R14" si="18">MEDIAN(255, ROUND((M14/10+SQRT(K14)/20+SQRT(L14)+P14+20-J14), 0), 0)</f>
        <v>56</v>
      </c>
      <c r="S14">
        <f t="shared" ref="S14" si="19">R14*50000/16</f>
        <v>175000</v>
      </c>
      <c r="T14">
        <f t="shared" ref="T14" si="20">MEDIAN(0, 255, ROUND(SQRT(K14)/100+SQRT(L14)+P14+40/J14-2,0))</f>
        <v>39</v>
      </c>
      <c r="U14">
        <f t="shared" ref="U14" si="21">IF(E14="Steam", T14*350/16*12, IF(E14="Diesel", T14*325/16*12,  T14*300/16*12))</f>
        <v>9506.25</v>
      </c>
      <c r="V14">
        <f t="shared" ref="V14" si="22">W14+X14+Y14</f>
        <v>0</v>
      </c>
    </row>
    <row r="15" spans="1:31" x14ac:dyDescent="0.3">
      <c r="A15" t="s">
        <v>35</v>
      </c>
      <c r="B15" t="s">
        <v>68</v>
      </c>
      <c r="D15" t="s">
        <v>35</v>
      </c>
      <c r="E15" t="s">
        <v>51</v>
      </c>
      <c r="F15">
        <v>1974</v>
      </c>
      <c r="O15">
        <f t="shared" si="1"/>
        <v>0</v>
      </c>
      <c r="Q15">
        <f t="shared" si="2"/>
        <v>0</v>
      </c>
      <c r="R15">
        <f t="shared" si="3"/>
        <v>20</v>
      </c>
      <c r="S15">
        <f t="shared" si="4"/>
        <v>62500</v>
      </c>
      <c r="T15" t="e">
        <f t="shared" si="0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3">
      <c r="A16" t="s">
        <v>36</v>
      </c>
      <c r="B16" t="s">
        <v>69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O16">
        <f t="shared" si="1"/>
        <v>138</v>
      </c>
      <c r="P16">
        <v>0.18099999999999999</v>
      </c>
      <c r="Q16">
        <f t="shared" si="2"/>
        <v>244.78440000000001</v>
      </c>
      <c r="R16">
        <f t="shared" si="3"/>
        <v>89</v>
      </c>
      <c r="S16">
        <f t="shared" si="4"/>
        <v>278125</v>
      </c>
      <c r="T16">
        <f t="shared" si="0"/>
        <v>67</v>
      </c>
      <c r="U16">
        <f t="shared" si="5"/>
        <v>16331.25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37</v>
      </c>
      <c r="B17" t="s">
        <v>70</v>
      </c>
      <c r="D17" t="s">
        <v>37</v>
      </c>
      <c r="E17" t="s">
        <v>51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235</v>
      </c>
      <c r="B18" t="s">
        <v>236</v>
      </c>
      <c r="D18" t="s">
        <v>235</v>
      </c>
      <c r="E18" t="s">
        <v>51</v>
      </c>
      <c r="F18">
        <v>2006</v>
      </c>
      <c r="G18">
        <v>30</v>
      </c>
      <c r="H18" t="s">
        <v>91</v>
      </c>
      <c r="J18">
        <v>8</v>
      </c>
      <c r="K18">
        <v>120</v>
      </c>
      <c r="L18">
        <v>3480</v>
      </c>
      <c r="M18">
        <v>138</v>
      </c>
      <c r="O18">
        <f t="shared" ref="O18" si="23">M18-N18</f>
        <v>138</v>
      </c>
      <c r="P18">
        <v>0.39500000000000002</v>
      </c>
      <c r="Q18">
        <f t="shared" ref="Q18" si="24">O18*P18*9.8</f>
        <v>534.19800000000009</v>
      </c>
      <c r="R18">
        <f t="shared" ref="R18" si="25">MEDIAN(255, ROUND((M18/10+SQRT(K18)/20+SQRT(L18)+P18+20-J18), 0), 0)</f>
        <v>86</v>
      </c>
      <c r="S18">
        <f t="shared" ref="S18" si="26">R18*50000/16</f>
        <v>268750</v>
      </c>
      <c r="T18">
        <f t="shared" ref="T18" si="27">MEDIAN(0, 255, ROUND(SQRT(K18)/100+SQRT(L18)+P18+40/J18-2,0))</f>
        <v>62</v>
      </c>
      <c r="U18">
        <f t="shared" ref="U18" si="28">IF(E18="Steam", T18*350/16*12, IF(E18="Diesel", T18*325/16*12,  T18*300/16*12))</f>
        <v>15112.5</v>
      </c>
      <c r="V18">
        <f t="shared" ref="V18" si="29">W18+X18+Y18</f>
        <v>0</v>
      </c>
    </row>
    <row r="19" spans="1:31" x14ac:dyDescent="0.3">
      <c r="A19" t="s">
        <v>38</v>
      </c>
      <c r="B19" t="s">
        <v>71</v>
      </c>
      <c r="D19" t="s">
        <v>38</v>
      </c>
      <c r="E19" t="s">
        <v>51</v>
      </c>
      <c r="F19">
        <v>2005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3">
      <c r="A20" t="s">
        <v>152</v>
      </c>
      <c r="B20" t="s">
        <v>153</v>
      </c>
      <c r="D20" t="s">
        <v>152</v>
      </c>
      <c r="E20" t="s">
        <v>51</v>
      </c>
      <c r="F20">
        <v>2003</v>
      </c>
      <c r="G20">
        <v>30</v>
      </c>
      <c r="H20" t="s">
        <v>91</v>
      </c>
      <c r="J20">
        <v>6</v>
      </c>
      <c r="K20">
        <v>170</v>
      </c>
      <c r="L20">
        <v>4133</v>
      </c>
      <c r="M20">
        <v>138</v>
      </c>
      <c r="O20">
        <f t="shared" si="1"/>
        <v>138</v>
      </c>
      <c r="P20">
        <v>0.14299999999999999</v>
      </c>
      <c r="Q20">
        <f t="shared" si="2"/>
        <v>193.39320000000001</v>
      </c>
      <c r="R20">
        <f t="shared" si="3"/>
        <v>93</v>
      </c>
      <c r="S20">
        <f t="shared" si="4"/>
        <v>290625</v>
      </c>
      <c r="T20">
        <f t="shared" si="0"/>
        <v>69</v>
      </c>
      <c r="U20">
        <f t="shared" ref="U20" si="30">IF(E20="Steam", T20*350/16*12, IF(E20="Diesel", T20*325/16*12,  T20*300/16*12))</f>
        <v>16818.75</v>
      </c>
      <c r="V20">
        <f t="shared" ref="V20" si="31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7"/>
        <v>0.83333333333333337</v>
      </c>
      <c r="AD20" s="2" t="s">
        <v>92</v>
      </c>
      <c r="AE20" t="s">
        <v>93</v>
      </c>
    </row>
    <row r="21" spans="1:31" x14ac:dyDescent="0.3">
      <c r="A21" t="s">
        <v>319</v>
      </c>
      <c r="B21" t="s">
        <v>320</v>
      </c>
      <c r="D21" t="s">
        <v>321</v>
      </c>
      <c r="E21" t="s">
        <v>322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O21">
        <v>138</v>
      </c>
      <c r="P21">
        <v>0.24199999999999999</v>
      </c>
      <c r="Q21">
        <f t="shared" si="2"/>
        <v>327.28080000000006</v>
      </c>
      <c r="R21">
        <f t="shared" ref="R21:R45" si="32">MEDIAN(255, ROUND((M21/10+SQRT(K21)/20+SQRT(L21)+P21+20-J21), 0), 0)</f>
        <v>72</v>
      </c>
      <c r="S21">
        <f t="shared" ref="S21:S45" si="33">R21*50000/16</f>
        <v>225000</v>
      </c>
      <c r="T21">
        <f t="shared" ref="T21:T45" si="34">MEDIAN(0, 255, ROUND(SQRT(K21)/100+SQRT(L21)+P21+40/J21-2,0))</f>
        <v>52</v>
      </c>
      <c r="U21">
        <f t="shared" ref="U21:U45" si="35">IF(E21="Steam", T21*350/16*12, IF(E21="Diesel", T21*325/16*12,  T21*300/16*12))</f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262</v>
      </c>
      <c r="AE21" t="s">
        <v>323</v>
      </c>
    </row>
    <row r="22" spans="1:31" x14ac:dyDescent="0.3">
      <c r="A22" t="s">
        <v>324</v>
      </c>
      <c r="B22" t="s">
        <v>325</v>
      </c>
      <c r="D22" t="s">
        <v>326</v>
      </c>
      <c r="E22" t="s">
        <v>322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O22">
        <v>138</v>
      </c>
      <c r="P22">
        <v>0.30499999999999999</v>
      </c>
      <c r="Q22">
        <f t="shared" si="2"/>
        <v>412.48199999999997</v>
      </c>
      <c r="R22">
        <f t="shared" si="32"/>
        <v>72</v>
      </c>
      <c r="S22">
        <f t="shared" si="33"/>
        <v>225000</v>
      </c>
      <c r="T22">
        <f t="shared" si="34"/>
        <v>52</v>
      </c>
      <c r="U22">
        <f t="shared" si="35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262</v>
      </c>
      <c r="AE22" t="s">
        <v>323</v>
      </c>
    </row>
    <row r="23" spans="1:31" x14ac:dyDescent="0.3">
      <c r="A23" t="s">
        <v>327</v>
      </c>
      <c r="B23" t="s">
        <v>328</v>
      </c>
      <c r="D23" t="s">
        <v>329</v>
      </c>
      <c r="E23" t="s">
        <v>322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O23">
        <v>138</v>
      </c>
      <c r="P23">
        <v>0.32700000000000001</v>
      </c>
      <c r="Q23">
        <f t="shared" si="2"/>
        <v>442.23480000000006</v>
      </c>
      <c r="R23">
        <f t="shared" si="32"/>
        <v>61</v>
      </c>
      <c r="S23">
        <f t="shared" si="33"/>
        <v>190625</v>
      </c>
      <c r="T23">
        <f t="shared" si="34"/>
        <v>47</v>
      </c>
      <c r="U23">
        <f t="shared" si="35"/>
        <v>11456.25</v>
      </c>
      <c r="V23">
        <f t="shared" ref="V23:V27" si="36">W23+X23+Y23</f>
        <v>9</v>
      </c>
      <c r="W23">
        <v>2</v>
      </c>
      <c r="X23">
        <v>5</v>
      </c>
      <c r="Y23">
        <v>2</v>
      </c>
      <c r="AD23" s="2" t="s">
        <v>262</v>
      </c>
      <c r="AE23" t="s">
        <v>330</v>
      </c>
    </row>
    <row r="24" spans="1:31" x14ac:dyDescent="0.3">
      <c r="A24" t="s">
        <v>331</v>
      </c>
      <c r="B24" t="s">
        <v>332</v>
      </c>
      <c r="D24" t="s">
        <v>331</v>
      </c>
      <c r="E24" t="s">
        <v>322</v>
      </c>
      <c r="F24">
        <v>2003</v>
      </c>
      <c r="G24">
        <v>40</v>
      </c>
      <c r="H24" t="s">
        <v>261</v>
      </c>
      <c r="J24">
        <v>16</v>
      </c>
      <c r="K24">
        <v>100</v>
      </c>
      <c r="L24">
        <v>2039</v>
      </c>
      <c r="M24">
        <v>138</v>
      </c>
      <c r="O24">
        <v>138</v>
      </c>
      <c r="P24">
        <v>0.32200000000000001</v>
      </c>
      <c r="Q24">
        <f t="shared" si="2"/>
        <v>435.47280000000001</v>
      </c>
      <c r="R24">
        <f t="shared" si="32"/>
        <v>64</v>
      </c>
      <c r="S24">
        <f t="shared" si="33"/>
        <v>200000</v>
      </c>
      <c r="T24">
        <f t="shared" si="34"/>
        <v>46</v>
      </c>
      <c r="U24">
        <f t="shared" si="35"/>
        <v>11212.5</v>
      </c>
      <c r="V24">
        <f t="shared" si="36"/>
        <v>0</v>
      </c>
      <c r="AD24" s="2" t="s">
        <v>262</v>
      </c>
      <c r="AE24" t="s">
        <v>330</v>
      </c>
    </row>
    <row r="25" spans="1:31" x14ac:dyDescent="0.3">
      <c r="A25" t="s">
        <v>333</v>
      </c>
      <c r="B25" t="s">
        <v>334</v>
      </c>
      <c r="D25" t="s">
        <v>333</v>
      </c>
      <c r="E25" t="s">
        <v>322</v>
      </c>
      <c r="F25">
        <v>2006</v>
      </c>
      <c r="G25">
        <v>40</v>
      </c>
      <c r="H25" t="s">
        <v>261</v>
      </c>
      <c r="J25">
        <v>16</v>
      </c>
      <c r="K25">
        <v>100</v>
      </c>
      <c r="L25">
        <v>2175</v>
      </c>
      <c r="M25">
        <v>140</v>
      </c>
      <c r="O25">
        <v>140</v>
      </c>
      <c r="P25">
        <v>0.32100000000000001</v>
      </c>
      <c r="Q25">
        <f t="shared" si="2"/>
        <v>440.41200000000003</v>
      </c>
      <c r="R25">
        <f t="shared" si="32"/>
        <v>65</v>
      </c>
      <c r="S25">
        <f t="shared" si="33"/>
        <v>203125</v>
      </c>
      <c r="T25">
        <f t="shared" si="34"/>
        <v>48</v>
      </c>
      <c r="U25">
        <f t="shared" si="35"/>
        <v>11700</v>
      </c>
      <c r="V25">
        <f t="shared" si="36"/>
        <v>0</v>
      </c>
      <c r="AD25" s="2" t="s">
        <v>262</v>
      </c>
      <c r="AE25" t="s">
        <v>330</v>
      </c>
    </row>
    <row r="26" spans="1:31" x14ac:dyDescent="0.3">
      <c r="A26" t="s">
        <v>335</v>
      </c>
      <c r="B26" t="s">
        <v>336</v>
      </c>
      <c r="D26" t="s">
        <v>335</v>
      </c>
      <c r="E26" t="s">
        <v>322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O26">
        <v>92</v>
      </c>
      <c r="P26">
        <v>0.32900000000000001</v>
      </c>
      <c r="Q26">
        <f t="shared" si="2"/>
        <v>296.62640000000005</v>
      </c>
      <c r="R26">
        <f t="shared" si="32"/>
        <v>39</v>
      </c>
      <c r="S26">
        <f t="shared" si="33"/>
        <v>121875</v>
      </c>
      <c r="T26">
        <f t="shared" si="34"/>
        <v>33</v>
      </c>
      <c r="U26">
        <f t="shared" si="35"/>
        <v>8043.75</v>
      </c>
      <c r="V26">
        <f t="shared" si="36"/>
        <v>0</v>
      </c>
      <c r="AD26" s="2" t="s">
        <v>262</v>
      </c>
      <c r="AE26" t="s">
        <v>337</v>
      </c>
    </row>
    <row r="27" spans="1:31" x14ac:dyDescent="0.3">
      <c r="A27" t="s">
        <v>338</v>
      </c>
      <c r="B27" t="s">
        <v>339</v>
      </c>
      <c r="D27" t="s">
        <v>338</v>
      </c>
      <c r="E27" t="s">
        <v>322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O27">
        <v>92</v>
      </c>
      <c r="P27">
        <v>0.32900000000000001</v>
      </c>
      <c r="Q27">
        <f t="shared" si="2"/>
        <v>296.62640000000005</v>
      </c>
      <c r="R27">
        <f t="shared" si="32"/>
        <v>39</v>
      </c>
      <c r="S27">
        <f t="shared" si="33"/>
        <v>121875</v>
      </c>
      <c r="T27">
        <f t="shared" si="34"/>
        <v>33</v>
      </c>
      <c r="U27">
        <f t="shared" si="35"/>
        <v>8043.75</v>
      </c>
      <c r="V27">
        <f t="shared" si="36"/>
        <v>0</v>
      </c>
      <c r="AD27" s="2" t="s">
        <v>262</v>
      </c>
      <c r="AE27" t="s">
        <v>337</v>
      </c>
    </row>
    <row r="28" spans="1:31" x14ac:dyDescent="0.3">
      <c r="A28" t="s">
        <v>340</v>
      </c>
      <c r="B28" t="s">
        <v>341</v>
      </c>
      <c r="D28" t="s">
        <v>340</v>
      </c>
      <c r="E28" t="s">
        <v>322</v>
      </c>
      <c r="F28">
        <v>2012</v>
      </c>
      <c r="G28">
        <v>40</v>
      </c>
      <c r="H28" t="s">
        <v>342</v>
      </c>
      <c r="J28">
        <v>14</v>
      </c>
      <c r="K28">
        <v>100</v>
      </c>
      <c r="L28">
        <v>4800</v>
      </c>
      <c r="M28">
        <v>150</v>
      </c>
      <c r="O28">
        <v>150</v>
      </c>
      <c r="P28">
        <v>0.38100000000000001</v>
      </c>
      <c r="Q28">
        <f t="shared" si="2"/>
        <v>560.07000000000005</v>
      </c>
      <c r="R28">
        <f t="shared" si="32"/>
        <v>91</v>
      </c>
      <c r="S28">
        <f t="shared" si="33"/>
        <v>284375</v>
      </c>
      <c r="T28">
        <f t="shared" si="34"/>
        <v>71</v>
      </c>
      <c r="U28">
        <f t="shared" si="35"/>
        <v>17306.25</v>
      </c>
      <c r="V28">
        <f t="shared" ref="V28" si="37">W28+X28+Y28</f>
        <v>11</v>
      </c>
      <c r="W28">
        <v>2</v>
      </c>
      <c r="X28">
        <v>7</v>
      </c>
      <c r="Y28">
        <v>2</v>
      </c>
      <c r="AC28" s="2" t="e">
        <f t="shared" ref="AC28" si="38">AVERAGE(Z28:AB28)</f>
        <v>#DIV/0!</v>
      </c>
      <c r="AD28" s="2" t="s">
        <v>343</v>
      </c>
      <c r="AE28" t="s">
        <v>344</v>
      </c>
    </row>
    <row r="29" spans="1:31" x14ac:dyDescent="0.3">
      <c r="A29" t="s">
        <v>31</v>
      </c>
      <c r="B29" t="s">
        <v>72</v>
      </c>
      <c r="D29" t="s">
        <v>31</v>
      </c>
      <c r="E29" t="s">
        <v>52</v>
      </c>
      <c r="F29">
        <v>1958</v>
      </c>
      <c r="O29">
        <f t="shared" si="1"/>
        <v>0</v>
      </c>
      <c r="Q29">
        <f t="shared" si="2"/>
        <v>0</v>
      </c>
      <c r="R29">
        <f t="shared" si="32"/>
        <v>20</v>
      </c>
      <c r="S29">
        <f t="shared" si="33"/>
        <v>62500</v>
      </c>
      <c r="T29" t="e">
        <f t="shared" si="34"/>
        <v>#DIV/0!</v>
      </c>
      <c r="U29" t="e">
        <f t="shared" si="35"/>
        <v>#DIV/0!</v>
      </c>
      <c r="V29">
        <f t="shared" si="6"/>
        <v>0</v>
      </c>
      <c r="AC29" s="2" t="e">
        <f t="shared" si="7"/>
        <v>#DIV/0!</v>
      </c>
    </row>
    <row r="30" spans="1:31" x14ac:dyDescent="0.3">
      <c r="A30" t="s">
        <v>32</v>
      </c>
      <c r="B30" t="s">
        <v>73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O30">
        <f t="shared" si="1"/>
        <v>138</v>
      </c>
      <c r="P30">
        <v>0.34699999999999998</v>
      </c>
      <c r="Q30">
        <f t="shared" si="2"/>
        <v>469.28280000000001</v>
      </c>
      <c r="R30">
        <f t="shared" si="32"/>
        <v>102</v>
      </c>
      <c r="S30">
        <f t="shared" si="33"/>
        <v>318750</v>
      </c>
      <c r="T30">
        <f t="shared" si="34"/>
        <v>79</v>
      </c>
      <c r="U30">
        <f t="shared" si="35"/>
        <v>17775</v>
      </c>
      <c r="V30">
        <f t="shared" si="6"/>
        <v>0</v>
      </c>
      <c r="AC30" s="2" t="e">
        <f t="shared" si="7"/>
        <v>#DIV/0!</v>
      </c>
    </row>
    <row r="31" spans="1:31" x14ac:dyDescent="0.3">
      <c r="A31" t="s">
        <v>33</v>
      </c>
      <c r="B31" t="s">
        <v>74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O31">
        <f t="shared" si="1"/>
        <v>184</v>
      </c>
      <c r="P31">
        <v>0.34799999999999998</v>
      </c>
      <c r="Q31">
        <f t="shared" si="2"/>
        <v>627.5136</v>
      </c>
      <c r="R31">
        <f t="shared" si="32"/>
        <v>113</v>
      </c>
      <c r="S31">
        <f t="shared" si="33"/>
        <v>353125</v>
      </c>
      <c r="T31">
        <f t="shared" si="34"/>
        <v>94</v>
      </c>
      <c r="U31">
        <f t="shared" si="35"/>
        <v>21150</v>
      </c>
      <c r="V31">
        <f t="shared" si="6"/>
        <v>0</v>
      </c>
      <c r="AC31" s="2" t="e">
        <f t="shared" si="7"/>
        <v>#DIV/0!</v>
      </c>
    </row>
    <row r="32" spans="1:31" x14ac:dyDescent="0.3">
      <c r="A32" t="s">
        <v>39</v>
      </c>
      <c r="B32" t="s">
        <v>75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O32">
        <f t="shared" si="1"/>
        <v>88</v>
      </c>
      <c r="P32">
        <v>0.24299999999999999</v>
      </c>
      <c r="Q32">
        <f t="shared" si="2"/>
        <v>209.56320000000002</v>
      </c>
      <c r="R32">
        <f t="shared" si="32"/>
        <v>90</v>
      </c>
      <c r="S32">
        <f t="shared" si="33"/>
        <v>281250</v>
      </c>
      <c r="T32">
        <f t="shared" si="34"/>
        <v>72</v>
      </c>
      <c r="U32">
        <f t="shared" si="35"/>
        <v>16200</v>
      </c>
      <c r="V32">
        <f t="shared" si="6"/>
        <v>0</v>
      </c>
      <c r="AC32" s="2" t="e">
        <f t="shared" si="7"/>
        <v>#DIV/0!</v>
      </c>
    </row>
    <row r="33" spans="1:32" x14ac:dyDescent="0.3">
      <c r="A33" t="s">
        <v>40</v>
      </c>
      <c r="B33" t="s">
        <v>76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91</v>
      </c>
      <c r="J33">
        <v>6</v>
      </c>
      <c r="K33">
        <v>120</v>
      </c>
      <c r="L33">
        <v>9655</v>
      </c>
      <c r="M33">
        <v>138</v>
      </c>
      <c r="O33">
        <f t="shared" si="1"/>
        <v>138</v>
      </c>
      <c r="P33">
        <v>0.38450000000000001</v>
      </c>
      <c r="Q33">
        <f t="shared" si="2"/>
        <v>519.99779999999998</v>
      </c>
      <c r="R33">
        <f t="shared" si="32"/>
        <v>127</v>
      </c>
      <c r="S33">
        <f t="shared" si="33"/>
        <v>396875</v>
      </c>
      <c r="T33">
        <f t="shared" si="34"/>
        <v>103</v>
      </c>
      <c r="U33">
        <f t="shared" si="35"/>
        <v>23175</v>
      </c>
      <c r="V33">
        <f t="shared" si="6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7"/>
        <v>1</v>
      </c>
      <c r="AD33" s="2" t="s">
        <v>92</v>
      </c>
      <c r="AE33" t="s">
        <v>93</v>
      </c>
    </row>
    <row r="34" spans="1:32" x14ac:dyDescent="0.3">
      <c r="A34" t="s">
        <v>41</v>
      </c>
      <c r="B34" t="s">
        <v>77</v>
      </c>
      <c r="D34" t="s">
        <v>41</v>
      </c>
      <c r="E34" t="s">
        <v>52</v>
      </c>
      <c r="F34">
        <v>2012</v>
      </c>
      <c r="O34">
        <f t="shared" si="1"/>
        <v>0</v>
      </c>
      <c r="Q34">
        <f t="shared" si="2"/>
        <v>0</v>
      </c>
      <c r="R34">
        <f t="shared" si="32"/>
        <v>20</v>
      </c>
      <c r="S34">
        <f t="shared" si="33"/>
        <v>62500</v>
      </c>
      <c r="T34" t="e">
        <f t="shared" si="34"/>
        <v>#DIV/0!</v>
      </c>
      <c r="U34" t="e">
        <f t="shared" si="35"/>
        <v>#DIV/0!</v>
      </c>
      <c r="V34">
        <f t="shared" si="6"/>
        <v>0</v>
      </c>
      <c r="AC34" s="2" t="e">
        <f t="shared" si="7"/>
        <v>#DIV/0!</v>
      </c>
    </row>
    <row r="35" spans="1:32" x14ac:dyDescent="0.3">
      <c r="A35" t="s">
        <v>139</v>
      </c>
      <c r="B35" t="s">
        <v>140</v>
      </c>
      <c r="C35">
        <v>6145</v>
      </c>
      <c r="D35" t="s">
        <v>139</v>
      </c>
      <c r="E35" t="s">
        <v>52</v>
      </c>
      <c r="F35">
        <v>2012</v>
      </c>
      <c r="G35">
        <v>30</v>
      </c>
      <c r="H35" t="s">
        <v>91</v>
      </c>
      <c r="J35">
        <v>6</v>
      </c>
      <c r="K35">
        <v>170</v>
      </c>
      <c r="L35">
        <v>9655</v>
      </c>
      <c r="M35">
        <v>126</v>
      </c>
      <c r="O35">
        <f t="shared" si="1"/>
        <v>126</v>
      </c>
      <c r="P35">
        <v>0.34</v>
      </c>
      <c r="Q35">
        <f t="shared" si="2"/>
        <v>419.83200000000005</v>
      </c>
      <c r="R35">
        <f t="shared" si="32"/>
        <v>126</v>
      </c>
      <c r="S35">
        <f t="shared" si="33"/>
        <v>393750</v>
      </c>
      <c r="T35">
        <f t="shared" si="34"/>
        <v>103</v>
      </c>
      <c r="U35">
        <f t="shared" si="35"/>
        <v>23175</v>
      </c>
      <c r="V35">
        <f t="shared" si="6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7"/>
        <v>1</v>
      </c>
      <c r="AD35" s="2" t="s">
        <v>92</v>
      </c>
      <c r="AE35" t="s">
        <v>93</v>
      </c>
    </row>
    <row r="36" spans="1:32" x14ac:dyDescent="0.3">
      <c r="A36" t="s">
        <v>194</v>
      </c>
      <c r="E36" t="s">
        <v>52</v>
      </c>
      <c r="F36">
        <v>2009</v>
      </c>
      <c r="G36">
        <v>30</v>
      </c>
      <c r="H36" t="s">
        <v>91</v>
      </c>
      <c r="J36">
        <v>6</v>
      </c>
      <c r="K36">
        <v>120</v>
      </c>
      <c r="L36">
        <v>13052</v>
      </c>
      <c r="M36">
        <v>150</v>
      </c>
      <c r="O36">
        <f t="shared" si="1"/>
        <v>150</v>
      </c>
      <c r="P36">
        <v>0.38750000000000001</v>
      </c>
      <c r="Q36">
        <f t="shared" si="2"/>
        <v>569.625</v>
      </c>
      <c r="R36">
        <f t="shared" si="32"/>
        <v>144</v>
      </c>
      <c r="S36">
        <f t="shared" si="33"/>
        <v>450000</v>
      </c>
      <c r="T36">
        <f t="shared" si="34"/>
        <v>119</v>
      </c>
      <c r="U36">
        <f t="shared" si="35"/>
        <v>26775</v>
      </c>
      <c r="V36">
        <f t="shared" si="6"/>
        <v>0</v>
      </c>
      <c r="AC36" s="2" t="e">
        <f t="shared" si="7"/>
        <v>#DIV/0!</v>
      </c>
    </row>
    <row r="37" spans="1:32" x14ac:dyDescent="0.3">
      <c r="A37" t="s">
        <v>197</v>
      </c>
      <c r="B37" t="s">
        <v>198</v>
      </c>
      <c r="E37" t="s">
        <v>52</v>
      </c>
      <c r="F37">
        <v>2006</v>
      </c>
      <c r="G37">
        <v>30</v>
      </c>
      <c r="H37" t="s">
        <v>91</v>
      </c>
      <c r="J37">
        <v>8</v>
      </c>
      <c r="K37">
        <v>120</v>
      </c>
      <c r="L37">
        <v>13052</v>
      </c>
      <c r="M37">
        <v>184</v>
      </c>
      <c r="O37">
        <f t="shared" si="1"/>
        <v>184</v>
      </c>
      <c r="P37">
        <v>0.42099999999999999</v>
      </c>
      <c r="Q37">
        <f t="shared" si="2"/>
        <v>759.1472</v>
      </c>
      <c r="R37">
        <f t="shared" si="32"/>
        <v>146</v>
      </c>
      <c r="S37">
        <f t="shared" si="33"/>
        <v>456250</v>
      </c>
      <c r="T37">
        <f t="shared" si="34"/>
        <v>118</v>
      </c>
      <c r="U37">
        <f t="shared" si="35"/>
        <v>26550</v>
      </c>
      <c r="V37">
        <f t="shared" si="6"/>
        <v>0</v>
      </c>
      <c r="AC37" s="2" t="e">
        <f t="shared" si="7"/>
        <v>#DIV/0!</v>
      </c>
    </row>
    <row r="38" spans="1:32" x14ac:dyDescent="0.3">
      <c r="A38" t="s">
        <v>258</v>
      </c>
      <c r="B38" t="s">
        <v>259</v>
      </c>
      <c r="D38" t="s">
        <v>258</v>
      </c>
      <c r="E38" t="s">
        <v>260</v>
      </c>
      <c r="F38">
        <v>1993</v>
      </c>
      <c r="G38">
        <v>30</v>
      </c>
      <c r="H38" t="s">
        <v>261</v>
      </c>
      <c r="J38">
        <v>8</v>
      </c>
      <c r="K38">
        <v>100</v>
      </c>
      <c r="L38">
        <v>8702</v>
      </c>
      <c r="M38">
        <v>184</v>
      </c>
      <c r="O38">
        <v>184</v>
      </c>
      <c r="P38">
        <v>0.34799999999999998</v>
      </c>
      <c r="Q38">
        <f t="shared" si="2"/>
        <v>627.5136</v>
      </c>
      <c r="R38">
        <f t="shared" si="32"/>
        <v>125</v>
      </c>
      <c r="S38">
        <f t="shared" si="33"/>
        <v>390625</v>
      </c>
      <c r="T38">
        <f t="shared" si="34"/>
        <v>97</v>
      </c>
      <c r="U38">
        <f t="shared" si="35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262</v>
      </c>
      <c r="AE38" t="s">
        <v>262</v>
      </c>
    </row>
    <row r="39" spans="1:32" x14ac:dyDescent="0.3">
      <c r="A39" t="s">
        <v>263</v>
      </c>
      <c r="B39" t="s">
        <v>264</v>
      </c>
      <c r="D39" t="s">
        <v>263</v>
      </c>
      <c r="E39" t="s">
        <v>260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O39">
        <v>86</v>
      </c>
      <c r="P39">
        <v>0.27900000000000003</v>
      </c>
      <c r="Q39">
        <f t="shared" si="2"/>
        <v>235.14120000000005</v>
      </c>
      <c r="R39">
        <f t="shared" si="32"/>
        <v>79</v>
      </c>
      <c r="S39">
        <f t="shared" si="33"/>
        <v>246875</v>
      </c>
      <c r="T39">
        <f t="shared" si="34"/>
        <v>67</v>
      </c>
      <c r="U39">
        <f t="shared" si="35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262</v>
      </c>
      <c r="AE39" t="s">
        <v>262</v>
      </c>
    </row>
    <row r="40" spans="1:32" x14ac:dyDescent="0.3">
      <c r="A40" t="s">
        <v>265</v>
      </c>
      <c r="B40" t="s">
        <v>266</v>
      </c>
      <c r="D40" t="s">
        <v>265</v>
      </c>
      <c r="E40" t="s">
        <v>260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O40">
        <v>138</v>
      </c>
      <c r="P40">
        <v>0.35899999999999999</v>
      </c>
      <c r="Q40">
        <f t="shared" si="2"/>
        <v>485.51160000000004</v>
      </c>
      <c r="R40">
        <f t="shared" si="32"/>
        <v>105</v>
      </c>
      <c r="S40">
        <f t="shared" si="33"/>
        <v>328125</v>
      </c>
      <c r="T40">
        <f t="shared" si="34"/>
        <v>83</v>
      </c>
      <c r="U40">
        <f t="shared" si="35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262</v>
      </c>
      <c r="AE40" t="s">
        <v>262</v>
      </c>
    </row>
    <row r="41" spans="1:32" x14ac:dyDescent="0.3">
      <c r="A41" t="s">
        <v>267</v>
      </c>
      <c r="B41" t="s">
        <v>268</v>
      </c>
      <c r="D41" t="s">
        <v>267</v>
      </c>
      <c r="E41" t="s">
        <v>260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O41">
        <v>138</v>
      </c>
      <c r="P41">
        <v>0.35899999999999999</v>
      </c>
      <c r="Q41">
        <f t="shared" si="2"/>
        <v>485.51160000000004</v>
      </c>
      <c r="R41">
        <f t="shared" si="32"/>
        <v>107</v>
      </c>
      <c r="S41">
        <f t="shared" si="33"/>
        <v>334375</v>
      </c>
      <c r="T41">
        <f t="shared" si="34"/>
        <v>84</v>
      </c>
      <c r="U41">
        <f t="shared" si="35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262</v>
      </c>
      <c r="AE41" t="s">
        <v>262</v>
      </c>
    </row>
    <row r="42" spans="1:32" x14ac:dyDescent="0.3">
      <c r="A42" t="s">
        <v>269</v>
      </c>
      <c r="B42" t="s">
        <v>270</v>
      </c>
      <c r="D42" t="s">
        <v>269</v>
      </c>
      <c r="E42" t="s">
        <v>260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O42">
        <v>138</v>
      </c>
      <c r="P42">
        <v>0.35899999999999999</v>
      </c>
      <c r="Q42">
        <f t="shared" si="2"/>
        <v>485.51160000000004</v>
      </c>
      <c r="R42">
        <f t="shared" si="32"/>
        <v>99</v>
      </c>
      <c r="S42">
        <f t="shared" si="33"/>
        <v>309375</v>
      </c>
      <c r="T42">
        <f t="shared" si="34"/>
        <v>82</v>
      </c>
      <c r="U42">
        <f t="shared" si="35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262</v>
      </c>
      <c r="AE42" t="s">
        <v>271</v>
      </c>
    </row>
    <row r="43" spans="1:32" x14ac:dyDescent="0.3">
      <c r="A43" t="s">
        <v>272</v>
      </c>
      <c r="B43" t="s">
        <v>273</v>
      </c>
      <c r="D43" t="s">
        <v>272</v>
      </c>
      <c r="E43" t="s">
        <v>260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O43">
        <v>150</v>
      </c>
      <c r="P43">
        <v>0.33</v>
      </c>
      <c r="Q43">
        <f t="shared" si="2"/>
        <v>485.1</v>
      </c>
      <c r="R43">
        <f t="shared" si="32"/>
        <v>101</v>
      </c>
      <c r="S43">
        <f t="shared" si="33"/>
        <v>315625</v>
      </c>
      <c r="T43">
        <f t="shared" si="34"/>
        <v>82</v>
      </c>
      <c r="U43">
        <f t="shared" si="35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262</v>
      </c>
      <c r="AE43" t="s">
        <v>271</v>
      </c>
    </row>
    <row r="44" spans="1:32" x14ac:dyDescent="0.3">
      <c r="A44" t="s">
        <v>274</v>
      </c>
      <c r="B44" t="s">
        <v>275</v>
      </c>
      <c r="D44" t="s">
        <v>274</v>
      </c>
      <c r="E44" t="s">
        <v>260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O44">
        <v>132</v>
      </c>
      <c r="P44">
        <v>0.24099999999999999</v>
      </c>
      <c r="Q44">
        <f t="shared" si="2"/>
        <v>311.75760000000002</v>
      </c>
      <c r="R44">
        <f t="shared" si="32"/>
        <v>105</v>
      </c>
      <c r="S44">
        <f t="shared" si="33"/>
        <v>328125</v>
      </c>
      <c r="T44">
        <f t="shared" si="34"/>
        <v>83</v>
      </c>
      <c r="U44">
        <f t="shared" si="35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262</v>
      </c>
      <c r="AE44" t="s">
        <v>271</v>
      </c>
      <c r="AF44" t="s">
        <v>276</v>
      </c>
    </row>
    <row r="45" spans="1:32" x14ac:dyDescent="0.3">
      <c r="A45" t="s">
        <v>277</v>
      </c>
      <c r="B45" t="s">
        <v>278</v>
      </c>
      <c r="D45" t="s">
        <v>277</v>
      </c>
      <c r="E45" t="s">
        <v>260</v>
      </c>
      <c r="F45">
        <v>2001</v>
      </c>
      <c r="G45">
        <v>30</v>
      </c>
      <c r="H45" t="s">
        <v>261</v>
      </c>
      <c r="J45">
        <v>6</v>
      </c>
      <c r="K45">
        <v>160</v>
      </c>
      <c r="L45">
        <v>6526</v>
      </c>
      <c r="M45">
        <v>126</v>
      </c>
      <c r="O45">
        <v>126</v>
      </c>
      <c r="P45">
        <v>0.19800000000000001</v>
      </c>
      <c r="Q45">
        <f t="shared" si="2"/>
        <v>244.49040000000002</v>
      </c>
      <c r="R45">
        <f t="shared" si="32"/>
        <v>108</v>
      </c>
      <c r="S45">
        <f t="shared" si="33"/>
        <v>337500</v>
      </c>
      <c r="T45">
        <f t="shared" si="34"/>
        <v>86</v>
      </c>
      <c r="U45">
        <f t="shared" si="35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262</v>
      </c>
      <c r="AE45" t="s">
        <v>271</v>
      </c>
      <c r="AF45" t="s">
        <v>276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111"/>
  <sheetViews>
    <sheetView workbookViewId="0">
      <pane ySplit="1" topLeftCell="A89" activePane="bottomLeft" state="frozen"/>
      <selection pane="bottomLeft" activeCell="U81" sqref="U81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245</v>
      </c>
      <c r="L1" t="s">
        <v>246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56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133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90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 x14ac:dyDescent="0.3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 x14ac:dyDescent="0.3">
      <c r="B4" t="s">
        <v>130</v>
      </c>
      <c r="I4">
        <v>20</v>
      </c>
      <c r="J4">
        <v>160</v>
      </c>
      <c r="K4">
        <f t="shared" si="0"/>
        <v>0</v>
      </c>
      <c r="L4">
        <v>0</v>
      </c>
      <c r="M4" t="s">
        <v>90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 x14ac:dyDescent="0.3">
      <c r="B5" t="s">
        <v>131</v>
      </c>
      <c r="I5">
        <v>20</v>
      </c>
      <c r="J5">
        <v>160</v>
      </c>
      <c r="K5">
        <f t="shared" si="0"/>
        <v>0</v>
      </c>
      <c r="L5">
        <v>0</v>
      </c>
      <c r="M5" t="s">
        <v>90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 x14ac:dyDescent="0.3">
      <c r="B6" t="s">
        <v>132</v>
      </c>
      <c r="I6">
        <v>20</v>
      </c>
      <c r="J6">
        <v>160</v>
      </c>
      <c r="K6">
        <f t="shared" si="0"/>
        <v>0</v>
      </c>
      <c r="L6">
        <v>0</v>
      </c>
      <c r="M6" t="s">
        <v>90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 x14ac:dyDescent="0.3">
      <c r="B7" t="s">
        <v>134</v>
      </c>
      <c r="I7">
        <v>20</v>
      </c>
      <c r="J7">
        <v>160</v>
      </c>
      <c r="K7">
        <f t="shared" si="0"/>
        <v>0</v>
      </c>
      <c r="L7">
        <v>0</v>
      </c>
      <c r="M7" t="s">
        <v>90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 x14ac:dyDescent="0.3">
      <c r="B8" t="s">
        <v>138</v>
      </c>
      <c r="I8">
        <v>20</v>
      </c>
      <c r="J8">
        <v>160</v>
      </c>
      <c r="K8">
        <f t="shared" si="0"/>
        <v>0</v>
      </c>
      <c r="L8">
        <v>0</v>
      </c>
      <c r="M8" t="s">
        <v>90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 x14ac:dyDescent="0.3">
      <c r="B9" t="s">
        <v>135</v>
      </c>
      <c r="I9">
        <v>20</v>
      </c>
      <c r="J9">
        <v>160</v>
      </c>
      <c r="K9">
        <f t="shared" si="0"/>
        <v>0</v>
      </c>
      <c r="L9">
        <v>0</v>
      </c>
      <c r="M9" t="s">
        <v>90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 x14ac:dyDescent="0.3">
      <c r="B10" t="s">
        <v>136</v>
      </c>
      <c r="I10">
        <v>20</v>
      </c>
      <c r="J10">
        <v>160</v>
      </c>
      <c r="K10">
        <f t="shared" si="0"/>
        <v>0</v>
      </c>
      <c r="L10">
        <v>0</v>
      </c>
      <c r="M10" t="s">
        <v>90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 x14ac:dyDescent="0.3">
      <c r="B11" t="s">
        <v>137</v>
      </c>
      <c r="I11">
        <v>20</v>
      </c>
      <c r="J11">
        <v>160</v>
      </c>
      <c r="K11">
        <f t="shared" si="0"/>
        <v>0</v>
      </c>
      <c r="L11">
        <v>0</v>
      </c>
      <c r="M11" t="s">
        <v>90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 x14ac:dyDescent="0.3">
      <c r="A12" t="s">
        <v>150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90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 x14ac:dyDescent="0.3">
      <c r="B13" t="s">
        <v>130</v>
      </c>
      <c r="I13">
        <v>16</v>
      </c>
      <c r="J13">
        <v>250</v>
      </c>
      <c r="K13">
        <f t="shared" ref="K13:K111" si="8">ROUND(L13/0.73549875,0)</f>
        <v>1496</v>
      </c>
      <c r="L13">
        <v>1100</v>
      </c>
      <c r="M13" t="s">
        <v>90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 x14ac:dyDescent="0.3">
      <c r="B14" t="s">
        <v>131</v>
      </c>
      <c r="I14">
        <v>16</v>
      </c>
      <c r="J14">
        <v>250</v>
      </c>
      <c r="K14">
        <f t="shared" si="8"/>
        <v>1496</v>
      </c>
      <c r="L14">
        <v>1100</v>
      </c>
      <c r="M14" t="s">
        <v>90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 x14ac:dyDescent="0.3">
      <c r="B15" t="s">
        <v>132</v>
      </c>
      <c r="I15">
        <v>16</v>
      </c>
      <c r="J15">
        <v>250</v>
      </c>
      <c r="K15">
        <f t="shared" si="8"/>
        <v>1496</v>
      </c>
      <c r="L15">
        <v>1100</v>
      </c>
      <c r="M15" t="s">
        <v>90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 x14ac:dyDescent="0.3">
      <c r="B16" t="s">
        <v>134</v>
      </c>
      <c r="I16">
        <v>16</v>
      </c>
      <c r="J16">
        <v>250</v>
      </c>
      <c r="K16">
        <f t="shared" si="8"/>
        <v>1496</v>
      </c>
      <c r="L16">
        <v>1100</v>
      </c>
      <c r="M16" t="s">
        <v>90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 x14ac:dyDescent="0.3">
      <c r="B17" t="s">
        <v>138</v>
      </c>
      <c r="I17">
        <v>16</v>
      </c>
      <c r="J17">
        <v>250</v>
      </c>
      <c r="K17">
        <f t="shared" si="8"/>
        <v>1496</v>
      </c>
      <c r="L17">
        <v>1100</v>
      </c>
      <c r="M17" t="s">
        <v>90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 x14ac:dyDescent="0.3">
      <c r="A18" t="s">
        <v>151</v>
      </c>
      <c r="B18" t="s">
        <v>130</v>
      </c>
      <c r="I18">
        <v>16</v>
      </c>
      <c r="J18">
        <v>250</v>
      </c>
      <c r="K18">
        <f t="shared" si="8"/>
        <v>0</v>
      </c>
      <c r="L18">
        <v>0</v>
      </c>
      <c r="M18" t="s">
        <v>90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 x14ac:dyDescent="0.3">
      <c r="B19" t="s">
        <v>131</v>
      </c>
      <c r="I19">
        <v>16</v>
      </c>
      <c r="J19">
        <v>250</v>
      </c>
      <c r="K19">
        <f t="shared" si="8"/>
        <v>0</v>
      </c>
      <c r="L19">
        <v>0</v>
      </c>
      <c r="M19" t="s">
        <v>90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 x14ac:dyDescent="0.3">
      <c r="B20" t="s">
        <v>132</v>
      </c>
      <c r="I20">
        <v>16</v>
      </c>
      <c r="J20">
        <v>250</v>
      </c>
      <c r="K20">
        <f t="shared" si="8"/>
        <v>0</v>
      </c>
      <c r="L20">
        <v>0</v>
      </c>
      <c r="M20" t="s">
        <v>90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 x14ac:dyDescent="0.3">
      <c r="B21" t="s">
        <v>134</v>
      </c>
      <c r="I21">
        <v>16</v>
      </c>
      <c r="J21">
        <v>250</v>
      </c>
      <c r="K21">
        <f t="shared" si="8"/>
        <v>0</v>
      </c>
      <c r="L21">
        <v>0</v>
      </c>
      <c r="M21" t="s">
        <v>90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 x14ac:dyDescent="0.3">
      <c r="B22" t="s">
        <v>138</v>
      </c>
      <c r="I22">
        <v>16</v>
      </c>
      <c r="J22">
        <v>250</v>
      </c>
      <c r="K22">
        <f t="shared" si="8"/>
        <v>0</v>
      </c>
      <c r="L22">
        <v>0</v>
      </c>
      <c r="M22" t="s">
        <v>90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 x14ac:dyDescent="0.3">
      <c r="A23" t="s">
        <v>158</v>
      </c>
      <c r="I23">
        <v>5</v>
      </c>
      <c r="J23">
        <v>350</v>
      </c>
      <c r="K23">
        <f t="shared" si="8"/>
        <v>3447</v>
      </c>
      <c r="L23">
        <v>2535</v>
      </c>
      <c r="M23" t="s">
        <v>90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 x14ac:dyDescent="0.3">
      <c r="B24" t="s">
        <v>130</v>
      </c>
      <c r="I24">
        <v>5</v>
      </c>
      <c r="J24">
        <v>350</v>
      </c>
      <c r="K24">
        <f t="shared" si="8"/>
        <v>3447</v>
      </c>
      <c r="L24">
        <v>2535</v>
      </c>
      <c r="M24" t="s">
        <v>90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 x14ac:dyDescent="0.3">
      <c r="B25" t="s">
        <v>131</v>
      </c>
      <c r="I25">
        <v>5</v>
      </c>
      <c r="J25">
        <v>350</v>
      </c>
      <c r="K25">
        <f t="shared" si="8"/>
        <v>3447</v>
      </c>
      <c r="L25">
        <v>2535</v>
      </c>
      <c r="M25" t="s">
        <v>90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 x14ac:dyDescent="0.3">
      <c r="B26" t="s">
        <v>132</v>
      </c>
      <c r="I26">
        <v>5</v>
      </c>
      <c r="J26">
        <v>350</v>
      </c>
      <c r="K26">
        <f t="shared" si="8"/>
        <v>3447</v>
      </c>
      <c r="L26">
        <v>2535</v>
      </c>
      <c r="M26" t="s">
        <v>90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 x14ac:dyDescent="0.3">
      <c r="B27" t="s">
        <v>134</v>
      </c>
      <c r="I27">
        <v>5</v>
      </c>
      <c r="J27">
        <v>350</v>
      </c>
      <c r="K27">
        <f t="shared" si="8"/>
        <v>3447</v>
      </c>
      <c r="L27">
        <v>2535</v>
      </c>
      <c r="M27" t="s">
        <v>90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 x14ac:dyDescent="0.3">
      <c r="B28" t="s">
        <v>138</v>
      </c>
      <c r="I28">
        <v>5</v>
      </c>
      <c r="J28">
        <v>350</v>
      </c>
      <c r="K28">
        <f t="shared" si="8"/>
        <v>3447</v>
      </c>
      <c r="L28">
        <v>2535</v>
      </c>
      <c r="M28" t="s">
        <v>90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 x14ac:dyDescent="0.3">
      <c r="A29" t="s">
        <v>151</v>
      </c>
      <c r="B29" t="s">
        <v>130</v>
      </c>
      <c r="I29">
        <v>5</v>
      </c>
      <c r="J29">
        <v>350</v>
      </c>
      <c r="K29">
        <f t="shared" si="8"/>
        <v>0</v>
      </c>
      <c r="L29">
        <v>0</v>
      </c>
      <c r="M29" t="s">
        <v>90</v>
      </c>
      <c r="Q29">
        <v>90</v>
      </c>
      <c r="S29">
        <v>240</v>
      </c>
      <c r="T29">
        <v>57.7</v>
      </c>
      <c r="U29">
        <v>0</v>
      </c>
      <c r="V29">
        <f t="shared" ref="V29:V111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 x14ac:dyDescent="0.3">
      <c r="B30" t="s">
        <v>131</v>
      </c>
      <c r="I30">
        <v>5</v>
      </c>
      <c r="J30">
        <v>350</v>
      </c>
      <c r="K30">
        <f t="shared" si="8"/>
        <v>0</v>
      </c>
      <c r="L30">
        <v>0</v>
      </c>
      <c r="M30" t="s">
        <v>90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 x14ac:dyDescent="0.3">
      <c r="B31" t="s">
        <v>132</v>
      </c>
      <c r="I31">
        <v>5</v>
      </c>
      <c r="J31">
        <v>350</v>
      </c>
      <c r="K31">
        <f t="shared" si="8"/>
        <v>0</v>
      </c>
      <c r="L31">
        <v>0</v>
      </c>
      <c r="M31" t="s">
        <v>90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 x14ac:dyDescent="0.3">
      <c r="B32" t="s">
        <v>134</v>
      </c>
      <c r="I32">
        <v>5</v>
      </c>
      <c r="J32">
        <v>350</v>
      </c>
      <c r="K32">
        <f t="shared" si="8"/>
        <v>0</v>
      </c>
      <c r="L32">
        <v>0</v>
      </c>
      <c r="M32" t="s">
        <v>90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 x14ac:dyDescent="0.3">
      <c r="B33" t="s">
        <v>138</v>
      </c>
      <c r="I33">
        <v>5</v>
      </c>
      <c r="J33">
        <v>350</v>
      </c>
      <c r="K33">
        <f t="shared" si="8"/>
        <v>0</v>
      </c>
      <c r="L33">
        <v>0</v>
      </c>
      <c r="M33" t="s">
        <v>90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 x14ac:dyDescent="0.3">
      <c r="A34" t="s">
        <v>247</v>
      </c>
      <c r="I34">
        <v>20</v>
      </c>
      <c r="J34">
        <v>250</v>
      </c>
      <c r="K34">
        <f t="shared" si="8"/>
        <v>1550</v>
      </c>
      <c r="L34">
        <v>1140</v>
      </c>
      <c r="Q34">
        <v>55</v>
      </c>
      <c r="S34">
        <v>240</v>
      </c>
      <c r="T34">
        <v>47</v>
      </c>
      <c r="U34">
        <v>0.11799999999999999</v>
      </c>
      <c r="V34">
        <f t="shared" si="14"/>
        <v>54.3508</v>
      </c>
      <c r="W34">
        <f t="shared" ref="W34:W80" si="17">MAX(1, INT(T34/10+SQRT(J34)/20+SQRT(K34)+U34+SQRT(Q34)/2+SQRT(S34)-SQRT(185)+20-I34))</f>
        <v>50</v>
      </c>
      <c r="X34">
        <f t="shared" ref="X34:X80" si="18">W34*50000/16</f>
        <v>156250</v>
      </c>
      <c r="Y34">
        <f t="shared" ref="Y34:Y80" si="19">MAX(1, ROUND((SQRT(J34)/100+SQRT(K34)+U34+(40/I34-2)+SQRT(Q34)/2+SQRT(S34)-SQRT(185)), 0))</f>
        <v>45</v>
      </c>
      <c r="Z34">
        <f t="shared" ref="Z34:Z80" si="20">Y34*300/16</f>
        <v>843.75</v>
      </c>
    </row>
    <row r="35" spans="1:26" x14ac:dyDescent="0.3">
      <c r="B35" t="s">
        <v>248</v>
      </c>
      <c r="I35">
        <v>20</v>
      </c>
      <c r="J35">
        <v>250</v>
      </c>
      <c r="K35">
        <f t="shared" si="8"/>
        <v>1550</v>
      </c>
      <c r="L35">
        <v>1140</v>
      </c>
      <c r="Q35">
        <v>100</v>
      </c>
      <c r="S35">
        <v>240</v>
      </c>
      <c r="T35">
        <v>47</v>
      </c>
      <c r="U35">
        <v>0.11799999999999999</v>
      </c>
      <c r="V35">
        <f t="shared" si="14"/>
        <v>54.3508</v>
      </c>
      <c r="W35">
        <f t="shared" si="17"/>
        <v>51</v>
      </c>
      <c r="X35">
        <f t="shared" si="18"/>
        <v>159375</v>
      </c>
      <c r="Y35">
        <f t="shared" si="19"/>
        <v>47</v>
      </c>
      <c r="Z35">
        <f t="shared" si="20"/>
        <v>881.25</v>
      </c>
    </row>
    <row r="36" spans="1:26" x14ac:dyDescent="0.3">
      <c r="B36" t="s">
        <v>249</v>
      </c>
      <c r="I36">
        <v>20</v>
      </c>
      <c r="J36">
        <v>250</v>
      </c>
      <c r="K36">
        <f t="shared" si="8"/>
        <v>1550</v>
      </c>
      <c r="L36">
        <v>1140</v>
      </c>
      <c r="Q36">
        <v>78</v>
      </c>
      <c r="S36">
        <v>400</v>
      </c>
      <c r="T36">
        <v>47</v>
      </c>
      <c r="U36">
        <v>0.11799999999999999</v>
      </c>
      <c r="V36">
        <f t="shared" si="14"/>
        <v>54.3508</v>
      </c>
      <c r="W36">
        <f t="shared" si="17"/>
        <v>55</v>
      </c>
      <c r="X36">
        <f t="shared" si="18"/>
        <v>171875</v>
      </c>
      <c r="Y36">
        <f t="shared" si="19"/>
        <v>50</v>
      </c>
      <c r="Z36">
        <f t="shared" si="20"/>
        <v>937.5</v>
      </c>
    </row>
    <row r="37" spans="1:26" x14ac:dyDescent="0.3">
      <c r="B37" t="s">
        <v>250</v>
      </c>
      <c r="I37">
        <v>20</v>
      </c>
      <c r="J37">
        <v>250</v>
      </c>
      <c r="K37">
        <f t="shared" si="8"/>
        <v>1550</v>
      </c>
      <c r="L37">
        <v>1140</v>
      </c>
      <c r="Q37">
        <v>32</v>
      </c>
      <c r="S37">
        <v>640</v>
      </c>
      <c r="T37">
        <v>47</v>
      </c>
      <c r="U37">
        <v>0.11799999999999999</v>
      </c>
      <c r="V37">
        <f t="shared" si="14"/>
        <v>54.3508</v>
      </c>
      <c r="W37">
        <f t="shared" si="17"/>
        <v>59</v>
      </c>
      <c r="X37">
        <f t="shared" si="18"/>
        <v>184375</v>
      </c>
      <c r="Y37">
        <f t="shared" si="19"/>
        <v>54</v>
      </c>
      <c r="Z37">
        <f t="shared" si="20"/>
        <v>1012.5</v>
      </c>
    </row>
    <row r="38" spans="1:26" x14ac:dyDescent="0.3">
      <c r="B38" t="s">
        <v>251</v>
      </c>
      <c r="I38">
        <v>20</v>
      </c>
      <c r="J38">
        <v>250</v>
      </c>
      <c r="K38">
        <f t="shared" si="8"/>
        <v>1550</v>
      </c>
      <c r="L38">
        <v>1140</v>
      </c>
      <c r="Q38">
        <v>24</v>
      </c>
      <c r="S38">
        <v>720</v>
      </c>
      <c r="T38">
        <v>47</v>
      </c>
      <c r="U38">
        <v>0.11799999999999999</v>
      </c>
      <c r="V38">
        <f t="shared" si="14"/>
        <v>54.3508</v>
      </c>
      <c r="W38">
        <f t="shared" si="17"/>
        <v>60</v>
      </c>
      <c r="X38">
        <f t="shared" si="18"/>
        <v>187500</v>
      </c>
      <c r="Y38">
        <f t="shared" si="19"/>
        <v>55</v>
      </c>
      <c r="Z38">
        <f t="shared" si="20"/>
        <v>1031.25</v>
      </c>
    </row>
    <row r="39" spans="1:26" x14ac:dyDescent="0.3">
      <c r="B39" t="s">
        <v>252</v>
      </c>
      <c r="I39">
        <v>20</v>
      </c>
      <c r="J39">
        <v>250</v>
      </c>
      <c r="K39">
        <f t="shared" si="8"/>
        <v>1550</v>
      </c>
      <c r="L39">
        <v>1140</v>
      </c>
      <c r="Q39">
        <v>55</v>
      </c>
      <c r="S39">
        <v>240</v>
      </c>
      <c r="T39">
        <v>47</v>
      </c>
      <c r="U39">
        <v>0.11799999999999999</v>
      </c>
      <c r="V39">
        <f t="shared" si="14"/>
        <v>54.3508</v>
      </c>
      <c r="W39">
        <f t="shared" si="17"/>
        <v>50</v>
      </c>
      <c r="X39">
        <f t="shared" si="18"/>
        <v>156250</v>
      </c>
      <c r="Y39">
        <f t="shared" si="19"/>
        <v>45</v>
      </c>
      <c r="Z39">
        <f t="shared" si="20"/>
        <v>843.75</v>
      </c>
    </row>
    <row r="40" spans="1:26" x14ac:dyDescent="0.3">
      <c r="B40" t="s">
        <v>248</v>
      </c>
      <c r="I40">
        <v>20</v>
      </c>
      <c r="J40">
        <v>250</v>
      </c>
      <c r="K40">
        <f t="shared" si="8"/>
        <v>0</v>
      </c>
      <c r="L40">
        <v>0</v>
      </c>
      <c r="Q40">
        <v>100</v>
      </c>
      <c r="S40">
        <v>240</v>
      </c>
      <c r="T40">
        <v>47</v>
      </c>
      <c r="U40">
        <v>0</v>
      </c>
      <c r="V40">
        <f t="shared" si="14"/>
        <v>0</v>
      </c>
      <c r="W40">
        <f t="shared" si="17"/>
        <v>12</v>
      </c>
      <c r="X40">
        <f t="shared" si="18"/>
        <v>37500</v>
      </c>
      <c r="Y40">
        <f t="shared" si="19"/>
        <v>7</v>
      </c>
      <c r="Z40">
        <f t="shared" si="20"/>
        <v>131.25</v>
      </c>
    </row>
    <row r="41" spans="1:26" x14ac:dyDescent="0.3">
      <c r="B41" t="s">
        <v>249</v>
      </c>
      <c r="I41">
        <v>20</v>
      </c>
      <c r="J41">
        <v>250</v>
      </c>
      <c r="K41">
        <f t="shared" si="8"/>
        <v>0</v>
      </c>
      <c r="L41">
        <v>0</v>
      </c>
      <c r="Q41">
        <v>78</v>
      </c>
      <c r="S41">
        <v>400</v>
      </c>
      <c r="T41">
        <v>47</v>
      </c>
      <c r="U41">
        <v>0</v>
      </c>
      <c r="V41">
        <f t="shared" si="14"/>
        <v>0</v>
      </c>
      <c r="W41">
        <f t="shared" si="17"/>
        <v>16</v>
      </c>
      <c r="X41">
        <f t="shared" si="18"/>
        <v>50000</v>
      </c>
      <c r="Y41">
        <f t="shared" si="19"/>
        <v>11</v>
      </c>
      <c r="Z41">
        <f t="shared" si="20"/>
        <v>206.25</v>
      </c>
    </row>
    <row r="42" spans="1:26" x14ac:dyDescent="0.3">
      <c r="B42" t="s">
        <v>250</v>
      </c>
      <c r="I42">
        <v>20</v>
      </c>
      <c r="J42">
        <v>250</v>
      </c>
      <c r="K42">
        <f t="shared" si="8"/>
        <v>0</v>
      </c>
      <c r="L42">
        <v>0</v>
      </c>
      <c r="Q42">
        <v>32</v>
      </c>
      <c r="S42">
        <v>640</v>
      </c>
      <c r="T42">
        <v>47</v>
      </c>
      <c r="U42">
        <v>0</v>
      </c>
      <c r="V42">
        <f t="shared" si="14"/>
        <v>0</v>
      </c>
      <c r="W42">
        <f t="shared" si="17"/>
        <v>20</v>
      </c>
      <c r="X42">
        <f t="shared" si="18"/>
        <v>62500</v>
      </c>
      <c r="Y42">
        <f t="shared" si="19"/>
        <v>15</v>
      </c>
      <c r="Z42">
        <f t="shared" si="20"/>
        <v>281.25</v>
      </c>
    </row>
    <row r="43" spans="1:26" x14ac:dyDescent="0.3">
      <c r="B43" t="s">
        <v>251</v>
      </c>
      <c r="I43">
        <v>20</v>
      </c>
      <c r="J43">
        <v>250</v>
      </c>
      <c r="K43">
        <f t="shared" si="8"/>
        <v>0</v>
      </c>
      <c r="L43">
        <v>0</v>
      </c>
      <c r="Q43">
        <v>24</v>
      </c>
      <c r="S43">
        <v>720</v>
      </c>
      <c r="T43">
        <v>47</v>
      </c>
      <c r="U43">
        <v>0</v>
      </c>
      <c r="V43">
        <f t="shared" si="14"/>
        <v>0</v>
      </c>
      <c r="W43">
        <f t="shared" si="17"/>
        <v>21</v>
      </c>
      <c r="X43">
        <f t="shared" si="18"/>
        <v>65625</v>
      </c>
      <c r="Y43">
        <f t="shared" si="19"/>
        <v>16</v>
      </c>
      <c r="Z43">
        <f t="shared" si="20"/>
        <v>300</v>
      </c>
    </row>
    <row r="44" spans="1:26" x14ac:dyDescent="0.3">
      <c r="B44" t="s">
        <v>252</v>
      </c>
      <c r="I44">
        <v>20</v>
      </c>
      <c r="J44">
        <v>250</v>
      </c>
      <c r="K44">
        <f t="shared" si="8"/>
        <v>0</v>
      </c>
      <c r="L44">
        <v>0</v>
      </c>
      <c r="Q44">
        <v>55</v>
      </c>
      <c r="S44">
        <v>240</v>
      </c>
      <c r="T44">
        <v>47</v>
      </c>
      <c r="U44">
        <v>0</v>
      </c>
      <c r="V44">
        <f t="shared" si="14"/>
        <v>0</v>
      </c>
      <c r="W44">
        <f t="shared" si="17"/>
        <v>11</v>
      </c>
      <c r="X44">
        <f t="shared" si="18"/>
        <v>34375</v>
      </c>
      <c r="Y44">
        <f t="shared" si="19"/>
        <v>6</v>
      </c>
      <c r="Z44">
        <f t="shared" si="20"/>
        <v>112.5</v>
      </c>
    </row>
    <row r="45" spans="1:26" x14ac:dyDescent="0.3">
      <c r="A45" t="s">
        <v>253</v>
      </c>
      <c r="I45">
        <v>15</v>
      </c>
      <c r="J45">
        <v>310</v>
      </c>
      <c r="K45">
        <f t="shared" si="8"/>
        <v>1886</v>
      </c>
      <c r="L45">
        <v>1387</v>
      </c>
      <c r="Q45">
        <v>55</v>
      </c>
      <c r="S45">
        <v>240</v>
      </c>
      <c r="T45">
        <v>50</v>
      </c>
      <c r="U45">
        <v>8.2500000000000004E-2</v>
      </c>
      <c r="V45">
        <f t="shared" si="14"/>
        <v>40.425000000000004</v>
      </c>
      <c r="W45">
        <f t="shared" si="17"/>
        <v>59</v>
      </c>
      <c r="X45">
        <f t="shared" si="18"/>
        <v>184375</v>
      </c>
      <c r="Y45">
        <f t="shared" si="19"/>
        <v>50</v>
      </c>
      <c r="Z45">
        <f t="shared" si="20"/>
        <v>937.5</v>
      </c>
    </row>
    <row r="46" spans="1:26" x14ac:dyDescent="0.3">
      <c r="B46" t="s">
        <v>248</v>
      </c>
      <c r="I46">
        <v>15</v>
      </c>
      <c r="J46">
        <v>310</v>
      </c>
      <c r="K46">
        <f t="shared" si="8"/>
        <v>1886</v>
      </c>
      <c r="L46">
        <v>1387</v>
      </c>
      <c r="Q46">
        <v>100</v>
      </c>
      <c r="S46">
        <v>240</v>
      </c>
      <c r="T46">
        <v>50</v>
      </c>
      <c r="U46">
        <v>8.2500000000000004E-2</v>
      </c>
      <c r="V46">
        <f t="shared" si="14"/>
        <v>40.425000000000004</v>
      </c>
      <c r="W46">
        <f t="shared" si="17"/>
        <v>61</v>
      </c>
      <c r="X46">
        <f t="shared" si="18"/>
        <v>190625</v>
      </c>
      <c r="Y46">
        <f t="shared" si="19"/>
        <v>51</v>
      </c>
      <c r="Z46">
        <f t="shared" si="20"/>
        <v>956.25</v>
      </c>
    </row>
    <row r="47" spans="1:26" x14ac:dyDescent="0.3">
      <c r="B47" t="s">
        <v>249</v>
      </c>
      <c r="I47">
        <v>15</v>
      </c>
      <c r="J47">
        <v>310</v>
      </c>
      <c r="K47">
        <f t="shared" si="8"/>
        <v>1886</v>
      </c>
      <c r="L47">
        <v>1387</v>
      </c>
      <c r="Q47">
        <v>51</v>
      </c>
      <c r="S47">
        <v>400</v>
      </c>
      <c r="T47">
        <v>50</v>
      </c>
      <c r="U47">
        <v>8.2500000000000004E-2</v>
      </c>
      <c r="V47">
        <f t="shared" si="14"/>
        <v>40.425000000000004</v>
      </c>
      <c r="W47">
        <f t="shared" si="17"/>
        <v>64</v>
      </c>
      <c r="X47">
        <f t="shared" si="18"/>
        <v>200000</v>
      </c>
      <c r="Y47">
        <f t="shared" si="19"/>
        <v>54</v>
      </c>
      <c r="Z47">
        <f t="shared" si="20"/>
        <v>1012.5</v>
      </c>
    </row>
    <row r="48" spans="1:26" x14ac:dyDescent="0.3">
      <c r="B48" t="s">
        <v>250</v>
      </c>
      <c r="I48">
        <v>15</v>
      </c>
      <c r="J48">
        <v>310</v>
      </c>
      <c r="K48">
        <f t="shared" si="8"/>
        <v>1886</v>
      </c>
      <c r="L48">
        <v>1387</v>
      </c>
      <c r="Q48">
        <v>32</v>
      </c>
      <c r="S48">
        <v>640</v>
      </c>
      <c r="T48">
        <v>50</v>
      </c>
      <c r="U48">
        <v>8.2500000000000004E-2</v>
      </c>
      <c r="V48">
        <f t="shared" si="14"/>
        <v>40.425000000000004</v>
      </c>
      <c r="W48">
        <f t="shared" si="17"/>
        <v>68</v>
      </c>
      <c r="X48">
        <f t="shared" si="18"/>
        <v>212500</v>
      </c>
      <c r="Y48">
        <f t="shared" si="19"/>
        <v>59</v>
      </c>
      <c r="Z48">
        <f t="shared" si="20"/>
        <v>1106.25</v>
      </c>
    </row>
    <row r="49" spans="1:26" x14ac:dyDescent="0.3">
      <c r="B49" t="s">
        <v>251</v>
      </c>
      <c r="I49">
        <v>15</v>
      </c>
      <c r="J49">
        <v>310</v>
      </c>
      <c r="K49">
        <f t="shared" si="8"/>
        <v>1886</v>
      </c>
      <c r="L49">
        <v>1387</v>
      </c>
      <c r="Q49">
        <v>24</v>
      </c>
      <c r="S49">
        <v>720</v>
      </c>
      <c r="T49">
        <v>50</v>
      </c>
      <c r="U49">
        <v>8.2500000000000004E-2</v>
      </c>
      <c r="V49">
        <f t="shared" si="14"/>
        <v>40.425000000000004</v>
      </c>
      <c r="W49">
        <f t="shared" si="17"/>
        <v>70</v>
      </c>
      <c r="X49">
        <f t="shared" si="18"/>
        <v>218750</v>
      </c>
      <c r="Y49">
        <f t="shared" si="19"/>
        <v>60</v>
      </c>
      <c r="Z49">
        <f t="shared" si="20"/>
        <v>1125</v>
      </c>
    </row>
    <row r="50" spans="1:26" x14ac:dyDescent="0.3">
      <c r="B50" t="s">
        <v>252</v>
      </c>
      <c r="I50">
        <v>15</v>
      </c>
      <c r="J50">
        <v>310</v>
      </c>
      <c r="K50">
        <f t="shared" si="8"/>
        <v>1886</v>
      </c>
      <c r="L50">
        <v>1387</v>
      </c>
      <c r="Q50">
        <v>55</v>
      </c>
      <c r="S50">
        <v>240</v>
      </c>
      <c r="T50">
        <v>50</v>
      </c>
      <c r="U50">
        <v>8.2500000000000004E-2</v>
      </c>
      <c r="V50">
        <f t="shared" si="14"/>
        <v>40.425000000000004</v>
      </c>
      <c r="W50">
        <f t="shared" si="17"/>
        <v>59</v>
      </c>
      <c r="X50">
        <f t="shared" si="18"/>
        <v>184375</v>
      </c>
      <c r="Y50">
        <f t="shared" si="19"/>
        <v>50</v>
      </c>
      <c r="Z50">
        <f t="shared" si="20"/>
        <v>937.5</v>
      </c>
    </row>
    <row r="51" spans="1:26" x14ac:dyDescent="0.3">
      <c r="B51" t="s">
        <v>248</v>
      </c>
      <c r="I51">
        <v>15</v>
      </c>
      <c r="J51">
        <v>310</v>
      </c>
      <c r="K51">
        <f t="shared" si="8"/>
        <v>0</v>
      </c>
      <c r="L51">
        <v>0</v>
      </c>
      <c r="Q51">
        <v>100</v>
      </c>
      <c r="S51">
        <v>240</v>
      </c>
      <c r="T51">
        <v>50</v>
      </c>
      <c r="U51">
        <v>0</v>
      </c>
      <c r="V51">
        <f t="shared" si="14"/>
        <v>0</v>
      </c>
      <c r="W51">
        <f t="shared" si="17"/>
        <v>17</v>
      </c>
      <c r="X51">
        <f t="shared" si="18"/>
        <v>53125</v>
      </c>
      <c r="Y51">
        <f t="shared" si="19"/>
        <v>8</v>
      </c>
      <c r="Z51">
        <f t="shared" si="20"/>
        <v>150</v>
      </c>
    </row>
    <row r="52" spans="1:26" x14ac:dyDescent="0.3">
      <c r="B52" t="s">
        <v>249</v>
      </c>
      <c r="I52">
        <v>15</v>
      </c>
      <c r="J52">
        <v>310</v>
      </c>
      <c r="K52">
        <f t="shared" si="8"/>
        <v>0</v>
      </c>
      <c r="L52">
        <v>0</v>
      </c>
      <c r="Q52">
        <v>51</v>
      </c>
      <c r="S52">
        <v>400</v>
      </c>
      <c r="T52">
        <v>50</v>
      </c>
      <c r="U52">
        <v>0</v>
      </c>
      <c r="V52">
        <f t="shared" si="14"/>
        <v>0</v>
      </c>
      <c r="W52">
        <f t="shared" si="17"/>
        <v>20</v>
      </c>
      <c r="X52">
        <f t="shared" si="18"/>
        <v>62500</v>
      </c>
      <c r="Y52">
        <f t="shared" si="19"/>
        <v>11</v>
      </c>
      <c r="Z52">
        <f t="shared" si="20"/>
        <v>206.25</v>
      </c>
    </row>
    <row r="53" spans="1:26" x14ac:dyDescent="0.3">
      <c r="B53" t="s">
        <v>250</v>
      </c>
      <c r="I53">
        <v>15</v>
      </c>
      <c r="J53">
        <v>310</v>
      </c>
      <c r="K53">
        <f t="shared" si="8"/>
        <v>0</v>
      </c>
      <c r="L53">
        <v>0</v>
      </c>
      <c r="Q53">
        <v>32</v>
      </c>
      <c r="S53">
        <v>640</v>
      </c>
      <c r="T53">
        <v>50</v>
      </c>
      <c r="U53">
        <v>0</v>
      </c>
      <c r="V53">
        <f t="shared" si="14"/>
        <v>0</v>
      </c>
      <c r="W53">
        <f t="shared" si="17"/>
        <v>25</v>
      </c>
      <c r="X53">
        <f t="shared" si="18"/>
        <v>78125</v>
      </c>
      <c r="Y53">
        <f t="shared" si="19"/>
        <v>15</v>
      </c>
      <c r="Z53">
        <f t="shared" si="20"/>
        <v>281.25</v>
      </c>
    </row>
    <row r="54" spans="1:26" x14ac:dyDescent="0.3">
      <c r="B54" t="s">
        <v>251</v>
      </c>
      <c r="I54">
        <v>15</v>
      </c>
      <c r="J54">
        <v>310</v>
      </c>
      <c r="K54">
        <f t="shared" si="8"/>
        <v>0</v>
      </c>
      <c r="L54">
        <v>0</v>
      </c>
      <c r="Q54">
        <v>24</v>
      </c>
      <c r="S54">
        <v>720</v>
      </c>
      <c r="T54">
        <v>50</v>
      </c>
      <c r="U54">
        <v>0</v>
      </c>
      <c r="V54">
        <f t="shared" si="14"/>
        <v>0</v>
      </c>
      <c r="W54">
        <f t="shared" si="17"/>
        <v>26</v>
      </c>
      <c r="X54">
        <f t="shared" si="18"/>
        <v>81250</v>
      </c>
      <c r="Y54">
        <f t="shared" si="19"/>
        <v>17</v>
      </c>
      <c r="Z54">
        <f t="shared" si="20"/>
        <v>318.75</v>
      </c>
    </row>
    <row r="55" spans="1:26" x14ac:dyDescent="0.3">
      <c r="B55" t="s">
        <v>252</v>
      </c>
      <c r="I55">
        <v>15</v>
      </c>
      <c r="J55">
        <v>310</v>
      </c>
      <c r="K55">
        <f t="shared" si="8"/>
        <v>0</v>
      </c>
      <c r="L55">
        <v>0</v>
      </c>
      <c r="Q55">
        <v>60</v>
      </c>
      <c r="S55">
        <v>240</v>
      </c>
      <c r="T55">
        <v>50</v>
      </c>
      <c r="U55">
        <v>0</v>
      </c>
      <c r="V55">
        <f t="shared" si="14"/>
        <v>0</v>
      </c>
      <c r="W55">
        <f t="shared" si="17"/>
        <v>16</v>
      </c>
      <c r="X55">
        <f t="shared" si="18"/>
        <v>50000</v>
      </c>
      <c r="Y55">
        <f t="shared" si="19"/>
        <v>7</v>
      </c>
      <c r="Z55">
        <f t="shared" si="20"/>
        <v>131.25</v>
      </c>
    </row>
    <row r="56" spans="1:26" x14ac:dyDescent="0.3">
      <c r="A56" t="s">
        <v>254</v>
      </c>
      <c r="I56">
        <v>12</v>
      </c>
      <c r="J56">
        <v>160</v>
      </c>
      <c r="K56">
        <f t="shared" si="8"/>
        <v>7614</v>
      </c>
      <c r="L56">
        <v>5600</v>
      </c>
      <c r="Q56">
        <v>0</v>
      </c>
      <c r="S56">
        <v>185</v>
      </c>
      <c r="T56">
        <v>78</v>
      </c>
      <c r="U56">
        <v>0.314</v>
      </c>
      <c r="V56">
        <f t="shared" si="14"/>
        <v>240.02160000000003</v>
      </c>
      <c r="W56">
        <f t="shared" si="17"/>
        <v>104</v>
      </c>
      <c r="X56">
        <f t="shared" si="18"/>
        <v>325000</v>
      </c>
      <c r="Y56">
        <f t="shared" si="19"/>
        <v>89</v>
      </c>
      <c r="Z56">
        <f t="shared" si="20"/>
        <v>1668.75</v>
      </c>
    </row>
    <row r="57" spans="1:26" x14ac:dyDescent="0.3">
      <c r="B57" t="s">
        <v>248</v>
      </c>
      <c r="I57">
        <v>12</v>
      </c>
      <c r="J57">
        <v>160</v>
      </c>
      <c r="K57">
        <f t="shared" si="8"/>
        <v>0</v>
      </c>
      <c r="L57">
        <v>0</v>
      </c>
      <c r="Q57">
        <v>98</v>
      </c>
      <c r="S57">
        <v>240</v>
      </c>
      <c r="T57">
        <v>53</v>
      </c>
      <c r="U57">
        <v>0</v>
      </c>
      <c r="V57">
        <f t="shared" si="14"/>
        <v>0</v>
      </c>
      <c r="W57">
        <f t="shared" si="17"/>
        <v>20</v>
      </c>
      <c r="X57">
        <f t="shared" si="18"/>
        <v>62500</v>
      </c>
      <c r="Y57">
        <f t="shared" si="19"/>
        <v>8</v>
      </c>
      <c r="Z57">
        <f t="shared" si="20"/>
        <v>150</v>
      </c>
    </row>
    <row r="58" spans="1:26" x14ac:dyDescent="0.3">
      <c r="B58" t="s">
        <v>249</v>
      </c>
      <c r="I58">
        <v>12</v>
      </c>
      <c r="J58">
        <v>160</v>
      </c>
      <c r="K58">
        <f t="shared" si="8"/>
        <v>0</v>
      </c>
      <c r="L58">
        <v>0</v>
      </c>
      <c r="Q58">
        <v>72</v>
      </c>
      <c r="S58">
        <v>400</v>
      </c>
      <c r="T58">
        <v>53</v>
      </c>
      <c r="U58">
        <v>0</v>
      </c>
      <c r="V58">
        <f t="shared" si="14"/>
        <v>0</v>
      </c>
      <c r="W58">
        <f t="shared" si="17"/>
        <v>24</v>
      </c>
      <c r="X58">
        <f t="shared" si="18"/>
        <v>75000</v>
      </c>
      <c r="Y58">
        <f t="shared" si="19"/>
        <v>12</v>
      </c>
      <c r="Z58">
        <f t="shared" si="20"/>
        <v>225</v>
      </c>
    </row>
    <row r="59" spans="1:26" x14ac:dyDescent="0.3">
      <c r="B59" t="s">
        <v>250</v>
      </c>
      <c r="I59">
        <v>12</v>
      </c>
      <c r="J59">
        <v>160</v>
      </c>
      <c r="K59">
        <f t="shared" si="8"/>
        <v>0</v>
      </c>
      <c r="L59">
        <v>0</v>
      </c>
      <c r="Q59">
        <v>24</v>
      </c>
      <c r="S59">
        <v>640</v>
      </c>
      <c r="T59">
        <v>53</v>
      </c>
      <c r="U59">
        <v>0</v>
      </c>
      <c r="V59">
        <f t="shared" si="14"/>
        <v>0</v>
      </c>
      <c r="W59">
        <f t="shared" si="17"/>
        <v>28</v>
      </c>
      <c r="X59">
        <f t="shared" si="18"/>
        <v>87500</v>
      </c>
      <c r="Y59">
        <f t="shared" si="19"/>
        <v>16</v>
      </c>
      <c r="Z59">
        <f t="shared" si="20"/>
        <v>300</v>
      </c>
    </row>
    <row r="60" spans="1:26" x14ac:dyDescent="0.3">
      <c r="B60" t="s">
        <v>251</v>
      </c>
      <c r="I60">
        <v>12</v>
      </c>
      <c r="J60">
        <v>160</v>
      </c>
      <c r="K60">
        <f t="shared" si="8"/>
        <v>0</v>
      </c>
      <c r="L60">
        <v>0</v>
      </c>
      <c r="Q60">
        <v>18</v>
      </c>
      <c r="S60">
        <v>720</v>
      </c>
      <c r="T60">
        <v>53</v>
      </c>
      <c r="U60">
        <v>0</v>
      </c>
      <c r="V60">
        <f t="shared" si="14"/>
        <v>0</v>
      </c>
      <c r="W60">
        <f t="shared" si="17"/>
        <v>29</v>
      </c>
      <c r="X60">
        <f t="shared" si="18"/>
        <v>90625</v>
      </c>
      <c r="Y60">
        <f t="shared" si="19"/>
        <v>17</v>
      </c>
      <c r="Z60">
        <f t="shared" si="20"/>
        <v>318.75</v>
      </c>
    </row>
    <row r="61" spans="1:26" x14ac:dyDescent="0.3">
      <c r="B61" t="s">
        <v>252</v>
      </c>
      <c r="I61">
        <v>12</v>
      </c>
      <c r="J61">
        <v>160</v>
      </c>
      <c r="K61">
        <f t="shared" si="8"/>
        <v>0</v>
      </c>
      <c r="L61">
        <v>0</v>
      </c>
      <c r="Q61">
        <v>76</v>
      </c>
      <c r="S61">
        <v>240</v>
      </c>
      <c r="T61">
        <v>53</v>
      </c>
      <c r="U61">
        <v>0</v>
      </c>
      <c r="V61">
        <f t="shared" si="14"/>
        <v>0</v>
      </c>
      <c r="W61">
        <f t="shared" si="17"/>
        <v>20</v>
      </c>
      <c r="X61">
        <f t="shared" si="18"/>
        <v>62500</v>
      </c>
      <c r="Y61">
        <f t="shared" si="19"/>
        <v>8</v>
      </c>
      <c r="Z61">
        <f t="shared" si="20"/>
        <v>150</v>
      </c>
    </row>
    <row r="62" spans="1:26" x14ac:dyDescent="0.3">
      <c r="A62" t="s">
        <v>255</v>
      </c>
      <c r="I62">
        <v>8</v>
      </c>
      <c r="J62">
        <v>250</v>
      </c>
      <c r="K62">
        <f t="shared" si="8"/>
        <v>1740</v>
      </c>
      <c r="L62">
        <v>1280</v>
      </c>
      <c r="Q62">
        <v>48</v>
      </c>
      <c r="S62">
        <v>400</v>
      </c>
      <c r="T62">
        <v>55</v>
      </c>
      <c r="U62">
        <v>0.14000000000000001</v>
      </c>
      <c r="V62">
        <f t="shared" si="14"/>
        <v>75.460000000000022</v>
      </c>
      <c r="W62">
        <f t="shared" si="17"/>
        <v>70</v>
      </c>
      <c r="X62">
        <f t="shared" si="18"/>
        <v>218750</v>
      </c>
      <c r="Y62">
        <f t="shared" si="19"/>
        <v>55</v>
      </c>
      <c r="Z62">
        <f t="shared" si="20"/>
        <v>1031.25</v>
      </c>
    </row>
    <row r="63" spans="1:26" x14ac:dyDescent="0.3">
      <c r="B63" t="s">
        <v>248</v>
      </c>
      <c r="I63">
        <v>8</v>
      </c>
      <c r="J63">
        <v>250</v>
      </c>
      <c r="K63">
        <f t="shared" si="8"/>
        <v>1740</v>
      </c>
      <c r="L63">
        <v>1280</v>
      </c>
      <c r="Q63">
        <v>90</v>
      </c>
      <c r="S63">
        <v>240</v>
      </c>
      <c r="T63">
        <v>55</v>
      </c>
      <c r="U63">
        <v>0.14000000000000001</v>
      </c>
      <c r="V63">
        <f t="shared" si="14"/>
        <v>75.460000000000022</v>
      </c>
      <c r="W63">
        <f t="shared" si="17"/>
        <v>66</v>
      </c>
      <c r="X63">
        <f t="shared" si="18"/>
        <v>206250</v>
      </c>
      <c r="Y63">
        <f t="shared" si="19"/>
        <v>52</v>
      </c>
      <c r="Z63">
        <f t="shared" si="20"/>
        <v>975</v>
      </c>
    </row>
    <row r="64" spans="1:26" x14ac:dyDescent="0.3">
      <c r="B64" t="s">
        <v>249</v>
      </c>
      <c r="I64">
        <v>8</v>
      </c>
      <c r="J64">
        <v>250</v>
      </c>
      <c r="K64">
        <f t="shared" si="8"/>
        <v>1740</v>
      </c>
      <c r="L64">
        <v>1280</v>
      </c>
      <c r="Q64">
        <v>72</v>
      </c>
      <c r="S64">
        <v>400</v>
      </c>
      <c r="T64">
        <v>55</v>
      </c>
      <c r="U64">
        <v>0.14000000000000001</v>
      </c>
      <c r="V64">
        <f t="shared" si="14"/>
        <v>75.460000000000022</v>
      </c>
      <c r="W64">
        <f t="shared" si="17"/>
        <v>70</v>
      </c>
      <c r="X64">
        <f t="shared" si="18"/>
        <v>218750</v>
      </c>
      <c r="Y64">
        <f t="shared" si="19"/>
        <v>56</v>
      </c>
      <c r="Z64">
        <f t="shared" si="20"/>
        <v>1050</v>
      </c>
    </row>
    <row r="65" spans="1:26" x14ac:dyDescent="0.3">
      <c r="B65" t="s">
        <v>250</v>
      </c>
      <c r="I65">
        <v>8</v>
      </c>
      <c r="J65">
        <v>250</v>
      </c>
      <c r="K65">
        <f t="shared" si="8"/>
        <v>1740</v>
      </c>
      <c r="L65">
        <v>1280</v>
      </c>
      <c r="Q65">
        <v>32</v>
      </c>
      <c r="S65">
        <v>640</v>
      </c>
      <c r="T65">
        <v>55</v>
      </c>
      <c r="U65">
        <v>0.14000000000000001</v>
      </c>
      <c r="V65">
        <f t="shared" si="14"/>
        <v>75.460000000000022</v>
      </c>
      <c r="W65">
        <f t="shared" si="17"/>
        <v>74</v>
      </c>
      <c r="X65">
        <f t="shared" si="18"/>
        <v>231250</v>
      </c>
      <c r="Y65">
        <f t="shared" si="19"/>
        <v>60</v>
      </c>
      <c r="Z65">
        <f t="shared" si="20"/>
        <v>1125</v>
      </c>
    </row>
    <row r="66" spans="1:26" x14ac:dyDescent="0.3">
      <c r="B66" t="s">
        <v>251</v>
      </c>
      <c r="I66">
        <v>8</v>
      </c>
      <c r="J66">
        <v>250</v>
      </c>
      <c r="K66">
        <f t="shared" si="8"/>
        <v>1740</v>
      </c>
      <c r="L66">
        <v>1280</v>
      </c>
      <c r="Q66">
        <v>24</v>
      </c>
      <c r="S66">
        <v>720</v>
      </c>
      <c r="T66">
        <v>55</v>
      </c>
      <c r="U66">
        <v>0.14000000000000001</v>
      </c>
      <c r="V66">
        <f t="shared" si="14"/>
        <v>75.460000000000022</v>
      </c>
      <c r="W66">
        <f t="shared" si="17"/>
        <v>75</v>
      </c>
      <c r="X66">
        <f t="shared" si="18"/>
        <v>234375</v>
      </c>
      <c r="Y66">
        <f t="shared" si="19"/>
        <v>61</v>
      </c>
      <c r="Z66">
        <f t="shared" si="20"/>
        <v>1143.75</v>
      </c>
    </row>
    <row r="67" spans="1:26" x14ac:dyDescent="0.3">
      <c r="B67" t="s">
        <v>252</v>
      </c>
      <c r="I67">
        <v>8</v>
      </c>
      <c r="J67">
        <v>250</v>
      </c>
      <c r="K67">
        <f t="shared" si="8"/>
        <v>1740</v>
      </c>
      <c r="L67">
        <v>1280</v>
      </c>
      <c r="Q67">
        <v>63</v>
      </c>
      <c r="S67">
        <v>240</v>
      </c>
      <c r="T67">
        <v>55</v>
      </c>
      <c r="U67">
        <v>0.14000000000000001</v>
      </c>
      <c r="V67">
        <f t="shared" si="14"/>
        <v>75.460000000000022</v>
      </c>
      <c r="W67">
        <f t="shared" si="17"/>
        <v>66</v>
      </c>
      <c r="X67">
        <f t="shared" si="18"/>
        <v>206250</v>
      </c>
      <c r="Y67">
        <f t="shared" si="19"/>
        <v>51</v>
      </c>
      <c r="Z67">
        <f t="shared" si="20"/>
        <v>956.25</v>
      </c>
    </row>
    <row r="68" spans="1:26" x14ac:dyDescent="0.3">
      <c r="B68" t="s">
        <v>248</v>
      </c>
      <c r="I68">
        <v>8</v>
      </c>
      <c r="J68">
        <v>250</v>
      </c>
      <c r="K68">
        <f t="shared" si="8"/>
        <v>0</v>
      </c>
      <c r="L68">
        <v>0</v>
      </c>
      <c r="Q68">
        <v>90</v>
      </c>
      <c r="S68">
        <v>240</v>
      </c>
      <c r="T68">
        <v>55</v>
      </c>
      <c r="U68">
        <v>0</v>
      </c>
      <c r="V68">
        <f t="shared" si="14"/>
        <v>0</v>
      </c>
      <c r="W68">
        <f t="shared" si="17"/>
        <v>24</v>
      </c>
      <c r="X68">
        <f t="shared" si="18"/>
        <v>75000</v>
      </c>
      <c r="Y68">
        <f t="shared" si="19"/>
        <v>10</v>
      </c>
      <c r="Z68">
        <f t="shared" si="20"/>
        <v>187.5</v>
      </c>
    </row>
    <row r="69" spans="1:26" x14ac:dyDescent="0.3">
      <c r="B69" t="s">
        <v>249</v>
      </c>
      <c r="I69">
        <v>8</v>
      </c>
      <c r="J69">
        <v>250</v>
      </c>
      <c r="K69">
        <f t="shared" si="8"/>
        <v>0</v>
      </c>
      <c r="L69">
        <v>0</v>
      </c>
      <c r="Q69">
        <v>72</v>
      </c>
      <c r="S69">
        <v>400</v>
      </c>
      <c r="T69">
        <v>55</v>
      </c>
      <c r="U69">
        <v>0</v>
      </c>
      <c r="V69">
        <f t="shared" si="14"/>
        <v>0</v>
      </c>
      <c r="W69">
        <f t="shared" si="17"/>
        <v>28</v>
      </c>
      <c r="X69">
        <f t="shared" si="18"/>
        <v>87500</v>
      </c>
      <c r="Y69">
        <f t="shared" si="19"/>
        <v>14</v>
      </c>
      <c r="Z69">
        <f t="shared" si="20"/>
        <v>262.5</v>
      </c>
    </row>
    <row r="70" spans="1:26" x14ac:dyDescent="0.3">
      <c r="B70" t="s">
        <v>250</v>
      </c>
      <c r="I70">
        <v>8</v>
      </c>
      <c r="J70">
        <v>250</v>
      </c>
      <c r="K70">
        <f t="shared" si="8"/>
        <v>0</v>
      </c>
      <c r="L70">
        <v>0</v>
      </c>
      <c r="Q70">
        <v>32</v>
      </c>
      <c r="S70">
        <v>640</v>
      </c>
      <c r="T70">
        <v>55</v>
      </c>
      <c r="U70">
        <v>0</v>
      </c>
      <c r="V70">
        <f t="shared" si="14"/>
        <v>0</v>
      </c>
      <c r="W70">
        <f t="shared" si="17"/>
        <v>32</v>
      </c>
      <c r="X70">
        <f t="shared" si="18"/>
        <v>100000</v>
      </c>
      <c r="Y70">
        <f t="shared" si="19"/>
        <v>18</v>
      </c>
      <c r="Z70">
        <f t="shared" si="20"/>
        <v>337.5</v>
      </c>
    </row>
    <row r="71" spans="1:26" x14ac:dyDescent="0.3">
      <c r="B71" t="s">
        <v>251</v>
      </c>
      <c r="I71">
        <v>8</v>
      </c>
      <c r="J71">
        <v>250</v>
      </c>
      <c r="K71">
        <f t="shared" si="8"/>
        <v>0</v>
      </c>
      <c r="L71">
        <v>0</v>
      </c>
      <c r="Q71">
        <v>24</v>
      </c>
      <c r="S71">
        <v>720</v>
      </c>
      <c r="T71">
        <v>55</v>
      </c>
      <c r="U71">
        <v>0</v>
      </c>
      <c r="V71">
        <f t="shared" si="14"/>
        <v>0</v>
      </c>
      <c r="W71">
        <f t="shared" si="17"/>
        <v>33</v>
      </c>
      <c r="X71">
        <f t="shared" si="18"/>
        <v>103125</v>
      </c>
      <c r="Y71">
        <f t="shared" si="19"/>
        <v>19</v>
      </c>
      <c r="Z71">
        <f t="shared" si="20"/>
        <v>356.25</v>
      </c>
    </row>
    <row r="72" spans="1:26" x14ac:dyDescent="0.3">
      <c r="B72" t="s">
        <v>252</v>
      </c>
      <c r="I72">
        <v>8</v>
      </c>
      <c r="J72">
        <v>250</v>
      </c>
      <c r="K72">
        <f t="shared" si="8"/>
        <v>0</v>
      </c>
      <c r="L72">
        <v>0</v>
      </c>
      <c r="Q72">
        <v>63</v>
      </c>
      <c r="S72">
        <v>240</v>
      </c>
      <c r="T72">
        <v>55</v>
      </c>
      <c r="U72">
        <v>0</v>
      </c>
      <c r="V72">
        <f t="shared" si="14"/>
        <v>0</v>
      </c>
      <c r="W72">
        <f t="shared" si="17"/>
        <v>24</v>
      </c>
      <c r="X72">
        <f t="shared" si="18"/>
        <v>75000</v>
      </c>
      <c r="Y72">
        <f t="shared" si="19"/>
        <v>9</v>
      </c>
      <c r="Z72">
        <f t="shared" si="20"/>
        <v>168.75</v>
      </c>
    </row>
    <row r="73" spans="1:26" x14ac:dyDescent="0.3">
      <c r="A73" t="s">
        <v>256</v>
      </c>
      <c r="I73">
        <v>6</v>
      </c>
      <c r="J73">
        <v>160</v>
      </c>
      <c r="K73">
        <f t="shared" si="8"/>
        <v>2882</v>
      </c>
      <c r="L73">
        <v>2120</v>
      </c>
      <c r="Q73">
        <v>0</v>
      </c>
      <c r="S73">
        <v>185</v>
      </c>
      <c r="T73">
        <v>126</v>
      </c>
      <c r="U73">
        <v>0.152</v>
      </c>
      <c r="V73">
        <f t="shared" si="14"/>
        <v>187.68960000000001</v>
      </c>
      <c r="W73">
        <f t="shared" si="17"/>
        <v>81</v>
      </c>
      <c r="X73">
        <f t="shared" si="18"/>
        <v>253125</v>
      </c>
      <c r="Y73">
        <f t="shared" si="19"/>
        <v>59</v>
      </c>
      <c r="Z73">
        <f t="shared" si="20"/>
        <v>1106.25</v>
      </c>
    </row>
    <row r="74" spans="1:26" x14ac:dyDescent="0.3">
      <c r="B74" t="s">
        <v>248</v>
      </c>
      <c r="I74">
        <v>6</v>
      </c>
      <c r="J74">
        <v>160</v>
      </c>
      <c r="K74">
        <f t="shared" si="8"/>
        <v>0</v>
      </c>
      <c r="L74">
        <v>0</v>
      </c>
      <c r="Q74">
        <v>114</v>
      </c>
      <c r="S74">
        <v>200</v>
      </c>
      <c r="T74">
        <v>49</v>
      </c>
      <c r="U74">
        <v>0</v>
      </c>
      <c r="V74">
        <f t="shared" si="14"/>
        <v>0</v>
      </c>
      <c r="W74">
        <f t="shared" si="17"/>
        <v>25</v>
      </c>
      <c r="X74">
        <f t="shared" si="18"/>
        <v>78125</v>
      </c>
      <c r="Y74">
        <f t="shared" si="19"/>
        <v>11</v>
      </c>
      <c r="Z74">
        <f t="shared" si="20"/>
        <v>206.25</v>
      </c>
    </row>
    <row r="75" spans="1:26" x14ac:dyDescent="0.3">
      <c r="B75" t="s">
        <v>249</v>
      </c>
      <c r="I75">
        <v>6</v>
      </c>
      <c r="J75">
        <v>160</v>
      </c>
      <c r="K75">
        <f t="shared" si="8"/>
        <v>0</v>
      </c>
      <c r="L75">
        <v>0</v>
      </c>
      <c r="Q75">
        <v>64</v>
      </c>
      <c r="S75">
        <v>400</v>
      </c>
      <c r="T75">
        <v>49</v>
      </c>
      <c r="U75">
        <v>0</v>
      </c>
      <c r="V75">
        <f t="shared" si="14"/>
        <v>0</v>
      </c>
      <c r="W75">
        <f t="shared" si="17"/>
        <v>29</v>
      </c>
      <c r="X75">
        <f t="shared" si="18"/>
        <v>90625</v>
      </c>
      <c r="Y75">
        <f t="shared" si="19"/>
        <v>15</v>
      </c>
      <c r="Z75">
        <f t="shared" si="20"/>
        <v>281.25</v>
      </c>
    </row>
    <row r="76" spans="1:26" x14ac:dyDescent="0.3">
      <c r="B76" t="s">
        <v>252</v>
      </c>
      <c r="I76">
        <v>6</v>
      </c>
      <c r="J76">
        <v>160</v>
      </c>
      <c r="K76">
        <f t="shared" si="8"/>
        <v>0</v>
      </c>
      <c r="L76">
        <v>0</v>
      </c>
      <c r="Q76">
        <v>32</v>
      </c>
      <c r="S76">
        <v>200</v>
      </c>
      <c r="T76">
        <v>49</v>
      </c>
      <c r="U76">
        <v>0</v>
      </c>
      <c r="V76">
        <f t="shared" si="14"/>
        <v>0</v>
      </c>
      <c r="W76">
        <f t="shared" si="17"/>
        <v>22</v>
      </c>
      <c r="X76">
        <f t="shared" si="18"/>
        <v>68750</v>
      </c>
      <c r="Y76">
        <f t="shared" si="19"/>
        <v>8</v>
      </c>
      <c r="Z76">
        <f t="shared" si="20"/>
        <v>150</v>
      </c>
    </row>
    <row r="77" spans="1:26" x14ac:dyDescent="0.3">
      <c r="A77" t="s">
        <v>257</v>
      </c>
      <c r="I77">
        <v>24</v>
      </c>
      <c r="J77">
        <v>200</v>
      </c>
      <c r="K77">
        <f t="shared" si="8"/>
        <v>6526</v>
      </c>
      <c r="L77">
        <v>4800</v>
      </c>
      <c r="Q77">
        <v>0</v>
      </c>
      <c r="S77">
        <v>185</v>
      </c>
      <c r="T77">
        <v>78</v>
      </c>
      <c r="U77">
        <v>0.27600000000000002</v>
      </c>
      <c r="V77">
        <f t="shared" si="14"/>
        <v>210.97440000000003</v>
      </c>
      <c r="W77">
        <f t="shared" si="17"/>
        <v>85</v>
      </c>
      <c r="X77">
        <f t="shared" si="18"/>
        <v>265625</v>
      </c>
      <c r="Y77">
        <f t="shared" si="19"/>
        <v>81</v>
      </c>
      <c r="Z77">
        <f t="shared" si="20"/>
        <v>1518.75</v>
      </c>
    </row>
    <row r="78" spans="1:26" x14ac:dyDescent="0.3">
      <c r="B78" t="s">
        <v>249</v>
      </c>
      <c r="I78">
        <v>24</v>
      </c>
      <c r="J78">
        <v>200</v>
      </c>
      <c r="K78">
        <f t="shared" si="8"/>
        <v>0</v>
      </c>
      <c r="L78">
        <v>0</v>
      </c>
      <c r="Q78">
        <v>78</v>
      </c>
      <c r="S78">
        <v>240</v>
      </c>
      <c r="T78">
        <v>44</v>
      </c>
      <c r="U78">
        <v>0</v>
      </c>
      <c r="V78">
        <f t="shared" si="14"/>
        <v>0</v>
      </c>
      <c r="W78">
        <f t="shared" si="17"/>
        <v>7</v>
      </c>
      <c r="X78">
        <f t="shared" si="18"/>
        <v>21875</v>
      </c>
      <c r="Y78">
        <f t="shared" si="19"/>
        <v>6</v>
      </c>
      <c r="Z78">
        <f t="shared" si="20"/>
        <v>112.5</v>
      </c>
    </row>
    <row r="79" spans="1:26" x14ac:dyDescent="0.3">
      <c r="A79" t="s">
        <v>284</v>
      </c>
      <c r="I79">
        <v>5</v>
      </c>
      <c r="J79">
        <v>310</v>
      </c>
      <c r="K79">
        <f t="shared" si="8"/>
        <v>3127</v>
      </c>
      <c r="L79">
        <v>2300</v>
      </c>
      <c r="Q79">
        <v>36</v>
      </c>
      <c r="S79">
        <v>400</v>
      </c>
      <c r="T79">
        <v>56</v>
      </c>
      <c r="U79">
        <v>0.11700000000000001</v>
      </c>
      <c r="V79">
        <f t="shared" si="14"/>
        <v>64.209600000000009</v>
      </c>
      <c r="W79">
        <f t="shared" si="17"/>
        <v>86</v>
      </c>
      <c r="X79">
        <f t="shared" si="18"/>
        <v>268750</v>
      </c>
      <c r="Y79">
        <f t="shared" si="19"/>
        <v>72</v>
      </c>
      <c r="Z79">
        <f t="shared" si="20"/>
        <v>1350</v>
      </c>
    </row>
    <row r="80" spans="1:26" x14ac:dyDescent="0.3">
      <c r="B80" t="s">
        <v>285</v>
      </c>
      <c r="I80">
        <v>5</v>
      </c>
      <c r="J80">
        <v>310</v>
      </c>
      <c r="K80">
        <f t="shared" si="8"/>
        <v>3127</v>
      </c>
      <c r="L80">
        <v>2300</v>
      </c>
      <c r="Q80">
        <v>85</v>
      </c>
      <c r="S80">
        <v>240</v>
      </c>
      <c r="T80">
        <v>56</v>
      </c>
      <c r="U80">
        <v>0.11700000000000001</v>
      </c>
      <c r="V80">
        <f t="shared" si="14"/>
        <v>64.209600000000009</v>
      </c>
      <c r="W80">
        <f t="shared" si="17"/>
        <v>84</v>
      </c>
      <c r="X80">
        <f t="shared" si="18"/>
        <v>262500</v>
      </c>
      <c r="Y80">
        <f t="shared" si="19"/>
        <v>69</v>
      </c>
      <c r="Z80">
        <f t="shared" si="20"/>
        <v>1293.75</v>
      </c>
    </row>
    <row r="81" spans="1:26" x14ac:dyDescent="0.3">
      <c r="B81" t="s">
        <v>286</v>
      </c>
      <c r="I81">
        <v>5</v>
      </c>
      <c r="J81">
        <v>310</v>
      </c>
      <c r="K81">
        <f t="shared" si="8"/>
        <v>3127</v>
      </c>
      <c r="L81">
        <v>2300</v>
      </c>
      <c r="Q81">
        <v>50</v>
      </c>
      <c r="S81">
        <v>400</v>
      </c>
      <c r="T81">
        <v>56</v>
      </c>
      <c r="U81">
        <v>0.11700000000000001</v>
      </c>
      <c r="V81">
        <f t="shared" si="14"/>
        <v>64.209600000000009</v>
      </c>
      <c r="W81">
        <f t="shared" ref="W81:W111" si="21">MAX(1, INT(T81/10+SQRT(J81)/20+SQRT(K81)+U81+SQRT(Q81)/2+SQRT(S81)-SQRT(185)+20-I81))</f>
        <v>87</v>
      </c>
      <c r="X81">
        <f t="shared" ref="X81:X111" si="22">W81*50000/16</f>
        <v>271875</v>
      </c>
      <c r="Y81">
        <f t="shared" ref="Y81:Y111" si="23">MAX(1, ROUND((SQRT(J81)/100+SQRT(K81)+U81+(40/I81-2)+SQRT(Q81)/2+SQRT(S81)-SQRT(185)), 0))</f>
        <v>72</v>
      </c>
      <c r="Z81">
        <f t="shared" ref="Z81:Z111" si="24">Y81*300/16</f>
        <v>1350</v>
      </c>
    </row>
    <row r="82" spans="1:26" x14ac:dyDescent="0.3">
      <c r="B82" t="s">
        <v>287</v>
      </c>
      <c r="I82">
        <v>5</v>
      </c>
      <c r="J82">
        <v>310</v>
      </c>
      <c r="K82">
        <f t="shared" si="8"/>
        <v>3127</v>
      </c>
      <c r="L82">
        <v>2300</v>
      </c>
      <c r="Q82">
        <v>36</v>
      </c>
      <c r="S82">
        <v>640</v>
      </c>
      <c r="T82">
        <v>56</v>
      </c>
      <c r="U82">
        <v>0.11700000000000001</v>
      </c>
      <c r="V82">
        <f t="shared" si="14"/>
        <v>64.209600000000009</v>
      </c>
      <c r="W82">
        <f t="shared" si="21"/>
        <v>92</v>
      </c>
      <c r="X82">
        <f t="shared" si="22"/>
        <v>287500</v>
      </c>
      <c r="Y82">
        <f t="shared" si="23"/>
        <v>77</v>
      </c>
      <c r="Z82">
        <f t="shared" si="24"/>
        <v>1443.75</v>
      </c>
    </row>
    <row r="83" spans="1:26" x14ac:dyDescent="0.3">
      <c r="B83" t="s">
        <v>288</v>
      </c>
      <c r="I83">
        <v>5</v>
      </c>
      <c r="J83">
        <v>310</v>
      </c>
      <c r="K83">
        <f t="shared" si="8"/>
        <v>3127</v>
      </c>
      <c r="L83">
        <v>2300</v>
      </c>
      <c r="Q83">
        <v>24</v>
      </c>
      <c r="S83">
        <v>720</v>
      </c>
      <c r="T83">
        <v>56</v>
      </c>
      <c r="U83">
        <v>0.11700000000000001</v>
      </c>
      <c r="V83">
        <f t="shared" si="14"/>
        <v>64.209600000000009</v>
      </c>
      <c r="W83">
        <f t="shared" si="21"/>
        <v>93</v>
      </c>
      <c r="X83">
        <f t="shared" si="22"/>
        <v>290625</v>
      </c>
      <c r="Y83">
        <f t="shared" si="23"/>
        <v>78</v>
      </c>
      <c r="Z83">
        <f t="shared" si="24"/>
        <v>1462.5</v>
      </c>
    </row>
    <row r="84" spans="1:26" x14ac:dyDescent="0.3">
      <c r="B84" t="s">
        <v>289</v>
      </c>
      <c r="I84">
        <v>5</v>
      </c>
      <c r="J84">
        <v>310</v>
      </c>
      <c r="K84">
        <f t="shared" si="8"/>
        <v>3127</v>
      </c>
      <c r="L84">
        <v>2300</v>
      </c>
      <c r="Q84">
        <v>63</v>
      </c>
      <c r="S84">
        <v>240</v>
      </c>
      <c r="T84">
        <v>56</v>
      </c>
      <c r="U84">
        <v>0.11700000000000001</v>
      </c>
      <c r="V84">
        <f t="shared" si="14"/>
        <v>64.209600000000009</v>
      </c>
      <c r="W84">
        <f t="shared" si="21"/>
        <v>83</v>
      </c>
      <c r="X84">
        <f t="shared" si="22"/>
        <v>259375</v>
      </c>
      <c r="Y84">
        <f t="shared" si="23"/>
        <v>68</v>
      </c>
      <c r="Z84">
        <f t="shared" si="24"/>
        <v>1275</v>
      </c>
    </row>
    <row r="85" spans="1:26" x14ac:dyDescent="0.3">
      <c r="A85" t="s">
        <v>151</v>
      </c>
      <c r="B85" t="s">
        <v>285</v>
      </c>
      <c r="I85">
        <v>5</v>
      </c>
      <c r="J85">
        <v>310</v>
      </c>
      <c r="K85">
        <f t="shared" si="8"/>
        <v>0</v>
      </c>
      <c r="L85">
        <v>0</v>
      </c>
      <c r="Q85">
        <v>85</v>
      </c>
      <c r="S85">
        <v>240</v>
      </c>
      <c r="T85">
        <v>56</v>
      </c>
      <c r="U85">
        <v>0</v>
      </c>
      <c r="V85">
        <f t="shared" si="14"/>
        <v>0</v>
      </c>
      <c r="W85">
        <f t="shared" si="21"/>
        <v>27</v>
      </c>
      <c r="X85">
        <f t="shared" si="22"/>
        <v>84375</v>
      </c>
      <c r="Y85">
        <f t="shared" si="23"/>
        <v>13</v>
      </c>
      <c r="Z85">
        <f t="shared" si="24"/>
        <v>243.75</v>
      </c>
    </row>
    <row r="86" spans="1:26" x14ac:dyDescent="0.3">
      <c r="B86" t="s">
        <v>286</v>
      </c>
      <c r="I86">
        <v>5</v>
      </c>
      <c r="J86">
        <v>310</v>
      </c>
      <c r="K86">
        <f t="shared" si="8"/>
        <v>0</v>
      </c>
      <c r="L86">
        <v>0</v>
      </c>
      <c r="Q86">
        <v>50</v>
      </c>
      <c r="S86">
        <v>400</v>
      </c>
      <c r="T86">
        <v>56</v>
      </c>
      <c r="U86">
        <v>0</v>
      </c>
      <c r="V86">
        <f t="shared" si="14"/>
        <v>0</v>
      </c>
      <c r="W86">
        <f t="shared" si="21"/>
        <v>31</v>
      </c>
      <c r="X86">
        <f t="shared" si="22"/>
        <v>96875</v>
      </c>
      <c r="Y86">
        <f t="shared" si="23"/>
        <v>16</v>
      </c>
      <c r="Z86">
        <f t="shared" si="24"/>
        <v>300</v>
      </c>
    </row>
    <row r="87" spans="1:26" x14ac:dyDescent="0.3">
      <c r="B87" t="s">
        <v>287</v>
      </c>
      <c r="I87">
        <v>5</v>
      </c>
      <c r="J87">
        <v>310</v>
      </c>
      <c r="K87">
        <f t="shared" si="8"/>
        <v>0</v>
      </c>
      <c r="L87">
        <v>0</v>
      </c>
      <c r="Q87">
        <v>36</v>
      </c>
      <c r="S87">
        <v>640</v>
      </c>
      <c r="T87">
        <v>56</v>
      </c>
      <c r="U87">
        <v>0</v>
      </c>
      <c r="V87">
        <f t="shared" si="14"/>
        <v>0</v>
      </c>
      <c r="W87">
        <f t="shared" si="21"/>
        <v>36</v>
      </c>
      <c r="X87">
        <f t="shared" si="22"/>
        <v>112500</v>
      </c>
      <c r="Y87">
        <f t="shared" si="23"/>
        <v>21</v>
      </c>
      <c r="Z87">
        <f t="shared" si="24"/>
        <v>393.75</v>
      </c>
    </row>
    <row r="88" spans="1:26" x14ac:dyDescent="0.3">
      <c r="B88" t="s">
        <v>288</v>
      </c>
      <c r="I88">
        <v>5</v>
      </c>
      <c r="J88">
        <v>310</v>
      </c>
      <c r="K88">
        <f t="shared" si="8"/>
        <v>0</v>
      </c>
      <c r="L88">
        <v>0</v>
      </c>
      <c r="Q88">
        <v>24</v>
      </c>
      <c r="S88">
        <v>720</v>
      </c>
      <c r="T88">
        <v>56</v>
      </c>
      <c r="U88">
        <v>0</v>
      </c>
      <c r="V88">
        <f t="shared" si="14"/>
        <v>0</v>
      </c>
      <c r="W88">
        <f t="shared" si="21"/>
        <v>37</v>
      </c>
      <c r="X88">
        <f t="shared" si="22"/>
        <v>115625</v>
      </c>
      <c r="Y88">
        <f t="shared" si="23"/>
        <v>22</v>
      </c>
      <c r="Z88">
        <f t="shared" si="24"/>
        <v>412.5</v>
      </c>
    </row>
    <row r="89" spans="1:26" x14ac:dyDescent="0.3">
      <c r="B89" t="s">
        <v>289</v>
      </c>
      <c r="I89">
        <v>5</v>
      </c>
      <c r="J89">
        <v>310</v>
      </c>
      <c r="K89">
        <f t="shared" si="8"/>
        <v>0</v>
      </c>
      <c r="L89">
        <v>0</v>
      </c>
      <c r="Q89">
        <v>63</v>
      </c>
      <c r="S89">
        <v>240</v>
      </c>
      <c r="T89">
        <v>56</v>
      </c>
      <c r="U89">
        <v>0</v>
      </c>
      <c r="V89">
        <f t="shared" si="14"/>
        <v>0</v>
      </c>
      <c r="W89">
        <f t="shared" si="21"/>
        <v>27</v>
      </c>
      <c r="X89">
        <f t="shared" si="22"/>
        <v>84375</v>
      </c>
      <c r="Y89">
        <f t="shared" si="23"/>
        <v>12</v>
      </c>
      <c r="Z89">
        <f t="shared" si="24"/>
        <v>225</v>
      </c>
    </row>
    <row r="90" spans="1:26" x14ac:dyDescent="0.3">
      <c r="A90" t="s">
        <v>290</v>
      </c>
      <c r="I90">
        <v>10</v>
      </c>
      <c r="J90">
        <v>310</v>
      </c>
      <c r="K90">
        <f t="shared" si="8"/>
        <v>2991</v>
      </c>
      <c r="L90">
        <v>2200</v>
      </c>
      <c r="Q90">
        <v>72</v>
      </c>
      <c r="S90">
        <v>240</v>
      </c>
      <c r="T90">
        <v>54</v>
      </c>
      <c r="U90">
        <v>0.14199999999999999</v>
      </c>
      <c r="V90">
        <f t="shared" si="14"/>
        <v>75.1464</v>
      </c>
      <c r="W90">
        <f t="shared" si="21"/>
        <v>77</v>
      </c>
      <c r="X90">
        <f t="shared" si="22"/>
        <v>240625</v>
      </c>
      <c r="Y90">
        <f t="shared" si="23"/>
        <v>63</v>
      </c>
      <c r="Z90">
        <f t="shared" si="24"/>
        <v>1181.25</v>
      </c>
    </row>
    <row r="91" spans="1:26" x14ac:dyDescent="0.3">
      <c r="B91" t="s">
        <v>285</v>
      </c>
      <c r="I91">
        <v>10</v>
      </c>
      <c r="J91">
        <v>310</v>
      </c>
      <c r="K91">
        <f t="shared" si="8"/>
        <v>2991</v>
      </c>
      <c r="L91">
        <v>2200</v>
      </c>
      <c r="Q91">
        <v>80</v>
      </c>
      <c r="S91">
        <v>240</v>
      </c>
      <c r="T91">
        <v>54</v>
      </c>
      <c r="U91">
        <v>0.14199999999999999</v>
      </c>
      <c r="V91">
        <f t="shared" si="14"/>
        <v>75.1464</v>
      </c>
      <c r="W91">
        <f t="shared" si="21"/>
        <v>77</v>
      </c>
      <c r="X91">
        <f t="shared" si="22"/>
        <v>240625</v>
      </c>
      <c r="Y91">
        <f t="shared" si="23"/>
        <v>63</v>
      </c>
      <c r="Z91">
        <f t="shared" si="24"/>
        <v>1181.25</v>
      </c>
    </row>
    <row r="92" spans="1:26" x14ac:dyDescent="0.3">
      <c r="B92" t="s">
        <v>286</v>
      </c>
      <c r="I92">
        <v>10</v>
      </c>
      <c r="J92">
        <v>310</v>
      </c>
      <c r="K92">
        <f t="shared" si="8"/>
        <v>2991</v>
      </c>
      <c r="L92">
        <v>2200</v>
      </c>
      <c r="Q92">
        <v>50</v>
      </c>
      <c r="S92">
        <v>400</v>
      </c>
      <c r="T92">
        <v>54</v>
      </c>
      <c r="U92">
        <v>0.14199999999999999</v>
      </c>
      <c r="V92">
        <f t="shared" si="14"/>
        <v>75.1464</v>
      </c>
      <c r="W92">
        <f t="shared" si="21"/>
        <v>81</v>
      </c>
      <c r="X92">
        <f t="shared" si="22"/>
        <v>253125</v>
      </c>
      <c r="Y92">
        <f t="shared" si="23"/>
        <v>67</v>
      </c>
      <c r="Z92">
        <f t="shared" si="24"/>
        <v>1256.25</v>
      </c>
    </row>
    <row r="93" spans="1:26" x14ac:dyDescent="0.3">
      <c r="B93" t="s">
        <v>287</v>
      </c>
      <c r="I93">
        <v>10</v>
      </c>
      <c r="J93">
        <v>310</v>
      </c>
      <c r="K93">
        <f t="shared" si="8"/>
        <v>2991</v>
      </c>
      <c r="L93">
        <v>2200</v>
      </c>
      <c r="Q93">
        <v>42</v>
      </c>
      <c r="S93">
        <v>640</v>
      </c>
      <c r="T93">
        <v>54</v>
      </c>
      <c r="U93">
        <v>0.14199999999999999</v>
      </c>
      <c r="V93">
        <f t="shared" si="14"/>
        <v>75.1464</v>
      </c>
      <c r="W93">
        <f t="shared" si="21"/>
        <v>86</v>
      </c>
      <c r="X93">
        <f t="shared" si="22"/>
        <v>268750</v>
      </c>
      <c r="Y93">
        <f t="shared" si="23"/>
        <v>72</v>
      </c>
      <c r="Z93">
        <f t="shared" si="24"/>
        <v>1350</v>
      </c>
    </row>
    <row r="94" spans="1:26" x14ac:dyDescent="0.3">
      <c r="B94" t="s">
        <v>288</v>
      </c>
      <c r="I94">
        <v>10</v>
      </c>
      <c r="J94">
        <v>310</v>
      </c>
      <c r="K94">
        <f t="shared" si="8"/>
        <v>2991</v>
      </c>
      <c r="L94">
        <v>2200</v>
      </c>
      <c r="Q94">
        <v>30</v>
      </c>
      <c r="S94">
        <v>720</v>
      </c>
      <c r="T94">
        <v>54</v>
      </c>
      <c r="U94">
        <v>0.14199999999999999</v>
      </c>
      <c r="V94">
        <f t="shared" si="14"/>
        <v>75.1464</v>
      </c>
      <c r="W94">
        <f t="shared" si="21"/>
        <v>87</v>
      </c>
      <c r="X94">
        <f t="shared" si="22"/>
        <v>271875</v>
      </c>
      <c r="Y94">
        <f t="shared" si="23"/>
        <v>73</v>
      </c>
      <c r="Z94">
        <f t="shared" si="24"/>
        <v>1368.75</v>
      </c>
    </row>
    <row r="95" spans="1:26" x14ac:dyDescent="0.3">
      <c r="B95" t="s">
        <v>289</v>
      </c>
      <c r="I95">
        <v>10</v>
      </c>
      <c r="J95">
        <v>310</v>
      </c>
      <c r="K95">
        <f t="shared" si="8"/>
        <v>2991</v>
      </c>
      <c r="L95">
        <v>2200</v>
      </c>
      <c r="Q95">
        <v>50</v>
      </c>
      <c r="S95">
        <v>240</v>
      </c>
      <c r="T95">
        <v>54</v>
      </c>
      <c r="U95">
        <v>0.14199999999999999</v>
      </c>
      <c r="V95">
        <f t="shared" si="14"/>
        <v>75.1464</v>
      </c>
      <c r="W95">
        <f t="shared" si="21"/>
        <v>76</v>
      </c>
      <c r="X95">
        <f t="shared" si="22"/>
        <v>237500</v>
      </c>
      <c r="Y95">
        <f t="shared" si="23"/>
        <v>62</v>
      </c>
      <c r="Z95">
        <f t="shared" si="24"/>
        <v>1162.5</v>
      </c>
    </row>
    <row r="96" spans="1:26" x14ac:dyDescent="0.3">
      <c r="A96" t="s">
        <v>151</v>
      </c>
      <c r="B96" t="s">
        <v>285</v>
      </c>
      <c r="I96">
        <v>10</v>
      </c>
      <c r="J96">
        <v>310</v>
      </c>
      <c r="K96">
        <f t="shared" si="8"/>
        <v>0</v>
      </c>
      <c r="L96">
        <v>0</v>
      </c>
      <c r="Q96">
        <v>80</v>
      </c>
      <c r="S96">
        <v>240</v>
      </c>
      <c r="T96">
        <v>54</v>
      </c>
      <c r="U96">
        <v>0</v>
      </c>
      <c r="V96">
        <f t="shared" si="14"/>
        <v>0</v>
      </c>
      <c r="W96">
        <f t="shared" si="21"/>
        <v>22</v>
      </c>
      <c r="X96">
        <f t="shared" si="22"/>
        <v>68750</v>
      </c>
      <c r="Y96">
        <f t="shared" si="23"/>
        <v>9</v>
      </c>
      <c r="Z96">
        <f t="shared" si="24"/>
        <v>168.75</v>
      </c>
    </row>
    <row r="97" spans="1:26" x14ac:dyDescent="0.3">
      <c r="B97" t="s">
        <v>286</v>
      </c>
      <c r="I97">
        <v>10</v>
      </c>
      <c r="J97">
        <v>310</v>
      </c>
      <c r="K97">
        <f t="shared" si="8"/>
        <v>0</v>
      </c>
      <c r="L97">
        <v>0</v>
      </c>
      <c r="Q97">
        <v>50</v>
      </c>
      <c r="S97">
        <v>400</v>
      </c>
      <c r="T97">
        <v>54</v>
      </c>
      <c r="U97">
        <v>0</v>
      </c>
      <c r="V97">
        <f t="shared" si="14"/>
        <v>0</v>
      </c>
      <c r="W97">
        <f t="shared" si="21"/>
        <v>26</v>
      </c>
      <c r="X97">
        <f t="shared" si="22"/>
        <v>81250</v>
      </c>
      <c r="Y97">
        <f t="shared" si="23"/>
        <v>12</v>
      </c>
      <c r="Z97">
        <f t="shared" si="24"/>
        <v>225</v>
      </c>
    </row>
    <row r="98" spans="1:26" x14ac:dyDescent="0.3">
      <c r="B98" t="s">
        <v>287</v>
      </c>
      <c r="I98">
        <v>10</v>
      </c>
      <c r="J98">
        <v>310</v>
      </c>
      <c r="K98">
        <f t="shared" si="8"/>
        <v>0</v>
      </c>
      <c r="L98">
        <v>0</v>
      </c>
      <c r="Q98">
        <v>42</v>
      </c>
      <c r="S98">
        <v>640</v>
      </c>
      <c r="T98">
        <v>54</v>
      </c>
      <c r="U98">
        <v>0</v>
      </c>
      <c r="V98">
        <f t="shared" si="14"/>
        <v>0</v>
      </c>
      <c r="W98">
        <f t="shared" si="21"/>
        <v>31</v>
      </c>
      <c r="X98">
        <f t="shared" si="22"/>
        <v>96875</v>
      </c>
      <c r="Y98">
        <f t="shared" si="23"/>
        <v>17</v>
      </c>
      <c r="Z98">
        <f t="shared" si="24"/>
        <v>318.75</v>
      </c>
    </row>
    <row r="99" spans="1:26" x14ac:dyDescent="0.3">
      <c r="B99" t="s">
        <v>288</v>
      </c>
      <c r="I99">
        <v>10</v>
      </c>
      <c r="J99">
        <v>310</v>
      </c>
      <c r="K99">
        <f t="shared" si="8"/>
        <v>0</v>
      </c>
      <c r="L99">
        <v>0</v>
      </c>
      <c r="Q99">
        <v>30</v>
      </c>
      <c r="S99">
        <v>720</v>
      </c>
      <c r="T99">
        <v>54</v>
      </c>
      <c r="U99">
        <v>0</v>
      </c>
      <c r="V99">
        <f t="shared" si="14"/>
        <v>0</v>
      </c>
      <c r="W99">
        <f t="shared" si="21"/>
        <v>32</v>
      </c>
      <c r="X99">
        <f t="shared" si="22"/>
        <v>100000</v>
      </c>
      <c r="Y99">
        <f t="shared" si="23"/>
        <v>18</v>
      </c>
      <c r="Z99">
        <f t="shared" si="24"/>
        <v>337.5</v>
      </c>
    </row>
    <row r="100" spans="1:26" x14ac:dyDescent="0.3">
      <c r="B100" t="s">
        <v>289</v>
      </c>
      <c r="I100">
        <v>10</v>
      </c>
      <c r="J100">
        <v>310</v>
      </c>
      <c r="K100">
        <f t="shared" si="8"/>
        <v>0</v>
      </c>
      <c r="L100">
        <v>0</v>
      </c>
      <c r="Q100">
        <v>50</v>
      </c>
      <c r="S100">
        <v>240</v>
      </c>
      <c r="T100">
        <v>54</v>
      </c>
      <c r="U100">
        <v>0</v>
      </c>
      <c r="V100">
        <f t="shared" si="14"/>
        <v>0</v>
      </c>
      <c r="W100">
        <f t="shared" si="21"/>
        <v>21</v>
      </c>
      <c r="X100">
        <f t="shared" si="22"/>
        <v>65625</v>
      </c>
      <c r="Y100">
        <f t="shared" si="23"/>
        <v>8</v>
      </c>
      <c r="Z100">
        <f t="shared" si="24"/>
        <v>150</v>
      </c>
    </row>
    <row r="101" spans="1:26" x14ac:dyDescent="0.3">
      <c r="A101" t="s">
        <v>291</v>
      </c>
      <c r="I101">
        <v>12</v>
      </c>
      <c r="J101">
        <v>250</v>
      </c>
      <c r="K101">
        <f t="shared" si="8"/>
        <v>1441</v>
      </c>
      <c r="L101">
        <v>1060</v>
      </c>
      <c r="Q101">
        <v>72</v>
      </c>
      <c r="S101">
        <v>400</v>
      </c>
      <c r="T101">
        <v>54</v>
      </c>
      <c r="U101">
        <v>0.12</v>
      </c>
      <c r="V101">
        <f t="shared" si="14"/>
        <v>63.503999999999998</v>
      </c>
      <c r="W101">
        <f t="shared" si="21"/>
        <v>62</v>
      </c>
      <c r="X101">
        <f t="shared" si="22"/>
        <v>193750</v>
      </c>
      <c r="Y101">
        <f t="shared" si="23"/>
        <v>50</v>
      </c>
      <c r="Z101">
        <f t="shared" si="24"/>
        <v>937.5</v>
      </c>
    </row>
    <row r="102" spans="1:26" x14ac:dyDescent="0.3">
      <c r="B102" t="s">
        <v>285</v>
      </c>
      <c r="I102">
        <v>12</v>
      </c>
      <c r="J102">
        <v>250</v>
      </c>
      <c r="K102">
        <f t="shared" si="8"/>
        <v>1441</v>
      </c>
      <c r="L102">
        <v>1060</v>
      </c>
      <c r="Q102">
        <v>101</v>
      </c>
      <c r="S102">
        <v>240</v>
      </c>
      <c r="T102">
        <v>54</v>
      </c>
      <c r="U102">
        <v>0.12</v>
      </c>
      <c r="V102">
        <f t="shared" si="14"/>
        <v>63.503999999999998</v>
      </c>
      <c r="W102">
        <f t="shared" si="21"/>
        <v>59</v>
      </c>
      <c r="X102">
        <f t="shared" si="22"/>
        <v>184375</v>
      </c>
      <c r="Y102">
        <f t="shared" si="23"/>
        <v>46</v>
      </c>
      <c r="Z102">
        <f t="shared" si="24"/>
        <v>862.5</v>
      </c>
    </row>
    <row r="103" spans="1:26" x14ac:dyDescent="0.3">
      <c r="B103" t="s">
        <v>286</v>
      </c>
      <c r="I103">
        <v>12</v>
      </c>
      <c r="J103">
        <v>250</v>
      </c>
      <c r="K103">
        <f t="shared" si="8"/>
        <v>1441</v>
      </c>
      <c r="L103">
        <v>1060</v>
      </c>
      <c r="Q103">
        <v>84</v>
      </c>
      <c r="S103">
        <v>400</v>
      </c>
      <c r="T103">
        <v>54</v>
      </c>
      <c r="U103">
        <v>0.12</v>
      </c>
      <c r="V103">
        <f t="shared" si="14"/>
        <v>63.503999999999998</v>
      </c>
      <c r="W103">
        <f t="shared" si="21"/>
        <v>63</v>
      </c>
      <c r="X103">
        <f t="shared" si="22"/>
        <v>196875</v>
      </c>
      <c r="Y103">
        <f t="shared" si="23"/>
        <v>51</v>
      </c>
      <c r="Z103">
        <f t="shared" si="24"/>
        <v>956.25</v>
      </c>
    </row>
    <row r="104" spans="1:26" x14ac:dyDescent="0.3">
      <c r="B104" t="s">
        <v>287</v>
      </c>
      <c r="I104">
        <v>12</v>
      </c>
      <c r="J104">
        <v>250</v>
      </c>
      <c r="K104">
        <f t="shared" si="8"/>
        <v>1441</v>
      </c>
      <c r="L104">
        <v>1060</v>
      </c>
      <c r="Q104">
        <v>42</v>
      </c>
      <c r="S104">
        <v>640</v>
      </c>
      <c r="T104">
        <v>54</v>
      </c>
      <c r="U104">
        <v>0.12</v>
      </c>
      <c r="V104">
        <f t="shared" si="14"/>
        <v>63.503999999999998</v>
      </c>
      <c r="W104">
        <f t="shared" si="21"/>
        <v>67</v>
      </c>
      <c r="X104">
        <f t="shared" si="22"/>
        <v>209375</v>
      </c>
      <c r="Y104">
        <f t="shared" si="23"/>
        <v>55</v>
      </c>
      <c r="Z104">
        <f t="shared" si="24"/>
        <v>1031.25</v>
      </c>
    </row>
    <row r="105" spans="1:26" x14ac:dyDescent="0.3">
      <c r="B105" t="s">
        <v>288</v>
      </c>
      <c r="I105">
        <v>12</v>
      </c>
      <c r="J105">
        <v>250</v>
      </c>
      <c r="K105">
        <f t="shared" si="8"/>
        <v>1441</v>
      </c>
      <c r="L105">
        <v>1060</v>
      </c>
      <c r="Q105">
        <v>24</v>
      </c>
      <c r="S105">
        <v>720</v>
      </c>
      <c r="T105">
        <v>54</v>
      </c>
      <c r="U105">
        <v>0.12</v>
      </c>
      <c r="V105">
        <f t="shared" si="14"/>
        <v>63.503999999999998</v>
      </c>
      <c r="W105">
        <f t="shared" si="21"/>
        <v>67</v>
      </c>
      <c r="X105">
        <f t="shared" si="22"/>
        <v>209375</v>
      </c>
      <c r="Y105">
        <f t="shared" si="23"/>
        <v>55</v>
      </c>
      <c r="Z105">
        <f t="shared" si="24"/>
        <v>1031.25</v>
      </c>
    </row>
    <row r="106" spans="1:26" x14ac:dyDescent="0.3">
      <c r="B106" t="s">
        <v>289</v>
      </c>
      <c r="I106">
        <v>12</v>
      </c>
      <c r="J106">
        <v>250</v>
      </c>
      <c r="K106">
        <f t="shared" si="8"/>
        <v>1441</v>
      </c>
      <c r="L106">
        <v>1060</v>
      </c>
      <c r="Q106">
        <v>72</v>
      </c>
      <c r="S106">
        <v>240</v>
      </c>
      <c r="T106">
        <v>54</v>
      </c>
      <c r="U106">
        <v>0.12</v>
      </c>
      <c r="V106">
        <f t="shared" si="14"/>
        <v>63.503999999999998</v>
      </c>
      <c r="W106">
        <f t="shared" si="21"/>
        <v>58</v>
      </c>
      <c r="X106">
        <f t="shared" si="22"/>
        <v>181250</v>
      </c>
      <c r="Y106">
        <f t="shared" si="23"/>
        <v>46</v>
      </c>
      <c r="Z106">
        <f t="shared" si="24"/>
        <v>862.5</v>
      </c>
    </row>
    <row r="107" spans="1:26" x14ac:dyDescent="0.3">
      <c r="A107" t="s">
        <v>151</v>
      </c>
      <c r="B107" t="s">
        <v>285</v>
      </c>
      <c r="I107">
        <v>12</v>
      </c>
      <c r="J107">
        <v>250</v>
      </c>
      <c r="K107">
        <f t="shared" si="8"/>
        <v>0</v>
      </c>
      <c r="L107">
        <v>0</v>
      </c>
      <c r="Q107">
        <v>101</v>
      </c>
      <c r="S107">
        <v>240</v>
      </c>
      <c r="T107">
        <v>54</v>
      </c>
      <c r="U107">
        <v>0.12</v>
      </c>
      <c r="V107">
        <f t="shared" si="14"/>
        <v>63.503999999999998</v>
      </c>
      <c r="W107">
        <f t="shared" si="21"/>
        <v>21</v>
      </c>
      <c r="X107">
        <f t="shared" si="22"/>
        <v>65625</v>
      </c>
      <c r="Y107">
        <f t="shared" si="23"/>
        <v>9</v>
      </c>
      <c r="Z107">
        <f t="shared" si="24"/>
        <v>168.75</v>
      </c>
    </row>
    <row r="108" spans="1:26" x14ac:dyDescent="0.3">
      <c r="B108" t="s">
        <v>286</v>
      </c>
      <c r="I108">
        <v>12</v>
      </c>
      <c r="J108">
        <v>250</v>
      </c>
      <c r="K108">
        <f t="shared" si="8"/>
        <v>0</v>
      </c>
      <c r="L108">
        <v>0</v>
      </c>
      <c r="Q108">
        <v>84</v>
      </c>
      <c r="S108">
        <v>400</v>
      </c>
      <c r="T108">
        <v>54</v>
      </c>
      <c r="U108">
        <v>0.12</v>
      </c>
      <c r="V108">
        <f t="shared" si="14"/>
        <v>63.503999999999998</v>
      </c>
      <c r="W108">
        <f t="shared" si="21"/>
        <v>25</v>
      </c>
      <c r="X108">
        <f t="shared" si="22"/>
        <v>78125</v>
      </c>
      <c r="Y108">
        <f t="shared" si="23"/>
        <v>13</v>
      </c>
      <c r="Z108">
        <f t="shared" si="24"/>
        <v>243.75</v>
      </c>
    </row>
    <row r="109" spans="1:26" x14ac:dyDescent="0.3">
      <c r="B109" t="s">
        <v>287</v>
      </c>
      <c r="I109">
        <v>12</v>
      </c>
      <c r="J109">
        <v>250</v>
      </c>
      <c r="K109">
        <f t="shared" si="8"/>
        <v>0</v>
      </c>
      <c r="L109">
        <v>0</v>
      </c>
      <c r="Q109">
        <v>42</v>
      </c>
      <c r="S109">
        <v>640</v>
      </c>
      <c r="T109">
        <v>54</v>
      </c>
      <c r="U109">
        <v>0.12</v>
      </c>
      <c r="V109">
        <f t="shared" si="14"/>
        <v>63.503999999999998</v>
      </c>
      <c r="W109">
        <f t="shared" si="21"/>
        <v>29</v>
      </c>
      <c r="X109">
        <f t="shared" si="22"/>
        <v>90625</v>
      </c>
      <c r="Y109">
        <f t="shared" si="23"/>
        <v>17</v>
      </c>
      <c r="Z109">
        <f t="shared" si="24"/>
        <v>318.75</v>
      </c>
    </row>
    <row r="110" spans="1:26" x14ac:dyDescent="0.3">
      <c r="B110" t="s">
        <v>288</v>
      </c>
      <c r="I110">
        <v>12</v>
      </c>
      <c r="J110">
        <v>250</v>
      </c>
      <c r="K110">
        <f t="shared" si="8"/>
        <v>0</v>
      </c>
      <c r="L110">
        <v>0</v>
      </c>
      <c r="Q110">
        <v>24</v>
      </c>
      <c r="S110">
        <v>720</v>
      </c>
      <c r="T110">
        <v>54</v>
      </c>
      <c r="U110">
        <v>0.12</v>
      </c>
      <c r="V110">
        <f t="shared" si="14"/>
        <v>63.503999999999998</v>
      </c>
      <c r="W110">
        <f t="shared" si="21"/>
        <v>29</v>
      </c>
      <c r="X110">
        <f t="shared" si="22"/>
        <v>90625</v>
      </c>
      <c r="Y110">
        <f t="shared" si="23"/>
        <v>17</v>
      </c>
      <c r="Z110">
        <f t="shared" si="24"/>
        <v>318.75</v>
      </c>
    </row>
    <row r="111" spans="1:26" x14ac:dyDescent="0.3">
      <c r="B111" t="s">
        <v>289</v>
      </c>
      <c r="I111">
        <v>12</v>
      </c>
      <c r="J111">
        <v>250</v>
      </c>
      <c r="K111">
        <f t="shared" si="8"/>
        <v>0</v>
      </c>
      <c r="L111">
        <v>0</v>
      </c>
      <c r="Q111">
        <v>72</v>
      </c>
      <c r="S111">
        <v>240</v>
      </c>
      <c r="T111">
        <v>54</v>
      </c>
      <c r="U111">
        <v>0.12</v>
      </c>
      <c r="V111">
        <f t="shared" si="14"/>
        <v>63.503999999999998</v>
      </c>
      <c r="W111">
        <f t="shared" si="21"/>
        <v>20</v>
      </c>
      <c r="X111">
        <f t="shared" si="22"/>
        <v>62500</v>
      </c>
      <c r="Y111">
        <f t="shared" si="23"/>
        <v>8</v>
      </c>
      <c r="Z111">
        <f t="shared" si="24"/>
        <v>150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59"/>
  <sheetViews>
    <sheetView tabSelected="1" workbookViewId="0">
      <pane ySplit="1" topLeftCell="A48" activePane="bottomLeft" state="frozen"/>
      <selection pane="bottomLeft" activeCell="Z48" sqref="Z48:Z57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165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164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163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99</v>
      </c>
      <c r="B9" t="s">
        <v>103</v>
      </c>
      <c r="D9" t="s">
        <v>161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159</v>
      </c>
      <c r="B10" t="s">
        <v>160</v>
      </c>
      <c r="D10" t="s">
        <v>162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166</v>
      </c>
      <c r="B13" t="s">
        <v>167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214</v>
      </c>
      <c r="B18" t="s">
        <v>211</v>
      </c>
      <c r="E18">
        <v>1999</v>
      </c>
      <c r="F18">
        <v>30</v>
      </c>
      <c r="G18" t="s">
        <v>91</v>
      </c>
      <c r="H18">
        <v>140</v>
      </c>
      <c r="I18" t="s">
        <v>90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213</v>
      </c>
      <c r="B19" t="s">
        <v>212</v>
      </c>
      <c r="E19">
        <v>1999</v>
      </c>
      <c r="F19">
        <v>30</v>
      </c>
      <c r="G19" t="s">
        <v>91</v>
      </c>
      <c r="H19">
        <v>140</v>
      </c>
      <c r="I19" t="s">
        <v>90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223</v>
      </c>
      <c r="B20" t="s">
        <v>227</v>
      </c>
      <c r="E20">
        <v>1999</v>
      </c>
      <c r="F20">
        <v>30</v>
      </c>
      <c r="G20" t="s">
        <v>91</v>
      </c>
      <c r="H20">
        <v>140</v>
      </c>
      <c r="I20" t="s">
        <v>90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224</v>
      </c>
      <c r="B21" t="s">
        <v>228</v>
      </c>
      <c r="E21">
        <v>1999</v>
      </c>
      <c r="F21">
        <v>30</v>
      </c>
      <c r="G21" t="s">
        <v>91</v>
      </c>
      <c r="H21">
        <v>140</v>
      </c>
      <c r="I21" t="s">
        <v>90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225</v>
      </c>
      <c r="B22" t="s">
        <v>229</v>
      </c>
      <c r="E22">
        <v>1999</v>
      </c>
      <c r="F22">
        <v>30</v>
      </c>
      <c r="G22" t="s">
        <v>91</v>
      </c>
      <c r="H22">
        <v>140</v>
      </c>
      <c r="I22" t="s">
        <v>90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226</v>
      </c>
      <c r="B23" t="s">
        <v>230</v>
      </c>
      <c r="E23">
        <v>1999</v>
      </c>
      <c r="F23">
        <v>30</v>
      </c>
      <c r="G23" t="s">
        <v>91</v>
      </c>
      <c r="H23">
        <v>140</v>
      </c>
      <c r="I23" t="s">
        <v>90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231</v>
      </c>
      <c r="B24" t="s">
        <v>232</v>
      </c>
      <c r="E24">
        <v>1999</v>
      </c>
      <c r="F24">
        <v>30</v>
      </c>
      <c r="G24" t="s">
        <v>91</v>
      </c>
      <c r="H24">
        <v>140</v>
      </c>
      <c r="I24" t="s">
        <v>90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141</v>
      </c>
      <c r="B25" t="s">
        <v>142</v>
      </c>
      <c r="D25" t="s">
        <v>143</v>
      </c>
      <c r="E25">
        <v>1991</v>
      </c>
      <c r="F25">
        <v>30</v>
      </c>
      <c r="G25" t="s">
        <v>91</v>
      </c>
      <c r="H25">
        <v>120</v>
      </c>
      <c r="I25" t="s">
        <v>90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154</v>
      </c>
      <c r="B26" t="s">
        <v>155</v>
      </c>
      <c r="D26" t="s">
        <v>154</v>
      </c>
      <c r="E26">
        <v>1996</v>
      </c>
      <c r="F26">
        <v>30</v>
      </c>
      <c r="G26" t="s">
        <v>91</v>
      </c>
      <c r="H26">
        <v>140</v>
      </c>
      <c r="I26" t="s">
        <v>90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156</v>
      </c>
      <c r="B27" t="s">
        <v>157</v>
      </c>
      <c r="D27" t="s">
        <v>156</v>
      </c>
      <c r="E27">
        <v>2002</v>
      </c>
      <c r="F27">
        <v>30</v>
      </c>
      <c r="G27" t="s">
        <v>91</v>
      </c>
      <c r="H27">
        <v>160</v>
      </c>
      <c r="I27" t="s">
        <v>113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168</v>
      </c>
      <c r="B28" t="s">
        <v>177</v>
      </c>
      <c r="E28">
        <v>1991</v>
      </c>
      <c r="F28">
        <v>30</v>
      </c>
      <c r="G28">
        <v>30</v>
      </c>
      <c r="H28">
        <v>120</v>
      </c>
      <c r="I28" t="s">
        <v>90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169</v>
      </c>
      <c r="B29" t="s">
        <v>175</v>
      </c>
      <c r="E29">
        <v>1991</v>
      </c>
      <c r="F29">
        <v>30</v>
      </c>
      <c r="G29">
        <v>30</v>
      </c>
      <c r="H29">
        <v>120</v>
      </c>
      <c r="I29" t="s">
        <v>90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170</v>
      </c>
      <c r="B30" t="s">
        <v>176</v>
      </c>
      <c r="E30">
        <v>1991</v>
      </c>
      <c r="F30">
        <v>30</v>
      </c>
      <c r="G30">
        <v>30</v>
      </c>
      <c r="H30">
        <v>120</v>
      </c>
      <c r="I30" t="s">
        <v>90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171</v>
      </c>
      <c r="B31" t="s">
        <v>174</v>
      </c>
      <c r="E31">
        <v>1991</v>
      </c>
      <c r="F31">
        <v>30</v>
      </c>
      <c r="G31">
        <v>30</v>
      </c>
      <c r="H31">
        <v>120</v>
      </c>
      <c r="I31" t="s">
        <v>90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207</v>
      </c>
      <c r="B32" t="s">
        <v>210</v>
      </c>
      <c r="E32">
        <v>1991</v>
      </c>
      <c r="F32">
        <v>30</v>
      </c>
      <c r="G32" t="s">
        <v>91</v>
      </c>
      <c r="H32">
        <v>120</v>
      </c>
      <c r="I32" t="s">
        <v>90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208</v>
      </c>
      <c r="B33" t="s">
        <v>209</v>
      </c>
      <c r="E33">
        <v>1991</v>
      </c>
      <c r="F33">
        <v>30</v>
      </c>
      <c r="G33" t="s">
        <v>91</v>
      </c>
      <c r="H33">
        <v>120</v>
      </c>
      <c r="I33" t="s">
        <v>90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215</v>
      </c>
      <c r="B34" t="s">
        <v>218</v>
      </c>
      <c r="E34">
        <v>1994</v>
      </c>
      <c r="F34">
        <v>30</v>
      </c>
      <c r="G34" t="s">
        <v>91</v>
      </c>
      <c r="H34">
        <v>140</v>
      </c>
      <c r="I34" t="s">
        <v>90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216</v>
      </c>
      <c r="B35" t="s">
        <v>217</v>
      </c>
      <c r="E35">
        <v>1994</v>
      </c>
      <c r="F35">
        <v>30</v>
      </c>
      <c r="G35" t="s">
        <v>91</v>
      </c>
      <c r="H35">
        <v>140</v>
      </c>
      <c r="I35" t="s">
        <v>90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219</v>
      </c>
      <c r="B36" t="s">
        <v>220</v>
      </c>
      <c r="E36">
        <v>1994</v>
      </c>
      <c r="F36">
        <v>30</v>
      </c>
      <c r="G36" t="s">
        <v>91</v>
      </c>
      <c r="H36">
        <v>140</v>
      </c>
      <c r="I36" t="s">
        <v>90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221</v>
      </c>
      <c r="B37" t="s">
        <v>222</v>
      </c>
      <c r="E37">
        <v>1994</v>
      </c>
      <c r="F37">
        <v>30</v>
      </c>
      <c r="G37" t="s">
        <v>91</v>
      </c>
      <c r="H37">
        <v>140</v>
      </c>
      <c r="I37" t="s">
        <v>90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172</v>
      </c>
      <c r="B38" t="s">
        <v>173</v>
      </c>
      <c r="E38">
        <v>1988</v>
      </c>
      <c r="F38">
        <v>30</v>
      </c>
      <c r="G38">
        <v>10</v>
      </c>
      <c r="H38">
        <v>120</v>
      </c>
      <c r="I38" t="s">
        <v>90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178</v>
      </c>
      <c r="B39" t="s">
        <v>179</v>
      </c>
      <c r="E39">
        <v>1988</v>
      </c>
      <c r="F39">
        <v>30</v>
      </c>
      <c r="G39">
        <v>10</v>
      </c>
      <c r="H39">
        <v>120</v>
      </c>
      <c r="I39" t="s">
        <v>90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183</v>
      </c>
      <c r="B40" t="s">
        <v>184</v>
      </c>
      <c r="E40">
        <v>1988</v>
      </c>
      <c r="F40">
        <v>30</v>
      </c>
      <c r="G40">
        <v>10</v>
      </c>
      <c r="H40">
        <v>120</v>
      </c>
      <c r="I40" t="s">
        <v>90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185</v>
      </c>
      <c r="B41" t="s">
        <v>189</v>
      </c>
      <c r="E41">
        <v>1959</v>
      </c>
      <c r="F41">
        <v>30</v>
      </c>
      <c r="G41">
        <v>35</v>
      </c>
      <c r="H41">
        <v>120</v>
      </c>
      <c r="I41" t="s">
        <v>90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186</v>
      </c>
      <c r="B42" t="s">
        <v>189</v>
      </c>
      <c r="E42">
        <v>1976</v>
      </c>
      <c r="F42">
        <v>30</v>
      </c>
      <c r="G42">
        <v>22</v>
      </c>
      <c r="H42">
        <v>120</v>
      </c>
      <c r="I42" t="s">
        <v>90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187</v>
      </c>
      <c r="B43" t="s">
        <v>190</v>
      </c>
      <c r="E43">
        <v>1959</v>
      </c>
      <c r="F43">
        <v>30</v>
      </c>
      <c r="G43">
        <v>35</v>
      </c>
      <c r="H43">
        <v>120</v>
      </c>
      <c r="I43" t="s">
        <v>90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188</v>
      </c>
      <c r="B44" t="s">
        <v>191</v>
      </c>
      <c r="E44">
        <v>1959</v>
      </c>
      <c r="F44">
        <v>30</v>
      </c>
      <c r="G44">
        <v>35</v>
      </c>
      <c r="H44">
        <v>120</v>
      </c>
      <c r="I44" t="s">
        <v>90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279</v>
      </c>
      <c r="B45" t="s">
        <v>280</v>
      </c>
      <c r="E45">
        <v>1991</v>
      </c>
      <c r="F45">
        <v>30</v>
      </c>
      <c r="G45">
        <v>30</v>
      </c>
      <c r="H45">
        <v>120</v>
      </c>
      <c r="I45" t="s">
        <v>113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281</v>
      </c>
      <c r="B46" t="s">
        <v>282</v>
      </c>
      <c r="E46">
        <v>2002</v>
      </c>
      <c r="F46">
        <v>30</v>
      </c>
      <c r="G46" t="s">
        <v>283</v>
      </c>
      <c r="H46">
        <v>160</v>
      </c>
      <c r="I46" t="s">
        <v>90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292</v>
      </c>
      <c r="B47" t="s">
        <v>293</v>
      </c>
      <c r="E47">
        <v>1959</v>
      </c>
      <c r="F47">
        <v>30</v>
      </c>
      <c r="G47">
        <v>35</v>
      </c>
      <c r="H47">
        <v>120</v>
      </c>
      <c r="I47" t="s">
        <v>113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296</v>
      </c>
      <c r="B48" t="s">
        <v>297</v>
      </c>
      <c r="D48" t="s">
        <v>296</v>
      </c>
      <c r="E48">
        <v>1993</v>
      </c>
      <c r="F48">
        <v>30</v>
      </c>
      <c r="G48">
        <v>20</v>
      </c>
      <c r="H48">
        <v>140</v>
      </c>
      <c r="I48" t="s">
        <v>298</v>
      </c>
      <c r="M48">
        <v>96</v>
      </c>
      <c r="N48">
        <v>16</v>
      </c>
      <c r="O48">
        <v>240</v>
      </c>
      <c r="P48">
        <v>46.4</v>
      </c>
      <c r="Q48">
        <f t="shared" ref="Q48:Q59" si="29">MEDIAN(0,255,ROUND(P48/20+SQRT(H48)/40+SQRT(M48)/2+(SQRT(O48)-SQRT(185)), 0))</f>
        <v>9</v>
      </c>
      <c r="R48">
        <f t="shared" ref="R48:R59" si="30">Q48*50000/16</f>
        <v>28125</v>
      </c>
      <c r="S48">
        <f t="shared" ref="S48:S59" si="31">MEDIAN(0,255,ROUND(SQRT(H48)/200+SQRT(M48)/2+(SQRT(O48)-SQRT(185)),0))</f>
        <v>7</v>
      </c>
      <c r="T48">
        <f t="shared" ref="T48:T59" si="32">S48*300/16*12</f>
        <v>1575</v>
      </c>
      <c r="Y48" t="s">
        <v>350</v>
      </c>
      <c r="Z48" s="3" t="s">
        <v>318</v>
      </c>
    </row>
    <row r="49" spans="1:26" x14ac:dyDescent="0.3">
      <c r="A49" t="s">
        <v>299</v>
      </c>
      <c r="B49" t="s">
        <v>300</v>
      </c>
      <c r="D49" t="s">
        <v>299</v>
      </c>
      <c r="E49">
        <v>1993</v>
      </c>
      <c r="F49">
        <v>30</v>
      </c>
      <c r="G49">
        <v>20</v>
      </c>
      <c r="H49">
        <v>140</v>
      </c>
      <c r="I49" t="s">
        <v>298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350</v>
      </c>
      <c r="Z49" s="4"/>
    </row>
    <row r="50" spans="1:26" x14ac:dyDescent="0.3">
      <c r="A50" t="s">
        <v>301</v>
      </c>
      <c r="B50" t="s">
        <v>302</v>
      </c>
      <c r="D50" t="s">
        <v>301</v>
      </c>
      <c r="E50">
        <v>1993</v>
      </c>
      <c r="F50">
        <v>30</v>
      </c>
      <c r="G50">
        <v>20</v>
      </c>
      <c r="H50">
        <v>140</v>
      </c>
      <c r="I50" t="s">
        <v>298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350</v>
      </c>
      <c r="Z50" s="4"/>
    </row>
    <row r="51" spans="1:26" x14ac:dyDescent="0.3">
      <c r="A51" t="s">
        <v>303</v>
      </c>
      <c r="B51" t="s">
        <v>304</v>
      </c>
      <c r="D51" t="s">
        <v>303</v>
      </c>
      <c r="E51">
        <v>1993</v>
      </c>
      <c r="F51">
        <v>30</v>
      </c>
      <c r="G51">
        <v>20</v>
      </c>
      <c r="H51">
        <v>140</v>
      </c>
      <c r="I51" t="s">
        <v>298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350</v>
      </c>
      <c r="Z51" s="4"/>
    </row>
    <row r="52" spans="1:26" x14ac:dyDescent="0.3">
      <c r="A52" t="s">
        <v>305</v>
      </c>
      <c r="B52" t="s">
        <v>306</v>
      </c>
      <c r="D52" t="s">
        <v>305</v>
      </c>
      <c r="E52">
        <v>1993</v>
      </c>
      <c r="F52">
        <v>30</v>
      </c>
      <c r="G52">
        <v>20</v>
      </c>
      <c r="H52">
        <v>140</v>
      </c>
      <c r="I52" t="s">
        <v>298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350</v>
      </c>
      <c r="Z52" s="4"/>
    </row>
    <row r="53" spans="1:26" x14ac:dyDescent="0.3">
      <c r="A53" t="s">
        <v>307</v>
      </c>
      <c r="B53" t="s">
        <v>308</v>
      </c>
      <c r="D53" t="s">
        <v>307</v>
      </c>
      <c r="E53">
        <v>1993</v>
      </c>
      <c r="F53">
        <v>30</v>
      </c>
      <c r="G53">
        <v>20</v>
      </c>
      <c r="H53">
        <v>140</v>
      </c>
      <c r="I53" t="s">
        <v>309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350</v>
      </c>
      <c r="Z53" s="4"/>
    </row>
    <row r="54" spans="1:26" x14ac:dyDescent="0.3">
      <c r="A54" t="s">
        <v>310</v>
      </c>
      <c r="B54" t="s">
        <v>311</v>
      </c>
      <c r="D54" t="s">
        <v>310</v>
      </c>
      <c r="E54">
        <v>1993</v>
      </c>
      <c r="F54">
        <v>30</v>
      </c>
      <c r="G54">
        <v>20</v>
      </c>
      <c r="H54">
        <v>140</v>
      </c>
      <c r="I54" t="s">
        <v>298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350</v>
      </c>
      <c r="Z54" s="4"/>
    </row>
    <row r="55" spans="1:26" x14ac:dyDescent="0.3">
      <c r="A55" t="s">
        <v>312</v>
      </c>
      <c r="B55" t="s">
        <v>313</v>
      </c>
      <c r="D55" t="s">
        <v>312</v>
      </c>
      <c r="E55">
        <v>1993</v>
      </c>
      <c r="F55">
        <v>30</v>
      </c>
      <c r="G55">
        <v>20</v>
      </c>
      <c r="H55">
        <v>140</v>
      </c>
      <c r="I55" t="s">
        <v>298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350</v>
      </c>
      <c r="Z55" s="4"/>
    </row>
    <row r="56" spans="1:26" x14ac:dyDescent="0.3">
      <c r="A56" t="s">
        <v>314</v>
      </c>
      <c r="B56" t="s">
        <v>315</v>
      </c>
      <c r="D56" t="s">
        <v>314</v>
      </c>
      <c r="E56">
        <v>1993</v>
      </c>
      <c r="F56">
        <v>30</v>
      </c>
      <c r="G56">
        <v>20</v>
      </c>
      <c r="H56">
        <v>140</v>
      </c>
      <c r="I56" t="s">
        <v>298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350</v>
      </c>
      <c r="Z56" s="4"/>
    </row>
    <row r="57" spans="1:26" x14ac:dyDescent="0.3">
      <c r="A57" t="s">
        <v>316</v>
      </c>
      <c r="B57" t="s">
        <v>317</v>
      </c>
      <c r="D57" t="s">
        <v>316</v>
      </c>
      <c r="E57">
        <v>1993</v>
      </c>
      <c r="F57">
        <v>30</v>
      </c>
      <c r="G57">
        <v>20</v>
      </c>
      <c r="H57">
        <v>140</v>
      </c>
      <c r="I57" t="s">
        <v>309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350</v>
      </c>
      <c r="Z57" s="4"/>
    </row>
    <row r="58" spans="1:26" x14ac:dyDescent="0.3">
      <c r="A58" t="s">
        <v>345</v>
      </c>
      <c r="B58" t="s">
        <v>347</v>
      </c>
      <c r="E58">
        <v>2014</v>
      </c>
      <c r="F58">
        <v>30</v>
      </c>
      <c r="G58" t="s">
        <v>91</v>
      </c>
      <c r="H58">
        <v>140</v>
      </c>
      <c r="I58" t="s">
        <v>90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350</v>
      </c>
      <c r="Z58" t="s">
        <v>349</v>
      </c>
    </row>
    <row r="59" spans="1:26" x14ac:dyDescent="0.3">
      <c r="A59" t="s">
        <v>346</v>
      </c>
      <c r="B59" t="s">
        <v>348</v>
      </c>
      <c r="E59">
        <v>2014</v>
      </c>
      <c r="F59">
        <v>30</v>
      </c>
      <c r="G59" t="s">
        <v>91</v>
      </c>
      <c r="H59">
        <v>140</v>
      </c>
      <c r="I59" t="s">
        <v>90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350</v>
      </c>
      <c r="Z59" t="s">
        <v>349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12"/>
  <sheetViews>
    <sheetView topLeftCell="K1" workbookViewId="0">
      <selection activeCell="R12" sqref="R12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144</v>
      </c>
      <c r="B2" t="s">
        <v>145</v>
      </c>
      <c r="F2">
        <v>1987</v>
      </c>
      <c r="G2">
        <v>30</v>
      </c>
      <c r="H2" t="s">
        <v>91</v>
      </c>
      <c r="J2">
        <v>100</v>
      </c>
      <c r="L2" t="s">
        <v>146</v>
      </c>
      <c r="M2" t="s">
        <v>147</v>
      </c>
      <c r="P2">
        <v>61</v>
      </c>
      <c r="Q2">
        <v>16</v>
      </c>
      <c r="R2">
        <v>185</v>
      </c>
      <c r="S2">
        <v>22.5</v>
      </c>
      <c r="U2">
        <f t="shared" ref="U2:U12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3">
      <c r="A3" t="s">
        <v>148</v>
      </c>
      <c r="B3" t="s">
        <v>149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181</v>
      </c>
      <c r="B4" t="s">
        <v>182</v>
      </c>
      <c r="F4">
        <v>1958</v>
      </c>
      <c r="G4">
        <v>30</v>
      </c>
      <c r="H4" t="s">
        <v>91</v>
      </c>
      <c r="J4">
        <v>100</v>
      </c>
      <c r="L4" t="s">
        <v>180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192</v>
      </c>
      <c r="B5" t="s">
        <v>193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196</v>
      </c>
      <c r="B6" t="s">
        <v>195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205</v>
      </c>
      <c r="B7" t="s">
        <v>206</v>
      </c>
      <c r="F7">
        <v>1998</v>
      </c>
      <c r="G7">
        <v>30</v>
      </c>
      <c r="H7" t="s">
        <v>91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237</v>
      </c>
      <c r="B8" t="s">
        <v>238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239</v>
      </c>
      <c r="B9" t="s">
        <v>242</v>
      </c>
      <c r="F9">
        <v>2005</v>
      </c>
      <c r="G9">
        <v>30</v>
      </c>
      <c r="H9" t="s">
        <v>91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240</v>
      </c>
      <c r="B10" t="s">
        <v>243</v>
      </c>
      <c r="F10">
        <v>2003</v>
      </c>
      <c r="G10">
        <v>30</v>
      </c>
      <c r="H10" t="s">
        <v>91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241</v>
      </c>
      <c r="B11" t="s">
        <v>244</v>
      </c>
      <c r="F11">
        <v>2005</v>
      </c>
      <c r="G11">
        <v>30</v>
      </c>
      <c r="H11" t="s">
        <v>91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294</v>
      </c>
      <c r="B12" t="s">
        <v>295</v>
      </c>
      <c r="F12">
        <v>2006</v>
      </c>
      <c r="G12">
        <v>30</v>
      </c>
      <c r="H12" t="s">
        <v>283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>MEDIAN(0,255,ROUND(SQRT(J12)/200+SQRT(P12)/2+(SQRT(R12)-SQRT(185)),0))</f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Loco</vt:lpstr>
      <vt:lpstr>MU</vt:lpstr>
      <vt:lpstr>Coaches</vt:lpstr>
      <vt:lpstr>Wagons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Tianze SANG (20513768)</cp:lastModifiedBy>
  <dcterms:created xsi:type="dcterms:W3CDTF">2015-06-05T18:17:20Z</dcterms:created>
  <dcterms:modified xsi:type="dcterms:W3CDTF">2024-01-27T03:36:55Z</dcterms:modified>
</cp:coreProperties>
</file>