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CA7EA0CA-5C52-4C92-A4AC-8676D04F6CC1}" xr6:coauthVersionLast="47" xr6:coauthVersionMax="47" xr10:uidLastSave="{00000000-0000-0000-0000-000000000000}"/>
  <bookViews>
    <workbookView xWindow="1900" yWindow="1810" windowWidth="20910" windowHeight="1329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1" i="1" l="1"/>
  <c r="U51" i="1" s="1"/>
  <c r="R51" i="1"/>
  <c r="S51" i="1" s="1"/>
  <c r="Q46" i="1"/>
  <c r="Q47" i="1"/>
  <c r="Q48" i="1"/>
  <c r="Q49" i="1"/>
  <c r="Q50" i="1"/>
  <c r="Q51" i="1"/>
  <c r="Q41" i="1"/>
  <c r="V187" i="2"/>
  <c r="K187" i="2"/>
  <c r="Y187" i="2" s="1"/>
  <c r="Z187" i="2" s="1"/>
  <c r="Y186" i="2"/>
  <c r="Z186" i="2" s="1"/>
  <c r="W186" i="2"/>
  <c r="X186" i="2" s="1"/>
  <c r="V186" i="2"/>
  <c r="K186" i="2"/>
  <c r="V185" i="2"/>
  <c r="K185" i="2"/>
  <c r="Y185" i="2" s="1"/>
  <c r="Z185" i="2" s="1"/>
  <c r="V184" i="2"/>
  <c r="K184" i="2"/>
  <c r="Y184" i="2" s="1"/>
  <c r="Z184" i="2" s="1"/>
  <c r="V183" i="2"/>
  <c r="K183" i="2"/>
  <c r="W183" i="2" s="1"/>
  <c r="X183" i="2" s="1"/>
  <c r="V182" i="2"/>
  <c r="K182" i="2"/>
  <c r="W182" i="2" s="1"/>
  <c r="X182" i="2" s="1"/>
  <c r="Y181" i="2"/>
  <c r="Z181" i="2" s="1"/>
  <c r="W181" i="2"/>
  <c r="X181" i="2" s="1"/>
  <c r="V181" i="2"/>
  <c r="K181" i="2"/>
  <c r="V180" i="2"/>
  <c r="K180" i="2"/>
  <c r="W180" i="2" s="1"/>
  <c r="X180" i="2" s="1"/>
  <c r="V179" i="2"/>
  <c r="K179" i="2"/>
  <c r="Y179" i="2" s="1"/>
  <c r="Z179" i="2" s="1"/>
  <c r="V178" i="2"/>
  <c r="K178" i="2"/>
  <c r="Y178" i="2" s="1"/>
  <c r="Z178" i="2" s="1"/>
  <c r="V177" i="2"/>
  <c r="K177" i="2"/>
  <c r="Y177" i="2" s="1"/>
  <c r="Z177" i="2" s="1"/>
  <c r="V176" i="2"/>
  <c r="K176" i="2"/>
  <c r="Y176" i="2" s="1"/>
  <c r="Z176" i="2" s="1"/>
  <c r="V175" i="2"/>
  <c r="K175" i="2"/>
  <c r="W175" i="2" s="1"/>
  <c r="X175" i="2" s="1"/>
  <c r="V174" i="2"/>
  <c r="K174" i="2"/>
  <c r="Y174" i="2" s="1"/>
  <c r="Z174" i="2" s="1"/>
  <c r="V173" i="2"/>
  <c r="K173" i="2"/>
  <c r="Y173" i="2" s="1"/>
  <c r="Z173" i="2" s="1"/>
  <c r="V172" i="2"/>
  <c r="K172" i="2"/>
  <c r="Y172" i="2" s="1"/>
  <c r="Z172" i="2" s="1"/>
  <c r="V171" i="2"/>
  <c r="K171" i="2"/>
  <c r="Y171" i="2" s="1"/>
  <c r="Z171" i="2" s="1"/>
  <c r="V170" i="2"/>
  <c r="K170" i="2"/>
  <c r="Y170" i="2" s="1"/>
  <c r="Z170" i="2" s="1"/>
  <c r="V169" i="2"/>
  <c r="K169" i="2"/>
  <c r="Y169" i="2" s="1"/>
  <c r="Z169" i="2" s="1"/>
  <c r="V168" i="2"/>
  <c r="K168" i="2"/>
  <c r="Y168" i="2" s="1"/>
  <c r="Z168" i="2" s="1"/>
  <c r="V167" i="2"/>
  <c r="K167" i="2"/>
  <c r="Y167" i="2" s="1"/>
  <c r="Z167" i="2" s="1"/>
  <c r="Y166" i="2"/>
  <c r="Z166" i="2" s="1"/>
  <c r="W166" i="2"/>
  <c r="X166" i="2" s="1"/>
  <c r="V166" i="2"/>
  <c r="K166" i="2"/>
  <c r="V165" i="2"/>
  <c r="K165" i="2"/>
  <c r="Y165" i="2" s="1"/>
  <c r="Z165" i="2" s="1"/>
  <c r="Y164" i="2"/>
  <c r="Z164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W160" i="2" s="1"/>
  <c r="X160" i="2" s="1"/>
  <c r="W159" i="2"/>
  <c r="X159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W156" i="2"/>
  <c r="X156" i="2" s="1"/>
  <c r="Y156" i="2"/>
  <c r="Z156" i="2" s="1"/>
  <c r="V155" i="2"/>
  <c r="W155" i="2"/>
  <c r="X155" i="2" s="1"/>
  <c r="Y155" i="2"/>
  <c r="Z155" i="2" s="1"/>
  <c r="V154" i="2"/>
  <c r="W154" i="2"/>
  <c r="X154" i="2" s="1"/>
  <c r="Y154" i="2"/>
  <c r="Z154" i="2" s="1"/>
  <c r="V153" i="2"/>
  <c r="W153" i="2"/>
  <c r="X153" i="2"/>
  <c r="Y153" i="2"/>
  <c r="Z153" i="2" s="1"/>
  <c r="V152" i="2"/>
  <c r="W152" i="2"/>
  <c r="X152" i="2" s="1"/>
  <c r="Y152" i="2"/>
  <c r="Z152" i="2" s="1"/>
  <c r="V151" i="2"/>
  <c r="W151" i="2"/>
  <c r="X151" i="2" s="1"/>
  <c r="Y151" i="2"/>
  <c r="Z151" i="2" s="1"/>
  <c r="V150" i="2"/>
  <c r="W150" i="2"/>
  <c r="X150" i="2" s="1"/>
  <c r="Y150" i="2"/>
  <c r="Z150" i="2" s="1"/>
  <c r="V149" i="2"/>
  <c r="W149" i="2"/>
  <c r="X149" i="2" s="1"/>
  <c r="Y149" i="2"/>
  <c r="Z149" i="2"/>
  <c r="V148" i="2"/>
  <c r="W148" i="2"/>
  <c r="X148" i="2" s="1"/>
  <c r="Y148" i="2"/>
  <c r="Z148" i="2" s="1"/>
  <c r="V147" i="2"/>
  <c r="W147" i="2"/>
  <c r="X147" i="2" s="1"/>
  <c r="Y147" i="2"/>
  <c r="Z147" i="2" s="1"/>
  <c r="V146" i="2"/>
  <c r="W146" i="2"/>
  <c r="X146" i="2" s="1"/>
  <c r="Y146" i="2"/>
  <c r="Z146" i="2" s="1"/>
  <c r="V145" i="2"/>
  <c r="W145" i="2"/>
  <c r="X145" i="2" s="1"/>
  <c r="Y145" i="2"/>
  <c r="Z145" i="2" s="1"/>
  <c r="V144" i="2"/>
  <c r="W144" i="2"/>
  <c r="X144" i="2"/>
  <c r="Y144" i="2"/>
  <c r="Z144" i="2" s="1"/>
  <c r="V143" i="2"/>
  <c r="W143" i="2"/>
  <c r="X143" i="2" s="1"/>
  <c r="Y143" i="2"/>
  <c r="Z143" i="2" s="1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W142" i="2"/>
  <c r="X142" i="2" s="1"/>
  <c r="Y142" i="2"/>
  <c r="Z142" i="2" s="1"/>
  <c r="W141" i="2"/>
  <c r="X141" i="2" s="1"/>
  <c r="Y141" i="2"/>
  <c r="Z141" i="2" s="1"/>
  <c r="W140" i="2"/>
  <c r="X140" i="2" s="1"/>
  <c r="Y140" i="2"/>
  <c r="Z140" i="2"/>
  <c r="W139" i="2"/>
  <c r="X139" i="2" s="1"/>
  <c r="Y139" i="2"/>
  <c r="Z139" i="2" s="1"/>
  <c r="W138" i="2"/>
  <c r="X138" i="2" s="1"/>
  <c r="Y138" i="2"/>
  <c r="Z138" i="2" s="1"/>
  <c r="W137" i="2"/>
  <c r="X137" i="2" s="1"/>
  <c r="Y137" i="2"/>
  <c r="Z137" i="2" s="1"/>
  <c r="W136" i="2"/>
  <c r="X136" i="2" s="1"/>
  <c r="Y136" i="2"/>
  <c r="Z136" i="2" s="1"/>
  <c r="W135" i="2"/>
  <c r="X135" i="2" s="1"/>
  <c r="Y135" i="2"/>
  <c r="Z135" i="2" s="1"/>
  <c r="W134" i="2"/>
  <c r="X134" i="2" s="1"/>
  <c r="Y134" i="2"/>
  <c r="Z134" i="2" s="1"/>
  <c r="W133" i="2"/>
  <c r="X133" i="2" s="1"/>
  <c r="Y133" i="2"/>
  <c r="Z133" i="2" s="1"/>
  <c r="W132" i="2"/>
  <c r="X132" i="2" s="1"/>
  <c r="Y132" i="2"/>
  <c r="Z132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K141" i="2"/>
  <c r="K140" i="2"/>
  <c r="K139" i="2"/>
  <c r="K138" i="2"/>
  <c r="K137" i="2"/>
  <c r="K136" i="2"/>
  <c r="K135" i="2"/>
  <c r="K134" i="2"/>
  <c r="K133" i="2"/>
  <c r="K132" i="2"/>
  <c r="V131" i="2"/>
  <c r="W131" i="2"/>
  <c r="X131" i="2"/>
  <c r="Y131" i="2"/>
  <c r="Z131" i="2"/>
  <c r="V130" i="2"/>
  <c r="W130" i="2"/>
  <c r="X130" i="2"/>
  <c r="Y130" i="2"/>
  <c r="Z130" i="2"/>
  <c r="V129" i="2"/>
  <c r="W129" i="2"/>
  <c r="X129" i="2" s="1"/>
  <c r="Y129" i="2"/>
  <c r="Z129" i="2" s="1"/>
  <c r="V128" i="2"/>
  <c r="W128" i="2"/>
  <c r="X128" i="2" s="1"/>
  <c r="Y128" i="2"/>
  <c r="Z128" i="2" s="1"/>
  <c r="V127" i="2"/>
  <c r="W127" i="2"/>
  <c r="X127" i="2" s="1"/>
  <c r="Y127" i="2"/>
  <c r="Z127" i="2" s="1"/>
  <c r="V126" i="2"/>
  <c r="W126" i="2"/>
  <c r="X126" i="2" s="1"/>
  <c r="Y126" i="2"/>
  <c r="Z126" i="2" s="1"/>
  <c r="V125" i="2"/>
  <c r="W125" i="2"/>
  <c r="X125" i="2" s="1"/>
  <c r="Y125" i="2"/>
  <c r="Z125" i="2" s="1"/>
  <c r="V124" i="2"/>
  <c r="W124" i="2"/>
  <c r="X124" i="2" s="1"/>
  <c r="Y124" i="2"/>
  <c r="Z124" i="2" s="1"/>
  <c r="V123" i="2"/>
  <c r="W123" i="2"/>
  <c r="X123" i="2" s="1"/>
  <c r="Y123" i="2"/>
  <c r="Z123" i="2" s="1"/>
  <c r="V122" i="2"/>
  <c r="W122" i="2"/>
  <c r="X122" i="2" s="1"/>
  <c r="Y122" i="2"/>
  <c r="Z122" i="2" s="1"/>
  <c r="V121" i="2"/>
  <c r="W121" i="2"/>
  <c r="X121" i="2" s="1"/>
  <c r="Y121" i="2"/>
  <c r="Z121" i="2" s="1"/>
  <c r="K131" i="2"/>
  <c r="K130" i="2"/>
  <c r="K129" i="2"/>
  <c r="K128" i="2"/>
  <c r="K127" i="2"/>
  <c r="K126" i="2"/>
  <c r="K125" i="2"/>
  <c r="K124" i="2"/>
  <c r="K123" i="2"/>
  <c r="K122" i="2"/>
  <c r="K121" i="2"/>
  <c r="V120" i="2"/>
  <c r="W120" i="2"/>
  <c r="X120" i="2"/>
  <c r="Y120" i="2"/>
  <c r="Z120" i="2" s="1"/>
  <c r="V119" i="2"/>
  <c r="W119" i="2"/>
  <c r="X119" i="2" s="1"/>
  <c r="Y119" i="2"/>
  <c r="Z119" i="2"/>
  <c r="V118" i="2"/>
  <c r="W118" i="2"/>
  <c r="X118" i="2" s="1"/>
  <c r="Y118" i="2"/>
  <c r="Z118" i="2" s="1"/>
  <c r="V117" i="2"/>
  <c r="W117" i="2"/>
  <c r="X117" i="2" s="1"/>
  <c r="Y117" i="2"/>
  <c r="Z117" i="2" s="1"/>
  <c r="V116" i="2"/>
  <c r="W116" i="2"/>
  <c r="X116" i="2" s="1"/>
  <c r="Y116" i="2"/>
  <c r="Z116" i="2" s="1"/>
  <c r="V115" i="2"/>
  <c r="W115" i="2"/>
  <c r="X115" i="2" s="1"/>
  <c r="Y115" i="2"/>
  <c r="Z115" i="2" s="1"/>
  <c r="V114" i="2"/>
  <c r="W114" i="2"/>
  <c r="X114" i="2" s="1"/>
  <c r="Y114" i="2"/>
  <c r="Z114" i="2" s="1"/>
  <c r="V113" i="2"/>
  <c r="W113" i="2"/>
  <c r="X113" i="2"/>
  <c r="Y113" i="2"/>
  <c r="Z113" i="2"/>
  <c r="V112" i="2"/>
  <c r="W112" i="2"/>
  <c r="X112" i="2" s="1"/>
  <c r="Y112" i="2"/>
  <c r="Z112" i="2" s="1"/>
  <c r="K120" i="2"/>
  <c r="K119" i="2"/>
  <c r="K118" i="2"/>
  <c r="K117" i="2"/>
  <c r="K116" i="2"/>
  <c r="K115" i="2"/>
  <c r="K114" i="2"/>
  <c r="K113" i="2"/>
  <c r="K112" i="2"/>
  <c r="U17" i="4"/>
  <c r="W17" i="4"/>
  <c r="T50" i="1"/>
  <c r="U50" i="1" s="1"/>
  <c r="R50" i="1"/>
  <c r="S50" i="1" s="1"/>
  <c r="U16" i="4"/>
  <c r="W16" i="4"/>
  <c r="U15" i="4"/>
  <c r="W15" i="4"/>
  <c r="W185" i="2" l="1"/>
  <c r="X185" i="2" s="1"/>
  <c r="W187" i="2"/>
  <c r="X187" i="2" s="1"/>
  <c r="W179" i="2"/>
  <c r="X179" i="2" s="1"/>
  <c r="Y182" i="2"/>
  <c r="Z182" i="2" s="1"/>
  <c r="Y183" i="2"/>
  <c r="Z183" i="2" s="1"/>
  <c r="Y180" i="2"/>
  <c r="Z180" i="2" s="1"/>
  <c r="W184" i="2"/>
  <c r="X184" i="2" s="1"/>
  <c r="Y175" i="2"/>
  <c r="Z175" i="2" s="1"/>
  <c r="W176" i="2"/>
  <c r="X176" i="2" s="1"/>
  <c r="W172" i="2"/>
  <c r="X172" i="2" s="1"/>
  <c r="W169" i="2"/>
  <c r="X169" i="2" s="1"/>
  <c r="W177" i="2"/>
  <c r="X177" i="2" s="1"/>
  <c r="W173" i="2"/>
  <c r="X173" i="2" s="1"/>
  <c r="W170" i="2"/>
  <c r="X170" i="2" s="1"/>
  <c r="W174" i="2"/>
  <c r="X174" i="2" s="1"/>
  <c r="W171" i="2"/>
  <c r="X171" i="2" s="1"/>
  <c r="W168" i="2"/>
  <c r="X168" i="2" s="1"/>
  <c r="W178" i="2"/>
  <c r="X178" i="2" s="1"/>
  <c r="W162" i="2"/>
  <c r="X162" i="2" s="1"/>
  <c r="W165" i="2"/>
  <c r="X165" i="2" s="1"/>
  <c r="W163" i="2"/>
  <c r="X163" i="2" s="1"/>
  <c r="W167" i="2"/>
  <c r="X167" i="2" s="1"/>
  <c r="W157" i="2"/>
  <c r="X157" i="2" s="1"/>
  <c r="Y160" i="2"/>
  <c r="Z160" i="2" s="1"/>
  <c r="W161" i="2"/>
  <c r="X161" i="2" s="1"/>
  <c r="W158" i="2"/>
  <c r="X15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/>
  <c r="U14" i="4" l="1"/>
  <c r="W14" i="4"/>
  <c r="U13" i="4"/>
  <c r="W13" i="4"/>
  <c r="V49" i="1"/>
  <c r="T49" i="1"/>
  <c r="U49" i="1" s="1"/>
  <c r="R49" i="1"/>
  <c r="S49" i="1" s="1"/>
  <c r="O49" i="1"/>
  <c r="V23" i="1"/>
  <c r="V24" i="1"/>
  <c r="V25" i="1"/>
  <c r="V26" i="1"/>
  <c r="V27" i="1"/>
  <c r="R21" i="1"/>
  <c r="S21" i="1" s="1"/>
  <c r="T21" i="1"/>
  <c r="U21" i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/>
  <c r="T40" i="1"/>
  <c r="U40" i="1" s="1"/>
  <c r="R41" i="1"/>
  <c r="S41" i="1" s="1"/>
  <c r="T41" i="1"/>
  <c r="U41" i="1" s="1"/>
  <c r="R42" i="1"/>
  <c r="S42" i="1"/>
  <c r="T42" i="1"/>
  <c r="U42" i="1" s="1"/>
  <c r="R43" i="1"/>
  <c r="S43" i="1"/>
  <c r="T43" i="1"/>
  <c r="U43" i="1" s="1"/>
  <c r="R44" i="1"/>
  <c r="S44" i="1"/>
  <c r="T44" i="1"/>
  <c r="U44" i="1" s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38" i="1"/>
  <c r="Q39" i="1"/>
  <c r="Q40" i="1"/>
  <c r="Q42" i="1"/>
  <c r="Q43" i="1"/>
  <c r="Q44" i="1"/>
  <c r="Q45" i="1"/>
  <c r="Q48" i="3"/>
  <c r="R48" i="3" s="1"/>
  <c r="S48" i="3"/>
  <c r="T48" i="3" s="1"/>
  <c r="Q49" i="3"/>
  <c r="R49" i="3" s="1"/>
  <c r="S49" i="3"/>
  <c r="T49" i="3"/>
  <c r="Q50" i="3"/>
  <c r="R50" i="3" s="1"/>
  <c r="S50" i="3"/>
  <c r="T50" i="3"/>
  <c r="Q51" i="3"/>
  <c r="R51" i="3" s="1"/>
  <c r="S51" i="3"/>
  <c r="T51" i="3" s="1"/>
  <c r="Q52" i="3"/>
  <c r="R52" i="3"/>
  <c r="S52" i="3"/>
  <c r="T52" i="3" s="1"/>
  <c r="Q53" i="3"/>
  <c r="R53" i="3" s="1"/>
  <c r="S53" i="3"/>
  <c r="T53" i="3" s="1"/>
  <c r="Q54" i="3"/>
  <c r="R54" i="3" s="1"/>
  <c r="S54" i="3"/>
  <c r="T54" i="3"/>
  <c r="Q55" i="3"/>
  <c r="R55" i="3" s="1"/>
  <c r="S55" i="3"/>
  <c r="T55" i="3" s="1"/>
  <c r="Q56" i="3"/>
  <c r="R56" i="3"/>
  <c r="S56" i="3"/>
  <c r="T56" i="3" s="1"/>
  <c r="Q57" i="3"/>
  <c r="R57" i="3"/>
  <c r="S57" i="3"/>
  <c r="T57" i="3" s="1"/>
  <c r="Q58" i="3"/>
  <c r="R58" i="3" s="1"/>
  <c r="S58" i="3"/>
  <c r="T58" i="3"/>
  <c r="Q59" i="3"/>
  <c r="R59" i="3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Y102" i="2"/>
  <c r="Z102" i="2" s="1"/>
  <c r="V101" i="2"/>
  <c r="W101" i="2"/>
  <c r="X101" i="2" s="1"/>
  <c r="Y101" i="2"/>
  <c r="Z101" i="2" s="1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V100" i="2"/>
  <c r="V99" i="2"/>
  <c r="V98" i="2"/>
  <c r="V97" i="2"/>
  <c r="V96" i="2"/>
  <c r="V95" i="2"/>
  <c r="V94" i="2"/>
  <c r="V93" i="2"/>
  <c r="V92" i="2"/>
  <c r="V91" i="2"/>
  <c r="Y91" i="2"/>
  <c r="Z91" i="2" s="1"/>
  <c r="V90" i="2"/>
  <c r="Y90" i="2"/>
  <c r="Z90" i="2" s="1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Y82" i="2"/>
  <c r="Z82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W73" i="2"/>
  <c r="X73" i="2" s="1"/>
  <c r="Y73" i="2"/>
  <c r="Z73" i="2" s="1"/>
  <c r="K76" i="2"/>
  <c r="W76" i="2" s="1"/>
  <c r="X76" i="2" s="1"/>
  <c r="K75" i="2"/>
  <c r="W75" i="2" s="1"/>
  <c r="X75" i="2" s="1"/>
  <c r="K74" i="2"/>
  <c r="W74" i="2" s="1"/>
  <c r="X74" i="2" s="1"/>
  <c r="K73" i="2"/>
  <c r="V72" i="2"/>
  <c r="V71" i="2"/>
  <c r="V70" i="2"/>
  <c r="V69" i="2"/>
  <c r="Y69" i="2"/>
  <c r="Z69" i="2" s="1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W60" i="2"/>
  <c r="X60" i="2" s="1"/>
  <c r="V59" i="2"/>
  <c r="V58" i="2"/>
  <c r="V57" i="2"/>
  <c r="Y58" i="2"/>
  <c r="Z58" i="2" s="1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Y55" i="2"/>
  <c r="Z55" i="2" s="1"/>
  <c r="W49" i="2"/>
  <c r="X49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AC2" i="1"/>
  <c r="Y47" i="2" l="1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<sst xmlns="http://schemas.openxmlformats.org/spreadsheetml/2006/main" count="991" uniqueCount="425">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</sst>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tabSelected="1" workbookViewId="0">
      <pane ySplit="1" topLeftCell="A23" activePane="bottomLeft" state="frozen"/>
      <selection pane="bottomLeft" activeCell="L52" sqref="L52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51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3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3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3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3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3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3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3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3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3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3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3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3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3">
      <c r="A34" t="s">
        <v>41</v>
      </c>
      <c r="B34" t="s">
        <v>77</v>
      </c>
      <c r="D34" t="s">
        <v>41</v>
      </c>
      <c r="E34" t="s">
        <v>52</v>
      </c>
      <c r="F34">
        <v>2012</v>
      </c>
      <c r="G34">
        <v>30</v>
      </c>
      <c r="H34" t="s">
        <v>91</v>
      </c>
      <c r="J34">
        <v>6</v>
      </c>
      <c r="K34">
        <v>170</v>
      </c>
      <c r="L34">
        <v>9655</v>
      </c>
      <c r="M34">
        <v>126</v>
      </c>
      <c r="O34">
        <f t="shared" si="1"/>
        <v>126</v>
      </c>
      <c r="P34">
        <v>0.34</v>
      </c>
      <c r="Q34">
        <f t="shared" si="2"/>
        <v>419.83200000000005</v>
      </c>
      <c r="R34">
        <f t="shared" si="32"/>
        <v>126</v>
      </c>
      <c r="S34">
        <f t="shared" si="33"/>
        <v>393750</v>
      </c>
      <c r="T34">
        <f t="shared" si="34"/>
        <v>103</v>
      </c>
      <c r="U34">
        <f t="shared" si="35"/>
        <v>23175</v>
      </c>
      <c r="V34">
        <f t="shared" si="6"/>
        <v>0</v>
      </c>
      <c r="AC34" s="2" t="e">
        <f t="shared" si="7"/>
        <v>#DIV/0!</v>
      </c>
    </row>
    <row r="35" spans="1:32" x14ac:dyDescent="0.3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3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3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3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3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3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3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>O41*P41*9.8</f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3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3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3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3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3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>
        <f t="shared" si="2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3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>
        <f t="shared" si="2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3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>
        <f t="shared" si="2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3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si="2"/>
        <v>480.10199999999998</v>
      </c>
      <c r="R49">
        <f t="shared" ref="R49:R51" si="40">MEDIAN(255, ROUND((M49/10+SQRT(K49)/20+SQRT(L49)+P49+20-J49), 0), 0)</f>
        <v>84</v>
      </c>
      <c r="S49">
        <f t="shared" ref="S49:S51" si="41">R49*50000/16</f>
        <v>262500</v>
      </c>
      <c r="T49">
        <f t="shared" ref="T49:T51" si="42">MEDIAN(0, 255, ROUND(SQRT(K49)/100+SQRT(L49)+P49+40/J49-2,0))</f>
        <v>65</v>
      </c>
      <c r="U49">
        <f t="shared" ref="U49:U50" si="43">IF(E49="Steam", T49*350/16*12, IF(E49="Diesel", T49*325/16*12,  T49*300/16*12))</f>
        <v>15843.75</v>
      </c>
      <c r="V49">
        <f t="shared" ref="V49" si="44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  <row r="50" spans="1:31" x14ac:dyDescent="0.3">
      <c r="A50" s="3" t="s">
        <v>394</v>
      </c>
      <c r="B50" s="3" t="s">
        <v>395</v>
      </c>
      <c r="E50" t="s">
        <v>260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O50" s="5">
        <v>276</v>
      </c>
      <c r="P50">
        <v>0.34699999999999998</v>
      </c>
      <c r="Q50">
        <f t="shared" si="2"/>
        <v>938.56560000000002</v>
      </c>
      <c r="R50">
        <f t="shared" si="40"/>
        <v>147</v>
      </c>
      <c r="S50">
        <f t="shared" si="41"/>
        <v>459375</v>
      </c>
      <c r="T50">
        <f t="shared" si="42"/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343</v>
      </c>
      <c r="AE50" t="s">
        <v>343</v>
      </c>
    </row>
    <row r="51" spans="1:31" x14ac:dyDescent="0.3">
      <c r="A51" s="3" t="s">
        <v>424</v>
      </c>
      <c r="E51" t="s">
        <v>260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O51" s="5">
        <v>126</v>
      </c>
      <c r="P51" s="5">
        <v>0.245</v>
      </c>
      <c r="Q51">
        <f t="shared" si="2"/>
        <v>302.52600000000001</v>
      </c>
      <c r="R51">
        <f t="shared" si="40"/>
        <v>60</v>
      </c>
      <c r="S51">
        <f t="shared" si="41"/>
        <v>187500</v>
      </c>
      <c r="T51">
        <f t="shared" si="42"/>
        <v>43</v>
      </c>
      <c r="U51">
        <f>IF(E51="Steam", T51*350/16*12, IF(E51="Diesel", T51*325/16*12,  T51*300/16*12))</f>
        <v>9675</v>
      </c>
      <c r="V51" s="5">
        <v>10</v>
      </c>
      <c r="W51">
        <v>1</v>
      </c>
      <c r="X51">
        <v>6</v>
      </c>
      <c r="Y51">
        <v>1</v>
      </c>
    </row>
    <row r="52" spans="1:31" x14ac:dyDescent="0.3">
      <c r="R52" s="5"/>
    </row>
    <row r="53" spans="1:31" x14ac:dyDescent="0.3">
      <c r="R53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87"/>
  <sheetViews>
    <sheetView workbookViewId="0">
      <pane ySplit="1" topLeftCell="A146" activePane="bottomLeft" state="frozen"/>
      <selection pane="bottomLeft" activeCell="K168" sqref="K168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3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3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3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 x14ac:dyDescent="0.3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3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3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3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3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3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3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3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3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3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3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3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3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3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3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3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3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3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3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3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3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3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3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3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3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3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 x14ac:dyDescent="0.3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 x14ac:dyDescent="0.3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 x14ac:dyDescent="0.3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3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 x14ac:dyDescent="0.3">
      <c r="A112" t="s">
        <v>401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 x14ac:dyDescent="0.3">
      <c r="B113" t="s">
        <v>130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 x14ac:dyDescent="0.3">
      <c r="B114" t="s">
        <v>402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403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 x14ac:dyDescent="0.3">
      <c r="B115" t="s">
        <v>137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404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 x14ac:dyDescent="0.3">
      <c r="B116" t="s">
        <v>138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403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 x14ac:dyDescent="0.3">
      <c r="A117" t="s">
        <v>151</v>
      </c>
      <c r="B117" t="s">
        <v>130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 x14ac:dyDescent="0.3">
      <c r="B118" t="s">
        <v>402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 x14ac:dyDescent="0.3">
      <c r="B119" t="s">
        <v>137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 x14ac:dyDescent="0.3">
      <c r="B120" t="s">
        <v>138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 x14ac:dyDescent="0.3">
      <c r="A121" t="s">
        <v>405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 x14ac:dyDescent="0.3">
      <c r="B122" t="s">
        <v>130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 x14ac:dyDescent="0.3">
      <c r="B123" t="s">
        <v>131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 x14ac:dyDescent="0.3">
      <c r="B124" t="s">
        <v>132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408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 x14ac:dyDescent="0.3">
      <c r="B125" t="s">
        <v>134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409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 x14ac:dyDescent="0.3">
      <c r="B126" t="s">
        <v>138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410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 x14ac:dyDescent="0.3">
      <c r="A127" t="s">
        <v>151</v>
      </c>
      <c r="B127" t="s">
        <v>130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 x14ac:dyDescent="0.3">
      <c r="B128" t="s">
        <v>131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 x14ac:dyDescent="0.3">
      <c r="B129" t="s">
        <v>132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 x14ac:dyDescent="0.3">
      <c r="B130" t="s">
        <v>134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 x14ac:dyDescent="0.3">
      <c r="B131" t="s">
        <v>138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 x14ac:dyDescent="0.3">
      <c r="A132" t="s">
        <v>406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 x14ac:dyDescent="0.3">
      <c r="B133" t="s">
        <v>130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411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 x14ac:dyDescent="0.3">
      <c r="B134" t="s">
        <v>131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 x14ac:dyDescent="0.3">
      <c r="B135" t="s">
        <v>132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407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 x14ac:dyDescent="0.3">
      <c r="B136" t="s">
        <v>134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404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 x14ac:dyDescent="0.3">
      <c r="B137" t="s">
        <v>138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407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 x14ac:dyDescent="0.3">
      <c r="A138" t="s">
        <v>151</v>
      </c>
      <c r="B138" t="s">
        <v>130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 x14ac:dyDescent="0.3">
      <c r="B139" t="s">
        <v>131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 x14ac:dyDescent="0.3">
      <c r="B140" t="s">
        <v>132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 x14ac:dyDescent="0.3">
      <c r="B141" t="s">
        <v>134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 x14ac:dyDescent="0.3">
      <c r="B142" t="s">
        <v>138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 x14ac:dyDescent="0.3">
      <c r="A143" t="s">
        <v>413</v>
      </c>
      <c r="D143" t="s">
        <v>416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 x14ac:dyDescent="0.3">
      <c r="B144" t="s">
        <v>130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26" x14ac:dyDescent="0.3">
      <c r="B145" t="s">
        <v>131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26" x14ac:dyDescent="0.3">
      <c r="A146" t="s">
        <v>151</v>
      </c>
      <c r="B146" t="s">
        <v>130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26" x14ac:dyDescent="0.3">
      <c r="B147" t="s">
        <v>131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26" x14ac:dyDescent="0.3">
      <c r="A148" t="s">
        <v>412</v>
      </c>
      <c r="D148" t="s">
        <v>418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26" x14ac:dyDescent="0.3">
      <c r="B149" t="s">
        <v>130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26" x14ac:dyDescent="0.3">
      <c r="A150" t="s">
        <v>151</v>
      </c>
      <c r="B150" t="s">
        <v>130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26" x14ac:dyDescent="0.3">
      <c r="A151" t="s">
        <v>414</v>
      </c>
      <c r="B151" t="s">
        <v>417</v>
      </c>
      <c r="D151" t="s">
        <v>419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26" x14ac:dyDescent="0.3">
      <c r="B152" t="s">
        <v>130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26" x14ac:dyDescent="0.3">
      <c r="A153" t="s">
        <v>151</v>
      </c>
      <c r="B153" t="s">
        <v>130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26" x14ac:dyDescent="0.3">
      <c r="A154" t="s">
        <v>415</v>
      </c>
      <c r="D154" t="s">
        <v>420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26" x14ac:dyDescent="0.3">
      <c r="B155" t="s">
        <v>130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26" x14ac:dyDescent="0.3">
      <c r="A156" t="s">
        <v>151</v>
      </c>
      <c r="B156" t="s">
        <v>130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  <row r="157" spans="1:26" x14ac:dyDescent="0.3">
      <c r="A157" t="s">
        <v>421</v>
      </c>
      <c r="I157">
        <v>5</v>
      </c>
      <c r="J157">
        <v>350</v>
      </c>
      <c r="K157">
        <f t="shared" ref="K157:K187" si="25">ROUND(L157/0.73549875,0)</f>
        <v>3314</v>
      </c>
      <c r="L157">
        <v>2437.5</v>
      </c>
      <c r="M157" t="s">
        <v>90</v>
      </c>
      <c r="Q157">
        <v>36</v>
      </c>
      <c r="S157">
        <v>400</v>
      </c>
      <c r="T157">
        <v>54</v>
      </c>
      <c r="U157">
        <v>0.127</v>
      </c>
      <c r="V157">
        <f t="shared" ref="V157:V187" si="26">T157*U157*9.8</f>
        <v>67.208400000000012</v>
      </c>
      <c r="W157">
        <f t="shared" ref="W157:W187" si="27">MAX(1, INT(T157/10+SQRT(J157)/20+SQRT(K157)+U157+SQRT(Q157)/2+SQRT(S157)-SQRT(185)+20-I157))</f>
        <v>88</v>
      </c>
      <c r="X157">
        <f t="shared" ref="X157:X187" si="28">W157*50000/16</f>
        <v>275000</v>
      </c>
      <c r="Y157">
        <f t="shared" ref="Y157:Y187" si="29">MAX(1, ROUND((SQRT(J157)/100+SQRT(K157)+U157+(40/I157-2)+SQRT(Q157)/2+SQRT(S157)-SQRT(185)), 0))</f>
        <v>73</v>
      </c>
      <c r="Z157">
        <f t="shared" ref="Z157:Z187" si="30">Y157*300/16</f>
        <v>1368.75</v>
      </c>
    </row>
    <row r="158" spans="1:26" x14ac:dyDescent="0.3">
      <c r="B158" t="s">
        <v>130</v>
      </c>
      <c r="I158">
        <v>5</v>
      </c>
      <c r="J158">
        <v>350</v>
      </c>
      <c r="K158">
        <f t="shared" si="25"/>
        <v>3314</v>
      </c>
      <c r="L158">
        <v>2437.5</v>
      </c>
      <c r="M158" t="s">
        <v>90</v>
      </c>
      <c r="Q158">
        <v>90</v>
      </c>
      <c r="S158">
        <v>240</v>
      </c>
      <c r="T158">
        <v>54</v>
      </c>
      <c r="U158">
        <v>0.127</v>
      </c>
      <c r="V158">
        <f t="shared" si="26"/>
        <v>67.208400000000012</v>
      </c>
      <c r="W158">
        <f t="shared" si="27"/>
        <v>85</v>
      </c>
      <c r="X158">
        <f t="shared" si="28"/>
        <v>265625</v>
      </c>
      <c r="Y158">
        <f t="shared" si="29"/>
        <v>71</v>
      </c>
      <c r="Z158">
        <f t="shared" si="30"/>
        <v>1331.25</v>
      </c>
    </row>
    <row r="159" spans="1:26" x14ac:dyDescent="0.3">
      <c r="B159" t="s">
        <v>131</v>
      </c>
      <c r="I159">
        <v>5</v>
      </c>
      <c r="J159">
        <v>350</v>
      </c>
      <c r="K159">
        <f t="shared" si="25"/>
        <v>3314</v>
      </c>
      <c r="L159">
        <v>2437.5</v>
      </c>
      <c r="M159" t="s">
        <v>90</v>
      </c>
      <c r="Q159">
        <v>60</v>
      </c>
      <c r="S159">
        <v>400</v>
      </c>
      <c r="T159">
        <v>54</v>
      </c>
      <c r="U159">
        <v>0.127</v>
      </c>
      <c r="V159">
        <f t="shared" si="26"/>
        <v>67.208400000000012</v>
      </c>
      <c r="W159">
        <f t="shared" si="27"/>
        <v>89</v>
      </c>
      <c r="X159">
        <f t="shared" si="28"/>
        <v>278125</v>
      </c>
      <c r="Y159">
        <f t="shared" si="29"/>
        <v>74</v>
      </c>
      <c r="Z159">
        <f t="shared" si="30"/>
        <v>1387.5</v>
      </c>
    </row>
    <row r="160" spans="1:26" x14ac:dyDescent="0.3">
      <c r="B160" t="s">
        <v>132</v>
      </c>
      <c r="I160">
        <v>5</v>
      </c>
      <c r="J160">
        <v>350</v>
      </c>
      <c r="K160">
        <f t="shared" si="25"/>
        <v>3314</v>
      </c>
      <c r="L160">
        <v>2437.5</v>
      </c>
      <c r="M160" t="s">
        <v>90</v>
      </c>
      <c r="Q160">
        <v>36</v>
      </c>
      <c r="S160">
        <v>640</v>
      </c>
      <c r="T160">
        <v>54</v>
      </c>
      <c r="U160">
        <v>0.127</v>
      </c>
      <c r="V160">
        <f t="shared" si="26"/>
        <v>67.208400000000012</v>
      </c>
      <c r="W160">
        <f t="shared" si="27"/>
        <v>93</v>
      </c>
      <c r="X160">
        <f t="shared" si="28"/>
        <v>290625</v>
      </c>
      <c r="Y160">
        <f t="shared" si="29"/>
        <v>79</v>
      </c>
      <c r="Z160">
        <f t="shared" si="30"/>
        <v>1481.25</v>
      </c>
    </row>
    <row r="161" spans="1:26" x14ac:dyDescent="0.3">
      <c r="B161" t="s">
        <v>134</v>
      </c>
      <c r="I161">
        <v>5</v>
      </c>
      <c r="J161">
        <v>350</v>
      </c>
      <c r="K161">
        <f t="shared" si="25"/>
        <v>3314</v>
      </c>
      <c r="L161">
        <v>2437.5</v>
      </c>
      <c r="M161" t="s">
        <v>90</v>
      </c>
      <c r="Q161">
        <v>24</v>
      </c>
      <c r="S161">
        <v>720</v>
      </c>
      <c r="T161">
        <v>54</v>
      </c>
      <c r="U161">
        <v>0.127</v>
      </c>
      <c r="V161">
        <f t="shared" si="26"/>
        <v>67.208400000000012</v>
      </c>
      <c r="W161">
        <f t="shared" si="27"/>
        <v>94</v>
      </c>
      <c r="X161">
        <f t="shared" si="28"/>
        <v>293750</v>
      </c>
      <c r="Y161">
        <f t="shared" si="29"/>
        <v>80</v>
      </c>
      <c r="Z161">
        <f t="shared" si="30"/>
        <v>1500</v>
      </c>
    </row>
    <row r="162" spans="1:26" x14ac:dyDescent="0.3">
      <c r="B162" t="s">
        <v>138</v>
      </c>
      <c r="I162">
        <v>5</v>
      </c>
      <c r="J162">
        <v>350</v>
      </c>
      <c r="K162">
        <f t="shared" si="25"/>
        <v>3314</v>
      </c>
      <c r="L162">
        <v>2437.5</v>
      </c>
      <c r="M162" t="s">
        <v>90</v>
      </c>
      <c r="Q162">
        <v>63</v>
      </c>
      <c r="S162">
        <v>240</v>
      </c>
      <c r="T162">
        <v>54</v>
      </c>
      <c r="U162">
        <v>0.127</v>
      </c>
      <c r="V162">
        <f t="shared" si="26"/>
        <v>67.208400000000012</v>
      </c>
      <c r="W162">
        <f t="shared" si="27"/>
        <v>84</v>
      </c>
      <c r="X162">
        <f t="shared" si="28"/>
        <v>262500</v>
      </c>
      <c r="Y162">
        <f t="shared" si="29"/>
        <v>70</v>
      </c>
      <c r="Z162">
        <f t="shared" si="30"/>
        <v>1312.5</v>
      </c>
    </row>
    <row r="163" spans="1:26" x14ac:dyDescent="0.3">
      <c r="A163" t="s">
        <v>151</v>
      </c>
      <c r="B163" t="s">
        <v>130</v>
      </c>
      <c r="I163">
        <v>5</v>
      </c>
      <c r="J163">
        <v>350</v>
      </c>
      <c r="K163">
        <f t="shared" si="25"/>
        <v>0</v>
      </c>
      <c r="L163">
        <v>0</v>
      </c>
      <c r="M163" t="s">
        <v>90</v>
      </c>
      <c r="Q163">
        <v>90</v>
      </c>
      <c r="S163">
        <v>240</v>
      </c>
      <c r="T163">
        <v>54</v>
      </c>
      <c r="U163">
        <v>0</v>
      </c>
      <c r="V163">
        <f t="shared" si="26"/>
        <v>0</v>
      </c>
      <c r="W163">
        <f t="shared" si="27"/>
        <v>27</v>
      </c>
      <c r="X163">
        <f t="shared" si="28"/>
        <v>84375</v>
      </c>
      <c r="Y163">
        <f t="shared" si="29"/>
        <v>13</v>
      </c>
      <c r="Z163">
        <f t="shared" si="30"/>
        <v>243.75</v>
      </c>
    </row>
    <row r="164" spans="1:26" x14ac:dyDescent="0.3">
      <c r="B164" t="s">
        <v>131</v>
      </c>
      <c r="I164">
        <v>5</v>
      </c>
      <c r="J164">
        <v>350</v>
      </c>
      <c r="K164">
        <f t="shared" si="25"/>
        <v>0</v>
      </c>
      <c r="L164">
        <v>0</v>
      </c>
      <c r="M164" t="s">
        <v>90</v>
      </c>
      <c r="Q164">
        <v>60</v>
      </c>
      <c r="S164">
        <v>400</v>
      </c>
      <c r="T164">
        <v>54</v>
      </c>
      <c r="U164">
        <v>0</v>
      </c>
      <c r="V164">
        <f t="shared" si="26"/>
        <v>0</v>
      </c>
      <c r="W164">
        <f t="shared" si="27"/>
        <v>31</v>
      </c>
      <c r="X164">
        <f t="shared" si="28"/>
        <v>96875</v>
      </c>
      <c r="Y164">
        <f t="shared" si="29"/>
        <v>16</v>
      </c>
      <c r="Z164">
        <f t="shared" si="30"/>
        <v>300</v>
      </c>
    </row>
    <row r="165" spans="1:26" x14ac:dyDescent="0.3">
      <c r="B165" t="s">
        <v>132</v>
      </c>
      <c r="I165">
        <v>5</v>
      </c>
      <c r="J165">
        <v>350</v>
      </c>
      <c r="K165">
        <f t="shared" si="25"/>
        <v>0</v>
      </c>
      <c r="L165">
        <v>0</v>
      </c>
      <c r="M165" t="s">
        <v>90</v>
      </c>
      <c r="Q165">
        <v>36</v>
      </c>
      <c r="S165">
        <v>640</v>
      </c>
      <c r="T165">
        <v>54</v>
      </c>
      <c r="U165">
        <v>0</v>
      </c>
      <c r="V165">
        <f t="shared" si="26"/>
        <v>0</v>
      </c>
      <c r="W165">
        <f t="shared" si="27"/>
        <v>36</v>
      </c>
      <c r="X165">
        <f t="shared" si="28"/>
        <v>112500</v>
      </c>
      <c r="Y165">
        <f t="shared" si="29"/>
        <v>21</v>
      </c>
      <c r="Z165">
        <f t="shared" si="30"/>
        <v>393.75</v>
      </c>
    </row>
    <row r="166" spans="1:26" x14ac:dyDescent="0.3">
      <c r="B166" t="s">
        <v>134</v>
      </c>
      <c r="I166">
        <v>5</v>
      </c>
      <c r="J166">
        <v>350</v>
      </c>
      <c r="K166">
        <f t="shared" si="25"/>
        <v>0</v>
      </c>
      <c r="L166">
        <v>0</v>
      </c>
      <c r="M166" t="s">
        <v>90</v>
      </c>
      <c r="Q166">
        <v>24</v>
      </c>
      <c r="S166">
        <v>720</v>
      </c>
      <c r="T166">
        <v>54</v>
      </c>
      <c r="U166">
        <v>0</v>
      </c>
      <c r="V166">
        <f t="shared" si="26"/>
        <v>0</v>
      </c>
      <c r="W166">
        <f t="shared" si="27"/>
        <v>37</v>
      </c>
      <c r="X166">
        <f t="shared" si="28"/>
        <v>115625</v>
      </c>
      <c r="Y166">
        <f t="shared" si="29"/>
        <v>22</v>
      </c>
      <c r="Z166">
        <f t="shared" si="30"/>
        <v>412.5</v>
      </c>
    </row>
    <row r="167" spans="1:26" x14ac:dyDescent="0.3">
      <c r="B167" t="s">
        <v>138</v>
      </c>
      <c r="I167">
        <v>5</v>
      </c>
      <c r="J167">
        <v>350</v>
      </c>
      <c r="K167">
        <f t="shared" si="25"/>
        <v>0</v>
      </c>
      <c r="L167">
        <v>0</v>
      </c>
      <c r="M167" t="s">
        <v>90</v>
      </c>
      <c r="Q167">
        <v>63</v>
      </c>
      <c r="S167">
        <v>240</v>
      </c>
      <c r="T167">
        <v>54</v>
      </c>
      <c r="U167">
        <v>0</v>
      </c>
      <c r="V167">
        <f t="shared" si="26"/>
        <v>0</v>
      </c>
      <c r="W167">
        <f t="shared" si="27"/>
        <v>27</v>
      </c>
      <c r="X167">
        <f t="shared" si="28"/>
        <v>84375</v>
      </c>
      <c r="Y167">
        <f t="shared" si="29"/>
        <v>12</v>
      </c>
      <c r="Z167">
        <f t="shared" si="30"/>
        <v>225</v>
      </c>
    </row>
    <row r="168" spans="1:26" x14ac:dyDescent="0.3">
      <c r="A168" t="s">
        <v>423</v>
      </c>
      <c r="I168">
        <v>12</v>
      </c>
      <c r="J168">
        <v>310</v>
      </c>
      <c r="K168">
        <f t="shared" si="25"/>
        <v>2067</v>
      </c>
      <c r="L168">
        <v>1520</v>
      </c>
      <c r="Q168">
        <v>36</v>
      </c>
      <c r="S168">
        <v>400</v>
      </c>
      <c r="T168">
        <v>51</v>
      </c>
      <c r="U168">
        <v>8.3000000000000004E-2</v>
      </c>
      <c r="V168">
        <f t="shared" si="26"/>
        <v>41.48340000000001</v>
      </c>
      <c r="W168">
        <f t="shared" si="27"/>
        <v>68</v>
      </c>
      <c r="X168">
        <f t="shared" si="28"/>
        <v>212500</v>
      </c>
      <c r="Y168">
        <f t="shared" si="29"/>
        <v>56</v>
      </c>
      <c r="Z168">
        <f t="shared" si="30"/>
        <v>1050</v>
      </c>
    </row>
    <row r="169" spans="1:26" x14ac:dyDescent="0.3">
      <c r="B169" t="s">
        <v>130</v>
      </c>
      <c r="I169">
        <v>12</v>
      </c>
      <c r="J169">
        <v>310</v>
      </c>
      <c r="K169">
        <f t="shared" si="25"/>
        <v>2067</v>
      </c>
      <c r="L169">
        <v>1520</v>
      </c>
      <c r="Q169">
        <v>85</v>
      </c>
      <c r="S169">
        <v>240</v>
      </c>
      <c r="T169">
        <v>51</v>
      </c>
      <c r="U169">
        <v>8.3000000000000004E-2</v>
      </c>
      <c r="V169">
        <f t="shared" si="26"/>
        <v>41.48340000000001</v>
      </c>
      <c r="W169">
        <f t="shared" si="27"/>
        <v>66</v>
      </c>
      <c r="X169">
        <f t="shared" si="28"/>
        <v>206250</v>
      </c>
      <c r="Y169">
        <f t="shared" si="29"/>
        <v>54</v>
      </c>
      <c r="Z169">
        <f t="shared" si="30"/>
        <v>1012.5</v>
      </c>
    </row>
    <row r="170" spans="1:26" x14ac:dyDescent="0.3">
      <c r="B170" t="s">
        <v>131</v>
      </c>
      <c r="I170">
        <v>12</v>
      </c>
      <c r="J170">
        <v>310</v>
      </c>
      <c r="K170">
        <f t="shared" si="25"/>
        <v>2067</v>
      </c>
      <c r="L170">
        <v>1520</v>
      </c>
      <c r="Q170">
        <v>56</v>
      </c>
      <c r="S170">
        <v>400</v>
      </c>
      <c r="T170">
        <v>51</v>
      </c>
      <c r="U170">
        <v>8.3000000000000004E-2</v>
      </c>
      <c r="V170">
        <f t="shared" si="26"/>
        <v>41.48340000000001</v>
      </c>
      <c r="W170">
        <f t="shared" si="27"/>
        <v>69</v>
      </c>
      <c r="X170">
        <f t="shared" si="28"/>
        <v>215625</v>
      </c>
      <c r="Y170">
        <f t="shared" si="29"/>
        <v>57</v>
      </c>
      <c r="Z170">
        <f t="shared" si="30"/>
        <v>1068.75</v>
      </c>
    </row>
    <row r="171" spans="1:26" x14ac:dyDescent="0.3">
      <c r="B171" t="s">
        <v>132</v>
      </c>
      <c r="I171">
        <v>12</v>
      </c>
      <c r="J171">
        <v>310</v>
      </c>
      <c r="K171">
        <f t="shared" si="25"/>
        <v>2067</v>
      </c>
      <c r="L171">
        <v>1520</v>
      </c>
      <c r="Q171">
        <v>24</v>
      </c>
      <c r="S171">
        <v>640</v>
      </c>
      <c r="T171">
        <v>51</v>
      </c>
      <c r="U171">
        <v>8.3000000000000004E-2</v>
      </c>
      <c r="V171">
        <f t="shared" si="26"/>
        <v>41.48340000000001</v>
      </c>
      <c r="W171">
        <f t="shared" si="27"/>
        <v>73</v>
      </c>
      <c r="X171">
        <f t="shared" si="28"/>
        <v>228125</v>
      </c>
      <c r="Y171">
        <f t="shared" si="29"/>
        <v>61</v>
      </c>
      <c r="Z171">
        <f t="shared" si="30"/>
        <v>1143.75</v>
      </c>
    </row>
    <row r="172" spans="1:26" x14ac:dyDescent="0.3">
      <c r="B172" t="s">
        <v>134</v>
      </c>
      <c r="I172">
        <v>12</v>
      </c>
      <c r="J172">
        <v>310</v>
      </c>
      <c r="K172">
        <f t="shared" si="25"/>
        <v>2067</v>
      </c>
      <c r="L172">
        <v>1520</v>
      </c>
      <c r="Q172">
        <v>15</v>
      </c>
      <c r="S172">
        <v>720</v>
      </c>
      <c r="T172">
        <v>51</v>
      </c>
      <c r="U172">
        <v>8.3000000000000004E-2</v>
      </c>
      <c r="V172">
        <f t="shared" si="26"/>
        <v>41.48340000000001</v>
      </c>
      <c r="W172">
        <f t="shared" si="27"/>
        <v>74</v>
      </c>
      <c r="X172">
        <f t="shared" si="28"/>
        <v>231250</v>
      </c>
      <c r="Y172">
        <f t="shared" si="29"/>
        <v>62</v>
      </c>
      <c r="Z172">
        <f t="shared" si="30"/>
        <v>1162.5</v>
      </c>
    </row>
    <row r="173" spans="1:26" x14ac:dyDescent="0.3">
      <c r="B173" t="s">
        <v>138</v>
      </c>
      <c r="I173">
        <v>12</v>
      </c>
      <c r="J173">
        <v>310</v>
      </c>
      <c r="K173">
        <f t="shared" si="25"/>
        <v>2067</v>
      </c>
      <c r="L173">
        <v>1520</v>
      </c>
      <c r="Q173">
        <v>63</v>
      </c>
      <c r="S173">
        <v>240</v>
      </c>
      <c r="T173">
        <v>51</v>
      </c>
      <c r="U173">
        <v>8.3000000000000004E-2</v>
      </c>
      <c r="V173">
        <f t="shared" si="26"/>
        <v>41.48340000000001</v>
      </c>
      <c r="W173">
        <f t="shared" si="27"/>
        <v>65</v>
      </c>
      <c r="X173">
        <f t="shared" si="28"/>
        <v>203125</v>
      </c>
      <c r="Y173">
        <f t="shared" si="29"/>
        <v>53</v>
      </c>
      <c r="Z173">
        <f t="shared" si="30"/>
        <v>993.75</v>
      </c>
    </row>
    <row r="174" spans="1:26" x14ac:dyDescent="0.3">
      <c r="A174" t="s">
        <v>151</v>
      </c>
      <c r="B174" t="s">
        <v>130</v>
      </c>
      <c r="I174">
        <v>12</v>
      </c>
      <c r="J174">
        <v>310</v>
      </c>
      <c r="K174">
        <f t="shared" si="25"/>
        <v>0</v>
      </c>
      <c r="L174">
        <v>0</v>
      </c>
      <c r="Q174">
        <v>85</v>
      </c>
      <c r="S174">
        <v>240</v>
      </c>
      <c r="T174">
        <v>51</v>
      </c>
      <c r="U174">
        <v>0</v>
      </c>
      <c r="V174">
        <f t="shared" si="26"/>
        <v>0</v>
      </c>
      <c r="W174">
        <f t="shared" si="27"/>
        <v>20</v>
      </c>
      <c r="X174">
        <f t="shared" si="28"/>
        <v>62500</v>
      </c>
      <c r="Y174">
        <f t="shared" si="29"/>
        <v>8</v>
      </c>
      <c r="Z174">
        <f t="shared" si="30"/>
        <v>150</v>
      </c>
    </row>
    <row r="175" spans="1:26" x14ac:dyDescent="0.3">
      <c r="B175" t="s">
        <v>131</v>
      </c>
      <c r="I175">
        <v>12</v>
      </c>
      <c r="J175">
        <v>310</v>
      </c>
      <c r="K175">
        <f t="shared" si="25"/>
        <v>0</v>
      </c>
      <c r="L175">
        <v>0</v>
      </c>
      <c r="Q175">
        <v>56</v>
      </c>
      <c r="S175">
        <v>400</v>
      </c>
      <c r="T175">
        <v>51</v>
      </c>
      <c r="U175">
        <v>0</v>
      </c>
      <c r="V175">
        <f t="shared" si="26"/>
        <v>0</v>
      </c>
      <c r="W175">
        <f t="shared" si="27"/>
        <v>24</v>
      </c>
      <c r="X175">
        <f t="shared" si="28"/>
        <v>75000</v>
      </c>
      <c r="Y175">
        <f t="shared" si="29"/>
        <v>12</v>
      </c>
      <c r="Z175">
        <f t="shared" si="30"/>
        <v>225</v>
      </c>
    </row>
    <row r="176" spans="1:26" x14ac:dyDescent="0.3">
      <c r="B176" t="s">
        <v>132</v>
      </c>
      <c r="I176">
        <v>12</v>
      </c>
      <c r="J176">
        <v>310</v>
      </c>
      <c r="K176">
        <f t="shared" si="25"/>
        <v>0</v>
      </c>
      <c r="L176">
        <v>0</v>
      </c>
      <c r="Q176">
        <v>24</v>
      </c>
      <c r="S176">
        <v>640</v>
      </c>
      <c r="T176">
        <v>51</v>
      </c>
      <c r="U176">
        <v>0</v>
      </c>
      <c r="V176">
        <f t="shared" si="26"/>
        <v>0</v>
      </c>
      <c r="W176">
        <f t="shared" si="27"/>
        <v>28</v>
      </c>
      <c r="X176">
        <f t="shared" si="28"/>
        <v>87500</v>
      </c>
      <c r="Y176">
        <f t="shared" si="29"/>
        <v>16</v>
      </c>
      <c r="Z176">
        <f t="shared" si="30"/>
        <v>300</v>
      </c>
    </row>
    <row r="177" spans="1:26" x14ac:dyDescent="0.3">
      <c r="B177" t="s">
        <v>134</v>
      </c>
      <c r="I177">
        <v>12</v>
      </c>
      <c r="J177">
        <v>310</v>
      </c>
      <c r="K177">
        <f t="shared" si="25"/>
        <v>0</v>
      </c>
      <c r="L177">
        <v>0</v>
      </c>
      <c r="Q177">
        <v>15</v>
      </c>
      <c r="S177">
        <v>720</v>
      </c>
      <c r="T177">
        <v>51</v>
      </c>
      <c r="U177">
        <v>0</v>
      </c>
      <c r="V177">
        <f t="shared" si="26"/>
        <v>0</v>
      </c>
      <c r="W177">
        <f t="shared" si="27"/>
        <v>29</v>
      </c>
      <c r="X177">
        <f t="shared" si="28"/>
        <v>90625</v>
      </c>
      <c r="Y177">
        <f t="shared" si="29"/>
        <v>17</v>
      </c>
      <c r="Z177">
        <f t="shared" si="30"/>
        <v>318.75</v>
      </c>
    </row>
    <row r="178" spans="1:26" x14ac:dyDescent="0.3">
      <c r="B178" t="s">
        <v>138</v>
      </c>
      <c r="I178">
        <v>12</v>
      </c>
      <c r="J178">
        <v>310</v>
      </c>
      <c r="K178">
        <f t="shared" si="25"/>
        <v>0</v>
      </c>
      <c r="L178">
        <v>0</v>
      </c>
      <c r="Q178">
        <v>63</v>
      </c>
      <c r="S178">
        <v>240</v>
      </c>
      <c r="T178">
        <v>51</v>
      </c>
      <c r="U178">
        <v>0</v>
      </c>
      <c r="V178">
        <f t="shared" si="26"/>
        <v>0</v>
      </c>
      <c r="W178">
        <f t="shared" si="27"/>
        <v>19</v>
      </c>
      <c r="X178">
        <f t="shared" si="28"/>
        <v>59375</v>
      </c>
      <c r="Y178">
        <f t="shared" si="29"/>
        <v>7</v>
      </c>
      <c r="Z178">
        <f t="shared" si="30"/>
        <v>131.25</v>
      </c>
    </row>
    <row r="179" spans="1:26" x14ac:dyDescent="0.3">
      <c r="A179" t="s">
        <v>422</v>
      </c>
      <c r="G179">
        <v>30</v>
      </c>
      <c r="I179">
        <v>8</v>
      </c>
      <c r="J179">
        <v>160</v>
      </c>
      <c r="K179">
        <f t="shared" si="25"/>
        <v>7614</v>
      </c>
      <c r="L179">
        <v>5600</v>
      </c>
      <c r="Q179">
        <v>0</v>
      </c>
      <c r="S179">
        <v>185</v>
      </c>
      <c r="T179">
        <v>78</v>
      </c>
      <c r="U179">
        <v>0.314</v>
      </c>
      <c r="V179">
        <f t="shared" si="26"/>
        <v>240.02160000000003</v>
      </c>
      <c r="W179">
        <f t="shared" si="27"/>
        <v>108</v>
      </c>
      <c r="X179">
        <f t="shared" si="28"/>
        <v>337500</v>
      </c>
      <c r="Y179">
        <f t="shared" si="29"/>
        <v>91</v>
      </c>
      <c r="Z179">
        <f t="shared" si="30"/>
        <v>1706.25</v>
      </c>
    </row>
    <row r="180" spans="1:26" x14ac:dyDescent="0.3">
      <c r="B180" t="s">
        <v>130</v>
      </c>
      <c r="I180">
        <v>8</v>
      </c>
      <c r="J180">
        <v>160</v>
      </c>
      <c r="K180">
        <f t="shared" si="25"/>
        <v>0</v>
      </c>
      <c r="L180">
        <v>0</v>
      </c>
      <c r="Q180">
        <v>95</v>
      </c>
      <c r="S180">
        <v>240</v>
      </c>
      <c r="T180">
        <v>53</v>
      </c>
      <c r="U180">
        <v>0</v>
      </c>
      <c r="V180">
        <f t="shared" si="26"/>
        <v>0</v>
      </c>
      <c r="W180">
        <f t="shared" si="27"/>
        <v>24</v>
      </c>
      <c r="X180">
        <f t="shared" si="28"/>
        <v>75000</v>
      </c>
      <c r="Y180">
        <f t="shared" si="29"/>
        <v>10</v>
      </c>
      <c r="Z180">
        <f t="shared" si="30"/>
        <v>187.5</v>
      </c>
    </row>
    <row r="181" spans="1:26" x14ac:dyDescent="0.3">
      <c r="B181" t="s">
        <v>131</v>
      </c>
      <c r="I181">
        <v>8</v>
      </c>
      <c r="J181">
        <v>160</v>
      </c>
      <c r="K181">
        <f t="shared" si="25"/>
        <v>0</v>
      </c>
      <c r="L181">
        <v>0</v>
      </c>
      <c r="Q181">
        <v>72</v>
      </c>
      <c r="S181">
        <v>400</v>
      </c>
      <c r="T181">
        <v>53</v>
      </c>
      <c r="U181">
        <v>0</v>
      </c>
      <c r="V181">
        <f t="shared" si="26"/>
        <v>0</v>
      </c>
      <c r="W181">
        <f t="shared" si="27"/>
        <v>28</v>
      </c>
      <c r="X181">
        <f t="shared" si="28"/>
        <v>87500</v>
      </c>
      <c r="Y181">
        <f t="shared" si="29"/>
        <v>14</v>
      </c>
      <c r="Z181">
        <f t="shared" si="30"/>
        <v>262.5</v>
      </c>
    </row>
    <row r="182" spans="1:26" x14ac:dyDescent="0.3">
      <c r="B182" t="s">
        <v>132</v>
      </c>
      <c r="I182">
        <v>8</v>
      </c>
      <c r="J182">
        <v>160</v>
      </c>
      <c r="K182">
        <f t="shared" si="25"/>
        <v>0</v>
      </c>
      <c r="L182">
        <v>0</v>
      </c>
      <c r="Q182">
        <v>24</v>
      </c>
      <c r="S182">
        <v>640</v>
      </c>
      <c r="T182">
        <v>53</v>
      </c>
      <c r="U182">
        <v>0</v>
      </c>
      <c r="V182">
        <f t="shared" si="26"/>
        <v>0</v>
      </c>
      <c r="W182">
        <f t="shared" si="27"/>
        <v>32</v>
      </c>
      <c r="X182">
        <f t="shared" si="28"/>
        <v>100000</v>
      </c>
      <c r="Y182">
        <f t="shared" si="29"/>
        <v>17</v>
      </c>
      <c r="Z182">
        <f t="shared" si="30"/>
        <v>318.75</v>
      </c>
    </row>
    <row r="183" spans="1:26" x14ac:dyDescent="0.3">
      <c r="B183" t="s">
        <v>134</v>
      </c>
      <c r="I183">
        <v>8</v>
      </c>
      <c r="J183">
        <v>160</v>
      </c>
      <c r="K183">
        <f t="shared" si="25"/>
        <v>0</v>
      </c>
      <c r="L183">
        <v>0</v>
      </c>
      <c r="Q183">
        <v>18</v>
      </c>
      <c r="S183">
        <v>720</v>
      </c>
      <c r="T183">
        <v>53</v>
      </c>
      <c r="U183">
        <v>0</v>
      </c>
      <c r="V183">
        <f t="shared" si="26"/>
        <v>0</v>
      </c>
      <c r="W183">
        <f t="shared" si="27"/>
        <v>33</v>
      </c>
      <c r="X183">
        <f t="shared" si="28"/>
        <v>103125</v>
      </c>
      <c r="Y183">
        <f t="shared" si="29"/>
        <v>18</v>
      </c>
      <c r="Z183">
        <f t="shared" si="30"/>
        <v>337.5</v>
      </c>
    </row>
    <row r="184" spans="1:26" x14ac:dyDescent="0.3">
      <c r="B184" t="s">
        <v>138</v>
      </c>
      <c r="I184">
        <v>8</v>
      </c>
      <c r="J184">
        <v>160</v>
      </c>
      <c r="K184">
        <f t="shared" si="25"/>
        <v>0</v>
      </c>
      <c r="L184">
        <v>0</v>
      </c>
      <c r="Q184">
        <v>72</v>
      </c>
      <c r="S184">
        <v>240</v>
      </c>
      <c r="T184">
        <v>53</v>
      </c>
      <c r="U184">
        <v>0</v>
      </c>
      <c r="V184">
        <f t="shared" si="26"/>
        <v>0</v>
      </c>
      <c r="W184">
        <f t="shared" si="27"/>
        <v>24</v>
      </c>
      <c r="X184">
        <f t="shared" si="28"/>
        <v>75000</v>
      </c>
      <c r="Y184">
        <f t="shared" si="29"/>
        <v>9</v>
      </c>
      <c r="Z184">
        <f t="shared" si="30"/>
        <v>168.75</v>
      </c>
    </row>
    <row r="185" spans="1:26" x14ac:dyDescent="0.3">
      <c r="B185" t="s">
        <v>135</v>
      </c>
      <c r="I185">
        <v>8</v>
      </c>
      <c r="J185">
        <v>160</v>
      </c>
      <c r="K185">
        <f t="shared" si="25"/>
        <v>0</v>
      </c>
      <c r="L185">
        <v>0</v>
      </c>
      <c r="M185" t="s">
        <v>90</v>
      </c>
      <c r="Q185">
        <v>66</v>
      </c>
      <c r="S185">
        <v>480</v>
      </c>
      <c r="T185">
        <v>53</v>
      </c>
      <c r="U185">
        <v>0</v>
      </c>
      <c r="V185">
        <f t="shared" si="26"/>
        <v>0</v>
      </c>
      <c r="W185">
        <f t="shared" si="27"/>
        <v>30</v>
      </c>
      <c r="X185">
        <f t="shared" si="28"/>
        <v>93750</v>
      </c>
      <c r="Y185">
        <f t="shared" si="29"/>
        <v>15</v>
      </c>
      <c r="Z185">
        <f t="shared" si="30"/>
        <v>281.25</v>
      </c>
    </row>
    <row r="186" spans="1:26" x14ac:dyDescent="0.3">
      <c r="B186" t="s">
        <v>136</v>
      </c>
      <c r="I186">
        <v>8</v>
      </c>
      <c r="J186">
        <v>160</v>
      </c>
      <c r="K186">
        <f t="shared" si="25"/>
        <v>0</v>
      </c>
      <c r="L186">
        <v>0</v>
      </c>
      <c r="M186" t="s">
        <v>90</v>
      </c>
      <c r="Q186">
        <v>40</v>
      </c>
      <c r="S186">
        <v>640</v>
      </c>
      <c r="T186">
        <v>53</v>
      </c>
      <c r="U186">
        <v>0</v>
      </c>
      <c r="V186">
        <f t="shared" si="26"/>
        <v>0</v>
      </c>
      <c r="W186">
        <f t="shared" si="27"/>
        <v>32</v>
      </c>
      <c r="X186">
        <f t="shared" si="28"/>
        <v>100000</v>
      </c>
      <c r="Y186">
        <f t="shared" si="29"/>
        <v>18</v>
      </c>
      <c r="Z186">
        <f t="shared" si="30"/>
        <v>337.5</v>
      </c>
    </row>
    <row r="187" spans="1:26" x14ac:dyDescent="0.3">
      <c r="B187" t="s">
        <v>137</v>
      </c>
      <c r="I187">
        <v>8</v>
      </c>
      <c r="J187">
        <v>160</v>
      </c>
      <c r="K187">
        <f t="shared" si="25"/>
        <v>0</v>
      </c>
      <c r="L187">
        <v>0</v>
      </c>
      <c r="M187" t="s">
        <v>90</v>
      </c>
      <c r="Q187">
        <v>16</v>
      </c>
      <c r="S187">
        <v>800</v>
      </c>
      <c r="T187">
        <v>53</v>
      </c>
      <c r="U187">
        <v>0</v>
      </c>
      <c r="V187">
        <f t="shared" si="26"/>
        <v>0</v>
      </c>
      <c r="W187">
        <f t="shared" si="27"/>
        <v>34</v>
      </c>
      <c r="X187">
        <f t="shared" si="28"/>
        <v>106250</v>
      </c>
      <c r="Y187">
        <f t="shared" si="29"/>
        <v>20</v>
      </c>
      <c r="Z187">
        <f t="shared" si="30"/>
        <v>375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7"/>
  <sheetViews>
    <sheetView workbookViewId="0">
      <selection activeCell="M26" sqref="M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392</v>
      </c>
      <c r="B15" t="s">
        <v>393</v>
      </c>
      <c r="F15">
        <v>1986</v>
      </c>
      <c r="G15">
        <v>30</v>
      </c>
      <c r="H15" t="s">
        <v>91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396</v>
      </c>
    </row>
    <row r="16" spans="1:30" x14ac:dyDescent="0.3">
      <c r="A16" t="s">
        <v>397</v>
      </c>
      <c r="B16" t="s">
        <v>398</v>
      </c>
      <c r="F16">
        <v>2010</v>
      </c>
      <c r="G16">
        <v>30</v>
      </c>
      <c r="H16" t="s">
        <v>91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396</v>
      </c>
    </row>
    <row r="17" spans="1:23" x14ac:dyDescent="0.3">
      <c r="A17" t="s">
        <v>399</v>
      </c>
      <c r="B17" t="s">
        <v>400</v>
      </c>
      <c r="F17">
        <v>2010</v>
      </c>
      <c r="G17">
        <v>30</v>
      </c>
      <c r="H17" t="s">
        <v>91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69"/>
  <sheetViews>
    <sheetView workbookViewId="0">
      <pane ySplit="1" topLeftCell="A47" activePane="bottomLeft" state="frozen"/>
      <selection pane="bottomLeft" activeCell="Z60" sqref="Z60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3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3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3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3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3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3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3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3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3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3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3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3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3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3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3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69" si="33">MEDIAN(0,255,ROUND(P63/20+SQRT(H63)/40+SQRT(M63)/2+(SQRT(O63)-SQRT(185)), 0))</f>
        <v>8</v>
      </c>
      <c r="R63">
        <f t="shared" ref="R63:R69" si="34">Q63*50000/16</f>
        <v>25000</v>
      </c>
      <c r="S63">
        <f t="shared" ref="S63:S69" si="35">MEDIAN(0,255,ROUND(SQRT(H63)/200+SQRT(M63)/2+(SQRT(O63)-SQRT(185)),0))</f>
        <v>6</v>
      </c>
      <c r="T63">
        <f t="shared" ref="T63:T69" si="36">S63*300/16*12</f>
        <v>1350</v>
      </c>
      <c r="Y63" t="s">
        <v>343</v>
      </c>
      <c r="Z63" t="s">
        <v>374</v>
      </c>
    </row>
    <row r="64" spans="1:26" x14ac:dyDescent="0.3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3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3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3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3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3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2024-03-17T17:54:22Z</dcterms:modified>
</cp:coreProperties>
</file>