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24FD828D-7D0F-4F03-8B96-BE8E45899AB2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8" i="2" l="1"/>
  <c r="W78" i="2"/>
  <c r="X78" i="2" s="1"/>
  <c r="Y78" i="2"/>
  <c r="Z78" i="2" s="1"/>
  <c r="V77" i="2"/>
  <c r="W77" i="2"/>
  <c r="X77" i="2" s="1"/>
  <c r="Y77" i="2"/>
  <c r="Z77" i="2" s="1"/>
  <c r="K78" i="2"/>
  <c r="K77" i="2"/>
  <c r="V76" i="2"/>
  <c r="W76" i="2"/>
  <c r="X76" i="2" s="1"/>
  <c r="Y76" i="2"/>
  <c r="Z76" i="2" s="1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K75" i="2"/>
  <c r="K74" i="2"/>
  <c r="K73" i="2"/>
  <c r="V72" i="2"/>
  <c r="W72" i="2"/>
  <c r="X72" i="2" s="1"/>
  <c r="Y72" i="2"/>
  <c r="Z72" i="2" s="1"/>
  <c r="V71" i="2"/>
  <c r="W71" i="2"/>
  <c r="X71" i="2" s="1"/>
  <c r="Y71" i="2"/>
  <c r="Z71" i="2" s="1"/>
  <c r="V70" i="2"/>
  <c r="W70" i="2"/>
  <c r="X70" i="2" s="1"/>
  <c r="Y70" i="2"/>
  <c r="Z70" i="2" s="1"/>
  <c r="V69" i="2"/>
  <c r="W69" i="2"/>
  <c r="X69" i="2" s="1"/>
  <c r="Y69" i="2"/>
  <c r="Z69" i="2" s="1"/>
  <c r="V68" i="2"/>
  <c r="W68" i="2"/>
  <c r="X68" i="2" s="1"/>
  <c r="Y68" i="2"/>
  <c r="Z68" i="2" s="1"/>
  <c r="V67" i="2"/>
  <c r="W67" i="2"/>
  <c r="X67" i="2"/>
  <c r="Y67" i="2"/>
  <c r="Z67" i="2" s="1"/>
  <c r="V66" i="2"/>
  <c r="W66" i="2"/>
  <c r="X66" i="2" s="1"/>
  <c r="Y66" i="2"/>
  <c r="Z66" i="2" s="1"/>
  <c r="V65" i="2"/>
  <c r="W65" i="2"/>
  <c r="X65" i="2" s="1"/>
  <c r="Y65" i="2"/>
  <c r="Z65" i="2" s="1"/>
  <c r="V64" i="2"/>
  <c r="W64" i="2"/>
  <c r="X64" i="2" s="1"/>
  <c r="Y64" i="2"/>
  <c r="Z64" i="2" s="1"/>
  <c r="V63" i="2"/>
  <c r="W63" i="2"/>
  <c r="X63" i="2" s="1"/>
  <c r="Y63" i="2"/>
  <c r="Z63" i="2" s="1"/>
  <c r="V62" i="2"/>
  <c r="W62" i="2"/>
  <c r="X62" i="2" s="1"/>
  <c r="Y62" i="2"/>
  <c r="Z62" i="2" s="1"/>
  <c r="K72" i="2"/>
  <c r="K71" i="2"/>
  <c r="K70" i="2"/>
  <c r="K69" i="2"/>
  <c r="K68" i="2"/>
  <c r="K67" i="2"/>
  <c r="K66" i="2"/>
  <c r="K65" i="2"/>
  <c r="K64" i="2"/>
  <c r="K63" i="2"/>
  <c r="K62" i="2"/>
  <c r="V61" i="2"/>
  <c r="W61" i="2"/>
  <c r="X61" i="2"/>
  <c r="V60" i="2"/>
  <c r="W60" i="2"/>
  <c r="X60" i="2" s="1"/>
  <c r="V59" i="2"/>
  <c r="W59" i="2"/>
  <c r="X59" i="2" s="1"/>
  <c r="V58" i="2"/>
  <c r="W58" i="2"/>
  <c r="X58" i="2" s="1"/>
  <c r="V57" i="2"/>
  <c r="W57" i="2"/>
  <c r="X57" i="2" s="1"/>
  <c r="Y61" i="2"/>
  <c r="Z61" i="2"/>
  <c r="Y60" i="2"/>
  <c r="Z60" i="2" s="1"/>
  <c r="Y59" i="2"/>
  <c r="Z59" i="2" s="1"/>
  <c r="Y58" i="2"/>
  <c r="Z58" i="2" s="1"/>
  <c r="Y57" i="2"/>
  <c r="Z57" i="2" s="1"/>
  <c r="V56" i="2"/>
  <c r="W56" i="2"/>
  <c r="X56" i="2" s="1"/>
  <c r="Y56" i="2"/>
  <c r="Z56" i="2" s="1"/>
  <c r="K61" i="2"/>
  <c r="K60" i="2"/>
  <c r="K59" i="2"/>
  <c r="K58" i="2"/>
  <c r="K57" i="2"/>
  <c r="K56" i="2"/>
  <c r="W55" i="2"/>
  <c r="X55" i="2" s="1"/>
  <c r="Y55" i="2"/>
  <c r="Z55" i="2" s="1"/>
  <c r="W54" i="2"/>
  <c r="X54" i="2" s="1"/>
  <c r="Y54" i="2"/>
  <c r="Z54" i="2" s="1"/>
  <c r="W53" i="2"/>
  <c r="X53" i="2" s="1"/>
  <c r="Y53" i="2"/>
  <c r="Z53" i="2" s="1"/>
  <c r="W52" i="2"/>
  <c r="X52" i="2" s="1"/>
  <c r="Y52" i="2"/>
  <c r="Z52" i="2" s="1"/>
  <c r="W51" i="2"/>
  <c r="X51" i="2"/>
  <c r="Y51" i="2"/>
  <c r="Z51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W45" i="2"/>
  <c r="X45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K54" i="2"/>
  <c r="K53" i="2"/>
  <c r="K52" i="2"/>
  <c r="K51" i="2"/>
  <c r="K50" i="2"/>
  <c r="W50" i="2" s="1"/>
  <c r="X50" i="2" s="1"/>
  <c r="K49" i="2"/>
  <c r="K48" i="2"/>
  <c r="K47" i="2"/>
  <c r="K46" i="2"/>
  <c r="K45" i="2"/>
  <c r="W34" i="2"/>
  <c r="X34" i="2" s="1"/>
  <c r="Y34" i="2"/>
  <c r="Z34" i="2" s="1"/>
  <c r="W35" i="2"/>
  <c r="X35" i="2" s="1"/>
  <c r="Y35" i="2"/>
  <c r="Z35" i="2" s="1"/>
  <c r="W36" i="2"/>
  <c r="X36" i="2" s="1"/>
  <c r="Y36" i="2"/>
  <c r="Z36" i="2" s="1"/>
  <c r="W37" i="2"/>
  <c r="X37" i="2" s="1"/>
  <c r="Y37" i="2"/>
  <c r="Z37" i="2" s="1"/>
  <c r="W38" i="2"/>
  <c r="X38" i="2" s="1"/>
  <c r="Y38" i="2"/>
  <c r="Z38" i="2" s="1"/>
  <c r="W39" i="2"/>
  <c r="X39" i="2" s="1"/>
  <c r="Y39" i="2"/>
  <c r="Z39" i="2" s="1"/>
  <c r="W40" i="2"/>
  <c r="X40" i="2" s="1"/>
  <c r="Y40" i="2"/>
  <c r="Z40" i="2" s="1"/>
  <c r="W41" i="2"/>
  <c r="X41" i="2" s="1"/>
  <c r="Y41" i="2"/>
  <c r="Z41" i="2" s="1"/>
  <c r="W42" i="2"/>
  <c r="X42" i="2" s="1"/>
  <c r="Y42" i="2"/>
  <c r="Z42" i="2" s="1"/>
  <c r="W43" i="2"/>
  <c r="X43" i="2" s="1"/>
  <c r="Y43" i="2"/>
  <c r="Z43" i="2" s="1"/>
  <c r="W44" i="2"/>
  <c r="X44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K43" i="2"/>
  <c r="K42" i="2"/>
  <c r="K41" i="2"/>
  <c r="K40" i="2"/>
  <c r="K39" i="2"/>
  <c r="K38" i="2"/>
  <c r="K37" i="2"/>
  <c r="K36" i="2"/>
  <c r="K35" i="2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W11" i="4"/>
  <c r="U10" i="4"/>
  <c r="W10" i="4"/>
  <c r="U9" i="4"/>
  <c r="W9" i="4"/>
  <c r="U8" i="4"/>
  <c r="W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W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6" i="4"/>
  <c r="V3" i="2"/>
  <c r="W5" i="4"/>
  <c r="U5" i="4"/>
  <c r="W4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6" i="1"/>
  <c r="U26" i="1" s="1"/>
  <c r="T27" i="1"/>
  <c r="U27" i="1" s="1"/>
  <c r="T28" i="1"/>
  <c r="U28" i="1" s="1"/>
  <c r="T29" i="1"/>
  <c r="U29" i="1" s="1"/>
  <c r="T25" i="1"/>
  <c r="U25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W3" i="4"/>
  <c r="U3" i="4"/>
  <c r="W2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3" i="1"/>
  <c r="AC15" i="1"/>
  <c r="AC16" i="1"/>
  <c r="AC17" i="1"/>
  <c r="AC19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2" i="1"/>
  <c r="Q2" i="1" s="1"/>
  <c r="AC2" i="1"/>
  <c r="Y50" i="2" l="1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<sst xmlns="http://schemas.openxmlformats.org/spreadsheetml/2006/main" count="611" uniqueCount="279">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</sst>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K1" workbookViewId="0">
      <pane ySplit="1" topLeftCell="A11" activePane="bottomLeft" state="frozen"/>
      <selection pane="bottomLeft" activeCell="K31" sqref="K31"/>
    </sheetView>
  </sheetViews>
  <sheetFormatPr defaultRowHeight="14" x14ac:dyDescent="0.3"/>
  <cols>
    <col min="1" max="1" width="10.5" bestFit="1" customWidth="1"/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4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4" si="1">M3-N3</f>
        <v>0</v>
      </c>
      <c r="Q3">
        <f t="shared" ref="Q3:Q34" si="2">O3*P3*9.8</f>
        <v>0</v>
      </c>
      <c r="R3">
        <f t="shared" ref="R3:R34" si="3">MEDIAN(255, ROUND((M3/10+SQRT(K3)/20+SQRT(L3)+P3+20-J3), 0), 0)</f>
        <v>20</v>
      </c>
      <c r="S3">
        <f t="shared" ref="S3:S34" si="4">R3*50000/16</f>
        <v>62500</v>
      </c>
      <c r="T3" t="e">
        <f t="shared" si="0"/>
        <v>#DIV/0!</v>
      </c>
      <c r="U3" t="e">
        <f t="shared" ref="U3:U34" si="5">IF(E3="Steam", T3*350/16*12, IF(E3="Diesel", T3*325/16*12,  T3*300/16*12))</f>
        <v>#DIV/0!</v>
      </c>
      <c r="V3">
        <f t="shared" ref="V3:V34" si="6">W3+X3+Y3</f>
        <v>0</v>
      </c>
      <c r="AC3" s="2" t="e">
        <f t="shared" ref="AC3:AC34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</v>
      </c>
      <c r="B21" t="s">
        <v>72</v>
      </c>
      <c r="D21" t="s">
        <v>31</v>
      </c>
      <c r="E21" t="s">
        <v>52</v>
      </c>
      <c r="F21">
        <v>1958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si="0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32</v>
      </c>
      <c r="B22" t="s">
        <v>73</v>
      </c>
      <c r="D22" t="s">
        <v>32</v>
      </c>
      <c r="E22" t="s">
        <v>52</v>
      </c>
      <c r="F22">
        <v>1978</v>
      </c>
      <c r="G22">
        <v>30</v>
      </c>
      <c r="H22">
        <v>60</v>
      </c>
      <c r="I22">
        <v>30</v>
      </c>
      <c r="J22">
        <v>10</v>
      </c>
      <c r="K22">
        <v>100</v>
      </c>
      <c r="L22">
        <v>5914</v>
      </c>
      <c r="M22">
        <v>138</v>
      </c>
      <c r="O22">
        <f t="shared" si="1"/>
        <v>138</v>
      </c>
      <c r="P22">
        <v>0.34699999999999998</v>
      </c>
      <c r="Q22">
        <f t="shared" si="2"/>
        <v>469.28280000000001</v>
      </c>
      <c r="R22">
        <f t="shared" si="3"/>
        <v>102</v>
      </c>
      <c r="S22">
        <f t="shared" si="4"/>
        <v>318750</v>
      </c>
      <c r="T22">
        <f t="shared" si="0"/>
        <v>79</v>
      </c>
      <c r="U22">
        <f t="shared" si="5"/>
        <v>17775</v>
      </c>
      <c r="V22">
        <f t="shared" si="6"/>
        <v>0</v>
      </c>
      <c r="AC22" s="2" t="e">
        <f t="shared" si="7"/>
        <v>#DIV/0!</v>
      </c>
    </row>
    <row r="23" spans="1:31" x14ac:dyDescent="0.3">
      <c r="A23" t="s">
        <v>33</v>
      </c>
      <c r="B23" t="s">
        <v>74</v>
      </c>
      <c r="D23" t="s">
        <v>33</v>
      </c>
      <c r="E23" t="s">
        <v>52</v>
      </c>
      <c r="F23">
        <v>1985</v>
      </c>
      <c r="G23">
        <v>30</v>
      </c>
      <c r="H23">
        <v>60</v>
      </c>
      <c r="I23">
        <v>35</v>
      </c>
      <c r="J23">
        <v>20</v>
      </c>
      <c r="K23">
        <v>100</v>
      </c>
      <c r="L23">
        <v>8702</v>
      </c>
      <c r="M23">
        <v>184</v>
      </c>
      <c r="O23">
        <f t="shared" si="1"/>
        <v>184</v>
      </c>
      <c r="P23">
        <v>0.34799999999999998</v>
      </c>
      <c r="Q23">
        <f t="shared" si="2"/>
        <v>627.5136</v>
      </c>
      <c r="R23">
        <f t="shared" si="3"/>
        <v>113</v>
      </c>
      <c r="S23">
        <f t="shared" si="4"/>
        <v>353125</v>
      </c>
      <c r="T23">
        <f t="shared" si="0"/>
        <v>94</v>
      </c>
      <c r="U23">
        <f t="shared" si="5"/>
        <v>21150</v>
      </c>
      <c r="V23">
        <f t="shared" si="6"/>
        <v>0</v>
      </c>
      <c r="AC23" s="2" t="e">
        <f t="shared" si="7"/>
        <v>#DIV/0!</v>
      </c>
    </row>
    <row r="24" spans="1:31" x14ac:dyDescent="0.3">
      <c r="A24" t="s">
        <v>39</v>
      </c>
      <c r="B24" t="s">
        <v>75</v>
      </c>
      <c r="D24" t="s">
        <v>39</v>
      </c>
      <c r="E24" t="s">
        <v>52</v>
      </c>
      <c r="F24">
        <v>1994</v>
      </c>
      <c r="G24">
        <v>30</v>
      </c>
      <c r="H24">
        <v>50</v>
      </c>
      <c r="I24">
        <v>30</v>
      </c>
      <c r="J24">
        <v>10</v>
      </c>
      <c r="K24">
        <v>170</v>
      </c>
      <c r="L24">
        <v>4894</v>
      </c>
      <c r="M24">
        <v>88</v>
      </c>
      <c r="O24">
        <f t="shared" si="1"/>
        <v>88</v>
      </c>
      <c r="P24">
        <v>0.24299999999999999</v>
      </c>
      <c r="Q24">
        <f t="shared" si="2"/>
        <v>209.56320000000002</v>
      </c>
      <c r="R24">
        <f t="shared" si="3"/>
        <v>90</v>
      </c>
      <c r="S24">
        <f t="shared" si="4"/>
        <v>281250</v>
      </c>
      <c r="T24">
        <f t="shared" si="0"/>
        <v>72</v>
      </c>
      <c r="U24">
        <f t="shared" si="5"/>
        <v>16200</v>
      </c>
      <c r="V24">
        <f t="shared" si="6"/>
        <v>0</v>
      </c>
      <c r="AC24" s="2" t="e">
        <f t="shared" si="7"/>
        <v>#DIV/0!</v>
      </c>
    </row>
    <row r="25" spans="1:31" x14ac:dyDescent="0.3">
      <c r="A25" t="s">
        <v>40</v>
      </c>
      <c r="B25" t="s">
        <v>76</v>
      </c>
      <c r="C25">
        <v>6144</v>
      </c>
      <c r="D25" t="s">
        <v>40</v>
      </c>
      <c r="E25" t="s">
        <v>52</v>
      </c>
      <c r="F25">
        <v>2010</v>
      </c>
      <c r="G25">
        <v>30</v>
      </c>
      <c r="H25" t="s">
        <v>91</v>
      </c>
      <c r="J25">
        <v>6</v>
      </c>
      <c r="K25">
        <v>120</v>
      </c>
      <c r="L25">
        <v>9655</v>
      </c>
      <c r="M25">
        <v>138</v>
      </c>
      <c r="O25">
        <f t="shared" si="1"/>
        <v>138</v>
      </c>
      <c r="P25">
        <v>0.38450000000000001</v>
      </c>
      <c r="Q25">
        <f t="shared" si="2"/>
        <v>519.99779999999998</v>
      </c>
      <c r="R25">
        <f t="shared" si="3"/>
        <v>127</v>
      </c>
      <c r="S25">
        <f t="shared" si="4"/>
        <v>396875</v>
      </c>
      <c r="T25">
        <f>MEDIAN(0, 255, ROUND(SQRT(K25)/100+SQRT(L25)+P25+40/J25-2,0))</f>
        <v>103</v>
      </c>
      <c r="U25">
        <f t="shared" si="5"/>
        <v>23175</v>
      </c>
      <c r="V25">
        <f t="shared" si="6"/>
        <v>10</v>
      </c>
      <c r="W25">
        <v>1</v>
      </c>
      <c r="X25">
        <v>8</v>
      </c>
      <c r="Y25">
        <v>1</v>
      </c>
      <c r="Z25" s="1">
        <v>1</v>
      </c>
      <c r="AA25" s="1">
        <v>1</v>
      </c>
      <c r="AB25" s="1">
        <v>1</v>
      </c>
      <c r="AC25" s="2">
        <f t="shared" si="7"/>
        <v>1</v>
      </c>
      <c r="AD25" s="2" t="s">
        <v>92</v>
      </c>
      <c r="AE25" t="s">
        <v>93</v>
      </c>
    </row>
    <row r="26" spans="1:31" x14ac:dyDescent="0.3">
      <c r="A26" t="s">
        <v>41</v>
      </c>
      <c r="B26" t="s">
        <v>77</v>
      </c>
      <c r="D26" t="s">
        <v>41</v>
      </c>
      <c r="E26" t="s">
        <v>52</v>
      </c>
      <c r="F26">
        <v>2012</v>
      </c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ref="T26:T34" si="32">MEDIAN(0, 255, ROUND(SQRT(K26)/100+SQRT(L26)+P26+40/J26-2,0))</f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A27" t="s">
        <v>139</v>
      </c>
      <c r="B27" t="s">
        <v>140</v>
      </c>
      <c r="C27">
        <v>6145</v>
      </c>
      <c r="D27" t="s">
        <v>139</v>
      </c>
      <c r="E27" t="s">
        <v>52</v>
      </c>
      <c r="F27">
        <v>2012</v>
      </c>
      <c r="G27">
        <v>30</v>
      </c>
      <c r="H27" t="s">
        <v>91</v>
      </c>
      <c r="J27">
        <v>6</v>
      </c>
      <c r="K27">
        <v>170</v>
      </c>
      <c r="L27">
        <v>9655</v>
      </c>
      <c r="M27">
        <v>126</v>
      </c>
      <c r="O27">
        <f t="shared" si="1"/>
        <v>126</v>
      </c>
      <c r="P27">
        <v>0.34</v>
      </c>
      <c r="Q27">
        <f t="shared" si="2"/>
        <v>419.83200000000005</v>
      </c>
      <c r="R27">
        <f t="shared" si="3"/>
        <v>126</v>
      </c>
      <c r="S27">
        <f t="shared" si="4"/>
        <v>393750</v>
      </c>
      <c r="T27">
        <f t="shared" si="32"/>
        <v>103</v>
      </c>
      <c r="U27">
        <f t="shared" si="5"/>
        <v>23175</v>
      </c>
      <c r="V27">
        <f t="shared" si="6"/>
        <v>10</v>
      </c>
      <c r="W27">
        <v>1</v>
      </c>
      <c r="X27">
        <v>8</v>
      </c>
      <c r="Y27">
        <v>1</v>
      </c>
      <c r="Z27" s="1">
        <v>1</v>
      </c>
      <c r="AA27" s="1">
        <v>1</v>
      </c>
      <c r="AB27" s="1">
        <v>1</v>
      </c>
      <c r="AC27" s="2">
        <f t="shared" si="7"/>
        <v>1</v>
      </c>
      <c r="AD27" s="2" t="s">
        <v>92</v>
      </c>
      <c r="AE27" t="s">
        <v>93</v>
      </c>
    </row>
    <row r="28" spans="1:31" x14ac:dyDescent="0.3">
      <c r="A28" t="s">
        <v>194</v>
      </c>
      <c r="E28" t="s">
        <v>52</v>
      </c>
      <c r="F28">
        <v>2009</v>
      </c>
      <c r="G28">
        <v>30</v>
      </c>
      <c r="H28" t="s">
        <v>91</v>
      </c>
      <c r="J28">
        <v>6</v>
      </c>
      <c r="K28">
        <v>120</v>
      </c>
      <c r="L28">
        <v>13052</v>
      </c>
      <c r="M28">
        <v>150</v>
      </c>
      <c r="O28">
        <f t="shared" si="1"/>
        <v>150</v>
      </c>
      <c r="P28">
        <v>0.38750000000000001</v>
      </c>
      <c r="Q28">
        <f t="shared" si="2"/>
        <v>569.625</v>
      </c>
      <c r="R28">
        <f t="shared" si="3"/>
        <v>144</v>
      </c>
      <c r="S28">
        <f t="shared" si="4"/>
        <v>450000</v>
      </c>
      <c r="T28">
        <f t="shared" si="32"/>
        <v>119</v>
      </c>
      <c r="U28">
        <f t="shared" si="5"/>
        <v>26775</v>
      </c>
      <c r="V28">
        <f t="shared" si="6"/>
        <v>0</v>
      </c>
      <c r="AC28" s="2" t="e">
        <f t="shared" si="7"/>
        <v>#DIV/0!</v>
      </c>
    </row>
    <row r="29" spans="1:31" x14ac:dyDescent="0.3">
      <c r="A29" t="s">
        <v>197</v>
      </c>
      <c r="B29" t="s">
        <v>198</v>
      </c>
      <c r="E29" t="s">
        <v>52</v>
      </c>
      <c r="F29">
        <v>2006</v>
      </c>
      <c r="G29">
        <v>30</v>
      </c>
      <c r="H29" t="s">
        <v>91</v>
      </c>
      <c r="J29">
        <v>8</v>
      </c>
      <c r="K29">
        <v>120</v>
      </c>
      <c r="L29">
        <v>13052</v>
      </c>
      <c r="M29">
        <v>184</v>
      </c>
      <c r="O29">
        <f t="shared" si="1"/>
        <v>184</v>
      </c>
      <c r="P29">
        <v>0.42099999999999999</v>
      </c>
      <c r="Q29">
        <f t="shared" si="2"/>
        <v>759.1472</v>
      </c>
      <c r="R29">
        <f t="shared" si="3"/>
        <v>146</v>
      </c>
      <c r="S29">
        <f t="shared" si="4"/>
        <v>456250</v>
      </c>
      <c r="T29">
        <f t="shared" si="32"/>
        <v>118</v>
      </c>
      <c r="U29">
        <f t="shared" si="5"/>
        <v>26550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258</v>
      </c>
      <c r="B30" t="s">
        <v>259</v>
      </c>
      <c r="D30" t="s">
        <v>258</v>
      </c>
      <c r="E30" t="s">
        <v>260</v>
      </c>
      <c r="F30">
        <v>1993</v>
      </c>
      <c r="G30">
        <v>30</v>
      </c>
      <c r="H30" t="s">
        <v>261</v>
      </c>
      <c r="J30">
        <v>8</v>
      </c>
      <c r="K30">
        <v>100</v>
      </c>
      <c r="L30">
        <v>8702</v>
      </c>
      <c r="M30">
        <v>184</v>
      </c>
      <c r="O30">
        <v>184</v>
      </c>
      <c r="P30">
        <v>0.34799999999999998</v>
      </c>
      <c r="Q30">
        <v>627.5136</v>
      </c>
      <c r="R30">
        <v>125</v>
      </c>
      <c r="S30">
        <v>390625</v>
      </c>
      <c r="T30">
        <v>97</v>
      </c>
      <c r="U30">
        <v>21825</v>
      </c>
      <c r="V30">
        <v>8</v>
      </c>
      <c r="W30">
        <v>2</v>
      </c>
      <c r="X30">
        <v>4</v>
      </c>
      <c r="Y30">
        <v>2</v>
      </c>
      <c r="Z30"/>
      <c r="AA30"/>
      <c r="AB30"/>
      <c r="AC30" s="2" t="e">
        <v>#DIV/0!</v>
      </c>
      <c r="AD30" s="2" t="s">
        <v>262</v>
      </c>
      <c r="AE30" t="s">
        <v>262</v>
      </c>
    </row>
    <row r="31" spans="1:31" x14ac:dyDescent="0.3">
      <c r="A31" t="s">
        <v>263</v>
      </c>
      <c r="B31" t="s">
        <v>264</v>
      </c>
      <c r="D31" t="s">
        <v>263</v>
      </c>
      <c r="E31" t="s">
        <v>260</v>
      </c>
      <c r="F31">
        <v>1990</v>
      </c>
      <c r="G31">
        <v>30</v>
      </c>
      <c r="H31">
        <v>25</v>
      </c>
      <c r="I31">
        <v>15</v>
      </c>
      <c r="J31">
        <v>16</v>
      </c>
      <c r="K31">
        <v>140</v>
      </c>
      <c r="L31">
        <v>4351</v>
      </c>
      <c r="M31">
        <v>86</v>
      </c>
      <c r="O31">
        <v>86</v>
      </c>
      <c r="P31">
        <v>0.27900000000000003</v>
      </c>
      <c r="Q31">
        <v>235.14120000000005</v>
      </c>
      <c r="R31">
        <v>79</v>
      </c>
      <c r="S31">
        <v>246875</v>
      </c>
      <c r="T31">
        <v>67</v>
      </c>
      <c r="U31">
        <v>15075</v>
      </c>
      <c r="V31">
        <v>10</v>
      </c>
      <c r="W31">
        <v>2</v>
      </c>
      <c r="X31">
        <v>6</v>
      </c>
      <c r="Y31">
        <v>2</v>
      </c>
      <c r="Z31"/>
      <c r="AA31"/>
      <c r="AB31"/>
      <c r="AC31" s="2" t="e">
        <v>#DIV/0!</v>
      </c>
      <c r="AD31" s="2" t="s">
        <v>262</v>
      </c>
      <c r="AE31" t="s">
        <v>262</v>
      </c>
    </row>
    <row r="32" spans="1:31" x14ac:dyDescent="0.3">
      <c r="A32" t="s">
        <v>265</v>
      </c>
      <c r="B32" t="s">
        <v>266</v>
      </c>
      <c r="D32" t="s">
        <v>265</v>
      </c>
      <c r="E32" t="s">
        <v>260</v>
      </c>
      <c r="F32">
        <v>1991</v>
      </c>
      <c r="G32">
        <v>30</v>
      </c>
      <c r="H32">
        <v>60</v>
      </c>
      <c r="I32">
        <v>30</v>
      </c>
      <c r="J32">
        <v>10</v>
      </c>
      <c r="K32">
        <v>100</v>
      </c>
      <c r="L32">
        <v>6526</v>
      </c>
      <c r="M32">
        <v>138</v>
      </c>
      <c r="O32">
        <v>138</v>
      </c>
      <c r="P32">
        <v>0.35899999999999999</v>
      </c>
      <c r="Q32">
        <v>485.51160000000004</v>
      </c>
      <c r="R32">
        <v>105</v>
      </c>
      <c r="S32">
        <v>328125</v>
      </c>
      <c r="T32">
        <v>83</v>
      </c>
      <c r="U32">
        <v>18675</v>
      </c>
      <c r="V32">
        <v>10</v>
      </c>
      <c r="W32">
        <v>2</v>
      </c>
      <c r="X32">
        <v>6</v>
      </c>
      <c r="Y32">
        <v>2</v>
      </c>
      <c r="Z32"/>
      <c r="AA32"/>
      <c r="AB32"/>
      <c r="AC32" s="2" t="e">
        <v>#DIV/0!</v>
      </c>
      <c r="AD32" s="2" t="s">
        <v>262</v>
      </c>
      <c r="AE32" t="s">
        <v>262</v>
      </c>
    </row>
    <row r="33" spans="1:32" x14ac:dyDescent="0.3">
      <c r="A33" t="s">
        <v>267</v>
      </c>
      <c r="B33" t="s">
        <v>268</v>
      </c>
      <c r="D33" t="s">
        <v>267</v>
      </c>
      <c r="E33" t="s">
        <v>260</v>
      </c>
      <c r="F33">
        <v>1993</v>
      </c>
      <c r="G33">
        <v>30</v>
      </c>
      <c r="H33">
        <v>60</v>
      </c>
      <c r="I33">
        <v>30</v>
      </c>
      <c r="J33">
        <v>8</v>
      </c>
      <c r="K33">
        <v>100</v>
      </c>
      <c r="L33">
        <v>6526</v>
      </c>
      <c r="M33">
        <v>138</v>
      </c>
      <c r="O33">
        <v>138</v>
      </c>
      <c r="P33">
        <v>0.35899999999999999</v>
      </c>
      <c r="Q33">
        <v>485.51160000000004</v>
      </c>
      <c r="R33">
        <v>107</v>
      </c>
      <c r="S33">
        <v>334375</v>
      </c>
      <c r="T33">
        <v>84</v>
      </c>
      <c r="U33">
        <v>18900</v>
      </c>
      <c r="V33">
        <v>10</v>
      </c>
      <c r="W33">
        <v>2</v>
      </c>
      <c r="X33">
        <v>6</v>
      </c>
      <c r="Y33">
        <v>2</v>
      </c>
      <c r="Z33"/>
      <c r="AA33"/>
      <c r="AB33"/>
      <c r="AC33" s="2" t="e">
        <v>#DIV/0!</v>
      </c>
      <c r="AD33" s="2" t="s">
        <v>262</v>
      </c>
      <c r="AE33" t="s">
        <v>262</v>
      </c>
    </row>
    <row r="34" spans="1:32" x14ac:dyDescent="0.3">
      <c r="A34" t="s">
        <v>269</v>
      </c>
      <c r="B34" t="s">
        <v>270</v>
      </c>
      <c r="D34" t="s">
        <v>269</v>
      </c>
      <c r="E34" t="s">
        <v>260</v>
      </c>
      <c r="F34">
        <v>1992</v>
      </c>
      <c r="G34">
        <v>30</v>
      </c>
      <c r="H34">
        <v>60</v>
      </c>
      <c r="I34">
        <v>30</v>
      </c>
      <c r="J34">
        <v>16</v>
      </c>
      <c r="K34">
        <v>100</v>
      </c>
      <c r="L34">
        <v>6526</v>
      </c>
      <c r="M34">
        <v>138</v>
      </c>
      <c r="O34">
        <v>138</v>
      </c>
      <c r="P34">
        <v>0.35899999999999999</v>
      </c>
      <c r="Q34">
        <v>485.51160000000004</v>
      </c>
      <c r="R34">
        <v>99</v>
      </c>
      <c r="S34">
        <v>309375</v>
      </c>
      <c r="T34">
        <v>82</v>
      </c>
      <c r="U34">
        <v>18450</v>
      </c>
      <c r="V34">
        <v>10</v>
      </c>
      <c r="W34">
        <v>2</v>
      </c>
      <c r="X34">
        <v>6</v>
      </c>
      <c r="Y34">
        <v>2</v>
      </c>
      <c r="Z34"/>
      <c r="AA34"/>
      <c r="AB34"/>
      <c r="AC34" s="2" t="e">
        <v>#DIV/0!</v>
      </c>
      <c r="AD34" s="2" t="s">
        <v>262</v>
      </c>
      <c r="AE34" t="s">
        <v>271</v>
      </c>
    </row>
    <row r="35" spans="1:32" x14ac:dyDescent="0.3">
      <c r="A35" t="s">
        <v>272</v>
      </c>
      <c r="B35" t="s">
        <v>273</v>
      </c>
      <c r="D35" t="s">
        <v>272</v>
      </c>
      <c r="E35" t="s">
        <v>260</v>
      </c>
      <c r="F35">
        <v>1997</v>
      </c>
      <c r="G35">
        <v>30</v>
      </c>
      <c r="H35">
        <v>60</v>
      </c>
      <c r="I35">
        <v>50</v>
      </c>
      <c r="J35">
        <v>16</v>
      </c>
      <c r="K35">
        <v>100</v>
      </c>
      <c r="L35">
        <v>6526</v>
      </c>
      <c r="M35">
        <v>150</v>
      </c>
      <c r="O35">
        <v>150</v>
      </c>
      <c r="P35">
        <v>0.33</v>
      </c>
      <c r="Q35">
        <v>485.1</v>
      </c>
      <c r="R35">
        <v>101</v>
      </c>
      <c r="S35">
        <v>315625</v>
      </c>
      <c r="T35">
        <v>82</v>
      </c>
      <c r="U35">
        <v>18450</v>
      </c>
      <c r="V35">
        <v>10</v>
      </c>
      <c r="W35">
        <v>2</v>
      </c>
      <c r="X35">
        <v>6</v>
      </c>
      <c r="Y35">
        <v>2</v>
      </c>
      <c r="Z35"/>
      <c r="AA35"/>
      <c r="AB35"/>
      <c r="AC35" s="2" t="e">
        <v>#DIV/0!</v>
      </c>
      <c r="AD35" s="2" t="s">
        <v>262</v>
      </c>
      <c r="AE35" t="s">
        <v>271</v>
      </c>
    </row>
    <row r="36" spans="1:32" x14ac:dyDescent="0.3">
      <c r="A36" t="s">
        <v>274</v>
      </c>
      <c r="B36" t="s">
        <v>275</v>
      </c>
      <c r="D36" t="s">
        <v>274</v>
      </c>
      <c r="E36" t="s">
        <v>260</v>
      </c>
      <c r="F36">
        <v>1998</v>
      </c>
      <c r="G36">
        <v>30</v>
      </c>
      <c r="H36">
        <v>60</v>
      </c>
      <c r="I36">
        <v>30</v>
      </c>
      <c r="J36">
        <v>10</v>
      </c>
      <c r="K36">
        <v>120</v>
      </c>
      <c r="L36">
        <v>6526</v>
      </c>
      <c r="M36">
        <v>132</v>
      </c>
      <c r="O36">
        <v>132</v>
      </c>
      <c r="P36">
        <v>0.24099999999999999</v>
      </c>
      <c r="Q36">
        <v>311.75760000000002</v>
      </c>
      <c r="R36">
        <v>105</v>
      </c>
      <c r="S36">
        <v>328125</v>
      </c>
      <c r="T36">
        <v>83</v>
      </c>
      <c r="U36">
        <v>18675</v>
      </c>
      <c r="V36">
        <v>10</v>
      </c>
      <c r="W36">
        <v>2</v>
      </c>
      <c r="X36">
        <v>6</v>
      </c>
      <c r="Y36">
        <v>2</v>
      </c>
      <c r="Z36"/>
      <c r="AA36"/>
      <c r="AB36"/>
      <c r="AC36" s="2" t="e">
        <v>#DIV/0!</v>
      </c>
      <c r="AD36" s="2" t="s">
        <v>262</v>
      </c>
      <c r="AE36" t="s">
        <v>271</v>
      </c>
      <c r="AF36" t="s">
        <v>276</v>
      </c>
    </row>
    <row r="37" spans="1:32" x14ac:dyDescent="0.3">
      <c r="A37" t="s">
        <v>277</v>
      </c>
      <c r="B37" t="s">
        <v>278</v>
      </c>
      <c r="D37" t="s">
        <v>277</v>
      </c>
      <c r="E37" t="s">
        <v>260</v>
      </c>
      <c r="F37">
        <v>2001</v>
      </c>
      <c r="G37">
        <v>30</v>
      </c>
      <c r="H37" t="s">
        <v>261</v>
      </c>
      <c r="J37">
        <v>6</v>
      </c>
      <c r="K37">
        <v>160</v>
      </c>
      <c r="L37">
        <v>6526</v>
      </c>
      <c r="M37">
        <v>126</v>
      </c>
      <c r="O37">
        <v>126</v>
      </c>
      <c r="P37">
        <v>0.19800000000000001</v>
      </c>
      <c r="Q37">
        <v>244.49040000000002</v>
      </c>
      <c r="R37">
        <v>108</v>
      </c>
      <c r="S37">
        <v>337500</v>
      </c>
      <c r="T37">
        <v>86</v>
      </c>
      <c r="U37">
        <v>19350</v>
      </c>
      <c r="V37">
        <v>10</v>
      </c>
      <c r="W37">
        <v>2</v>
      </c>
      <c r="X37">
        <v>6</v>
      </c>
      <c r="Y37">
        <v>2</v>
      </c>
      <c r="Z37"/>
      <c r="AA37"/>
      <c r="AB37"/>
      <c r="AC37" s="2" t="e">
        <v>#DIV/0!</v>
      </c>
      <c r="AD37" s="2" t="s">
        <v>262</v>
      </c>
      <c r="AE37" t="s">
        <v>271</v>
      </c>
      <c r="AF37" t="s">
        <v>276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78"/>
  <sheetViews>
    <sheetView workbookViewId="0">
      <pane ySplit="1" topLeftCell="A65" activePane="bottomLeft" state="frozen"/>
      <selection pane="bottomLeft" activeCell="S76" sqref="S7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78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78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78" si="17">MAX(1, INT(T34/10+SQRT(J34)/20+SQRT(K34)+U34+SQRT(Q34)/2+SQRT(S34)-SQRT(185)+20-I34))</f>
        <v>50</v>
      </c>
      <c r="X34">
        <f t="shared" ref="X34:X78" si="18">W34*50000/16</f>
        <v>156250</v>
      </c>
      <c r="Y34">
        <f t="shared" ref="Y34:Y78" si="19">MAX(1, ROUND((SQRT(J34)/100+SQRT(K34)+U34+(40/I34-2)+SQRT(Q34)/2+SQRT(S34)-SQRT(185)), 0))</f>
        <v>45</v>
      </c>
      <c r="Z34">
        <f t="shared" ref="Z34:Z78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44"/>
  <sheetViews>
    <sheetView topLeftCell="I1" workbookViewId="0">
      <selection activeCell="N24" sqref="N2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4" si="0">MEDIAN(0,255,ROUND(P3/20+SQRT(H3)/40+SQRT(M3)/2+(SQRT(O3)-SQRT(185)), 0))</f>
        <v>9</v>
      </c>
      <c r="R3">
        <f t="shared" ref="R3:R5" si="1">Q3*50000/16</f>
        <v>28125</v>
      </c>
      <c r="S3">
        <f t="shared" ref="S3:S44" si="2">MEDIAN(0,255,ROUND(SQRT(H3)/200+SQRT(M3)/2+(SQRT(O3)-SQRT(185)),0))</f>
        <v>6</v>
      </c>
      <c r="T3">
        <f t="shared" ref="T3:T44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4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0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0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0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0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0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0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0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0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0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0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0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0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1"/>
  <sheetViews>
    <sheetView workbookViewId="0">
      <selection activeCell="F11" sqref="F1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1" si="0">MEDIAN(0,255,ROUND(S2/20+SQRT(J2)/40+SQRT(P2)/2+(SQRT(R2)-SQRT(185)),0))</f>
        <v>5</v>
      </c>
      <c r="W2">
        <f t="shared" ref="W2:W11" si="1">MEDIAN(0,255,ROUND(SQRT(J2)/200+SQRT(P2)/2+(SQRT(R2)-SQRT(185))^3,0))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2024-01-16T03:35:40Z</dcterms:modified>
</cp:coreProperties>
</file>