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15A18B1E-9DFB-41D4-84C2-2988E8E649FD}" xr6:coauthVersionLast="47" xr6:coauthVersionMax="47" xr10:uidLastSave="{00000000-0000-0000-0000-000000000000}"/>
  <bookViews>
    <workbookView xWindow="-110" yWindow="-110" windowWidth="25820" windowHeight="15500" activeTab="3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8" i="3" l="1"/>
  <c r="V88" i="3"/>
  <c r="S89" i="3"/>
  <c r="T89" i="3" s="1"/>
  <c r="U89" i="3"/>
  <c r="V89" i="3" s="1"/>
  <c r="S90" i="3"/>
  <c r="T90" i="3" s="1"/>
  <c r="U90" i="3"/>
  <c r="V90" i="3" s="1"/>
  <c r="N87" i="3"/>
  <c r="U87" i="3"/>
  <c r="V87" i="3" s="1"/>
  <c r="S87" i="3"/>
  <c r="T87" i="3" s="1"/>
  <c r="U83" i="3"/>
  <c r="V83" i="3" s="1"/>
  <c r="S83" i="3"/>
  <c r="T83" i="3" s="1"/>
  <c r="W314" i="2"/>
  <c r="X314" i="2"/>
  <c r="Y314" i="2" s="1"/>
  <c r="Z314" i="2"/>
  <c r="AA314" i="2" s="1"/>
  <c r="W315" i="2"/>
  <c r="X315" i="2"/>
  <c r="Y315" i="2" s="1"/>
  <c r="Z315" i="2"/>
  <c r="AA315" i="2" s="1"/>
  <c r="W316" i="2"/>
  <c r="X316" i="2"/>
  <c r="Y316" i="2" s="1"/>
  <c r="Z316" i="2"/>
  <c r="AA316" i="2" s="1"/>
  <c r="W317" i="2"/>
  <c r="X317" i="2"/>
  <c r="Y317" i="2"/>
  <c r="Z317" i="2"/>
  <c r="AA317" i="2"/>
  <c r="W318" i="2"/>
  <c r="X318" i="2"/>
  <c r="Y318" i="2" s="1"/>
  <c r="Z318" i="2"/>
  <c r="AA318" i="2" s="1"/>
  <c r="K314" i="2"/>
  <c r="L314" i="2"/>
  <c r="L318" i="2"/>
  <c r="L319" i="2"/>
  <c r="Z319" i="2" s="1"/>
  <c r="AA319" i="2" s="1"/>
  <c r="K318" i="2"/>
  <c r="K319" i="2"/>
  <c r="K320" i="2"/>
  <c r="W312" i="2"/>
  <c r="L312" i="2"/>
  <c r="Z312" i="2" s="1"/>
  <c r="AA312" i="2" s="1"/>
  <c r="K312" i="2"/>
  <c r="W320" i="2"/>
  <c r="L320" i="2"/>
  <c r="Z320" i="2" s="1"/>
  <c r="AA320" i="2" s="1"/>
  <c r="W319" i="2"/>
  <c r="L317" i="2"/>
  <c r="K317" i="2"/>
  <c r="L316" i="2"/>
  <c r="K316" i="2"/>
  <c r="L315" i="2"/>
  <c r="K315" i="2"/>
  <c r="W313" i="2"/>
  <c r="L313" i="2"/>
  <c r="X313" i="2" s="1"/>
  <c r="Y313" i="2" s="1"/>
  <c r="K313" i="2"/>
  <c r="U86" i="3"/>
  <c r="V86" i="3" s="1"/>
  <c r="U84" i="3"/>
  <c r="V84" i="3" s="1"/>
  <c r="S86" i="3"/>
  <c r="T86" i="3" s="1"/>
  <c r="S82" i="3"/>
  <c r="T82" i="3" s="1"/>
  <c r="S84" i="3"/>
  <c r="T84" i="3" s="1"/>
  <c r="N86" i="3"/>
  <c r="M45" i="4"/>
  <c r="M46" i="4"/>
  <c r="Y44" i="4"/>
  <c r="W44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44" i="4"/>
  <c r="M43" i="4"/>
  <c r="M42" i="4"/>
  <c r="M41" i="4"/>
  <c r="M40" i="4"/>
  <c r="M39" i="4"/>
  <c r="P74" i="1"/>
  <c r="P21" i="1"/>
  <c r="P17" i="1"/>
  <c r="P10" i="1"/>
  <c r="P11" i="1"/>
  <c r="P12" i="1"/>
  <c r="P13" i="1"/>
  <c r="P14" i="1"/>
  <c r="P16" i="1"/>
  <c r="P18" i="1"/>
  <c r="P20" i="1"/>
  <c r="P22" i="1"/>
  <c r="P23" i="1"/>
  <c r="P24" i="1"/>
  <c r="P25" i="1"/>
  <c r="P26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76" i="1"/>
  <c r="P52" i="1"/>
  <c r="P53" i="1"/>
  <c r="P54" i="1"/>
  <c r="P55" i="1"/>
  <c r="P15" i="1"/>
  <c r="P56" i="1"/>
  <c r="P57" i="1"/>
  <c r="P58" i="1"/>
  <c r="P59" i="1"/>
  <c r="P60" i="1"/>
  <c r="P61" i="1"/>
  <c r="P63" i="1"/>
  <c r="P64" i="1"/>
  <c r="P65" i="1"/>
  <c r="P66" i="1"/>
  <c r="P67" i="1"/>
  <c r="P68" i="1"/>
  <c r="P69" i="1"/>
  <c r="P70" i="1"/>
  <c r="P71" i="1"/>
  <c r="P72" i="1"/>
  <c r="P73" i="1"/>
  <c r="P75" i="1"/>
  <c r="P62" i="1"/>
  <c r="W3" i="1"/>
  <c r="M9" i="1"/>
  <c r="Y46" i="4"/>
  <c r="W46" i="4"/>
  <c r="U82" i="3"/>
  <c r="V82" i="3" s="1"/>
  <c r="W43" i="4"/>
  <c r="Y43" i="4"/>
  <c r="Y40" i="4"/>
  <c r="Y41" i="4"/>
  <c r="Y42" i="4"/>
  <c r="W40" i="4"/>
  <c r="W41" i="4"/>
  <c r="W42" i="4"/>
  <c r="X4" i="1"/>
  <c r="X312" i="2" l="1"/>
  <c r="Y312" i="2" s="1"/>
  <c r="X319" i="2"/>
  <c r="Y319" i="2" s="1"/>
  <c r="Z313" i="2"/>
  <c r="AA313" i="2" s="1"/>
  <c r="X320" i="2"/>
  <c r="Y320" i="2" s="1"/>
  <c r="S5" i="1"/>
  <c r="T5" i="1"/>
  <c r="U5" i="1" s="1"/>
  <c r="V5" i="1"/>
  <c r="W5" i="1" s="1"/>
  <c r="X5" i="1"/>
  <c r="X10" i="1"/>
  <c r="S3" i="1"/>
  <c r="T3" i="1"/>
  <c r="U3" i="1" s="1"/>
  <c r="V3" i="1"/>
  <c r="X3" i="1"/>
  <c r="AE3" i="1"/>
  <c r="T80" i="3"/>
  <c r="S81" i="3"/>
  <c r="T81" i="3" s="1"/>
  <c r="V80" i="3"/>
  <c r="U81" i="3"/>
  <c r="V81" i="3" s="1"/>
  <c r="U79" i="3"/>
  <c r="V79" i="3" s="1"/>
  <c r="S79" i="3"/>
  <c r="T79" i="3" s="1"/>
  <c r="W39" i="4"/>
  <c r="Y39" i="4"/>
  <c r="W38" i="4"/>
  <c r="Y38" i="4"/>
  <c r="W37" i="4"/>
  <c r="Y37" i="4"/>
  <c r="W36" i="4"/>
  <c r="Y36" i="4"/>
  <c r="W35" i="4"/>
  <c r="Y35" i="4"/>
  <c r="W34" i="4"/>
  <c r="W33" i="4"/>
  <c r="Y34" i="4"/>
  <c r="Y33" i="4"/>
  <c r="W31" i="4"/>
  <c r="Y31" i="4"/>
  <c r="W32" i="4"/>
  <c r="Y32" i="4"/>
  <c r="W30" i="4"/>
  <c r="Y30" i="4"/>
  <c r="W29" i="4"/>
  <c r="Y29" i="4"/>
  <c r="S74" i="1"/>
  <c r="M74" i="1"/>
  <c r="N74" i="1"/>
  <c r="T74" i="1" s="1"/>
  <c r="U74" i="1" s="1"/>
  <c r="W310" i="2"/>
  <c r="W311" i="2"/>
  <c r="W309" i="2"/>
  <c r="K309" i="2"/>
  <c r="K310" i="2"/>
  <c r="K311" i="2"/>
  <c r="L309" i="2"/>
  <c r="X309" i="2" s="1"/>
  <c r="Y309" i="2" s="1"/>
  <c r="L310" i="2"/>
  <c r="Z310" i="2" s="1"/>
  <c r="AA310" i="2" s="1"/>
  <c r="L311" i="2"/>
  <c r="Z311" i="2" s="1"/>
  <c r="AA311" i="2" s="1"/>
  <c r="W308" i="2"/>
  <c r="K308" i="2"/>
  <c r="L308" i="2"/>
  <c r="Z308" i="2" s="1"/>
  <c r="AA308" i="2" s="1"/>
  <c r="W306" i="2"/>
  <c r="W307" i="2"/>
  <c r="K306" i="2"/>
  <c r="K307" i="2"/>
  <c r="L306" i="2"/>
  <c r="Z306" i="2" s="1"/>
  <c r="AA306" i="2" s="1"/>
  <c r="L307" i="2"/>
  <c r="Z307" i="2" s="1"/>
  <c r="AA307" i="2" s="1"/>
  <c r="W305" i="2"/>
  <c r="K305" i="2"/>
  <c r="L305" i="2"/>
  <c r="X305" i="2" s="1"/>
  <c r="Y305" i="2" s="1"/>
  <c r="S73" i="1"/>
  <c r="S72" i="1"/>
  <c r="N72" i="1"/>
  <c r="V72" i="1" s="1"/>
  <c r="W72" i="1" s="1"/>
  <c r="N73" i="1"/>
  <c r="V73" i="1" s="1"/>
  <c r="W73" i="1" s="1"/>
  <c r="M72" i="1"/>
  <c r="M73" i="1"/>
  <c r="X70" i="1"/>
  <c r="S70" i="1"/>
  <c r="S71" i="1"/>
  <c r="N71" i="1"/>
  <c r="T71" i="1" s="1"/>
  <c r="U71" i="1" s="1"/>
  <c r="M71" i="1"/>
  <c r="N70" i="1"/>
  <c r="V70" i="1" s="1"/>
  <c r="W70" i="1" s="1"/>
  <c r="M70" i="1"/>
  <c r="N69" i="1"/>
  <c r="V69" i="1" s="1"/>
  <c r="W69" i="1" s="1"/>
  <c r="N68" i="1"/>
  <c r="V68" i="1" s="1"/>
  <c r="W68" i="1" s="1"/>
  <c r="M68" i="1"/>
  <c r="M69" i="1"/>
  <c r="M54" i="1"/>
  <c r="M55" i="1"/>
  <c r="M15" i="1"/>
  <c r="M56" i="1"/>
  <c r="M57" i="1"/>
  <c r="M58" i="1"/>
  <c r="M59" i="1"/>
  <c r="M60" i="1"/>
  <c r="M61" i="1"/>
  <c r="M62" i="1"/>
  <c r="M63" i="1"/>
  <c r="M64" i="1"/>
  <c r="M65" i="1"/>
  <c r="M66" i="1"/>
  <c r="M67" i="1"/>
  <c r="K203" i="2"/>
  <c r="K134" i="2"/>
  <c r="K135" i="2"/>
  <c r="K136" i="2"/>
  <c r="K137" i="2"/>
  <c r="K138" i="2"/>
  <c r="K139" i="2"/>
  <c r="W28" i="4"/>
  <c r="Y28" i="4"/>
  <c r="AE69" i="1"/>
  <c r="X69" i="1"/>
  <c r="S69" i="1"/>
  <c r="X68" i="1"/>
  <c r="AE68" i="1"/>
  <c r="S68" i="1"/>
  <c r="K281" i="2"/>
  <c r="L281" i="2"/>
  <c r="X281" i="2" s="1"/>
  <c r="Y281" i="2" s="1"/>
  <c r="W281" i="2"/>
  <c r="K282" i="2"/>
  <c r="L282" i="2"/>
  <c r="X282" i="2" s="1"/>
  <c r="Y282" i="2" s="1"/>
  <c r="W282" i="2"/>
  <c r="K283" i="2"/>
  <c r="L283" i="2"/>
  <c r="X283" i="2" s="1"/>
  <c r="Y283" i="2" s="1"/>
  <c r="W283" i="2"/>
  <c r="Z283" i="2"/>
  <c r="AA283" i="2" s="1"/>
  <c r="K284" i="2"/>
  <c r="L284" i="2"/>
  <c r="Z284" i="2" s="1"/>
  <c r="AA284" i="2" s="1"/>
  <c r="W284" i="2"/>
  <c r="K285" i="2"/>
  <c r="L285" i="2"/>
  <c r="X285" i="2" s="1"/>
  <c r="Y285" i="2" s="1"/>
  <c r="W285" i="2"/>
  <c r="K286" i="2"/>
  <c r="L286" i="2"/>
  <c r="Z286" i="2" s="1"/>
  <c r="AA286" i="2" s="1"/>
  <c r="W286" i="2"/>
  <c r="K287" i="2"/>
  <c r="L287" i="2"/>
  <c r="Z287" i="2" s="1"/>
  <c r="AA287" i="2" s="1"/>
  <c r="W287" i="2"/>
  <c r="K288" i="2"/>
  <c r="L288" i="2"/>
  <c r="X288" i="2" s="1"/>
  <c r="Y288" i="2" s="1"/>
  <c r="W288" i="2"/>
  <c r="W304" i="2"/>
  <c r="L304" i="2"/>
  <c r="Z304" i="2" s="1"/>
  <c r="AA304" i="2" s="1"/>
  <c r="K304" i="2"/>
  <c r="W303" i="2"/>
  <c r="L303" i="2"/>
  <c r="Z303" i="2" s="1"/>
  <c r="AA303" i="2" s="1"/>
  <c r="K303" i="2"/>
  <c r="W302" i="2"/>
  <c r="L302" i="2"/>
  <c r="Z302" i="2" s="1"/>
  <c r="K302" i="2"/>
  <c r="W301" i="2"/>
  <c r="L301" i="2"/>
  <c r="Z301" i="2" s="1"/>
  <c r="K301" i="2"/>
  <c r="W300" i="2"/>
  <c r="L300" i="2"/>
  <c r="X300" i="2" s="1"/>
  <c r="Y300" i="2" s="1"/>
  <c r="K300" i="2"/>
  <c r="W299" i="2"/>
  <c r="L299" i="2"/>
  <c r="Z299" i="2" s="1"/>
  <c r="AA299" i="2" s="1"/>
  <c r="K299" i="2"/>
  <c r="W298" i="2"/>
  <c r="L298" i="2"/>
  <c r="Z298" i="2" s="1"/>
  <c r="AA298" i="2" s="1"/>
  <c r="K298" i="2"/>
  <c r="W297" i="2"/>
  <c r="L297" i="2"/>
  <c r="Z297" i="2" s="1"/>
  <c r="AA297" i="2" s="1"/>
  <c r="K297" i="2"/>
  <c r="W296" i="2"/>
  <c r="L296" i="2"/>
  <c r="Z296" i="2" s="1"/>
  <c r="AA296" i="2" s="1"/>
  <c r="K296" i="2"/>
  <c r="W295" i="2"/>
  <c r="L295" i="2"/>
  <c r="X295" i="2" s="1"/>
  <c r="Y295" i="2" s="1"/>
  <c r="K295" i="2"/>
  <c r="W294" i="2"/>
  <c r="L294" i="2"/>
  <c r="Z294" i="2" s="1"/>
  <c r="AA294" i="2" s="1"/>
  <c r="K294" i="2"/>
  <c r="W293" i="2"/>
  <c r="L293" i="2"/>
  <c r="Z293" i="2" s="1"/>
  <c r="AA293" i="2" s="1"/>
  <c r="K293" i="2"/>
  <c r="W292" i="2"/>
  <c r="L292" i="2"/>
  <c r="Z292" i="2" s="1"/>
  <c r="AA292" i="2" s="1"/>
  <c r="K292" i="2"/>
  <c r="W291" i="2"/>
  <c r="L291" i="2"/>
  <c r="Z291" i="2" s="1"/>
  <c r="AA291" i="2" s="1"/>
  <c r="K291" i="2"/>
  <c r="W290" i="2"/>
  <c r="L290" i="2"/>
  <c r="X290" i="2" s="1"/>
  <c r="Y290" i="2" s="1"/>
  <c r="K290" i="2"/>
  <c r="W289" i="2"/>
  <c r="L289" i="2"/>
  <c r="Z289" i="2" s="1"/>
  <c r="AA289" i="2" s="1"/>
  <c r="K289" i="2"/>
  <c r="K189" i="2"/>
  <c r="L189" i="2"/>
  <c r="Z189" i="2" s="1"/>
  <c r="AA189" i="2" s="1"/>
  <c r="W189" i="2"/>
  <c r="K190" i="2"/>
  <c r="L190" i="2"/>
  <c r="X190" i="2" s="1"/>
  <c r="Y190" i="2" s="1"/>
  <c r="W190" i="2"/>
  <c r="K191" i="2"/>
  <c r="L191" i="2"/>
  <c r="Z191" i="2" s="1"/>
  <c r="AA191" i="2" s="1"/>
  <c r="W191" i="2"/>
  <c r="K192" i="2"/>
  <c r="L192" i="2"/>
  <c r="X192" i="2" s="1"/>
  <c r="Y192" i="2" s="1"/>
  <c r="W192" i="2"/>
  <c r="K193" i="2"/>
  <c r="L193" i="2"/>
  <c r="Z193" i="2" s="1"/>
  <c r="AA193" i="2" s="1"/>
  <c r="W193" i="2"/>
  <c r="K194" i="2"/>
  <c r="L194" i="2"/>
  <c r="Z194" i="2" s="1"/>
  <c r="AA194" i="2" s="1"/>
  <c r="W194" i="2"/>
  <c r="K195" i="2"/>
  <c r="L195" i="2"/>
  <c r="Z195" i="2" s="1"/>
  <c r="AA195" i="2" s="1"/>
  <c r="W195" i="2"/>
  <c r="K196" i="2"/>
  <c r="L196" i="2"/>
  <c r="Z196" i="2" s="1"/>
  <c r="AA196" i="2" s="1"/>
  <c r="W196" i="2"/>
  <c r="K197" i="2"/>
  <c r="L197" i="2"/>
  <c r="Z197" i="2" s="1"/>
  <c r="AA197" i="2" s="1"/>
  <c r="W197" i="2"/>
  <c r="K198" i="2"/>
  <c r="L198" i="2"/>
  <c r="Z198" i="2" s="1"/>
  <c r="AA198" i="2" s="1"/>
  <c r="W198" i="2"/>
  <c r="K199" i="2"/>
  <c r="L199" i="2"/>
  <c r="X199" i="2" s="1"/>
  <c r="Y199" i="2" s="1"/>
  <c r="W199" i="2"/>
  <c r="K200" i="2"/>
  <c r="L200" i="2"/>
  <c r="X200" i="2" s="1"/>
  <c r="Y200" i="2" s="1"/>
  <c r="W200" i="2"/>
  <c r="K201" i="2"/>
  <c r="L201" i="2"/>
  <c r="X201" i="2" s="1"/>
  <c r="Y201" i="2" s="1"/>
  <c r="W201" i="2"/>
  <c r="K248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X265" i="2" s="1"/>
  <c r="Y265" i="2" s="1"/>
  <c r="K265" i="2"/>
  <c r="W264" i="2"/>
  <c r="L264" i="2"/>
  <c r="X264" i="2" s="1"/>
  <c r="Y264" i="2" s="1"/>
  <c r="K264" i="2"/>
  <c r="W263" i="2"/>
  <c r="L263" i="2"/>
  <c r="X263" i="2" s="1"/>
  <c r="Y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X260" i="2" s="1"/>
  <c r="Y260" i="2" s="1"/>
  <c r="K260" i="2"/>
  <c r="W259" i="2"/>
  <c r="L259" i="2"/>
  <c r="X259" i="2" s="1"/>
  <c r="Y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47" i="2"/>
  <c r="L247" i="2"/>
  <c r="Z247" i="2" s="1"/>
  <c r="AA247" i="2" s="1"/>
  <c r="K247" i="2"/>
  <c r="W246" i="2"/>
  <c r="L246" i="2"/>
  <c r="Z246" i="2" s="1"/>
  <c r="AA246" i="2" s="1"/>
  <c r="K246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Z242" i="2" s="1"/>
  <c r="AA242" i="2" s="1"/>
  <c r="K242" i="2"/>
  <c r="W241" i="2"/>
  <c r="L241" i="2"/>
  <c r="X241" i="2" s="1"/>
  <c r="Y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X238" i="2" s="1"/>
  <c r="Y238" i="2" s="1"/>
  <c r="K238" i="2"/>
  <c r="W237" i="2"/>
  <c r="L237" i="2"/>
  <c r="Z237" i="2" s="1"/>
  <c r="AA237" i="2" s="1"/>
  <c r="K237" i="2"/>
  <c r="Y27" i="4"/>
  <c r="Y45" i="4"/>
  <c r="W45" i="4"/>
  <c r="W27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24" i="2"/>
  <c r="W225" i="2"/>
  <c r="K225" i="2"/>
  <c r="L225" i="2"/>
  <c r="Z225" i="2" s="1"/>
  <c r="AA225" i="2" s="1"/>
  <c r="K224" i="2"/>
  <c r="L224" i="2"/>
  <c r="Z224" i="2" s="1"/>
  <c r="AA224" i="2" s="1"/>
  <c r="W212" i="2"/>
  <c r="L212" i="2"/>
  <c r="Z212" i="2" s="1"/>
  <c r="AA212" i="2" s="1"/>
  <c r="K212" i="2"/>
  <c r="W211" i="2"/>
  <c r="L211" i="2"/>
  <c r="Z211" i="2" s="1"/>
  <c r="AA211" i="2" s="1"/>
  <c r="K211" i="2"/>
  <c r="W210" i="2"/>
  <c r="L210" i="2"/>
  <c r="Z210" i="2" s="1"/>
  <c r="AA210" i="2" s="1"/>
  <c r="K210" i="2"/>
  <c r="W209" i="2"/>
  <c r="L209" i="2"/>
  <c r="X209" i="2" s="1"/>
  <c r="Y209" i="2" s="1"/>
  <c r="K209" i="2"/>
  <c r="W208" i="2"/>
  <c r="L208" i="2"/>
  <c r="Z208" i="2" s="1"/>
  <c r="AA208" i="2" s="1"/>
  <c r="K208" i="2"/>
  <c r="W207" i="2"/>
  <c r="L207" i="2"/>
  <c r="Z207" i="2" s="1"/>
  <c r="AA207" i="2" s="1"/>
  <c r="K207" i="2"/>
  <c r="W206" i="2"/>
  <c r="L206" i="2"/>
  <c r="Z206" i="2" s="1"/>
  <c r="AA206" i="2" s="1"/>
  <c r="K206" i="2"/>
  <c r="W205" i="2"/>
  <c r="L205" i="2"/>
  <c r="Z205" i="2" s="1"/>
  <c r="AA205" i="2" s="1"/>
  <c r="K205" i="2"/>
  <c r="W204" i="2"/>
  <c r="L204" i="2"/>
  <c r="Z204" i="2" s="1"/>
  <c r="AA204" i="2" s="1"/>
  <c r="K204" i="2"/>
  <c r="W203" i="2"/>
  <c r="L203" i="2"/>
  <c r="X203" i="2" s="1"/>
  <c r="Y203" i="2" s="1"/>
  <c r="W202" i="2"/>
  <c r="L202" i="2"/>
  <c r="X202" i="2" s="1"/>
  <c r="Y202" i="2" s="1"/>
  <c r="K202" i="2"/>
  <c r="W280" i="2"/>
  <c r="W274" i="2"/>
  <c r="L274" i="2"/>
  <c r="Z274" i="2" s="1"/>
  <c r="AA274" i="2" s="1"/>
  <c r="L275" i="2"/>
  <c r="L276" i="2"/>
  <c r="L277" i="2"/>
  <c r="L278" i="2"/>
  <c r="L279" i="2"/>
  <c r="L280" i="2"/>
  <c r="Z280" i="2" s="1"/>
  <c r="AA280" i="2" s="1"/>
  <c r="K274" i="2"/>
  <c r="K275" i="2"/>
  <c r="K276" i="2"/>
  <c r="K277" i="2"/>
  <c r="K278" i="2"/>
  <c r="K279" i="2"/>
  <c r="K280" i="2"/>
  <c r="W188" i="2"/>
  <c r="W182" i="2"/>
  <c r="L188" i="2"/>
  <c r="X188" i="2" s="1"/>
  <c r="Y188" i="2" s="1"/>
  <c r="K188" i="2"/>
  <c r="L182" i="2"/>
  <c r="X182" i="2" s="1"/>
  <c r="Y182" i="2" s="1"/>
  <c r="K182" i="2"/>
  <c r="L172" i="2"/>
  <c r="Z172" i="2" s="1"/>
  <c r="AA172" i="2" s="1"/>
  <c r="L173" i="2"/>
  <c r="X173" i="2" s="1"/>
  <c r="Y173" i="2" s="1"/>
  <c r="K172" i="2"/>
  <c r="K173" i="2"/>
  <c r="W175" i="2"/>
  <c r="W172" i="2"/>
  <c r="W173" i="2"/>
  <c r="W174" i="2"/>
  <c r="W171" i="2"/>
  <c r="L171" i="2"/>
  <c r="X171" i="2" s="1"/>
  <c r="Y171" i="2" s="1"/>
  <c r="L174" i="2"/>
  <c r="Z174" i="2" s="1"/>
  <c r="AA174" i="2" s="1"/>
  <c r="L175" i="2"/>
  <c r="Z175" i="2" s="1"/>
  <c r="AA175" i="2" s="1"/>
  <c r="K171" i="2"/>
  <c r="K174" i="2"/>
  <c r="K175" i="2"/>
  <c r="L26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68" i="2"/>
  <c r="K269" i="2"/>
  <c r="K270" i="2"/>
  <c r="K271" i="2"/>
  <c r="K272" i="2"/>
  <c r="K27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26" i="2"/>
  <c r="K227" i="2"/>
  <c r="K228" i="2"/>
  <c r="K229" i="2"/>
  <c r="K230" i="2"/>
  <c r="K231" i="2"/>
  <c r="K232" i="2"/>
  <c r="K233" i="2"/>
  <c r="K234" i="2"/>
  <c r="K235" i="2"/>
  <c r="K236" i="2"/>
  <c r="K249" i="2"/>
  <c r="K250" i="2"/>
  <c r="K251" i="2"/>
  <c r="K252" i="2"/>
  <c r="K253" i="2"/>
  <c r="K254" i="2"/>
  <c r="K255" i="2"/>
  <c r="K256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76" i="2"/>
  <c r="K177" i="2"/>
  <c r="K178" i="2"/>
  <c r="K179" i="2"/>
  <c r="K180" i="2"/>
  <c r="K181" i="2"/>
  <c r="K183" i="2"/>
  <c r="K184" i="2"/>
  <c r="K185" i="2"/>
  <c r="K186" i="2"/>
  <c r="K187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213" i="2"/>
  <c r="K214" i="2"/>
  <c r="K215" i="2"/>
  <c r="K216" i="2"/>
  <c r="K217" i="2"/>
  <c r="K218" i="2"/>
  <c r="K219" i="2"/>
  <c r="K220" i="2"/>
  <c r="K221" i="2"/>
  <c r="K222" i="2"/>
  <c r="K223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69" i="2"/>
  <c r="L270" i="2"/>
  <c r="L271" i="2"/>
  <c r="L272" i="2"/>
  <c r="L27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26" i="2"/>
  <c r="L227" i="2"/>
  <c r="L228" i="2"/>
  <c r="L229" i="2"/>
  <c r="L230" i="2"/>
  <c r="L231" i="2"/>
  <c r="L232" i="2"/>
  <c r="L233" i="2"/>
  <c r="L234" i="2"/>
  <c r="L235" i="2"/>
  <c r="L236" i="2"/>
  <c r="L248" i="2"/>
  <c r="X248" i="2" s="1"/>
  <c r="Y248" i="2" s="1"/>
  <c r="L249" i="2"/>
  <c r="X249" i="2" s="1"/>
  <c r="Y249" i="2" s="1"/>
  <c r="L250" i="2"/>
  <c r="X250" i="2" s="1"/>
  <c r="Y250" i="2" s="1"/>
  <c r="L251" i="2"/>
  <c r="X251" i="2" s="1"/>
  <c r="Y251" i="2" s="1"/>
  <c r="L252" i="2"/>
  <c r="X252" i="2" s="1"/>
  <c r="Y252" i="2" s="1"/>
  <c r="L253" i="2"/>
  <c r="X253" i="2" s="1"/>
  <c r="Y253" i="2" s="1"/>
  <c r="L254" i="2"/>
  <c r="X254" i="2" s="1"/>
  <c r="Y254" i="2" s="1"/>
  <c r="L255" i="2"/>
  <c r="X255" i="2" s="1"/>
  <c r="Y255" i="2" s="1"/>
  <c r="L256" i="2"/>
  <c r="X256" i="2" s="1"/>
  <c r="Y256" i="2" s="1"/>
  <c r="L79" i="2"/>
  <c r="X79" i="2" s="1"/>
  <c r="Y79" i="2" s="1"/>
  <c r="L80" i="2"/>
  <c r="X80" i="2" s="1"/>
  <c r="Y80" i="2" s="1"/>
  <c r="L81" i="2"/>
  <c r="Z81" i="2" s="1"/>
  <c r="AA81" i="2" s="1"/>
  <c r="L82" i="2"/>
  <c r="X82" i="2" s="1"/>
  <c r="Y82" i="2" s="1"/>
  <c r="L83" i="2"/>
  <c r="X83" i="2" s="1"/>
  <c r="Y83" i="2" s="1"/>
  <c r="L84" i="2"/>
  <c r="X84" i="2" s="1"/>
  <c r="Y84" i="2" s="1"/>
  <c r="L85" i="2"/>
  <c r="X85" i="2" s="1"/>
  <c r="Y85" i="2" s="1"/>
  <c r="L86" i="2"/>
  <c r="Z86" i="2" s="1"/>
  <c r="AA86" i="2" s="1"/>
  <c r="L87" i="2"/>
  <c r="Z87" i="2" s="1"/>
  <c r="AA87" i="2" s="1"/>
  <c r="L88" i="2"/>
  <c r="Z88" i="2" s="1"/>
  <c r="AA88" i="2" s="1"/>
  <c r="L89" i="2"/>
  <c r="X89" i="2" s="1"/>
  <c r="Y89" i="2" s="1"/>
  <c r="L90" i="2"/>
  <c r="Z90" i="2" s="1"/>
  <c r="AA90" i="2" s="1"/>
  <c r="L91" i="2"/>
  <c r="Z91" i="2" s="1"/>
  <c r="AA91" i="2" s="1"/>
  <c r="L92" i="2"/>
  <c r="X92" i="2" s="1"/>
  <c r="Y92" i="2" s="1"/>
  <c r="L93" i="2"/>
  <c r="X93" i="2" s="1"/>
  <c r="Y93" i="2" s="1"/>
  <c r="L94" i="2"/>
  <c r="Z94" i="2" s="1"/>
  <c r="AA94" i="2" s="1"/>
  <c r="L95" i="2"/>
  <c r="Z95" i="2" s="1"/>
  <c r="AA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X101" i="2" s="1"/>
  <c r="Y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X106" i="2" s="1"/>
  <c r="Y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X110" i="2" s="1"/>
  <c r="Y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X114" i="2" s="1"/>
  <c r="Y114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Z181" i="2" s="1"/>
  <c r="AA181" i="2" s="1"/>
  <c r="L183" i="2"/>
  <c r="Z183" i="2" s="1"/>
  <c r="AA183" i="2" s="1"/>
  <c r="L184" i="2"/>
  <c r="Z184" i="2" s="1"/>
  <c r="AA184" i="2" s="1"/>
  <c r="L185" i="2"/>
  <c r="Z185" i="2" s="1"/>
  <c r="AA185" i="2" s="1"/>
  <c r="L186" i="2"/>
  <c r="X186" i="2" s="1"/>
  <c r="Y186" i="2" s="1"/>
  <c r="L187" i="2"/>
  <c r="Z187" i="2" s="1"/>
  <c r="AA187" i="2" s="1"/>
  <c r="L115" i="2"/>
  <c r="Z115" i="2" s="1"/>
  <c r="AA115" i="2" s="1"/>
  <c r="L116" i="2"/>
  <c r="Z116" i="2" s="1"/>
  <c r="AA116" i="2" s="1"/>
  <c r="L117" i="2"/>
  <c r="Z117" i="2" s="1"/>
  <c r="AA117" i="2" s="1"/>
  <c r="L118" i="2"/>
  <c r="Z118" i="2" s="1"/>
  <c r="AA118" i="2" s="1"/>
  <c r="L119" i="2"/>
  <c r="Z119" i="2" s="1"/>
  <c r="AA119" i="2" s="1"/>
  <c r="L120" i="2"/>
  <c r="Z120" i="2" s="1"/>
  <c r="AA120" i="2" s="1"/>
  <c r="L121" i="2"/>
  <c r="Z121" i="2" s="1"/>
  <c r="AA121" i="2" s="1"/>
  <c r="L122" i="2"/>
  <c r="X122" i="2" s="1"/>
  <c r="Y122" i="2" s="1"/>
  <c r="L123" i="2"/>
  <c r="Z123" i="2" s="1"/>
  <c r="AA123" i="2" s="1"/>
  <c r="L124" i="2"/>
  <c r="Z124" i="2" s="1"/>
  <c r="AA124" i="2" s="1"/>
  <c r="L125" i="2"/>
  <c r="Z125" i="2" s="1"/>
  <c r="AA125" i="2" s="1"/>
  <c r="L126" i="2"/>
  <c r="Z126" i="2" s="1"/>
  <c r="AA126" i="2" s="1"/>
  <c r="L127" i="2"/>
  <c r="X127" i="2" s="1"/>
  <c r="Y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Z132" i="2" s="1"/>
  <c r="AA132" i="2" s="1"/>
  <c r="L133" i="2"/>
  <c r="Z133" i="2" s="1"/>
  <c r="AA133" i="2" s="1"/>
  <c r="L134" i="2"/>
  <c r="Z134" i="2" s="1"/>
  <c r="AA134" i="2" s="1"/>
  <c r="L135" i="2"/>
  <c r="X135" i="2" s="1"/>
  <c r="Y135" i="2" s="1"/>
  <c r="L136" i="2"/>
  <c r="X136" i="2" s="1"/>
  <c r="Y136" i="2" s="1"/>
  <c r="L137" i="2"/>
  <c r="X137" i="2" s="1"/>
  <c r="Y137" i="2" s="1"/>
  <c r="L213" i="2"/>
  <c r="X213" i="2" s="1"/>
  <c r="Y213" i="2" s="1"/>
  <c r="L214" i="2"/>
  <c r="Z214" i="2" s="1"/>
  <c r="AA214" i="2" s="1"/>
  <c r="L215" i="2"/>
  <c r="Z215" i="2" s="1"/>
  <c r="AA215" i="2" s="1"/>
  <c r="L216" i="2"/>
  <c r="Z216" i="2" s="1"/>
  <c r="AA216" i="2" s="1"/>
  <c r="L217" i="2"/>
  <c r="X217" i="2" s="1"/>
  <c r="Y217" i="2" s="1"/>
  <c r="L218" i="2"/>
  <c r="Z218" i="2" s="1"/>
  <c r="AA218" i="2" s="1"/>
  <c r="L219" i="2"/>
  <c r="Z219" i="2" s="1"/>
  <c r="AA219" i="2" s="1"/>
  <c r="L220" i="2"/>
  <c r="X220" i="2" s="1"/>
  <c r="Y220" i="2" s="1"/>
  <c r="L221" i="2"/>
  <c r="Z221" i="2" s="1"/>
  <c r="AA221" i="2" s="1"/>
  <c r="L222" i="2"/>
  <c r="Z222" i="2" s="1"/>
  <c r="AA222" i="2" s="1"/>
  <c r="L223" i="2"/>
  <c r="X223" i="2" s="1"/>
  <c r="Y223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X145" i="2" s="1"/>
  <c r="Y145" i="2" s="1"/>
  <c r="L146" i="2"/>
  <c r="X146" i="2" s="1"/>
  <c r="Y146" i="2" s="1"/>
  <c r="L147" i="2"/>
  <c r="Z147" i="2" s="1"/>
  <c r="AA147" i="2" s="1"/>
  <c r="L148" i="2"/>
  <c r="X148" i="2" s="1"/>
  <c r="Y148" i="2" s="1"/>
  <c r="L149" i="2"/>
  <c r="Z149" i="2" s="1"/>
  <c r="L150" i="2"/>
  <c r="Z150" i="2" s="1"/>
  <c r="AA150" i="2" s="1"/>
  <c r="L151" i="2"/>
  <c r="L152" i="2"/>
  <c r="L153" i="2"/>
  <c r="L154" i="2"/>
  <c r="L155" i="2"/>
  <c r="X155" i="2" s="1"/>
  <c r="L156" i="2"/>
  <c r="Z156" i="2" s="1"/>
  <c r="AA156" i="2" s="1"/>
  <c r="L157" i="2"/>
  <c r="Z157" i="2" s="1"/>
  <c r="AA157" i="2" s="1"/>
  <c r="L158" i="2"/>
  <c r="Z158" i="2" s="1"/>
  <c r="AA158" i="2" s="1"/>
  <c r="L159" i="2"/>
  <c r="X159" i="2" s="1"/>
  <c r="Y159" i="2" s="1"/>
  <c r="L160" i="2"/>
  <c r="Z160" i="2" s="1"/>
  <c r="AA160" i="2" s="1"/>
  <c r="L161" i="2"/>
  <c r="L162" i="2"/>
  <c r="L163" i="2"/>
  <c r="L164" i="2"/>
  <c r="L165" i="2"/>
  <c r="L166" i="2"/>
  <c r="X166" i="2" s="1"/>
  <c r="Y166" i="2" s="1"/>
  <c r="L167" i="2"/>
  <c r="Z167" i="2" s="1"/>
  <c r="AA167" i="2" s="1"/>
  <c r="L168" i="2"/>
  <c r="Z168" i="2" s="1"/>
  <c r="AA168" i="2" s="1"/>
  <c r="L169" i="2"/>
  <c r="Z169" i="2" s="1"/>
  <c r="AA169" i="2" s="1"/>
  <c r="L170" i="2"/>
  <c r="Z170" i="2" s="1"/>
  <c r="AA170" i="2" s="1"/>
  <c r="W150" i="2"/>
  <c r="W166" i="2"/>
  <c r="W167" i="2"/>
  <c r="W168" i="2"/>
  <c r="W169" i="2"/>
  <c r="W170" i="2"/>
  <c r="W156" i="2"/>
  <c r="W157" i="2"/>
  <c r="W158" i="2"/>
  <c r="W159" i="2"/>
  <c r="W160" i="2"/>
  <c r="W138" i="2"/>
  <c r="W148" i="2"/>
  <c r="W147" i="2"/>
  <c r="W146" i="2"/>
  <c r="W145" i="2"/>
  <c r="W144" i="2"/>
  <c r="W143" i="2"/>
  <c r="W142" i="2"/>
  <c r="W141" i="2"/>
  <c r="W140" i="2"/>
  <c r="W139" i="2"/>
  <c r="U77" i="3"/>
  <c r="V77" i="3" s="1"/>
  <c r="S77" i="3"/>
  <c r="T77" i="3" s="1"/>
  <c r="U76" i="3"/>
  <c r="V76" i="3" s="1"/>
  <c r="S76" i="3"/>
  <c r="T76" i="3" s="1"/>
  <c r="U75" i="3"/>
  <c r="V75" i="3" s="1"/>
  <c r="S75" i="3"/>
  <c r="T75" i="3" s="1"/>
  <c r="U78" i="3"/>
  <c r="V78" i="3" s="1"/>
  <c r="S78" i="3"/>
  <c r="T78" i="3" s="1"/>
  <c r="U74" i="3"/>
  <c r="V74" i="3" s="1"/>
  <c r="S74" i="3"/>
  <c r="T74" i="3" s="1"/>
  <c r="S4" i="1"/>
  <c r="S6" i="1"/>
  <c r="S7" i="1"/>
  <c r="S8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15" i="1"/>
  <c r="S56" i="1"/>
  <c r="S57" i="1"/>
  <c r="S58" i="1"/>
  <c r="S59" i="1"/>
  <c r="S60" i="1"/>
  <c r="S2" i="1"/>
  <c r="W223" i="2"/>
  <c r="W222" i="2"/>
  <c r="W221" i="2"/>
  <c r="W220" i="2"/>
  <c r="W219" i="2"/>
  <c r="W218" i="2"/>
  <c r="W217" i="2"/>
  <c r="W216" i="2"/>
  <c r="W215" i="2"/>
  <c r="W214" i="2"/>
  <c r="W213" i="2"/>
  <c r="S73" i="3"/>
  <c r="T73" i="3" s="1"/>
  <c r="U73" i="3"/>
  <c r="V73" i="3" s="1"/>
  <c r="W137" i="2"/>
  <c r="W136" i="2"/>
  <c r="W135" i="2"/>
  <c r="U72" i="3"/>
  <c r="V72" i="3" s="1"/>
  <c r="S72" i="3"/>
  <c r="T72" i="3" s="1"/>
  <c r="U71" i="3"/>
  <c r="V71" i="3" s="1"/>
  <c r="S71" i="3"/>
  <c r="T71" i="3" s="1"/>
  <c r="U68" i="3"/>
  <c r="V68" i="3" s="1"/>
  <c r="S68" i="3"/>
  <c r="T68" i="3" s="1"/>
  <c r="U69" i="3"/>
  <c r="V69" i="3" s="1"/>
  <c r="S69" i="3"/>
  <c r="T69" i="3" s="1"/>
  <c r="S70" i="3"/>
  <c r="T70" i="3" s="1"/>
  <c r="U70" i="3"/>
  <c r="V70" i="3" s="1"/>
  <c r="V54" i="1"/>
  <c r="W54" i="1" s="1"/>
  <c r="T54" i="1"/>
  <c r="U54" i="1" s="1"/>
  <c r="V53" i="1"/>
  <c r="W53" i="1" s="1"/>
  <c r="T53" i="1"/>
  <c r="U53" i="1" s="1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87" i="2"/>
  <c r="W186" i="2"/>
  <c r="W185" i="2"/>
  <c r="W184" i="2"/>
  <c r="W183" i="2"/>
  <c r="W181" i="2"/>
  <c r="W180" i="2"/>
  <c r="W179" i="2"/>
  <c r="W178" i="2"/>
  <c r="W177" i="2"/>
  <c r="W176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256" i="2"/>
  <c r="W255" i="2"/>
  <c r="W254" i="2"/>
  <c r="W253" i="2"/>
  <c r="W252" i="2"/>
  <c r="W251" i="2"/>
  <c r="W250" i="2"/>
  <c r="W249" i="2"/>
  <c r="W248" i="2"/>
  <c r="V52" i="1"/>
  <c r="W52" i="1" s="1"/>
  <c r="T52" i="1"/>
  <c r="U52" i="1" s="1"/>
  <c r="X307" i="2" l="1"/>
  <c r="Y307" i="2" s="1"/>
  <c r="Z305" i="2"/>
  <c r="AA305" i="2" s="1"/>
  <c r="Z309" i="2"/>
  <c r="AA309" i="2" s="1"/>
  <c r="X306" i="2"/>
  <c r="Y306" i="2" s="1"/>
  <c r="X308" i="2"/>
  <c r="Y308" i="2" s="1"/>
  <c r="T70" i="1"/>
  <c r="U70" i="1" s="1"/>
  <c r="V74" i="1"/>
  <c r="W74" i="1" s="1"/>
  <c r="T73" i="1"/>
  <c r="U73" i="1" s="1"/>
  <c r="T72" i="1"/>
  <c r="U72" i="1" s="1"/>
  <c r="X311" i="2"/>
  <c r="Y311" i="2" s="1"/>
  <c r="X310" i="2"/>
  <c r="Y310" i="2" s="1"/>
  <c r="T69" i="1"/>
  <c r="U69" i="1" s="1"/>
  <c r="X284" i="2"/>
  <c r="Y284" i="2" s="1"/>
  <c r="Z300" i="2"/>
  <c r="AA301" i="2"/>
  <c r="AA302" i="2"/>
  <c r="T68" i="1"/>
  <c r="U68" i="1" s="1"/>
  <c r="X287" i="2"/>
  <c r="Y287" i="2" s="1"/>
  <c r="Z281" i="2"/>
  <c r="AA281" i="2" s="1"/>
  <c r="Z192" i="2"/>
  <c r="AA192" i="2" s="1"/>
  <c r="X286" i="2"/>
  <c r="Y286" i="2" s="1"/>
  <c r="Z288" i="2"/>
  <c r="AA288" i="2" s="1"/>
  <c r="Z285" i="2"/>
  <c r="AA285" i="2" s="1"/>
  <c r="Z282" i="2"/>
  <c r="AA282" i="2" s="1"/>
  <c r="Z199" i="2"/>
  <c r="AA199" i="2" s="1"/>
  <c r="Z190" i="2"/>
  <c r="AA190" i="2" s="1"/>
  <c r="X191" i="2"/>
  <c r="Y191" i="2" s="1"/>
  <c r="X196" i="2"/>
  <c r="Y196" i="2" s="1"/>
  <c r="X195" i="2"/>
  <c r="Y195" i="2" s="1"/>
  <c r="X194" i="2"/>
  <c r="Y194" i="2" s="1"/>
  <c r="X189" i="2"/>
  <c r="Y189" i="2" s="1"/>
  <c r="Z295" i="2"/>
  <c r="AA295" i="2" s="1"/>
  <c r="X198" i="2"/>
  <c r="Y198" i="2" s="1"/>
  <c r="X193" i="2"/>
  <c r="Y193" i="2" s="1"/>
  <c r="X197" i="2"/>
  <c r="Y197" i="2" s="1"/>
  <c r="AA300" i="2"/>
  <c r="X298" i="2"/>
  <c r="Y298" i="2" s="1"/>
  <c r="X257" i="2"/>
  <c r="Y257" i="2" s="1"/>
  <c r="X303" i="2"/>
  <c r="Y303" i="2" s="1"/>
  <c r="X296" i="2"/>
  <c r="Y296" i="2" s="1"/>
  <c r="X299" i="2"/>
  <c r="Y299" i="2" s="1"/>
  <c r="X301" i="2"/>
  <c r="Y301" i="2" s="1"/>
  <c r="X304" i="2"/>
  <c r="Y304" i="2" s="1"/>
  <c r="X294" i="2"/>
  <c r="Y294" i="2" s="1"/>
  <c r="X297" i="2"/>
  <c r="Y297" i="2" s="1"/>
  <c r="X302" i="2"/>
  <c r="Y302" i="2" s="1"/>
  <c r="X291" i="2"/>
  <c r="Y291" i="2" s="1"/>
  <c r="X289" i="2"/>
  <c r="Y289" i="2" s="1"/>
  <c r="X292" i="2"/>
  <c r="Y292" i="2" s="1"/>
  <c r="X293" i="2"/>
  <c r="Y293" i="2" s="1"/>
  <c r="Z290" i="2"/>
  <c r="AA290" i="2" s="1"/>
  <c r="Z201" i="2"/>
  <c r="AA201" i="2" s="1"/>
  <c r="Z200" i="2"/>
  <c r="AA200" i="2" s="1"/>
  <c r="Z259" i="2"/>
  <c r="AA259" i="2" s="1"/>
  <c r="X262" i="2"/>
  <c r="Y262" i="2" s="1"/>
  <c r="Z265" i="2"/>
  <c r="AA265" i="2" s="1"/>
  <c r="Z261" i="2"/>
  <c r="AA261" i="2" s="1"/>
  <c r="X267" i="2"/>
  <c r="Y267" i="2" s="1"/>
  <c r="Z260" i="2"/>
  <c r="AA260" i="2" s="1"/>
  <c r="Z263" i="2"/>
  <c r="AA263" i="2" s="1"/>
  <c r="Z264" i="2"/>
  <c r="AA264" i="2" s="1"/>
  <c r="X266" i="2"/>
  <c r="Y266" i="2" s="1"/>
  <c r="Z258" i="2"/>
  <c r="AA258" i="2" s="1"/>
  <c r="X242" i="2"/>
  <c r="Y242" i="2" s="1"/>
  <c r="Z238" i="2"/>
  <c r="AA238" i="2" s="1"/>
  <c r="X239" i="2"/>
  <c r="Y239" i="2" s="1"/>
  <c r="X245" i="2"/>
  <c r="Y245" i="2" s="1"/>
  <c r="X237" i="2"/>
  <c r="Y237" i="2" s="1"/>
  <c r="X240" i="2"/>
  <c r="Y240" i="2" s="1"/>
  <c r="X243" i="2"/>
  <c r="Y243" i="2" s="1"/>
  <c r="X246" i="2"/>
  <c r="Y246" i="2" s="1"/>
  <c r="X244" i="2"/>
  <c r="Y244" i="2" s="1"/>
  <c r="Z241" i="2"/>
  <c r="AA241" i="2" s="1"/>
  <c r="X247" i="2"/>
  <c r="Y247" i="2" s="1"/>
  <c r="X224" i="2"/>
  <c r="Y224" i="2" s="1"/>
  <c r="X225" i="2"/>
  <c r="Y225" i="2" s="1"/>
  <c r="X204" i="2"/>
  <c r="Y204" i="2" s="1"/>
  <c r="Z203" i="2"/>
  <c r="AA203" i="2" s="1"/>
  <c r="X205" i="2"/>
  <c r="Y205" i="2" s="1"/>
  <c r="Z202" i="2"/>
  <c r="AA202" i="2" s="1"/>
  <c r="X280" i="2"/>
  <c r="Y280" i="2" s="1"/>
  <c r="X210" i="2"/>
  <c r="Y210" i="2" s="1"/>
  <c r="X207" i="2"/>
  <c r="Y207" i="2" s="1"/>
  <c r="X211" i="2"/>
  <c r="Y211" i="2" s="1"/>
  <c r="X208" i="2"/>
  <c r="Y208" i="2" s="1"/>
  <c r="X212" i="2"/>
  <c r="Y212" i="2" s="1"/>
  <c r="Z209" i="2"/>
  <c r="AA209" i="2" s="1"/>
  <c r="X206" i="2"/>
  <c r="Y206" i="2" s="1"/>
  <c r="X274" i="2"/>
  <c r="Y274" i="2" s="1"/>
  <c r="Z188" i="2"/>
  <c r="AA188" i="2" s="1"/>
  <c r="Z186" i="2"/>
  <c r="AA186" i="2" s="1"/>
  <c r="X187" i="2"/>
  <c r="Y187" i="2" s="1"/>
  <c r="X185" i="2"/>
  <c r="Y185" i="2" s="1"/>
  <c r="X184" i="2"/>
  <c r="Y184" i="2" s="1"/>
  <c r="Z182" i="2"/>
  <c r="AA182" i="2" s="1"/>
  <c r="X183" i="2"/>
  <c r="Y183" i="2" s="1"/>
  <c r="X174" i="2"/>
  <c r="Y174" i="2" s="1"/>
  <c r="X172" i="2"/>
  <c r="Y172" i="2" s="1"/>
  <c r="X175" i="2"/>
  <c r="Y175" i="2" s="1"/>
  <c r="Z171" i="2"/>
  <c r="AA171" i="2" s="1"/>
  <c r="Z173" i="2"/>
  <c r="AA173" i="2" s="1"/>
  <c r="Z159" i="2"/>
  <c r="AA159" i="2" s="1"/>
  <c r="X150" i="2"/>
  <c r="Y150" i="2" s="1"/>
  <c r="X168" i="2"/>
  <c r="Y168" i="2" s="1"/>
  <c r="X169" i="2"/>
  <c r="Y169" i="2" s="1"/>
  <c r="X160" i="2"/>
  <c r="Y160" i="2" s="1"/>
  <c r="X170" i="2"/>
  <c r="Y170" i="2" s="1"/>
  <c r="X167" i="2"/>
  <c r="Y167" i="2" s="1"/>
  <c r="X158" i="2"/>
  <c r="Y158" i="2" s="1"/>
  <c r="X157" i="2"/>
  <c r="Y157" i="2" s="1"/>
  <c r="Z166" i="2"/>
  <c r="AA166" i="2" s="1"/>
  <c r="X156" i="2"/>
  <c r="Y156" i="2" s="1"/>
  <c r="Z104" i="2"/>
  <c r="AA104" i="2" s="1"/>
  <c r="X88" i="2"/>
  <c r="Y88" i="2" s="1"/>
  <c r="Z102" i="2"/>
  <c r="AA102" i="2" s="1"/>
  <c r="Z213" i="2"/>
  <c r="AA213" i="2" s="1"/>
  <c r="X95" i="2"/>
  <c r="Y95" i="2" s="1"/>
  <c r="X87" i="2"/>
  <c r="Y87" i="2" s="1"/>
  <c r="Z145" i="2"/>
  <c r="AA145" i="2" s="1"/>
  <c r="Z142" i="2"/>
  <c r="AA142" i="2" s="1"/>
  <c r="Z146" i="2"/>
  <c r="AA146" i="2" s="1"/>
  <c r="X143" i="2"/>
  <c r="Y143" i="2" s="1"/>
  <c r="X144" i="2"/>
  <c r="Y144" i="2" s="1"/>
  <c r="X141" i="2"/>
  <c r="Y141" i="2" s="1"/>
  <c r="Z148" i="2"/>
  <c r="AA148" i="2" s="1"/>
  <c r="X139" i="2"/>
  <c r="Y139" i="2" s="1"/>
  <c r="X140" i="2"/>
  <c r="Y140" i="2" s="1"/>
  <c r="X147" i="2"/>
  <c r="Y147" i="2" s="1"/>
  <c r="X138" i="2"/>
  <c r="Y138" i="2" s="1"/>
  <c r="Z96" i="2"/>
  <c r="AA96" i="2" s="1"/>
  <c r="X94" i="2"/>
  <c r="Y94" i="2" s="1"/>
  <c r="Z250" i="2"/>
  <c r="AA250" i="2" s="1"/>
  <c r="X111" i="2"/>
  <c r="Y111" i="2" s="1"/>
  <c r="Z112" i="2"/>
  <c r="AA112" i="2" s="1"/>
  <c r="Z251" i="2"/>
  <c r="AA251" i="2" s="1"/>
  <c r="Z220" i="2"/>
  <c r="AA220" i="2" s="1"/>
  <c r="Z223" i="2"/>
  <c r="AA223" i="2" s="1"/>
  <c r="X221" i="2"/>
  <c r="Y221" i="2" s="1"/>
  <c r="X222" i="2"/>
  <c r="Y222" i="2" s="1"/>
  <c r="X219" i="2"/>
  <c r="Y219" i="2" s="1"/>
  <c r="X214" i="2"/>
  <c r="Y214" i="2" s="1"/>
  <c r="X215" i="2"/>
  <c r="Y215" i="2" s="1"/>
  <c r="Z217" i="2"/>
  <c r="AA217" i="2" s="1"/>
  <c r="X216" i="2"/>
  <c r="Y216" i="2" s="1"/>
  <c r="X218" i="2"/>
  <c r="Y218" i="2" s="1"/>
  <c r="Z89" i="2"/>
  <c r="AA89" i="2" s="1"/>
  <c r="Z252" i="2"/>
  <c r="AA252" i="2" s="1"/>
  <c r="Z135" i="2"/>
  <c r="AA135" i="2" s="1"/>
  <c r="X81" i="2"/>
  <c r="Y81" i="2" s="1"/>
  <c r="Z110" i="2"/>
  <c r="AA110" i="2" s="1"/>
  <c r="Z93" i="2"/>
  <c r="AA93" i="2" s="1"/>
  <c r="Z136" i="2"/>
  <c r="AA136" i="2" s="1"/>
  <c r="Z256" i="2"/>
  <c r="AA256" i="2" s="1"/>
  <c r="Z82" i="2"/>
  <c r="AA82" i="2" s="1"/>
  <c r="Z83" i="2"/>
  <c r="AA83" i="2" s="1"/>
  <c r="Z101" i="2"/>
  <c r="AA101" i="2" s="1"/>
  <c r="Z137" i="2"/>
  <c r="AA137" i="2" s="1"/>
  <c r="Z97" i="2"/>
  <c r="AA97" i="2" s="1"/>
  <c r="Z103" i="2"/>
  <c r="AA103" i="2" s="1"/>
  <c r="X178" i="2"/>
  <c r="Y178" i="2" s="1"/>
  <c r="X133" i="2"/>
  <c r="Y133" i="2" s="1"/>
  <c r="Z105" i="2"/>
  <c r="AA105" i="2" s="1"/>
  <c r="Z106" i="2"/>
  <c r="AA106" i="2" s="1"/>
  <c r="Z253" i="2"/>
  <c r="AA253" i="2" s="1"/>
  <c r="Z84" i="2"/>
  <c r="AA84" i="2" s="1"/>
  <c r="Z248" i="2"/>
  <c r="AA248" i="2" s="1"/>
  <c r="Z254" i="2"/>
  <c r="AA254" i="2" s="1"/>
  <c r="Z85" i="2"/>
  <c r="AA85" i="2" s="1"/>
  <c r="Z99" i="2"/>
  <c r="AA99" i="2" s="1"/>
  <c r="Z114" i="2"/>
  <c r="AA114" i="2" s="1"/>
  <c r="X107" i="2"/>
  <c r="Y107" i="2" s="1"/>
  <c r="Z79" i="2"/>
  <c r="AA79" i="2" s="1"/>
  <c r="X90" i="2"/>
  <c r="Y90" i="2" s="1"/>
  <c r="Z100" i="2"/>
  <c r="AA100" i="2" s="1"/>
  <c r="X108" i="2"/>
  <c r="Y108" i="2" s="1"/>
  <c r="Z249" i="2"/>
  <c r="AA249" i="2" s="1"/>
  <c r="Z255" i="2"/>
  <c r="AA255" i="2" s="1"/>
  <c r="X86" i="2"/>
  <c r="Y86" i="2" s="1"/>
  <c r="X91" i="2"/>
  <c r="Y91" i="2" s="1"/>
  <c r="Z109" i="2"/>
  <c r="AA109" i="2" s="1"/>
  <c r="Z113" i="2"/>
  <c r="AA113" i="2" s="1"/>
  <c r="X128" i="2"/>
  <c r="Y128" i="2" s="1"/>
  <c r="Z98" i="2"/>
  <c r="AA98" i="2" s="1"/>
  <c r="Z80" i="2"/>
  <c r="AA80" i="2" s="1"/>
  <c r="Z92" i="2"/>
  <c r="AA92" i="2" s="1"/>
  <c r="X132" i="2"/>
  <c r="Y132" i="2" s="1"/>
  <c r="X134" i="2"/>
  <c r="Y134" i="2" s="1"/>
  <c r="X126" i="2"/>
  <c r="Y126" i="2" s="1"/>
  <c r="Z129" i="2"/>
  <c r="AA129" i="2" s="1"/>
  <c r="Z130" i="2"/>
  <c r="AA130" i="2" s="1"/>
  <c r="Z127" i="2"/>
  <c r="AA127" i="2" s="1"/>
  <c r="X131" i="2"/>
  <c r="Y131" i="2" s="1"/>
  <c r="Z122" i="2"/>
  <c r="AA122" i="2" s="1"/>
  <c r="X123" i="2"/>
  <c r="Y123" i="2" s="1"/>
  <c r="X119" i="2"/>
  <c r="Y119" i="2" s="1"/>
  <c r="X116" i="2"/>
  <c r="Y116" i="2" s="1"/>
  <c r="X124" i="2"/>
  <c r="Y124" i="2" s="1"/>
  <c r="X120" i="2"/>
  <c r="Y120" i="2" s="1"/>
  <c r="X117" i="2"/>
  <c r="Y117" i="2" s="1"/>
  <c r="X121" i="2"/>
  <c r="Y121" i="2" s="1"/>
  <c r="X118" i="2"/>
  <c r="Y118" i="2" s="1"/>
  <c r="X115" i="2"/>
  <c r="Y115" i="2" s="1"/>
  <c r="X125" i="2"/>
  <c r="Y125" i="2" s="1"/>
  <c r="X181" i="2"/>
  <c r="Y181" i="2" s="1"/>
  <c r="X176" i="2"/>
  <c r="Y176" i="2" s="1"/>
  <c r="Z179" i="2"/>
  <c r="AA179" i="2" s="1"/>
  <c r="X180" i="2"/>
  <c r="Y180" i="2" s="1"/>
  <c r="X177" i="2"/>
  <c r="Y177" i="2" s="1"/>
  <c r="S61" i="3"/>
  <c r="T61" i="3" s="1"/>
  <c r="U61" i="3"/>
  <c r="V61" i="3" s="1"/>
  <c r="S62" i="3"/>
  <c r="T62" i="3" s="1"/>
  <c r="U62" i="3"/>
  <c r="V62" i="3" s="1"/>
  <c r="S63" i="3"/>
  <c r="T63" i="3" s="1"/>
  <c r="U63" i="3"/>
  <c r="V63" i="3" s="1"/>
  <c r="S64" i="3"/>
  <c r="T64" i="3" s="1"/>
  <c r="U64" i="3"/>
  <c r="V64" i="3" s="1"/>
  <c r="S65" i="3"/>
  <c r="T65" i="3" s="1"/>
  <c r="U65" i="3"/>
  <c r="V65" i="3" s="1"/>
  <c r="S66" i="3"/>
  <c r="T66" i="3" s="1"/>
  <c r="U66" i="3"/>
  <c r="V66" i="3" s="1"/>
  <c r="S67" i="3"/>
  <c r="T67" i="3" s="1"/>
  <c r="U67" i="3"/>
  <c r="V67" i="3" s="1"/>
  <c r="U60" i="3"/>
  <c r="V60" i="3" s="1"/>
  <c r="S60" i="3"/>
  <c r="T60" i="3" s="1"/>
  <c r="S59" i="3"/>
  <c r="T59" i="3" s="1"/>
  <c r="S58" i="3"/>
  <c r="T58" i="3" s="1"/>
  <c r="U59" i="3"/>
  <c r="V59" i="3" s="1"/>
  <c r="U58" i="3"/>
  <c r="V58" i="3" s="1"/>
  <c r="X51" i="1" l="1"/>
  <c r="V51" i="1"/>
  <c r="W51" i="1" s="1"/>
  <c r="T51" i="1"/>
  <c r="U51" i="1" s="1"/>
  <c r="X25" i="1"/>
  <c r="X26" i="1"/>
  <c r="X27" i="1"/>
  <c r="X28" i="1"/>
  <c r="X29" i="1"/>
  <c r="T23" i="1"/>
  <c r="U23" i="1" s="1"/>
  <c r="V23" i="1"/>
  <c r="W23" i="1" s="1"/>
  <c r="T24" i="1"/>
  <c r="U24" i="1" s="1"/>
  <c r="V24" i="1"/>
  <c r="W24" i="1" s="1"/>
  <c r="T25" i="1"/>
  <c r="U25" i="1" s="1"/>
  <c r="V25" i="1"/>
  <c r="W25" i="1" s="1"/>
  <c r="T26" i="1"/>
  <c r="U26" i="1" s="1"/>
  <c r="V26" i="1"/>
  <c r="W26" i="1" s="1"/>
  <c r="T27" i="1"/>
  <c r="U27" i="1" s="1"/>
  <c r="V27" i="1"/>
  <c r="W27" i="1" s="1"/>
  <c r="T28" i="1"/>
  <c r="U28" i="1" s="1"/>
  <c r="V28" i="1"/>
  <c r="W28" i="1" s="1"/>
  <c r="T29" i="1"/>
  <c r="U29" i="1" s="1"/>
  <c r="V29" i="1"/>
  <c r="W29" i="1" s="1"/>
  <c r="T30" i="1"/>
  <c r="U30" i="1" s="1"/>
  <c r="V30" i="1"/>
  <c r="W30" i="1" s="1"/>
  <c r="T31" i="1"/>
  <c r="U31" i="1" s="1"/>
  <c r="V31" i="1"/>
  <c r="W31" i="1" s="1"/>
  <c r="T32" i="1"/>
  <c r="U32" i="1" s="1"/>
  <c r="V32" i="1"/>
  <c r="W32" i="1" s="1"/>
  <c r="T33" i="1"/>
  <c r="U33" i="1" s="1"/>
  <c r="V33" i="1"/>
  <c r="W33" i="1" s="1"/>
  <c r="T34" i="1"/>
  <c r="U34" i="1" s="1"/>
  <c r="V34" i="1"/>
  <c r="W34" i="1" s="1"/>
  <c r="T35" i="1"/>
  <c r="U35" i="1" s="1"/>
  <c r="V35" i="1"/>
  <c r="W35" i="1" s="1"/>
  <c r="T36" i="1"/>
  <c r="U36" i="1" s="1"/>
  <c r="V36" i="1"/>
  <c r="W36" i="1" s="1"/>
  <c r="T37" i="1"/>
  <c r="U37" i="1" s="1"/>
  <c r="V37" i="1"/>
  <c r="W37" i="1" s="1"/>
  <c r="T38" i="1"/>
  <c r="U38" i="1" s="1"/>
  <c r="V38" i="1"/>
  <c r="W38" i="1" s="1"/>
  <c r="T39" i="1"/>
  <c r="U39" i="1" s="1"/>
  <c r="V39" i="1"/>
  <c r="W39" i="1" s="1"/>
  <c r="T40" i="1"/>
  <c r="U40" i="1" s="1"/>
  <c r="V40" i="1"/>
  <c r="W40" i="1" s="1"/>
  <c r="T41" i="1"/>
  <c r="U41" i="1" s="1"/>
  <c r="V41" i="1"/>
  <c r="W41" i="1" s="1"/>
  <c r="T42" i="1"/>
  <c r="U42" i="1" s="1"/>
  <c r="V42" i="1"/>
  <c r="W42" i="1" s="1"/>
  <c r="T43" i="1"/>
  <c r="U43" i="1" s="1"/>
  <c r="V43" i="1"/>
  <c r="W43" i="1" s="1"/>
  <c r="T44" i="1"/>
  <c r="U44" i="1" s="1"/>
  <c r="V44" i="1"/>
  <c r="W44" i="1" s="1"/>
  <c r="T45" i="1"/>
  <c r="U45" i="1" s="1"/>
  <c r="V45" i="1"/>
  <c r="W45" i="1" s="1"/>
  <c r="T46" i="1"/>
  <c r="U46" i="1" s="1"/>
  <c r="V46" i="1"/>
  <c r="W46" i="1" s="1"/>
  <c r="T47" i="1"/>
  <c r="U47" i="1" s="1"/>
  <c r="V47" i="1"/>
  <c r="W47" i="1" s="1"/>
  <c r="S48" i="3"/>
  <c r="T48" i="3" s="1"/>
  <c r="U48" i="3"/>
  <c r="V48" i="3" s="1"/>
  <c r="S49" i="3"/>
  <c r="T49" i="3" s="1"/>
  <c r="U49" i="3"/>
  <c r="V49" i="3" s="1"/>
  <c r="S50" i="3"/>
  <c r="T50" i="3" s="1"/>
  <c r="U50" i="3"/>
  <c r="V50" i="3" s="1"/>
  <c r="S51" i="3"/>
  <c r="T51" i="3" s="1"/>
  <c r="U51" i="3"/>
  <c r="V51" i="3" s="1"/>
  <c r="S52" i="3"/>
  <c r="T52" i="3" s="1"/>
  <c r="U52" i="3"/>
  <c r="V52" i="3" s="1"/>
  <c r="T85" i="3"/>
  <c r="V85" i="3"/>
  <c r="S53" i="3"/>
  <c r="T53" i="3" s="1"/>
  <c r="U53" i="3"/>
  <c r="V53" i="3" s="1"/>
  <c r="S54" i="3"/>
  <c r="T54" i="3" s="1"/>
  <c r="U54" i="3"/>
  <c r="V54" i="3" s="1"/>
  <c r="S55" i="3"/>
  <c r="T55" i="3" s="1"/>
  <c r="U55" i="3"/>
  <c r="V55" i="3" s="1"/>
  <c r="S56" i="3"/>
  <c r="T56" i="3" s="1"/>
  <c r="U56" i="3"/>
  <c r="V56" i="3" s="1"/>
  <c r="S57" i="3"/>
  <c r="T57" i="3" s="1"/>
  <c r="U57" i="3"/>
  <c r="V57" i="3" s="1"/>
  <c r="AE30" i="1"/>
  <c r="X30" i="1"/>
  <c r="Y2" i="4" l="1"/>
  <c r="Y3" i="4"/>
  <c r="Y4" i="4"/>
  <c r="Y5" i="4"/>
  <c r="Y6" i="4"/>
  <c r="Y7" i="4"/>
  <c r="Y8" i="4"/>
  <c r="Y9" i="4"/>
  <c r="Y10" i="4"/>
  <c r="S47" i="3"/>
  <c r="T47" i="3" s="1"/>
  <c r="U47" i="3"/>
  <c r="V47" i="3" s="1"/>
  <c r="W236" i="2"/>
  <c r="W235" i="2"/>
  <c r="W234" i="2"/>
  <c r="W233" i="2"/>
  <c r="W232" i="2"/>
  <c r="W231" i="2"/>
  <c r="W230" i="2"/>
  <c r="W229" i="2"/>
  <c r="W228" i="2"/>
  <c r="W227" i="2"/>
  <c r="W226" i="2"/>
  <c r="X236" i="2"/>
  <c r="Y236" i="2" s="1"/>
  <c r="Z235" i="2"/>
  <c r="AA235" i="2" s="1"/>
  <c r="X234" i="2"/>
  <c r="Y234" i="2" s="1"/>
  <c r="Z233" i="2"/>
  <c r="AA233" i="2" s="1"/>
  <c r="X232" i="2"/>
  <c r="Y232" i="2" s="1"/>
  <c r="X231" i="2"/>
  <c r="Y231" i="2" s="1"/>
  <c r="X230" i="2"/>
  <c r="Y230" i="2" s="1"/>
  <c r="X229" i="2"/>
  <c r="Y229" i="2" s="1"/>
  <c r="Z228" i="2"/>
  <c r="AA228" i="2" s="1"/>
  <c r="X227" i="2"/>
  <c r="Y227" i="2" s="1"/>
  <c r="X226" i="2"/>
  <c r="Y22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S46" i="3"/>
  <c r="T46" i="3" s="1"/>
  <c r="U46" i="3"/>
  <c r="V46" i="3" s="1"/>
  <c r="S45" i="3"/>
  <c r="T45" i="3" s="1"/>
  <c r="U45" i="3"/>
  <c r="V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49" i="2"/>
  <c r="W151" i="2"/>
  <c r="W152" i="2"/>
  <c r="W153" i="2"/>
  <c r="W154" i="2"/>
  <c r="W155" i="2"/>
  <c r="W161" i="2"/>
  <c r="W162" i="2"/>
  <c r="W163" i="2"/>
  <c r="W164" i="2"/>
  <c r="W165" i="2"/>
  <c r="X165" i="2"/>
  <c r="Y165" i="2" s="1"/>
  <c r="X164" i="2"/>
  <c r="Y164" i="2" s="1"/>
  <c r="X163" i="2"/>
  <c r="Y163" i="2" s="1"/>
  <c r="X162" i="2"/>
  <c r="Y162" i="2" s="1"/>
  <c r="X161" i="2"/>
  <c r="Y161" i="2" s="1"/>
  <c r="Z155" i="2"/>
  <c r="AA155" i="2" s="1"/>
  <c r="X154" i="2"/>
  <c r="Y154" i="2" s="1"/>
  <c r="Z153" i="2"/>
  <c r="AA153" i="2" s="1"/>
  <c r="X152" i="2"/>
  <c r="Y152" i="2" s="1"/>
  <c r="X151" i="2"/>
  <c r="Y151" i="2" s="1"/>
  <c r="X149" i="2"/>
  <c r="Y14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68" i="2"/>
  <c r="Y268" i="2" s="1"/>
  <c r="X269" i="2"/>
  <c r="Y269" i="2" s="1"/>
  <c r="Z270" i="2"/>
  <c r="AA270" i="2" s="1"/>
  <c r="X271" i="2"/>
  <c r="Y271" i="2" s="1"/>
  <c r="Z272" i="2"/>
  <c r="AA272" i="2" s="1"/>
  <c r="X273" i="2"/>
  <c r="Y273" i="2" s="1"/>
  <c r="X275" i="2"/>
  <c r="Y275" i="2" s="1"/>
  <c r="X276" i="2"/>
  <c r="Y276" i="2" s="1"/>
  <c r="X277" i="2"/>
  <c r="Y277" i="2" s="1"/>
  <c r="Z278" i="2"/>
  <c r="AA278" i="2" s="1"/>
  <c r="X279" i="2"/>
  <c r="Y279" i="2" s="1"/>
  <c r="Z12" i="2"/>
  <c r="AA12" i="2" s="1"/>
  <c r="T20" i="1"/>
  <c r="U20" i="1" s="1"/>
  <c r="V20" i="1"/>
  <c r="W20" i="1" s="1"/>
  <c r="X20" i="1"/>
  <c r="T16" i="1"/>
  <c r="U16" i="1" s="1"/>
  <c r="V16" i="1"/>
  <c r="W16" i="1" s="1"/>
  <c r="X16" i="1"/>
  <c r="S24" i="3"/>
  <c r="T24" i="3" s="1"/>
  <c r="U24" i="3"/>
  <c r="V24" i="3" s="1"/>
  <c r="S20" i="3"/>
  <c r="T20" i="3" s="1"/>
  <c r="U20" i="3"/>
  <c r="V20" i="3" s="1"/>
  <c r="S21" i="3"/>
  <c r="T21" i="3" s="1"/>
  <c r="U21" i="3"/>
  <c r="V21" i="3" s="1"/>
  <c r="S22" i="3"/>
  <c r="T22" i="3" s="1"/>
  <c r="U22" i="3"/>
  <c r="V22" i="3" s="1"/>
  <c r="S23" i="3"/>
  <c r="T23" i="3" s="1"/>
  <c r="U23" i="3"/>
  <c r="V23" i="3" s="1"/>
  <c r="S37" i="3"/>
  <c r="T37" i="3" s="1"/>
  <c r="U37" i="3"/>
  <c r="V37" i="3" s="1"/>
  <c r="S36" i="3"/>
  <c r="T36" i="3" s="1"/>
  <c r="U36" i="3"/>
  <c r="V36" i="3" s="1"/>
  <c r="U35" i="3"/>
  <c r="V35" i="3" s="1"/>
  <c r="S35" i="3"/>
  <c r="T35" i="3" s="1"/>
  <c r="U34" i="3"/>
  <c r="V34" i="3" s="1"/>
  <c r="S34" i="3"/>
  <c r="T34" i="3" s="1"/>
  <c r="T12" i="1"/>
  <c r="U12" i="1" s="1"/>
  <c r="V12" i="1"/>
  <c r="W12" i="1" s="1"/>
  <c r="X12" i="1"/>
  <c r="T13" i="1"/>
  <c r="U13" i="1" s="1"/>
  <c r="V13" i="1"/>
  <c r="W13" i="1" s="1"/>
  <c r="X13" i="1"/>
  <c r="T14" i="1"/>
  <c r="U14" i="1" s="1"/>
  <c r="V14" i="1"/>
  <c r="W14" i="1" s="1"/>
  <c r="X14" i="1"/>
  <c r="S32" i="3"/>
  <c r="T32" i="3" s="1"/>
  <c r="U32" i="3"/>
  <c r="V32" i="3" s="1"/>
  <c r="S33" i="3"/>
  <c r="T33" i="3" s="1"/>
  <c r="U33" i="3"/>
  <c r="V33" i="3" s="1"/>
  <c r="S18" i="3"/>
  <c r="T18" i="3" s="1"/>
  <c r="U18" i="3"/>
  <c r="V18" i="3" s="1"/>
  <c r="S19" i="3"/>
  <c r="T19" i="3" s="1"/>
  <c r="U19" i="3"/>
  <c r="V19" i="3" s="1"/>
  <c r="W6" i="4"/>
  <c r="W3" i="2"/>
  <c r="W5" i="4"/>
  <c r="W4" i="4"/>
  <c r="S13" i="3"/>
  <c r="T13" i="3" s="1"/>
  <c r="U13" i="3"/>
  <c r="V13" i="3" s="1"/>
  <c r="S10" i="3"/>
  <c r="T10" i="3" s="1"/>
  <c r="U10" i="3"/>
  <c r="V10" i="3" s="1"/>
  <c r="V2" i="1"/>
  <c r="W2" i="1" s="1"/>
  <c r="V4" i="1"/>
  <c r="W4" i="1" s="1"/>
  <c r="V6" i="1"/>
  <c r="W6" i="1" s="1"/>
  <c r="V7" i="1"/>
  <c r="W7" i="1" s="1"/>
  <c r="V8" i="1"/>
  <c r="W8" i="1" s="1"/>
  <c r="V10" i="1"/>
  <c r="W10" i="1" s="1"/>
  <c r="V11" i="1"/>
  <c r="W11" i="1" s="1"/>
  <c r="V17" i="1"/>
  <c r="W17" i="1" s="1"/>
  <c r="V18" i="1"/>
  <c r="W18" i="1" s="1"/>
  <c r="V19" i="1"/>
  <c r="W19" i="1" s="1"/>
  <c r="V21" i="1"/>
  <c r="W21" i="1" s="1"/>
  <c r="V22" i="1"/>
  <c r="W22" i="1" s="1"/>
  <c r="W279" i="2"/>
  <c r="W278" i="2"/>
  <c r="W277" i="2"/>
  <c r="W276" i="2"/>
  <c r="W275" i="2"/>
  <c r="W268" i="2"/>
  <c r="W273" i="2"/>
  <c r="W272" i="2"/>
  <c r="W271" i="2"/>
  <c r="W270" i="2"/>
  <c r="W269" i="2"/>
  <c r="AE22" i="1"/>
  <c r="X22" i="1"/>
  <c r="T22" i="1"/>
  <c r="U22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3" i="4"/>
  <c r="W2" i="4"/>
  <c r="U3" i="3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1" i="3"/>
  <c r="V11" i="3" s="1"/>
  <c r="U12" i="3"/>
  <c r="V12" i="3" s="1"/>
  <c r="U14" i="3"/>
  <c r="V14" i="3" s="1"/>
  <c r="U15" i="3"/>
  <c r="V15" i="3" s="1"/>
  <c r="U16" i="3"/>
  <c r="V16" i="3" s="1"/>
  <c r="U17" i="3"/>
  <c r="V17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2" i="3"/>
  <c r="V2" i="3" s="1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T4" i="1"/>
  <c r="U4" i="1" s="1"/>
  <c r="T6" i="1"/>
  <c r="U6" i="1" s="1"/>
  <c r="T7" i="1"/>
  <c r="U7" i="1" s="1"/>
  <c r="T8" i="1"/>
  <c r="U8" i="1" s="1"/>
  <c r="T10" i="1"/>
  <c r="U10" i="1" s="1"/>
  <c r="T11" i="1"/>
  <c r="U11" i="1" s="1"/>
  <c r="T17" i="1"/>
  <c r="U17" i="1" s="1"/>
  <c r="T18" i="1"/>
  <c r="U18" i="1" s="1"/>
  <c r="T19" i="1"/>
  <c r="U19" i="1" s="1"/>
  <c r="T21" i="1"/>
  <c r="U21" i="1" s="1"/>
  <c r="T2" i="1"/>
  <c r="U2" i="1" s="1"/>
  <c r="W2" i="2"/>
  <c r="AE11" i="1"/>
  <c r="X11" i="1"/>
  <c r="X6" i="1"/>
  <c r="X7" i="1"/>
  <c r="X8" i="1"/>
  <c r="X17" i="1"/>
  <c r="X18" i="1"/>
  <c r="X19" i="1"/>
  <c r="X21" i="1"/>
  <c r="X31" i="1"/>
  <c r="X32" i="1"/>
  <c r="X33" i="1"/>
  <c r="X34" i="1"/>
  <c r="X35" i="1"/>
  <c r="X36" i="1"/>
  <c r="X37" i="1"/>
  <c r="X38" i="1"/>
  <c r="X39" i="1"/>
  <c r="X2" i="1"/>
  <c r="AE4" i="1"/>
  <c r="AE6" i="1"/>
  <c r="AE7" i="1"/>
  <c r="AE8" i="1"/>
  <c r="AE10" i="1"/>
  <c r="AE17" i="1"/>
  <c r="AE18" i="1"/>
  <c r="AE19" i="1"/>
  <c r="AE21" i="1"/>
  <c r="AE31" i="1"/>
  <c r="AE32" i="1"/>
  <c r="AE33" i="1"/>
  <c r="AE34" i="1"/>
  <c r="AE35" i="1"/>
  <c r="AE36" i="1"/>
  <c r="AE37" i="1"/>
  <c r="AE38" i="1"/>
  <c r="AE39" i="1"/>
  <c r="AE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26" i="2"/>
  <c r="AA226" i="2" s="1"/>
  <c r="Z36" i="2"/>
  <c r="AA36" i="2" s="1"/>
  <c r="Z227" i="2"/>
  <c r="AA22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65" i="2"/>
  <c r="AA165" i="2" s="1"/>
  <c r="Z162" i="2"/>
  <c r="AA162" i="2" s="1"/>
  <c r="X233" i="2"/>
  <c r="Y23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63" i="2"/>
  <c r="AA163" i="2" s="1"/>
  <c r="Z154" i="2"/>
  <c r="AA154" i="2" s="1"/>
  <c r="Z26" i="2"/>
  <c r="AA26" i="2" s="1"/>
  <c r="Z59" i="2"/>
  <c r="AA59" i="2" s="1"/>
  <c r="Z39" i="2"/>
  <c r="AA39" i="2" s="1"/>
  <c r="Z48" i="2"/>
  <c r="AA48" i="2" s="1"/>
  <c r="X70" i="2"/>
  <c r="Y70" i="2" s="1"/>
  <c r="X153" i="2"/>
  <c r="Y153" i="2" s="1"/>
  <c r="X35" i="2"/>
  <c r="Y35" i="2" s="1"/>
  <c r="AA149" i="2"/>
  <c r="X55" i="2"/>
  <c r="Y55" i="2" s="1"/>
  <c r="Z66" i="2"/>
  <c r="AA66" i="2" s="1"/>
  <c r="Z234" i="2"/>
  <c r="AA234" i="2" s="1"/>
  <c r="Z43" i="2"/>
  <c r="AA43" i="2" s="1"/>
  <c r="X75" i="2"/>
  <c r="Y75" i="2" s="1"/>
  <c r="X235" i="2"/>
  <c r="Y235" i="2" s="1"/>
  <c r="Y155" i="2"/>
  <c r="X228" i="2"/>
  <c r="Y228" i="2" s="1"/>
  <c r="Z32" i="2"/>
  <c r="AA32" i="2" s="1"/>
  <c r="Z71" i="2"/>
  <c r="AA71" i="2" s="1"/>
  <c r="Z229" i="2"/>
  <c r="AA229" i="2" s="1"/>
  <c r="Z67" i="2"/>
  <c r="AA67" i="2" s="1"/>
  <c r="Z152" i="2"/>
  <c r="AA152" i="2" s="1"/>
  <c r="Z57" i="2"/>
  <c r="AA57" i="2" s="1"/>
  <c r="Z72" i="2"/>
  <c r="AA72" i="2" s="1"/>
  <c r="Z77" i="2"/>
  <c r="AA77" i="2" s="1"/>
  <c r="Z230" i="2"/>
  <c r="AA230" i="2" s="1"/>
  <c r="Z164" i="2"/>
  <c r="AA164" i="2" s="1"/>
  <c r="Z151" i="2"/>
  <c r="AA151" i="2" s="1"/>
  <c r="Z44" i="2"/>
  <c r="AA44" i="2" s="1"/>
  <c r="Z49" i="2"/>
  <c r="AA49" i="2" s="1"/>
  <c r="Z58" i="2"/>
  <c r="AA58" i="2" s="1"/>
  <c r="Z65" i="2"/>
  <c r="AA65" i="2" s="1"/>
  <c r="Z231" i="2"/>
  <c r="AA23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32" i="2"/>
  <c r="AA232" i="2" s="1"/>
  <c r="Z161" i="2"/>
  <c r="AA161" i="2" s="1"/>
  <c r="Z63" i="2"/>
  <c r="AA63" i="2" s="1"/>
  <c r="Z236" i="2"/>
  <c r="AA236" i="2" s="1"/>
  <c r="Z30" i="2"/>
  <c r="AA30" i="2" s="1"/>
  <c r="Z41" i="2"/>
  <c r="AA41" i="2" s="1"/>
  <c r="Z46" i="2"/>
  <c r="AA46" i="2" s="1"/>
  <c r="Z28" i="2"/>
  <c r="AA28" i="2" s="1"/>
  <c r="Z2" i="2"/>
  <c r="AA2" i="2" s="1"/>
  <c r="Z271" i="2"/>
  <c r="AA27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76" i="2"/>
  <c r="AA276" i="2" s="1"/>
  <c r="Z268" i="2"/>
  <c r="AA268" i="2" s="1"/>
  <c r="X21" i="2"/>
  <c r="Y21" i="2" s="1"/>
  <c r="Z269" i="2"/>
  <c r="AA269" i="2" s="1"/>
  <c r="X22" i="2"/>
  <c r="Y22" i="2" s="1"/>
  <c r="Z20" i="2"/>
  <c r="AA20" i="2" s="1"/>
  <c r="X270" i="2"/>
  <c r="Y270" i="2" s="1"/>
  <c r="X16" i="2"/>
  <c r="Y16" i="2" s="1"/>
  <c r="Z279" i="2"/>
  <c r="AA279" i="2" s="1"/>
  <c r="Z19" i="2"/>
  <c r="AA19" i="2" s="1"/>
  <c r="Z5" i="2"/>
  <c r="AA5" i="2" s="1"/>
  <c r="X15" i="2"/>
  <c r="Y15" i="2" s="1"/>
  <c r="X272" i="2"/>
  <c r="Y272" i="2" s="1"/>
  <c r="Z18" i="2"/>
  <c r="AA18" i="2" s="1"/>
  <c r="Z277" i="2"/>
  <c r="AA277" i="2" s="1"/>
  <c r="Z17" i="2"/>
  <c r="AA17" i="2" s="1"/>
  <c r="X4" i="2"/>
  <c r="Y4" i="2" s="1"/>
  <c r="X12" i="2"/>
  <c r="Y12" i="2" s="1"/>
  <c r="Z275" i="2"/>
  <c r="AA275" i="2" s="1"/>
  <c r="Z273" i="2"/>
  <c r="AA273" i="2" s="1"/>
  <c r="Z14" i="2"/>
  <c r="AA14" i="2" s="1"/>
  <c r="Z13" i="2"/>
  <c r="AA13" i="2" s="1"/>
  <c r="X278" i="2"/>
  <c r="Y278" i="2" s="1"/>
</calcChain>
</file>

<file path=xl/sharedStrings.xml><?xml version="1.0" encoding="utf-8"?>
<sst xmlns="http://schemas.openxmlformats.org/spreadsheetml/2006/main" count="2003" uniqueCount="573">
  <si>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</si>
  <si>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</si>
  <si>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</si>
  <si>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</si>
  <si>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</si>
  <si>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</si>
  <si>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</si>
  <si>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</si>
  <si>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</si>
  <si>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</si>
  <si>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</si>
  <si>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</si>
  <si>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</si>
  <si>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</si>
  <si>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</si>
  <si>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</si>
  <si>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</si>
  <si>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</si>
  <si>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</si>
  <si>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</si>
  <si>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</si>
  <si>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</si>
  <si>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</si>
  <si>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</si>
  <si>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</si>
  <si>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</si>
  <si>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</si>
  <si>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</si>
  <si>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</si>
  <si>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</si>
  <si>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</si>
  <si>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</si>
  <si>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</si>
  <si>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</si>
  <si>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</si>
  <si>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</si>
  <si>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</si>
  <si>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</si>
  <si>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</si>
  <si>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</si>
  <si>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</si>
  <si>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</si>
  <si>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</si>
  <si>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</si>
  <si>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</si>
  <si>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</si>
  <si>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</si>
  <si>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</si>
  <si>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</si>
  <si>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</si>
  <si>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</si>
  <si>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</si>
  <si>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</si>
  <si>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</si>
  <si>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</si>
  <si>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</si>
  <si>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</si>
  <si>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</si>
  <si>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</si>
  <si>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</si>
  <si>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</si>
  <si>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</si>
  <si>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</si>
  <si>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</si>
  <si>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</si>
  <si>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</si>
  <si>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</si>
  <si>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</si>
  <si>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</si>
  <si>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</si>
  <si>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</si>
  <si>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</si>
  <si>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</si>
  <si>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</si>
  <si>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</si>
  <si>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</si>
  <si>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</si>
  <si>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</si>
  <si>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</si>
  <si>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</si>
  <si>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</si>
  <si>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</si>
  <si>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</si>
  <si>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</si>
  <si>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</si>
  <si>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</si>
  <si>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</si>
  <si>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</si>
  <si>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</si>
  <si>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</si>
  <si>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</si>
  <si>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</si>
  <si>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</si>
  <si>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</si>
  <si>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</si>
  <si>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</si>
  <si>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</si>
  <si>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</si>
  <si>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</si>
  <si>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</si>
  <si>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</si>
  <si>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</si>
  <si>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</si>
  <si>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</si>
  <si>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</si>
  <si>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</si>
  <si>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</si>
  <si>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</si>
  <si>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</si>
  <si>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</si>
  <si>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</si>
  <si>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</si>
  <si>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</si>
  <si>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</si>
  <si>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</si>
  <si>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</si>
  <si>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</si>
  <si>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</si>
  <si>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</si>
  <si>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</si>
  <si>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</si>
  <si>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</si>
  <si>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</si>
  <si>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</si>
  <si>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</si>
  <si>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</si>
  <si>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</si>
  <si>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</si>
  <si>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</si>
  <si>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</si>
  <si>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</si>
  <si>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</si>
  <si>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</si>
  <si>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</si>
  <si>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</si>
  <si>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</si>
  <si>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</si>
  <si>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</si>
  <si>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</si>
  <si>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</si>
  <si>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</si>
  <si>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</si>
  <si>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</si>
  <si>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</si>
  <si>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</si>
  <si>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</si>
  <si>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</si>
  <si>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</si>
  <si>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</si>
  <si>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</si>
  <si>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</si>
  <si>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</si>
  <si>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</si>
  <si>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</si>
  <si>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</si>
  <si>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</si>
  <si>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</si>
  <si>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</si>
  <si>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</si>
  <si>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</si>
  <si>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</si>
  <si>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</si>
  <si>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</si>
  <si>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</si>
  <si>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</si>
  <si>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</si>
  <si>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</si>
  <si>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</si>
  <si>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</si>
  <si>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</si>
  <si>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</si>
  <si>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</si>
  <si>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</si>
  <si>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</si>
  <si>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</si>
  <si>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</si>
  <si>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</si>
  <si>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</si>
  <si>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</si>
  <si>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</si>
  <si>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</si>
  <si>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</si>
  <si>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</si>
  <si>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</si>
  <si>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</si>
  <si>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</si>
  <si>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</si>
  <si>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</si>
  <si>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</si>
  <si>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</si>
  <si>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</si>
  <si>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</si>
  <si>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</si>
  <si>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</si>
  <si>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</si>
  <si>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</si>
  <si>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</si>
  <si>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</si>
  <si>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</si>
  <si>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</si>
  <si>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</si>
  <si>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</si>
  <si>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</si>
  <si>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</si>
  <si>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</si>
  <si>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</si>
  <si>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</si>
  <si>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</si>
  <si>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</si>
  <si>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</si>
  <si>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</si>
  <si>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</si>
  <si>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</si>
  <si>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</si>
  <si>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</si>
  <si>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</si>
  <si>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</si>
  <si>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</si>
  <si>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</si>
  <si>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</si>
  <si>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</si>
  <si>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</si>
  <si>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</si>
  <si>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</si>
  <si>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</si>
  <si>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</si>
  <si>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</si>
  <si>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</si>
  <si>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</si>
  <si>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</si>
  <si>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</si>
  <si>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</si>
  <si>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</si>
  <si>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</si>
  <si>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</si>
  <si>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</si>
  <si>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</si>
  <si>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</si>
  <si>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</si>
  <si>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</si>
  <si>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</si>
  <si>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</si>
  <si>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</si>
  <si>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</si>
  <si>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</si>
  <si>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</si>
  <si>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</si>
  <si>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</si>
  <si>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</si>
  <si>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</si>
  <si>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</si>
  <si>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</si>
  <si>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</si>
  <si>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</si>
  <si>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</si>
  <si>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</si>
  <si>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</si>
  <si>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</si>
  <si>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</si>
  <si>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</si>
  <si>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</si>
  <si>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</si>
  <si>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</si>
  <si>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</si>
  <si>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</si>
  <si>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</si>
  <si>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</si>
  <si>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</si>
  <si>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</si>
  <si>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</si>
  <si>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</si>
  <si>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</si>
  <si>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</si>
  <si>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</si>
  <si>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</si>
  <si>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</si>
  <si>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</si>
  <si>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</si>
  <si>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</si>
  <si>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</si>
  <si>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</si>
  <si>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</si>
  <si>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</si>
  <si>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</si>
  <si>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</si>
  <si>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</si>
  <si>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</si>
  <si>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</si>
  <si>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</si>
  <si>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</si>
  <si>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</si>
  <si>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</si>
  <si>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</si>
  <si>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</si>
  <si>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</si>
  <si>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</si>
  <si>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</si>
  <si>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</si>
  <si>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</si>
  <si>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</si>
  <si>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</si>
  <si>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</si>
  <si>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</si>
  <si>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</si>
  <si>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</si>
  <si>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</si>
  <si>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</si>
  <si>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</si>
  <si>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</si>
  <si>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</si>
  <si>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</si>
  <si>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</si>
  <si>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</si>
  <si>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</si>
  <si>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</si>
  <si>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</si>
  <si>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</si>
  <si>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</si>
  <si>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</si>
  <si>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</si>
  <si>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</si>
  <si>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</si>
  <si>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</si>
  <si>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</si>
  <si>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</si>
  <si>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</si>
  <si>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</si>
  <si>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</si>
  <si>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</si>
  <si>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</si>
  <si>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</si>
  <si>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</si>
  <si>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</si>
  <si>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</si>
  <si>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</si>
  <si>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</si>
  <si>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</si>
  <si>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</si>
  <si>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</si>
  <si>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</si>
  <si>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</si>
  <si>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</si>
  <si>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</si>
  <si>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</si>
  <si>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</si>
  <si>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</si>
  <si>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</si>
  <si>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</si>
  <si>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</si>
  <si>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</si>
  <si>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</si>
  <si>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</si>
  <si>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</si>
  <si>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</si>
  <si>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</si>
  <si>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</si>
  <si>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</si>
  <si>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</si>
  <si>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</si>
  <si>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</si>
  <si>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</si>
  <si>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</si>
  <si>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</si>
  <si>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</si>
  <si>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</si>
  <si>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</si>
  <si>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</si>
  <si>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</si>
  <si>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</si>
  <si>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</si>
  <si>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</si>
  <si>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</si>
  <si>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</si>
  <si>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</si>
  <si>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</si>
  <si>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</si>
  <si>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</si>
  <si>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</si>
  <si>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</si>
  <si>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</si>
  <si>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</si>
  <si>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</si>
  <si>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</si>
  <si>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</si>
  <si>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</si>
  <si>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</si>
  <si>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</si>
  <si>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</si>
  <si>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</si>
  <si>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</si>
  <si>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</si>
  <si>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</si>
  <si>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</si>
  <si>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</si>
  <si>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</si>
  <si>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</si>
  <si>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</si>
  <si>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</si>
  <si>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</si>
  <si>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</si>
  <si>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</si>
  <si>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</si>
  <si>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</si>
  <si>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</si>
  <si>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</si>
  <si>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</si>
  <si>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</si>
  <si>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</si>
  <si>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</si>
  <si>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</si>
  <si>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</si>
  <si>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</si>
  <si>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</si>
  <si>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</si>
  <si>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</si>
  <si>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</si>
  <si>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</si>
  <si>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</si>
  <si>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</si>
  <si>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</si>
  <si>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</si>
  <si>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</si>
  <si>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</si>
  <si>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</si>
  <si>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</si>
  <si>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</si>
  <si>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</si>
  <si>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</si>
  <si>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</si>
  <si>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</si>
  <si>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</si>
  <si>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</si>
  <si>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</si>
  <si>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</si>
  <si>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</si>
  <si>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</si>
  <si>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</si>
  <si>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</si>
  <si>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</si>
  <si>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</si>
  <si>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</si>
  <si>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</si>
  <si>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</si>
  <si>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</si>
  <si>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</si>
  <si>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</si>
  <si>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</si>
  <si>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</si>
  <si>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</si>
  <si>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</si>
  <si>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</si>
  <si>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</si>
  <si>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</si>
  <si>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</si>
  <si>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</si>
  <si>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</si>
  <si>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</si>
  <si>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</si>
  <si>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</si>
  <si>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</si>
  <si>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</si>
  <si>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</si>
  <si>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</si>
  <si>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</si>
  <si>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</si>
  <si>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</si>
  <si>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</si>
  <si>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</si>
  <si>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</si>
  <si>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</si>
  <si>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</si>
  <si>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</si>
  <si>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</si>
  <si>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</si>
  <si>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</si>
  <si>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</si>
  <si>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</si>
  <si>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</si>
  <si>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</si>
  <si>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</si>
  <si>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</si>
  <si>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</si>
  <si>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</si>
  <si>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</si>
  <si>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</si>
  <si>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</si>
  <si>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</si>
  <si>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</si>
  <si>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</si>
  <si>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</si>
  <si>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</si>
  <si>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</si>
  <si>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</si>
  <si>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</si>
  <si>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</si>
  <si>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</si>
  <si>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</si>
  <si>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</si>
  <si>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</si>
  <si>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</si>
  <si>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</si>
  <si>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</si>
  <si>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</si>
  <si>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</si>
  <si>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</si>
  <si>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</si>
  <si>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</si>
  <si>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</si>
  <si>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</si>
  <si>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</si>
  <si>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</si>
  <si>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</si>
  <si>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HXD2</t>
    <phoneticPr fontId="2" type="noConversion"/>
  </si>
  <si>
    <t>hxd2</t>
    <phoneticPr fontId="2" type="noConversion"/>
  </si>
  <si>
    <t>power/kw</t>
    <phoneticPr fontId="2" type="noConversion"/>
  </si>
  <si>
    <t>HXD21000</t>
    <phoneticPr fontId="2" type="noConversion"/>
  </si>
  <si>
    <t>hxd21000</t>
    <phoneticPr fontId="2" type="noConversion"/>
  </si>
  <si>
    <t>P64</t>
    <phoneticPr fontId="2" type="noConversion"/>
  </si>
  <si>
    <t>power/hpI</t>
    <phoneticPr fontId="2" type="noConversion"/>
  </si>
  <si>
    <t>CHA1A</t>
    <phoneticPr fontId="2" type="noConversion"/>
  </si>
  <si>
    <t>(electry)</t>
    <phoneticPr fontId="2" type="noConversion"/>
  </si>
  <si>
    <t>(battery)</t>
    <phoneticPr fontId="2" type="noConversion"/>
  </si>
  <si>
    <t>SS4B</t>
    <phoneticPr fontId="2" type="noConversion"/>
  </si>
  <si>
    <t>SS4C</t>
    <phoneticPr fontId="2" type="noConversion"/>
  </si>
  <si>
    <t>8+8</t>
    <phoneticPr fontId="2" type="noConversion"/>
  </si>
  <si>
    <t>DJF3</t>
    <phoneticPr fontId="2" type="noConversion"/>
  </si>
  <si>
    <t>EMB</t>
    <phoneticPr fontId="2" type="noConversion"/>
  </si>
  <si>
    <t>DJJ2</t>
    <phoneticPr fontId="2" type="noConversion"/>
  </si>
  <si>
    <t>DFH3</t>
    <phoneticPr fontId="2" type="noConversion"/>
  </si>
  <si>
    <t>dfh3</t>
    <phoneticPr fontId="2" type="noConversion"/>
  </si>
  <si>
    <t>Dongfanghong3</t>
    <phoneticPr fontId="2" type="noConversion"/>
  </si>
  <si>
    <t>JSQ1</t>
    <phoneticPr fontId="2" type="noConversion"/>
  </si>
  <si>
    <t>W6S</t>
    <phoneticPr fontId="2" type="noConversion"/>
  </si>
  <si>
    <t>W5</t>
    <phoneticPr fontId="2" type="noConversion"/>
  </si>
  <si>
    <t>W5S</t>
    <phoneticPr fontId="2" type="noConversion"/>
  </si>
  <si>
    <t>W6</t>
    <phoneticPr fontId="2" type="noConversion"/>
  </si>
  <si>
    <t>BH1</t>
    <phoneticPr fontId="2" type="noConversion"/>
  </si>
  <si>
    <t>P66H</t>
    <phoneticPr fontId="2" type="noConversion"/>
  </si>
  <si>
    <t>P64A</t>
    <phoneticPr fontId="2" type="noConversion"/>
  </si>
  <si>
    <t>P62N</t>
    <phoneticPr fontId="2" type="noConversion"/>
  </si>
  <si>
    <t>W5SK</t>
    <phoneticPr fontId="2" type="noConversion"/>
  </si>
  <si>
    <t>X2K</t>
    <phoneticPr fontId="2" type="noConversion"/>
  </si>
  <si>
    <t>RZXL25T</t>
    <phoneticPr fontId="2" type="noConversion"/>
  </si>
  <si>
    <t>CC_PASSENGERS,CC_MAIL</t>
    <phoneticPr fontId="2" type="noConversion"/>
  </si>
  <si>
    <t>40+24</t>
    <phoneticPr fontId="2" type="noConversion"/>
  </si>
  <si>
    <t>240+200</t>
    <phoneticPr fontId="2" type="noConversion"/>
  </si>
  <si>
    <t>RZT25G</t>
    <phoneticPr fontId="2" type="noConversion"/>
  </si>
  <si>
    <t>Mikai</t>
    <phoneticPr fontId="2" type="noConversion"/>
  </si>
  <si>
    <t>Pasguku</t>
    <phoneticPr fontId="2" type="noConversion"/>
  </si>
  <si>
    <t>Pasguku</t>
    <phoneticPr fontId="2" type="noConversion"/>
  </si>
  <si>
    <t>C1</t>
    <phoneticPr fontId="2" type="noConversion"/>
  </si>
  <si>
    <t>C80</t>
    <phoneticPr fontId="2" type="noConversion"/>
  </si>
  <si>
    <t>alex weight</t>
    <phoneticPr fontId="2" type="noConversion"/>
  </si>
  <si>
    <t>alex weight class</t>
    <phoneticPr fontId="2" type="noConversion"/>
  </si>
  <si>
    <t>G70</t>
    <phoneticPr fontId="2" type="noConversion"/>
  </si>
  <si>
    <t>RZ225G</t>
    <phoneticPr fontId="2" type="noConversion"/>
  </si>
  <si>
    <t>RZ125G</t>
    <phoneticPr fontId="2" type="noConversion"/>
  </si>
  <si>
    <t>16+12</t>
    <phoneticPr fontId="2" type="noConversion"/>
  </si>
  <si>
    <t>56+24</t>
    <phoneticPr fontId="2" type="noConversion"/>
  </si>
  <si>
    <t>P1</t>
    <phoneticPr fontId="2" type="noConversion"/>
  </si>
  <si>
    <t>alex weight</t>
    <phoneticPr fontId="2" type="noConversion"/>
  </si>
  <si>
    <t>alex weight class</t>
    <phoneticPr fontId="2" type="noConversion"/>
  </si>
  <si>
    <t>DF5-KZ</t>
    <phoneticPr fontId="2" type="noConversion"/>
  </si>
  <si>
    <t>YZ1</t>
    <phoneticPr fontId="2" type="noConversion"/>
  </si>
  <si>
    <t>CR400AFAE</t>
    <phoneticPr fontId="2" type="noConversion"/>
  </si>
  <si>
    <t>Qipaoxian,Haiyan</t>
    <phoneticPr fontId="2" type="noConversion"/>
  </si>
  <si>
    <t>UZ25G</t>
    <phoneticPr fontId="2" type="noConversion"/>
  </si>
  <si>
    <t>UZ25K</t>
    <phoneticPr fontId="2" type="noConversion"/>
  </si>
  <si>
    <t>SRZX125Z</t>
    <phoneticPr fontId="2" type="noConversion"/>
  </si>
  <si>
    <t>66+26</t>
    <phoneticPr fontId="2" type="noConversion"/>
  </si>
  <si>
    <t>320+200</t>
    <phoneticPr fontId="2" type="noConversion"/>
  </si>
  <si>
    <t>UZ25B</t>
    <phoneticPr fontId="2" type="noConversion"/>
  </si>
  <si>
    <t>CA25B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</si>
</sst>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6"/>
  <sheetViews>
    <sheetView workbookViewId="0">
      <pane ySplit="1" topLeftCell="A44" activePane="bottomLeft" state="frozen"/>
      <selection pane="bottomLeft" activeCell="P74" sqref="P74"/>
    </sheetView>
  </sheetViews>
  <sheetFormatPr defaultRowHeight="14" x14ac:dyDescent="0.3"/>
  <cols>
    <col min="1" max="1" width="10.5" bestFit="1" customWidth="1"/>
    <col min="28" max="30" width="8.58203125" style="1"/>
    <col min="31" max="32" width="8.58203125" style="2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8</v>
      </c>
      <c r="K1" t="s">
        <v>9</v>
      </c>
      <c r="L1" t="s">
        <v>514</v>
      </c>
      <c r="M1" t="s">
        <v>518</v>
      </c>
      <c r="N1" t="s">
        <v>53</v>
      </c>
      <c r="O1" t="s">
        <v>560</v>
      </c>
      <c r="P1" t="s">
        <v>561</v>
      </c>
      <c r="Q1" t="s">
        <v>51</v>
      </c>
      <c r="R1" t="s">
        <v>18</v>
      </c>
      <c r="S1" t="s">
        <v>52</v>
      </c>
      <c r="T1" t="s">
        <v>19</v>
      </c>
      <c r="U1" t="s">
        <v>28</v>
      </c>
      <c r="V1" t="s">
        <v>20</v>
      </c>
      <c r="W1" t="s">
        <v>27</v>
      </c>
      <c r="X1" t="s">
        <v>54</v>
      </c>
      <c r="Y1" t="s">
        <v>55</v>
      </c>
      <c r="Z1" t="s">
        <v>90</v>
      </c>
      <c r="AA1" t="s">
        <v>91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45</v>
      </c>
      <c r="B2" t="s">
        <v>57</v>
      </c>
      <c r="D2" t="s">
        <v>45</v>
      </c>
      <c r="E2" t="s">
        <v>26</v>
      </c>
      <c r="F2">
        <v>1950</v>
      </c>
      <c r="G2">
        <v>30</v>
      </c>
      <c r="H2">
        <v>60</v>
      </c>
      <c r="I2">
        <v>40</v>
      </c>
      <c r="J2">
        <v>18</v>
      </c>
      <c r="K2">
        <v>80</v>
      </c>
      <c r="N2">
        <v>1945</v>
      </c>
      <c r="Q2">
        <v>174.85</v>
      </c>
      <c r="R2">
        <v>0.13750000000000001</v>
      </c>
      <c r="S2">
        <f>Q2*R2*9.8</f>
        <v>235.61037500000003</v>
      </c>
      <c r="T2">
        <f t="shared" ref="T2:T8" si="0">MEDIAN(255, ROUND((Q2/10+SQRT(K2)/20+SQRT(N2)+R2+20-J2), 0), 0)</f>
        <v>64</v>
      </c>
      <c r="U2">
        <f>T2*50000/16</f>
        <v>200000</v>
      </c>
      <c r="V2">
        <f t="shared" ref="V2:V8" si="1">MEDIAN(0, 255, ROUND(SQRT(K2)/100+SQRT(N2)+R2+40/J2-2,0))</f>
        <v>45</v>
      </c>
      <c r="W2">
        <f>IF(E2="Steam", V2*350/16*12, IF(E2="Diesel", V2*325/16*12,  V2*300/16*12))</f>
        <v>11812.5</v>
      </c>
      <c r="X2">
        <f>Y2+Z2+AA2</f>
        <v>14</v>
      </c>
      <c r="Y2">
        <v>2</v>
      </c>
      <c r="Z2">
        <v>6</v>
      </c>
      <c r="AA2">
        <v>6</v>
      </c>
      <c r="AE2" s="2" t="e">
        <f>AVERAGE(AB2:AD2)</f>
        <v>#DIV/0!</v>
      </c>
      <c r="AG2" t="s">
        <v>336</v>
      </c>
    </row>
    <row r="3" spans="1:33" x14ac:dyDescent="0.3">
      <c r="A3" t="s">
        <v>547</v>
      </c>
      <c r="E3" t="s">
        <v>26</v>
      </c>
      <c r="F3">
        <v>1918</v>
      </c>
      <c r="G3">
        <v>30</v>
      </c>
      <c r="H3">
        <v>80</v>
      </c>
      <c r="I3">
        <v>35</v>
      </c>
      <c r="J3">
        <v>24</v>
      </c>
      <c r="K3">
        <v>80</v>
      </c>
      <c r="N3">
        <v>1545</v>
      </c>
      <c r="Q3">
        <v>174.85</v>
      </c>
      <c r="R3">
        <v>0.13750000000000001</v>
      </c>
      <c r="S3">
        <f>Q3*R3*9.8</f>
        <v>235.61037500000003</v>
      </c>
      <c r="T3">
        <f t="shared" si="0"/>
        <v>53</v>
      </c>
      <c r="U3">
        <f>T3*50000/16</f>
        <v>165625</v>
      </c>
      <c r="V3">
        <f t="shared" si="1"/>
        <v>39</v>
      </c>
      <c r="W3">
        <f>O81</f>
        <v>0</v>
      </c>
      <c r="X3">
        <f>Y3+Z3+AA3</f>
        <v>14</v>
      </c>
      <c r="Y3">
        <v>2</v>
      </c>
      <c r="Z3">
        <v>6</v>
      </c>
      <c r="AA3">
        <v>6</v>
      </c>
      <c r="AB3" s="1">
        <v>1</v>
      </c>
      <c r="AC3" s="1">
        <v>0</v>
      </c>
      <c r="AD3" s="1">
        <v>0.33333333333333331</v>
      </c>
      <c r="AE3" s="2">
        <f>AVERAGE(AB3:AD3)</f>
        <v>0.44444444444444442</v>
      </c>
    </row>
    <row r="4" spans="1:33" x14ac:dyDescent="0.3">
      <c r="A4" t="s">
        <v>46</v>
      </c>
      <c r="B4" t="s">
        <v>58</v>
      </c>
      <c r="D4" t="s">
        <v>46</v>
      </c>
      <c r="E4" t="s">
        <v>26</v>
      </c>
      <c r="F4">
        <v>1956</v>
      </c>
      <c r="G4">
        <v>30</v>
      </c>
      <c r="H4">
        <v>60</v>
      </c>
      <c r="I4">
        <v>45</v>
      </c>
      <c r="J4">
        <v>20</v>
      </c>
      <c r="K4">
        <v>110</v>
      </c>
      <c r="N4">
        <v>1475</v>
      </c>
      <c r="Q4">
        <v>172.57</v>
      </c>
      <c r="R4">
        <v>9.7900000000000001E-2</v>
      </c>
      <c r="S4">
        <f t="shared" ref="S4:S60" si="2">Q4*R4*9.8</f>
        <v>165.56710940000002</v>
      </c>
      <c r="T4">
        <f t="shared" si="0"/>
        <v>56</v>
      </c>
      <c r="U4">
        <f t="shared" ref="U4:U22" si="3">T4*50000/16</f>
        <v>175000</v>
      </c>
      <c r="V4">
        <f t="shared" si="1"/>
        <v>39</v>
      </c>
      <c r="W4">
        <f>IF(E4="Steam", V4*350/16*12, IF(E4="Diesel", V4*325/16*12,  V4*300/16*12))</f>
        <v>10237.5</v>
      </c>
      <c r="X4">
        <f>Y4+Z4+AA4</f>
        <v>0</v>
      </c>
      <c r="AE4" s="2" t="e">
        <f t="shared" ref="AE4:AE39" si="4">AVERAGE(AB4:AD4)</f>
        <v>#DIV/0!</v>
      </c>
    </row>
    <row r="5" spans="1:33" x14ac:dyDescent="0.3">
      <c r="A5" t="s">
        <v>549</v>
      </c>
      <c r="D5" t="s">
        <v>548</v>
      </c>
      <c r="E5" t="s">
        <v>26</v>
      </c>
      <c r="F5">
        <v>1934</v>
      </c>
      <c r="K5">
        <v>100</v>
      </c>
      <c r="S5">
        <f t="shared" ref="S5" si="5">Q5*R5*9.8</f>
        <v>0</v>
      </c>
      <c r="T5">
        <f t="shared" si="0"/>
        <v>21</v>
      </c>
      <c r="U5">
        <f t="shared" ref="U5" si="6">T5*50000/16</f>
        <v>65625</v>
      </c>
      <c r="V5" t="e">
        <f t="shared" si="1"/>
        <v>#DIV/0!</v>
      </c>
      <c r="W5" t="e">
        <f>IF(E5="Steam", V5*350/16*12, IF(E5="Diesel", V5*325/16*12,  V5*300/16*12))</f>
        <v>#DIV/0!</v>
      </c>
      <c r="X5">
        <f t="shared" ref="X5" si="7">Y5+Z5+AA5</f>
        <v>0</v>
      </c>
    </row>
    <row r="6" spans="1:33" x14ac:dyDescent="0.3">
      <c r="A6" t="s">
        <v>47</v>
      </c>
      <c r="B6" t="s">
        <v>59</v>
      </c>
      <c r="D6" t="s">
        <v>48</v>
      </c>
      <c r="E6" t="s">
        <v>26</v>
      </c>
      <c r="F6">
        <v>1933</v>
      </c>
      <c r="S6">
        <f t="shared" si="2"/>
        <v>0</v>
      </c>
      <c r="T6">
        <f t="shared" si="0"/>
        <v>20</v>
      </c>
      <c r="U6">
        <f t="shared" si="3"/>
        <v>62500</v>
      </c>
      <c r="V6" t="e">
        <f t="shared" si="1"/>
        <v>#DIV/0!</v>
      </c>
      <c r="W6" t="e">
        <f>IF(E6="Steam", V6*350/16*12, IF(E6="Diesel", V6*325/16*12,  V6*300/16*12))</f>
        <v>#DIV/0!</v>
      </c>
      <c r="X6">
        <f t="shared" ref="X6:X39" si="8">Y6+Z6+AA6</f>
        <v>0</v>
      </c>
      <c r="AE6" s="2" t="e">
        <f t="shared" si="4"/>
        <v>#DIV/0!</v>
      </c>
    </row>
    <row r="7" spans="1:33" x14ac:dyDescent="0.3">
      <c r="A7" t="s">
        <v>42</v>
      </c>
      <c r="B7" t="s">
        <v>60</v>
      </c>
      <c r="D7" t="s">
        <v>42</v>
      </c>
      <c r="E7" t="s">
        <v>26</v>
      </c>
      <c r="F7">
        <v>1956</v>
      </c>
      <c r="S7">
        <f t="shared" si="2"/>
        <v>0</v>
      </c>
      <c r="T7">
        <f t="shared" si="0"/>
        <v>20</v>
      </c>
      <c r="U7">
        <f t="shared" si="3"/>
        <v>62500</v>
      </c>
      <c r="V7" t="e">
        <f t="shared" si="1"/>
        <v>#DIV/0!</v>
      </c>
      <c r="W7" t="e">
        <f>IF(E7="Steam", V7*350/16*12, IF(E7="Diesel", V7*325/16*12,  V7*300/16*12))</f>
        <v>#DIV/0!</v>
      </c>
      <c r="X7">
        <f t="shared" si="8"/>
        <v>0</v>
      </c>
      <c r="AE7" s="2" t="e">
        <f t="shared" si="4"/>
        <v>#DIV/0!</v>
      </c>
    </row>
    <row r="8" spans="1:33" x14ac:dyDescent="0.3">
      <c r="A8" t="s">
        <v>43</v>
      </c>
      <c r="B8" t="s">
        <v>62</v>
      </c>
      <c r="D8" t="s">
        <v>43</v>
      </c>
      <c r="E8" t="s">
        <v>26</v>
      </c>
      <c r="F8">
        <v>1957</v>
      </c>
      <c r="S8">
        <f t="shared" si="2"/>
        <v>0</v>
      </c>
      <c r="T8">
        <f t="shared" si="0"/>
        <v>20</v>
      </c>
      <c r="U8">
        <f t="shared" si="3"/>
        <v>62500</v>
      </c>
      <c r="V8" t="e">
        <f t="shared" si="1"/>
        <v>#DIV/0!</v>
      </c>
      <c r="W8" t="e">
        <f>IF(E8="Steam", V8*350/16*12, IF(E8="Diesel", V8*325/16*12,  V8*300/16*12))</f>
        <v>#DIV/0!</v>
      </c>
      <c r="X8">
        <f t="shared" si="8"/>
        <v>0</v>
      </c>
      <c r="AE8" s="2" t="e">
        <f t="shared" si="4"/>
        <v>#DIV/0!</v>
      </c>
    </row>
    <row r="9" spans="1:33" x14ac:dyDescent="0.3">
      <c r="A9" t="s">
        <v>44</v>
      </c>
      <c r="B9" t="s">
        <v>61</v>
      </c>
      <c r="D9" s="7" t="s">
        <v>447</v>
      </c>
      <c r="E9" s="7" t="s">
        <v>459</v>
      </c>
      <c r="F9" s="8">
        <v>1960</v>
      </c>
      <c r="G9" s="8">
        <v>40</v>
      </c>
      <c r="H9" s="8">
        <v>100</v>
      </c>
      <c r="I9" s="8">
        <v>50</v>
      </c>
      <c r="J9" s="8">
        <v>20</v>
      </c>
      <c r="K9" s="8">
        <v>80</v>
      </c>
      <c r="L9" s="8"/>
      <c r="M9">
        <f>ROUND(L9*0.745699872,0)</f>
        <v>0</v>
      </c>
      <c r="N9" s="8">
        <v>1500</v>
      </c>
      <c r="O9" s="8"/>
      <c r="P9" s="8"/>
      <c r="Q9" s="8">
        <v>140</v>
      </c>
      <c r="R9" s="8">
        <v>0.14868804699999999</v>
      </c>
      <c r="S9" s="8">
        <v>204</v>
      </c>
      <c r="T9" s="8">
        <v>53</v>
      </c>
      <c r="U9" s="8">
        <v>165625</v>
      </c>
      <c r="V9" s="8">
        <v>39</v>
      </c>
      <c r="W9" s="8">
        <v>10237.5</v>
      </c>
      <c r="AF9" s="2" t="s">
        <v>460</v>
      </c>
    </row>
    <row r="10" spans="1:33" x14ac:dyDescent="0.3">
      <c r="A10" t="s">
        <v>102</v>
      </c>
      <c r="B10" t="s">
        <v>100</v>
      </c>
      <c r="D10" t="s">
        <v>104</v>
      </c>
      <c r="E10" t="s">
        <v>49</v>
      </c>
      <c r="F10">
        <v>1969</v>
      </c>
      <c r="G10">
        <v>30</v>
      </c>
      <c r="H10">
        <v>60</v>
      </c>
      <c r="I10">
        <v>40</v>
      </c>
      <c r="J10">
        <v>32</v>
      </c>
      <c r="K10">
        <v>120</v>
      </c>
      <c r="N10">
        <v>2610</v>
      </c>
      <c r="O10">
        <v>23</v>
      </c>
      <c r="P10" t="str">
        <f t="shared" ref="P10:P26" si="9">IF(O10&gt;=26.5,"E",IF(O10&gt;23.5,"D",IF(O10&gt;19.5,"C",IF(O10&gt;14.5,"B","A"))))</f>
        <v>C</v>
      </c>
      <c r="Q10">
        <v>138</v>
      </c>
      <c r="R10">
        <v>0.24199999999999999</v>
      </c>
      <c r="S10">
        <f t="shared" si="2"/>
        <v>327.28080000000006</v>
      </c>
      <c r="T10">
        <f>MEDIAN(255, ROUND((Q10/10+SQRT(K10)/20+SQRT(N10)+R10+20-J10), 0), 0)</f>
        <v>54</v>
      </c>
      <c r="U10">
        <f t="shared" si="3"/>
        <v>168750</v>
      </c>
      <c r="V10">
        <f>MEDIAN(0, 255, ROUND(SQRT(K10)/100+SQRT(N10)+R10+40/J10-2,0))</f>
        <v>51</v>
      </c>
      <c r="W10">
        <f>IF(E10="Steam", V10*350/16*12, IF(E10="Diesel", V10*325/16*12,  V10*300/16*12))</f>
        <v>12431.25</v>
      </c>
      <c r="X10">
        <f>Y10+Z10+AA10</f>
        <v>10</v>
      </c>
      <c r="Y10">
        <v>1</v>
      </c>
      <c r="Z10">
        <v>8</v>
      </c>
      <c r="AA10">
        <v>1</v>
      </c>
      <c r="AE10" s="2" t="e">
        <f t="shared" si="4"/>
        <v>#DIV/0!</v>
      </c>
    </row>
    <row r="11" spans="1:33" x14ac:dyDescent="0.3">
      <c r="A11" t="s">
        <v>103</v>
      </c>
      <c r="B11" t="s">
        <v>101</v>
      </c>
      <c r="D11" t="s">
        <v>105</v>
      </c>
      <c r="E11" t="s">
        <v>49</v>
      </c>
      <c r="F11">
        <v>1969</v>
      </c>
      <c r="G11">
        <v>30</v>
      </c>
      <c r="H11">
        <v>60</v>
      </c>
      <c r="I11">
        <v>40</v>
      </c>
      <c r="J11">
        <v>32</v>
      </c>
      <c r="K11">
        <v>100</v>
      </c>
      <c r="N11">
        <v>2610</v>
      </c>
      <c r="O11">
        <v>23</v>
      </c>
      <c r="P11" t="str">
        <f t="shared" si="9"/>
        <v>C</v>
      </c>
      <c r="Q11">
        <v>138</v>
      </c>
      <c r="R11">
        <v>0.30499999999999999</v>
      </c>
      <c r="S11">
        <f t="shared" si="2"/>
        <v>412.48199999999997</v>
      </c>
      <c r="T11">
        <f>MEDIAN(255, ROUND((Q11/10+SQRT(K11)/20+SQRT(N11)+R11+20-J11), 0), 0)</f>
        <v>54</v>
      </c>
      <c r="U11">
        <f t="shared" ref="U11" si="10">T11*50000/16</f>
        <v>168750</v>
      </c>
      <c r="V11">
        <f>MEDIAN(0, 255, ROUND(SQRT(K11)/100+SQRT(N11)+R11+40/J11-2,0))</f>
        <v>51</v>
      </c>
      <c r="W11">
        <f>IF(E11="Steam", V11*350/16*12, IF(E11="Diesel", V11*325/16*12,  V11*300/16*12))</f>
        <v>12431.25</v>
      </c>
      <c r="X11">
        <f t="shared" ref="X11" si="11">Y11+Z11+AA11</f>
        <v>10</v>
      </c>
      <c r="Y11">
        <v>1</v>
      </c>
      <c r="Z11">
        <v>8</v>
      </c>
      <c r="AA11">
        <v>1</v>
      </c>
      <c r="AB11" s="1">
        <v>1</v>
      </c>
      <c r="AC11" s="1">
        <v>1</v>
      </c>
      <c r="AD11" s="1">
        <v>1</v>
      </c>
      <c r="AE11" s="2">
        <f t="shared" si="4"/>
        <v>1</v>
      </c>
      <c r="AF11" s="2" t="s">
        <v>88</v>
      </c>
      <c r="AG11" t="s">
        <v>89</v>
      </c>
    </row>
    <row r="12" spans="1:33" x14ac:dyDescent="0.3">
      <c r="A12" t="s">
        <v>195</v>
      </c>
      <c r="B12" t="s">
        <v>194</v>
      </c>
      <c r="E12" t="s">
        <v>49</v>
      </c>
      <c r="F12">
        <v>1997</v>
      </c>
      <c r="G12">
        <v>30</v>
      </c>
      <c r="H12">
        <v>50</v>
      </c>
      <c r="I12">
        <v>35</v>
      </c>
      <c r="J12">
        <v>14</v>
      </c>
      <c r="K12">
        <v>145</v>
      </c>
      <c r="N12">
        <v>4000</v>
      </c>
      <c r="O12">
        <v>23</v>
      </c>
      <c r="P12" t="str">
        <f t="shared" si="9"/>
        <v>C</v>
      </c>
      <c r="Q12">
        <v>138</v>
      </c>
      <c r="R12">
        <v>0.224</v>
      </c>
      <c r="S12">
        <f t="shared" si="2"/>
        <v>302.93760000000003</v>
      </c>
      <c r="T12">
        <f>MEDIAN(255, ROUND((Q12/10+SQRT(K12)/20+SQRT(N12)+R12+20-J12), 0), 0)</f>
        <v>84</v>
      </c>
      <c r="U12">
        <f t="shared" ref="U12:U14" si="12">T12*50000/16</f>
        <v>262500</v>
      </c>
      <c r="V12">
        <f>MEDIAN(0, 255, ROUND(SQRT(K12)/100+SQRT(N12)+R12+40/J12-2,0))</f>
        <v>64</v>
      </c>
      <c r="W12">
        <f>IF(E12="Steam", V12*350/16*12, IF(E12="Diesel", V12*325/16*12,  V12*300/16*12))</f>
        <v>15600</v>
      </c>
      <c r="X12">
        <f t="shared" ref="X12:X14" si="13">Y12+Z12+AA12</f>
        <v>0</v>
      </c>
      <c r="AG12" t="s">
        <v>415</v>
      </c>
    </row>
    <row r="13" spans="1:33" x14ac:dyDescent="0.3">
      <c r="A13" t="s">
        <v>196</v>
      </c>
      <c r="B13" t="s">
        <v>198</v>
      </c>
      <c r="E13" t="s">
        <v>49</v>
      </c>
      <c r="F13">
        <v>1999</v>
      </c>
      <c r="G13">
        <v>30</v>
      </c>
      <c r="H13">
        <v>50</v>
      </c>
      <c r="I13">
        <v>35</v>
      </c>
      <c r="J13">
        <v>14</v>
      </c>
      <c r="K13">
        <v>170</v>
      </c>
      <c r="N13">
        <v>4000</v>
      </c>
      <c r="O13">
        <v>23</v>
      </c>
      <c r="P13" t="str">
        <f t="shared" si="9"/>
        <v>C</v>
      </c>
      <c r="Q13">
        <v>138</v>
      </c>
      <c r="R13">
        <v>0.224</v>
      </c>
      <c r="S13">
        <f t="shared" si="2"/>
        <v>302.93760000000003</v>
      </c>
      <c r="T13">
        <f>MEDIAN(255, ROUND((Q13/10+SQRT(K13)/20+SQRT(N13)+R13+20-J13), 0), 0)</f>
        <v>84</v>
      </c>
      <c r="U13">
        <f t="shared" si="12"/>
        <v>262500</v>
      </c>
      <c r="V13">
        <f>MEDIAN(0, 255, ROUND(SQRT(K13)/100+SQRT(N13)+R13+40/J13-2,0))</f>
        <v>64</v>
      </c>
      <c r="W13">
        <f>IF(E13="Steam", V13*350/16*12, IF(E13="Diesel", V13*325/16*12,  V13*300/16*12))</f>
        <v>15600</v>
      </c>
      <c r="X13">
        <f t="shared" si="13"/>
        <v>0</v>
      </c>
      <c r="AG13" t="s">
        <v>415</v>
      </c>
    </row>
    <row r="14" spans="1:33" x14ac:dyDescent="0.3">
      <c r="A14" t="s">
        <v>197</v>
      </c>
      <c r="B14" t="s">
        <v>199</v>
      </c>
      <c r="E14" t="s">
        <v>49</v>
      </c>
      <c r="F14">
        <v>1998</v>
      </c>
      <c r="G14">
        <v>30</v>
      </c>
      <c r="H14">
        <v>50</v>
      </c>
      <c r="I14">
        <v>35</v>
      </c>
      <c r="J14">
        <v>14</v>
      </c>
      <c r="K14">
        <v>100</v>
      </c>
      <c r="N14">
        <v>4000</v>
      </c>
      <c r="O14">
        <v>23</v>
      </c>
      <c r="P14" t="str">
        <f t="shared" si="9"/>
        <v>C</v>
      </c>
      <c r="Q14">
        <v>138</v>
      </c>
      <c r="R14">
        <v>0.35499999999999998</v>
      </c>
      <c r="S14">
        <f t="shared" si="2"/>
        <v>480.10199999999998</v>
      </c>
      <c r="T14">
        <f>MEDIAN(255, ROUND((Q14/10+SQRT(K14)/20+SQRT(N14)+R14+20-J14), 0), 0)</f>
        <v>84</v>
      </c>
      <c r="U14">
        <f t="shared" si="12"/>
        <v>262500</v>
      </c>
      <c r="V14">
        <f>MEDIAN(0, 255, ROUND(SQRT(K14)/100+SQRT(N14)+R14+40/J14-2,0))</f>
        <v>65</v>
      </c>
      <c r="W14">
        <f>IF(E14="Steam", V14*350/16*12, IF(E14="Diesel", V14*325/16*12,  V14*300/16*12))</f>
        <v>15843.75</v>
      </c>
      <c r="X14">
        <f t="shared" si="13"/>
        <v>0</v>
      </c>
      <c r="AG14" t="s">
        <v>415</v>
      </c>
    </row>
    <row r="15" spans="1:33" x14ac:dyDescent="0.3">
      <c r="A15" t="s">
        <v>562</v>
      </c>
      <c r="B15" t="s">
        <v>432</v>
      </c>
      <c r="D15" t="s">
        <v>431</v>
      </c>
      <c r="E15" t="s">
        <v>314</v>
      </c>
      <c r="F15">
        <v>1976</v>
      </c>
      <c r="G15">
        <v>25</v>
      </c>
      <c r="H15">
        <v>60</v>
      </c>
      <c r="I15">
        <v>30</v>
      </c>
      <c r="J15">
        <v>20</v>
      </c>
      <c r="K15">
        <v>100</v>
      </c>
      <c r="M15">
        <f>ROUND(L15*0.745699872,0)</f>
        <v>0</v>
      </c>
      <c r="N15">
        <v>1264</v>
      </c>
      <c r="O15">
        <v>20</v>
      </c>
      <c r="P15" t="str">
        <f>IF(O15&gt;=26.5,"E",IF(O15&gt;23.5,"D",IF(O15&gt;19.5,"C",IF(O15&gt;14.5,"B","A"))))</f>
        <v>C</v>
      </c>
      <c r="Q15">
        <v>120</v>
      </c>
      <c r="R15">
        <v>0.32300000000000001</v>
      </c>
      <c r="S15">
        <f>Q15*R15*9.8</f>
        <v>379.84800000000001</v>
      </c>
      <c r="T15">
        <v>48</v>
      </c>
      <c r="U15">
        <v>150000</v>
      </c>
      <c r="V15">
        <v>36</v>
      </c>
      <c r="W15">
        <v>8775</v>
      </c>
      <c r="AF15" s="2" t="s">
        <v>254</v>
      </c>
      <c r="AG15" t="s">
        <v>430</v>
      </c>
    </row>
    <row r="16" spans="1:33" x14ac:dyDescent="0.3">
      <c r="A16" t="s">
        <v>34</v>
      </c>
      <c r="B16" t="s">
        <v>63</v>
      </c>
      <c r="D16" t="s">
        <v>34</v>
      </c>
      <c r="E16" t="s">
        <v>49</v>
      </c>
      <c r="F16">
        <v>1984</v>
      </c>
      <c r="G16">
        <v>30</v>
      </c>
      <c r="H16">
        <v>60</v>
      </c>
      <c r="I16">
        <v>35</v>
      </c>
      <c r="J16">
        <v>16</v>
      </c>
      <c r="K16">
        <v>80</v>
      </c>
      <c r="N16">
        <v>1414</v>
      </c>
      <c r="O16">
        <v>23</v>
      </c>
      <c r="P16" t="str">
        <f t="shared" si="9"/>
        <v>C</v>
      </c>
      <c r="Q16">
        <v>138</v>
      </c>
      <c r="R16">
        <v>0.32200000000000001</v>
      </c>
      <c r="S16">
        <f t="shared" si="2"/>
        <v>435.47280000000001</v>
      </c>
      <c r="T16">
        <f t="shared" ref="T16:T47" si="14">MEDIAN(255, ROUND((Q16/10+SQRT(K16)/20+SQRT(N16)+R16+20-J16), 0), 0)</f>
        <v>56</v>
      </c>
      <c r="U16">
        <f t="shared" ref="U16" si="15">T16*50000/16</f>
        <v>175000</v>
      </c>
      <c r="V16">
        <f t="shared" ref="V16:V47" si="16">MEDIAN(0, 255, ROUND(SQRT(K16)/100+SQRT(N16)+R16+40/J16-2,0))</f>
        <v>39</v>
      </c>
      <c r="W16">
        <f t="shared" ref="W16:W47" si="17">IF(E16="Steam", V16*350/16*12, IF(E16="Diesel", V16*325/16*12,  V16*300/16*12))</f>
        <v>9506.25</v>
      </c>
      <c r="X16">
        <f t="shared" ref="X16" si="18">Y16+Z16+AA16</f>
        <v>0</v>
      </c>
      <c r="AG16" t="s">
        <v>415</v>
      </c>
    </row>
    <row r="17" spans="1:33" x14ac:dyDescent="0.3">
      <c r="A17" t="s">
        <v>35</v>
      </c>
      <c r="B17" t="s">
        <v>64</v>
      </c>
      <c r="D17" t="s">
        <v>35</v>
      </c>
      <c r="E17" t="s">
        <v>49</v>
      </c>
      <c r="F17">
        <v>1974</v>
      </c>
      <c r="O17">
        <v>23</v>
      </c>
      <c r="P17" t="str">
        <f t="shared" si="9"/>
        <v>C</v>
      </c>
      <c r="S17">
        <f t="shared" si="2"/>
        <v>0</v>
      </c>
      <c r="T17">
        <f t="shared" si="14"/>
        <v>20</v>
      </c>
      <c r="U17">
        <f t="shared" si="3"/>
        <v>62500</v>
      </c>
      <c r="V17" t="e">
        <f t="shared" si="16"/>
        <v>#DIV/0!</v>
      </c>
      <c r="W17" t="e">
        <f t="shared" si="17"/>
        <v>#DIV/0!</v>
      </c>
      <c r="X17">
        <f t="shared" si="8"/>
        <v>0</v>
      </c>
      <c r="AE17" s="2" t="e">
        <f t="shared" si="4"/>
        <v>#DIV/0!</v>
      </c>
    </row>
    <row r="18" spans="1:33" x14ac:dyDescent="0.3">
      <c r="A18" t="s">
        <v>36</v>
      </c>
      <c r="B18" t="s">
        <v>65</v>
      </c>
      <c r="D18" t="s">
        <v>36</v>
      </c>
      <c r="E18" t="s">
        <v>49</v>
      </c>
      <c r="F18">
        <v>1992</v>
      </c>
      <c r="G18">
        <v>30</v>
      </c>
      <c r="H18">
        <v>50</v>
      </c>
      <c r="I18">
        <v>35</v>
      </c>
      <c r="J18">
        <v>10</v>
      </c>
      <c r="K18">
        <v>170</v>
      </c>
      <c r="N18">
        <v>4133</v>
      </c>
      <c r="O18">
        <v>23</v>
      </c>
      <c r="P18" t="str">
        <f t="shared" si="9"/>
        <v>C</v>
      </c>
      <c r="Q18">
        <v>138</v>
      </c>
      <c r="R18">
        <v>0.18099999999999999</v>
      </c>
      <c r="S18">
        <f t="shared" si="2"/>
        <v>244.78440000000001</v>
      </c>
      <c r="T18">
        <f t="shared" si="14"/>
        <v>89</v>
      </c>
      <c r="U18">
        <f t="shared" si="3"/>
        <v>278125</v>
      </c>
      <c r="V18">
        <f t="shared" si="16"/>
        <v>67</v>
      </c>
      <c r="W18">
        <f t="shared" si="17"/>
        <v>16331.25</v>
      </c>
      <c r="X18">
        <f t="shared" si="8"/>
        <v>0</v>
      </c>
      <c r="AE18" s="2" t="e">
        <f t="shared" si="4"/>
        <v>#DIV/0!</v>
      </c>
      <c r="AG18" t="s">
        <v>415</v>
      </c>
    </row>
    <row r="19" spans="1:33" x14ac:dyDescent="0.3">
      <c r="A19" t="s">
        <v>37</v>
      </c>
      <c r="B19" t="s">
        <v>66</v>
      </c>
      <c r="D19" t="s">
        <v>37</v>
      </c>
      <c r="E19" t="s">
        <v>49</v>
      </c>
      <c r="S19">
        <f t="shared" si="2"/>
        <v>0</v>
      </c>
      <c r="T19">
        <f t="shared" si="14"/>
        <v>20</v>
      </c>
      <c r="U19">
        <f t="shared" si="3"/>
        <v>62500</v>
      </c>
      <c r="V19" t="e">
        <f t="shared" si="16"/>
        <v>#DIV/0!</v>
      </c>
      <c r="W19" t="e">
        <f t="shared" si="17"/>
        <v>#DIV/0!</v>
      </c>
      <c r="X19">
        <f t="shared" si="8"/>
        <v>0</v>
      </c>
      <c r="AE19" s="2" t="e">
        <f t="shared" si="4"/>
        <v>#DIV/0!</v>
      </c>
    </row>
    <row r="20" spans="1:33" x14ac:dyDescent="0.3">
      <c r="A20" t="s">
        <v>228</v>
      </c>
      <c r="B20" t="s">
        <v>229</v>
      </c>
      <c r="D20" t="s">
        <v>228</v>
      </c>
      <c r="E20" t="s">
        <v>49</v>
      </c>
      <c r="F20">
        <v>2006</v>
      </c>
      <c r="G20">
        <v>30</v>
      </c>
      <c r="H20" t="s">
        <v>87</v>
      </c>
      <c r="J20">
        <v>8</v>
      </c>
      <c r="K20">
        <v>120</v>
      </c>
      <c r="N20">
        <v>3480</v>
      </c>
      <c r="O20">
        <v>23</v>
      </c>
      <c r="P20" t="str">
        <f t="shared" si="9"/>
        <v>C</v>
      </c>
      <c r="Q20">
        <v>138</v>
      </c>
      <c r="R20">
        <v>0.39500000000000002</v>
      </c>
      <c r="S20">
        <f t="shared" si="2"/>
        <v>534.19800000000009</v>
      </c>
      <c r="T20">
        <f t="shared" si="14"/>
        <v>86</v>
      </c>
      <c r="U20">
        <f t="shared" ref="U20" si="19">T20*50000/16</f>
        <v>268750</v>
      </c>
      <c r="V20">
        <f t="shared" si="16"/>
        <v>62</v>
      </c>
      <c r="W20">
        <f t="shared" si="17"/>
        <v>15112.5</v>
      </c>
      <c r="X20">
        <f t="shared" ref="X20" si="20">Y20+Z20+AA20</f>
        <v>0</v>
      </c>
    </row>
    <row r="21" spans="1:33" x14ac:dyDescent="0.3">
      <c r="A21" t="s">
        <v>38</v>
      </c>
      <c r="B21" t="s">
        <v>67</v>
      </c>
      <c r="D21" t="s">
        <v>38</v>
      </c>
      <c r="E21" t="s">
        <v>49</v>
      </c>
      <c r="F21">
        <v>2005</v>
      </c>
      <c r="O21">
        <v>23</v>
      </c>
      <c r="P21" t="str">
        <f t="shared" si="9"/>
        <v>C</v>
      </c>
      <c r="S21">
        <f t="shared" si="2"/>
        <v>0</v>
      </c>
      <c r="T21">
        <f t="shared" si="14"/>
        <v>20</v>
      </c>
      <c r="U21">
        <f t="shared" si="3"/>
        <v>62500</v>
      </c>
      <c r="V21" t="e">
        <f t="shared" si="16"/>
        <v>#DIV/0!</v>
      </c>
      <c r="W21" t="e">
        <f t="shared" si="17"/>
        <v>#DIV/0!</v>
      </c>
      <c r="X21">
        <f t="shared" si="8"/>
        <v>0</v>
      </c>
      <c r="AE21" s="2" t="e">
        <f t="shared" si="4"/>
        <v>#DIV/0!</v>
      </c>
    </row>
    <row r="22" spans="1:33" x14ac:dyDescent="0.3">
      <c r="A22" t="s">
        <v>148</v>
      </c>
      <c r="B22" t="s">
        <v>149</v>
      </c>
      <c r="D22" t="s">
        <v>148</v>
      </c>
      <c r="E22" t="s">
        <v>49</v>
      </c>
      <c r="F22">
        <v>2003</v>
      </c>
      <c r="G22">
        <v>30</v>
      </c>
      <c r="H22" t="s">
        <v>87</v>
      </c>
      <c r="J22">
        <v>6</v>
      </c>
      <c r="K22">
        <v>170</v>
      </c>
      <c r="N22">
        <v>4133</v>
      </c>
      <c r="O22">
        <v>23</v>
      </c>
      <c r="P22" t="str">
        <f t="shared" si="9"/>
        <v>C</v>
      </c>
      <c r="Q22">
        <v>138</v>
      </c>
      <c r="R22">
        <v>0.14299999999999999</v>
      </c>
      <c r="S22">
        <f t="shared" si="2"/>
        <v>193.39320000000001</v>
      </c>
      <c r="T22">
        <f t="shared" si="14"/>
        <v>93</v>
      </c>
      <c r="U22">
        <f t="shared" si="3"/>
        <v>290625</v>
      </c>
      <c r="V22">
        <f t="shared" si="16"/>
        <v>69</v>
      </c>
      <c r="W22">
        <f t="shared" si="17"/>
        <v>16818.75</v>
      </c>
      <c r="X22">
        <f t="shared" ref="X22" si="21">Y22+Z22+AA22</f>
        <v>11</v>
      </c>
      <c r="Y22">
        <v>2</v>
      </c>
      <c r="Z22">
        <v>7</v>
      </c>
      <c r="AA22">
        <v>2</v>
      </c>
      <c r="AB22" s="1">
        <v>1</v>
      </c>
      <c r="AC22" s="1">
        <v>1</v>
      </c>
      <c r="AD22" s="1">
        <v>0.5</v>
      </c>
      <c r="AE22" s="2">
        <f t="shared" si="4"/>
        <v>0.83333333333333337</v>
      </c>
      <c r="AF22" s="2" t="s">
        <v>88</v>
      </c>
      <c r="AG22" t="s">
        <v>336</v>
      </c>
    </row>
    <row r="23" spans="1:33" x14ac:dyDescent="0.3">
      <c r="A23" t="s">
        <v>311</v>
      </c>
      <c r="B23" t="s">
        <v>312</v>
      </c>
      <c r="D23" t="s">
        <v>313</v>
      </c>
      <c r="E23" t="s">
        <v>314</v>
      </c>
      <c r="F23">
        <v>1969</v>
      </c>
      <c r="G23">
        <v>30</v>
      </c>
      <c r="H23">
        <v>60</v>
      </c>
      <c r="I23">
        <v>40</v>
      </c>
      <c r="J23">
        <v>14</v>
      </c>
      <c r="K23">
        <v>120</v>
      </c>
      <c r="N23">
        <v>2610</v>
      </c>
      <c r="O23">
        <v>23</v>
      </c>
      <c r="P23" t="str">
        <f t="shared" si="9"/>
        <v>C</v>
      </c>
      <c r="Q23">
        <v>138</v>
      </c>
      <c r="R23">
        <v>0.24199999999999999</v>
      </c>
      <c r="S23">
        <f t="shared" si="2"/>
        <v>327.28080000000006</v>
      </c>
      <c r="T23">
        <f t="shared" si="14"/>
        <v>72</v>
      </c>
      <c r="U23">
        <f t="shared" ref="U23:U47" si="22">T23*50000/16</f>
        <v>225000</v>
      </c>
      <c r="V23">
        <f t="shared" si="16"/>
        <v>52</v>
      </c>
      <c r="W23">
        <f t="shared" si="17"/>
        <v>12675</v>
      </c>
      <c r="X23">
        <v>10</v>
      </c>
      <c r="Y23">
        <v>1</v>
      </c>
      <c r="Z23">
        <v>8</v>
      </c>
      <c r="AA23">
        <v>1</v>
      </c>
      <c r="AE23" s="2" t="e">
        <v>#DIV/0!</v>
      </c>
      <c r="AF23" s="2" t="s">
        <v>254</v>
      </c>
      <c r="AG23" t="s">
        <v>315</v>
      </c>
    </row>
    <row r="24" spans="1:33" x14ac:dyDescent="0.3">
      <c r="A24" t="s">
        <v>316</v>
      </c>
      <c r="B24" t="s">
        <v>317</v>
      </c>
      <c r="D24" t="s">
        <v>318</v>
      </c>
      <c r="E24" t="s">
        <v>314</v>
      </c>
      <c r="F24">
        <v>1969</v>
      </c>
      <c r="G24">
        <v>30</v>
      </c>
      <c r="H24">
        <v>60</v>
      </c>
      <c r="I24">
        <v>40</v>
      </c>
      <c r="J24">
        <v>14</v>
      </c>
      <c r="K24">
        <v>100</v>
      </c>
      <c r="N24">
        <v>2610</v>
      </c>
      <c r="O24">
        <v>23</v>
      </c>
      <c r="P24" t="str">
        <f t="shared" si="9"/>
        <v>C</v>
      </c>
      <c r="Q24">
        <v>138</v>
      </c>
      <c r="R24">
        <v>0.30499999999999999</v>
      </c>
      <c r="S24">
        <f t="shared" si="2"/>
        <v>412.48199999999997</v>
      </c>
      <c r="T24">
        <f t="shared" si="14"/>
        <v>72</v>
      </c>
      <c r="U24">
        <f t="shared" si="22"/>
        <v>225000</v>
      </c>
      <c r="V24">
        <f t="shared" si="16"/>
        <v>52</v>
      </c>
      <c r="W24">
        <f t="shared" si="17"/>
        <v>12675</v>
      </c>
      <c r="X24">
        <v>10</v>
      </c>
      <c r="Y24">
        <v>1</v>
      </c>
      <c r="Z24">
        <v>8</v>
      </c>
      <c r="AA24">
        <v>1</v>
      </c>
      <c r="AB24" s="1">
        <v>1</v>
      </c>
      <c r="AC24" s="1">
        <v>1</v>
      </c>
      <c r="AD24" s="1">
        <v>1</v>
      </c>
      <c r="AE24" s="2">
        <v>1</v>
      </c>
      <c r="AF24" s="2" t="s">
        <v>254</v>
      </c>
      <c r="AG24" t="s">
        <v>315</v>
      </c>
    </row>
    <row r="25" spans="1:33" x14ac:dyDescent="0.3">
      <c r="A25" t="s">
        <v>319</v>
      </c>
      <c r="B25" t="s">
        <v>320</v>
      </c>
      <c r="D25" t="s">
        <v>321</v>
      </c>
      <c r="E25" t="s">
        <v>314</v>
      </c>
      <c r="F25">
        <v>2002</v>
      </c>
      <c r="G25">
        <v>40</v>
      </c>
      <c r="H25">
        <v>60</v>
      </c>
      <c r="I25">
        <v>30</v>
      </c>
      <c r="J25">
        <v>20</v>
      </c>
      <c r="K25">
        <v>100</v>
      </c>
      <c r="N25">
        <v>2189</v>
      </c>
      <c r="O25">
        <v>23</v>
      </c>
      <c r="P25" t="str">
        <f t="shared" si="9"/>
        <v>C</v>
      </c>
      <c r="Q25">
        <v>138</v>
      </c>
      <c r="R25">
        <v>0.32700000000000001</v>
      </c>
      <c r="S25">
        <f t="shared" si="2"/>
        <v>442.23480000000006</v>
      </c>
      <c r="T25">
        <f t="shared" si="14"/>
        <v>61</v>
      </c>
      <c r="U25">
        <f t="shared" si="22"/>
        <v>190625</v>
      </c>
      <c r="V25">
        <f t="shared" si="16"/>
        <v>47</v>
      </c>
      <c r="W25">
        <f t="shared" si="17"/>
        <v>11456.25</v>
      </c>
      <c r="X25">
        <f t="shared" ref="X25:X29" si="23">Y25+Z25+AA25</f>
        <v>9</v>
      </c>
      <c r="Y25">
        <v>2</v>
      </c>
      <c r="Z25">
        <v>5</v>
      </c>
      <c r="AA25">
        <v>2</v>
      </c>
      <c r="AF25" s="2" t="s">
        <v>254</v>
      </c>
      <c r="AG25" t="s">
        <v>322</v>
      </c>
    </row>
    <row r="26" spans="1:33" x14ac:dyDescent="0.3">
      <c r="A26" t="s">
        <v>323</v>
      </c>
      <c r="B26" t="s">
        <v>324</v>
      </c>
      <c r="D26" t="s">
        <v>323</v>
      </c>
      <c r="E26" t="s">
        <v>314</v>
      </c>
      <c r="F26">
        <v>2003</v>
      </c>
      <c r="G26">
        <v>40</v>
      </c>
      <c r="H26" t="s">
        <v>253</v>
      </c>
      <c r="J26">
        <v>16</v>
      </c>
      <c r="K26">
        <v>100</v>
      </c>
      <c r="N26">
        <v>2039</v>
      </c>
      <c r="O26">
        <v>23</v>
      </c>
      <c r="P26" t="str">
        <f t="shared" si="9"/>
        <v>C</v>
      </c>
      <c r="Q26">
        <v>138</v>
      </c>
      <c r="R26">
        <v>0.32200000000000001</v>
      </c>
      <c r="S26">
        <f t="shared" si="2"/>
        <v>435.47280000000001</v>
      </c>
      <c r="T26">
        <f t="shared" si="14"/>
        <v>64</v>
      </c>
      <c r="U26">
        <f t="shared" si="22"/>
        <v>200000</v>
      </c>
      <c r="V26">
        <f t="shared" si="16"/>
        <v>46</v>
      </c>
      <c r="W26">
        <f t="shared" si="17"/>
        <v>11212.5</v>
      </c>
      <c r="X26">
        <f t="shared" si="23"/>
        <v>0</v>
      </c>
      <c r="AF26" s="2" t="s">
        <v>254</v>
      </c>
      <c r="AG26" t="s">
        <v>322</v>
      </c>
    </row>
    <row r="27" spans="1:33" x14ac:dyDescent="0.3">
      <c r="A27" t="s">
        <v>325</v>
      </c>
      <c r="B27" t="s">
        <v>326</v>
      </c>
      <c r="D27" t="s">
        <v>325</v>
      </c>
      <c r="E27" t="s">
        <v>314</v>
      </c>
      <c r="F27">
        <v>2006</v>
      </c>
      <c r="G27">
        <v>40</v>
      </c>
      <c r="H27" t="s">
        <v>253</v>
      </c>
      <c r="J27">
        <v>16</v>
      </c>
      <c r="K27">
        <v>100</v>
      </c>
      <c r="N27">
        <v>2175</v>
      </c>
      <c r="O27">
        <v>23</v>
      </c>
      <c r="P27" t="str">
        <f t="shared" ref="P27:P51" si="24">IF(O27&gt;=26.5,"E",IF(O27&gt;23.5,"D",IF(O27&gt;19.5,"C",IF(O27&gt;14.5,"B","A"))))</f>
        <v>C</v>
      </c>
      <c r="Q27">
        <v>140</v>
      </c>
      <c r="R27">
        <v>0.32100000000000001</v>
      </c>
      <c r="S27">
        <f t="shared" si="2"/>
        <v>440.41200000000003</v>
      </c>
      <c r="T27">
        <f t="shared" si="14"/>
        <v>65</v>
      </c>
      <c r="U27">
        <f t="shared" si="22"/>
        <v>203125</v>
      </c>
      <c r="V27">
        <f t="shared" si="16"/>
        <v>48</v>
      </c>
      <c r="W27">
        <f t="shared" si="17"/>
        <v>11700</v>
      </c>
      <c r="X27">
        <f t="shared" si="23"/>
        <v>0</v>
      </c>
      <c r="AF27" s="2" t="s">
        <v>254</v>
      </c>
      <c r="AG27" t="s">
        <v>322</v>
      </c>
    </row>
    <row r="28" spans="1:33" x14ac:dyDescent="0.3">
      <c r="A28" t="s">
        <v>327</v>
      </c>
      <c r="B28" t="s">
        <v>328</v>
      </c>
      <c r="D28" t="s">
        <v>327</v>
      </c>
      <c r="E28" t="s">
        <v>314</v>
      </c>
      <c r="F28">
        <v>1988</v>
      </c>
      <c r="G28">
        <v>30</v>
      </c>
      <c r="H28">
        <v>60</v>
      </c>
      <c r="I28">
        <v>30</v>
      </c>
      <c r="J28">
        <v>24</v>
      </c>
      <c r="K28">
        <v>80</v>
      </c>
      <c r="N28">
        <v>1080</v>
      </c>
      <c r="O28">
        <v>23</v>
      </c>
      <c r="P28" t="str">
        <f t="shared" si="24"/>
        <v>C</v>
      </c>
      <c r="Q28">
        <v>92</v>
      </c>
      <c r="R28">
        <v>0.32900000000000001</v>
      </c>
      <c r="S28">
        <f t="shared" si="2"/>
        <v>296.62640000000005</v>
      </c>
      <c r="T28">
        <f t="shared" si="14"/>
        <v>39</v>
      </c>
      <c r="U28">
        <f t="shared" si="22"/>
        <v>121875</v>
      </c>
      <c r="V28">
        <f t="shared" si="16"/>
        <v>33</v>
      </c>
      <c r="W28">
        <f t="shared" si="17"/>
        <v>8043.75</v>
      </c>
      <c r="X28">
        <f t="shared" si="23"/>
        <v>0</v>
      </c>
      <c r="AF28" s="2" t="s">
        <v>254</v>
      </c>
      <c r="AG28" t="s">
        <v>329</v>
      </c>
    </row>
    <row r="29" spans="1:33" x14ac:dyDescent="0.3">
      <c r="A29" t="s">
        <v>330</v>
      </c>
      <c r="B29" t="s">
        <v>331</v>
      </c>
      <c r="D29" t="s">
        <v>330</v>
      </c>
      <c r="E29" t="s">
        <v>314</v>
      </c>
      <c r="F29">
        <v>1988</v>
      </c>
      <c r="G29">
        <v>30</v>
      </c>
      <c r="H29">
        <v>60</v>
      </c>
      <c r="I29">
        <v>30</v>
      </c>
      <c r="J29">
        <v>24</v>
      </c>
      <c r="K29">
        <v>80</v>
      </c>
      <c r="N29">
        <v>1080</v>
      </c>
      <c r="O29">
        <v>23</v>
      </c>
      <c r="P29" t="str">
        <f t="shared" si="24"/>
        <v>C</v>
      </c>
      <c r="Q29">
        <v>92</v>
      </c>
      <c r="R29">
        <v>0.32900000000000001</v>
      </c>
      <c r="S29">
        <f t="shared" si="2"/>
        <v>296.62640000000005</v>
      </c>
      <c r="T29">
        <f t="shared" si="14"/>
        <v>39</v>
      </c>
      <c r="U29">
        <f t="shared" si="22"/>
        <v>121875</v>
      </c>
      <c r="V29">
        <f t="shared" si="16"/>
        <v>33</v>
      </c>
      <c r="W29">
        <f t="shared" si="17"/>
        <v>8043.75</v>
      </c>
      <c r="X29">
        <f t="shared" si="23"/>
        <v>0</v>
      </c>
      <c r="AF29" s="2" t="s">
        <v>254</v>
      </c>
      <c r="AG29" t="s">
        <v>329</v>
      </c>
    </row>
    <row r="30" spans="1:33" x14ac:dyDescent="0.3">
      <c r="A30" t="s">
        <v>332</v>
      </c>
      <c r="B30" t="s">
        <v>333</v>
      </c>
      <c r="D30" t="s">
        <v>332</v>
      </c>
      <c r="E30" t="s">
        <v>314</v>
      </c>
      <c r="F30">
        <v>2012</v>
      </c>
      <c r="G30">
        <v>40</v>
      </c>
      <c r="H30" t="s">
        <v>334</v>
      </c>
      <c r="J30">
        <v>14</v>
      </c>
      <c r="K30">
        <v>100</v>
      </c>
      <c r="N30">
        <v>4800</v>
      </c>
      <c r="O30">
        <v>23</v>
      </c>
      <c r="P30" t="str">
        <f t="shared" si="24"/>
        <v>C</v>
      </c>
      <c r="Q30">
        <v>150</v>
      </c>
      <c r="R30">
        <v>0.38100000000000001</v>
      </c>
      <c r="S30">
        <f t="shared" si="2"/>
        <v>560.07000000000005</v>
      </c>
      <c r="T30">
        <f t="shared" si="14"/>
        <v>91</v>
      </c>
      <c r="U30">
        <f t="shared" si="22"/>
        <v>284375</v>
      </c>
      <c r="V30">
        <f t="shared" si="16"/>
        <v>71</v>
      </c>
      <c r="W30">
        <f t="shared" si="17"/>
        <v>17306.25</v>
      </c>
      <c r="X30">
        <f t="shared" ref="X30" si="25">Y30+Z30+AA30</f>
        <v>11</v>
      </c>
      <c r="Y30">
        <v>2</v>
      </c>
      <c r="Z30">
        <v>7</v>
      </c>
      <c r="AA30">
        <v>2</v>
      </c>
      <c r="AE30" s="2" t="e">
        <f t="shared" ref="AE30" si="26">AVERAGE(AB30:AD30)</f>
        <v>#DIV/0!</v>
      </c>
      <c r="AF30" s="2" t="s">
        <v>335</v>
      </c>
      <c r="AG30" t="s">
        <v>336</v>
      </c>
    </row>
    <row r="31" spans="1:33" x14ac:dyDescent="0.3">
      <c r="A31" t="s">
        <v>31</v>
      </c>
      <c r="B31" t="s">
        <v>68</v>
      </c>
      <c r="D31" t="s">
        <v>31</v>
      </c>
      <c r="E31" t="s">
        <v>50</v>
      </c>
      <c r="F31">
        <v>1958</v>
      </c>
      <c r="S31">
        <f t="shared" si="2"/>
        <v>0</v>
      </c>
      <c r="T31">
        <f t="shared" si="14"/>
        <v>20</v>
      </c>
      <c r="U31">
        <f t="shared" si="22"/>
        <v>62500</v>
      </c>
      <c r="V31" t="e">
        <f t="shared" si="16"/>
        <v>#DIV/0!</v>
      </c>
      <c r="W31" t="e">
        <f t="shared" si="17"/>
        <v>#DIV/0!</v>
      </c>
      <c r="X31">
        <f t="shared" si="8"/>
        <v>0</v>
      </c>
      <c r="AE31" s="2" t="e">
        <f t="shared" si="4"/>
        <v>#DIV/0!</v>
      </c>
    </row>
    <row r="32" spans="1:33" x14ac:dyDescent="0.3">
      <c r="A32" t="s">
        <v>32</v>
      </c>
      <c r="B32" t="s">
        <v>69</v>
      </c>
      <c r="D32" t="s">
        <v>32</v>
      </c>
      <c r="E32" t="s">
        <v>50</v>
      </c>
      <c r="F32">
        <v>1978</v>
      </c>
      <c r="G32">
        <v>30</v>
      </c>
      <c r="H32">
        <v>60</v>
      </c>
      <c r="I32">
        <v>30</v>
      </c>
      <c r="J32">
        <v>10</v>
      </c>
      <c r="K32">
        <v>100</v>
      </c>
      <c r="N32">
        <v>5914</v>
      </c>
      <c r="O32">
        <v>23</v>
      </c>
      <c r="P32" t="str">
        <f t="shared" si="24"/>
        <v>C</v>
      </c>
      <c r="Q32">
        <v>138</v>
      </c>
      <c r="R32">
        <v>0.34699999999999998</v>
      </c>
      <c r="S32">
        <f t="shared" si="2"/>
        <v>469.28280000000001</v>
      </c>
      <c r="T32">
        <f t="shared" si="14"/>
        <v>102</v>
      </c>
      <c r="U32">
        <f t="shared" si="22"/>
        <v>318750</v>
      </c>
      <c r="V32">
        <f t="shared" si="16"/>
        <v>79</v>
      </c>
      <c r="W32">
        <f t="shared" si="17"/>
        <v>17775</v>
      </c>
      <c r="X32">
        <f t="shared" si="8"/>
        <v>0</v>
      </c>
      <c r="AE32" s="2" t="e">
        <f t="shared" si="4"/>
        <v>#DIV/0!</v>
      </c>
    </row>
    <row r="33" spans="1:34" x14ac:dyDescent="0.3">
      <c r="A33" t="s">
        <v>33</v>
      </c>
      <c r="B33" t="s">
        <v>70</v>
      </c>
      <c r="D33" t="s">
        <v>33</v>
      </c>
      <c r="E33" t="s">
        <v>50</v>
      </c>
      <c r="F33">
        <v>1985</v>
      </c>
      <c r="G33">
        <v>30</v>
      </c>
      <c r="H33">
        <v>60</v>
      </c>
      <c r="I33">
        <v>35</v>
      </c>
      <c r="J33">
        <v>20</v>
      </c>
      <c r="K33">
        <v>100</v>
      </c>
      <c r="N33">
        <v>8702</v>
      </c>
      <c r="O33">
        <v>23</v>
      </c>
      <c r="P33" t="str">
        <f t="shared" si="24"/>
        <v>C</v>
      </c>
      <c r="Q33">
        <v>184</v>
      </c>
      <c r="R33">
        <v>0.34799999999999998</v>
      </c>
      <c r="S33">
        <f t="shared" si="2"/>
        <v>627.5136</v>
      </c>
      <c r="T33">
        <f t="shared" si="14"/>
        <v>113</v>
      </c>
      <c r="U33">
        <f t="shared" si="22"/>
        <v>353125</v>
      </c>
      <c r="V33">
        <f t="shared" si="16"/>
        <v>94</v>
      </c>
      <c r="W33">
        <f t="shared" si="17"/>
        <v>21150</v>
      </c>
      <c r="X33">
        <f t="shared" si="8"/>
        <v>0</v>
      </c>
      <c r="AE33" s="2" t="e">
        <f t="shared" si="4"/>
        <v>#DIV/0!</v>
      </c>
    </row>
    <row r="34" spans="1:34" x14ac:dyDescent="0.3">
      <c r="A34" t="s">
        <v>39</v>
      </c>
      <c r="B34" t="s">
        <v>71</v>
      </c>
      <c r="D34" t="s">
        <v>39</v>
      </c>
      <c r="E34" t="s">
        <v>50</v>
      </c>
      <c r="F34">
        <v>1994</v>
      </c>
      <c r="G34">
        <v>30</v>
      </c>
      <c r="H34">
        <v>50</v>
      </c>
      <c r="I34">
        <v>30</v>
      </c>
      <c r="J34">
        <v>10</v>
      </c>
      <c r="K34">
        <v>170</v>
      </c>
      <c r="N34">
        <v>4894</v>
      </c>
      <c r="O34">
        <v>22</v>
      </c>
      <c r="P34" t="str">
        <f t="shared" si="24"/>
        <v>C</v>
      </c>
      <c r="Q34">
        <v>88</v>
      </c>
      <c r="R34">
        <v>0.24299999999999999</v>
      </c>
      <c r="S34">
        <f t="shared" si="2"/>
        <v>209.56320000000002</v>
      </c>
      <c r="T34">
        <f t="shared" si="14"/>
        <v>90</v>
      </c>
      <c r="U34">
        <f t="shared" si="22"/>
        <v>281250</v>
      </c>
      <c r="V34">
        <f t="shared" si="16"/>
        <v>72</v>
      </c>
      <c r="W34">
        <f t="shared" si="17"/>
        <v>16200</v>
      </c>
      <c r="X34">
        <f t="shared" si="8"/>
        <v>0</v>
      </c>
      <c r="AE34" s="2" t="e">
        <f t="shared" si="4"/>
        <v>#DIV/0!</v>
      </c>
      <c r="AG34" t="s">
        <v>415</v>
      </c>
    </row>
    <row r="35" spans="1:34" x14ac:dyDescent="0.3">
      <c r="A35" t="s">
        <v>40</v>
      </c>
      <c r="B35" t="s">
        <v>72</v>
      </c>
      <c r="C35">
        <v>6144</v>
      </c>
      <c r="D35" t="s">
        <v>40</v>
      </c>
      <c r="E35" t="s">
        <v>50</v>
      </c>
      <c r="F35">
        <v>2010</v>
      </c>
      <c r="G35">
        <v>30</v>
      </c>
      <c r="H35" t="s">
        <v>87</v>
      </c>
      <c r="J35">
        <v>6</v>
      </c>
      <c r="K35">
        <v>120</v>
      </c>
      <c r="N35">
        <v>9655</v>
      </c>
      <c r="O35">
        <v>23</v>
      </c>
      <c r="P35" t="str">
        <f t="shared" si="24"/>
        <v>C</v>
      </c>
      <c r="Q35">
        <v>138</v>
      </c>
      <c r="R35">
        <v>0.38450000000000001</v>
      </c>
      <c r="S35">
        <f t="shared" si="2"/>
        <v>519.99779999999998</v>
      </c>
      <c r="T35">
        <f t="shared" si="14"/>
        <v>127</v>
      </c>
      <c r="U35">
        <f t="shared" si="22"/>
        <v>396875</v>
      </c>
      <c r="V35">
        <f t="shared" si="16"/>
        <v>103</v>
      </c>
      <c r="W35">
        <f t="shared" si="17"/>
        <v>23175</v>
      </c>
      <c r="X35">
        <f t="shared" si="8"/>
        <v>10</v>
      </c>
      <c r="Y35">
        <v>1</v>
      </c>
      <c r="Z35">
        <v>8</v>
      </c>
      <c r="AA35">
        <v>1</v>
      </c>
      <c r="AB35" s="1">
        <v>1</v>
      </c>
      <c r="AC35" s="1">
        <v>1</v>
      </c>
      <c r="AD35" s="1">
        <v>1</v>
      </c>
      <c r="AE35" s="2">
        <f t="shared" si="4"/>
        <v>1</v>
      </c>
      <c r="AF35" s="2" t="s">
        <v>88</v>
      </c>
      <c r="AG35" t="s">
        <v>89</v>
      </c>
    </row>
    <row r="36" spans="1:34" x14ac:dyDescent="0.3">
      <c r="A36" t="s">
        <v>41</v>
      </c>
      <c r="B36" t="s">
        <v>73</v>
      </c>
      <c r="D36" t="s">
        <v>41</v>
      </c>
      <c r="E36" t="s">
        <v>50</v>
      </c>
      <c r="F36">
        <v>2012</v>
      </c>
      <c r="G36">
        <v>30</v>
      </c>
      <c r="H36" t="s">
        <v>87</v>
      </c>
      <c r="J36">
        <v>6</v>
      </c>
      <c r="K36">
        <v>170</v>
      </c>
      <c r="N36">
        <v>9655</v>
      </c>
      <c r="O36">
        <v>21</v>
      </c>
      <c r="P36" t="str">
        <f t="shared" si="24"/>
        <v>C</v>
      </c>
      <c r="Q36">
        <v>126</v>
      </c>
      <c r="R36">
        <v>0.34</v>
      </c>
      <c r="S36">
        <f t="shared" si="2"/>
        <v>419.83200000000005</v>
      </c>
      <c r="T36">
        <f t="shared" si="14"/>
        <v>126</v>
      </c>
      <c r="U36">
        <f t="shared" si="22"/>
        <v>393750</v>
      </c>
      <c r="V36">
        <f t="shared" si="16"/>
        <v>103</v>
      </c>
      <c r="W36">
        <f t="shared" si="17"/>
        <v>23175</v>
      </c>
      <c r="X36">
        <f t="shared" si="8"/>
        <v>0</v>
      </c>
      <c r="AE36" s="2" t="e">
        <f t="shared" si="4"/>
        <v>#DIV/0!</v>
      </c>
      <c r="AF36" s="2" t="s">
        <v>415</v>
      </c>
      <c r="AG36" s="2" t="s">
        <v>415</v>
      </c>
    </row>
    <row r="37" spans="1:34" x14ac:dyDescent="0.3">
      <c r="A37" t="s">
        <v>135</v>
      </c>
      <c r="B37" t="s">
        <v>136</v>
      </c>
      <c r="C37">
        <v>6145</v>
      </c>
      <c r="D37" t="s">
        <v>135</v>
      </c>
      <c r="E37" t="s">
        <v>50</v>
      </c>
      <c r="F37">
        <v>2012</v>
      </c>
      <c r="G37">
        <v>30</v>
      </c>
      <c r="H37" t="s">
        <v>87</v>
      </c>
      <c r="J37">
        <v>6</v>
      </c>
      <c r="K37">
        <v>170</v>
      </c>
      <c r="N37">
        <v>9655</v>
      </c>
      <c r="O37">
        <v>21</v>
      </c>
      <c r="P37" t="str">
        <f t="shared" si="24"/>
        <v>C</v>
      </c>
      <c r="Q37">
        <v>126</v>
      </c>
      <c r="R37">
        <v>0.34</v>
      </c>
      <c r="S37">
        <f t="shared" si="2"/>
        <v>419.83200000000005</v>
      </c>
      <c r="T37">
        <f t="shared" si="14"/>
        <v>126</v>
      </c>
      <c r="U37">
        <f t="shared" si="22"/>
        <v>393750</v>
      </c>
      <c r="V37">
        <f t="shared" si="16"/>
        <v>103</v>
      </c>
      <c r="W37">
        <f t="shared" si="17"/>
        <v>23175</v>
      </c>
      <c r="X37">
        <f t="shared" si="8"/>
        <v>10</v>
      </c>
      <c r="Y37">
        <v>1</v>
      </c>
      <c r="Z37">
        <v>8</v>
      </c>
      <c r="AA37">
        <v>1</v>
      </c>
      <c r="AB37" s="1">
        <v>1</v>
      </c>
      <c r="AC37" s="1">
        <v>1</v>
      </c>
      <c r="AD37" s="1">
        <v>1</v>
      </c>
      <c r="AE37" s="2">
        <f t="shared" si="4"/>
        <v>1</v>
      </c>
      <c r="AF37" s="2" t="s">
        <v>88</v>
      </c>
      <c r="AG37" t="s">
        <v>89</v>
      </c>
    </row>
    <row r="38" spans="1:34" x14ac:dyDescent="0.3">
      <c r="A38" t="s">
        <v>189</v>
      </c>
      <c r="E38" t="s">
        <v>50</v>
      </c>
      <c r="F38">
        <v>2009</v>
      </c>
      <c r="G38">
        <v>30</v>
      </c>
      <c r="H38" t="s">
        <v>87</v>
      </c>
      <c r="J38">
        <v>6</v>
      </c>
      <c r="K38">
        <v>120</v>
      </c>
      <c r="N38">
        <v>13052</v>
      </c>
      <c r="O38">
        <v>25</v>
      </c>
      <c r="P38" t="str">
        <f t="shared" si="24"/>
        <v>D</v>
      </c>
      <c r="Q38">
        <v>150</v>
      </c>
      <c r="R38">
        <v>0.38750000000000001</v>
      </c>
      <c r="S38">
        <f t="shared" si="2"/>
        <v>569.625</v>
      </c>
      <c r="T38">
        <f t="shared" si="14"/>
        <v>144</v>
      </c>
      <c r="U38">
        <f t="shared" si="22"/>
        <v>450000</v>
      </c>
      <c r="V38">
        <f t="shared" si="16"/>
        <v>119</v>
      </c>
      <c r="W38">
        <f t="shared" si="17"/>
        <v>26775</v>
      </c>
      <c r="X38">
        <f t="shared" si="8"/>
        <v>0</v>
      </c>
      <c r="AE38" s="2" t="e">
        <f t="shared" si="4"/>
        <v>#DIV/0!</v>
      </c>
    </row>
    <row r="39" spans="1:34" x14ac:dyDescent="0.3">
      <c r="A39" t="s">
        <v>192</v>
      </c>
      <c r="B39" t="s">
        <v>193</v>
      </c>
      <c r="E39" t="s">
        <v>50</v>
      </c>
      <c r="F39">
        <v>2006</v>
      </c>
      <c r="G39">
        <v>30</v>
      </c>
      <c r="H39" t="s">
        <v>87</v>
      </c>
      <c r="J39">
        <v>8</v>
      </c>
      <c r="K39">
        <v>120</v>
      </c>
      <c r="N39">
        <v>13052</v>
      </c>
      <c r="O39">
        <v>23</v>
      </c>
      <c r="P39" t="str">
        <f t="shared" si="24"/>
        <v>C</v>
      </c>
      <c r="Q39">
        <v>184</v>
      </c>
      <c r="R39">
        <v>0.42099999999999999</v>
      </c>
      <c r="S39">
        <f t="shared" si="2"/>
        <v>759.1472</v>
      </c>
      <c r="T39">
        <f t="shared" si="14"/>
        <v>146</v>
      </c>
      <c r="U39">
        <f t="shared" si="22"/>
        <v>456250</v>
      </c>
      <c r="V39">
        <f t="shared" si="16"/>
        <v>118</v>
      </c>
      <c r="W39">
        <f t="shared" si="17"/>
        <v>26550</v>
      </c>
      <c r="X39">
        <f t="shared" si="8"/>
        <v>0</v>
      </c>
      <c r="AE39" s="2" t="e">
        <f t="shared" si="4"/>
        <v>#DIV/0!</v>
      </c>
    </row>
    <row r="40" spans="1:34" x14ac:dyDescent="0.3">
      <c r="A40" t="s">
        <v>250</v>
      </c>
      <c r="B40" t="s">
        <v>251</v>
      </c>
      <c r="D40" t="s">
        <v>250</v>
      </c>
      <c r="E40" t="s">
        <v>252</v>
      </c>
      <c r="F40">
        <v>1993</v>
      </c>
      <c r="G40">
        <v>30</v>
      </c>
      <c r="H40" t="s">
        <v>253</v>
      </c>
      <c r="J40">
        <v>8</v>
      </c>
      <c r="K40">
        <v>100</v>
      </c>
      <c r="N40">
        <v>8702</v>
      </c>
      <c r="O40">
        <v>23</v>
      </c>
      <c r="P40" t="str">
        <f t="shared" si="24"/>
        <v>C</v>
      </c>
      <c r="Q40">
        <v>184</v>
      </c>
      <c r="R40">
        <v>0.34799999999999998</v>
      </c>
      <c r="S40">
        <f t="shared" si="2"/>
        <v>627.5136</v>
      </c>
      <c r="T40">
        <f t="shared" si="14"/>
        <v>125</v>
      </c>
      <c r="U40">
        <f t="shared" si="22"/>
        <v>390625</v>
      </c>
      <c r="V40">
        <f t="shared" si="16"/>
        <v>97</v>
      </c>
      <c r="W40">
        <f t="shared" si="17"/>
        <v>21825</v>
      </c>
      <c r="X40">
        <v>8</v>
      </c>
      <c r="Y40">
        <v>2</v>
      </c>
      <c r="Z40">
        <v>4</v>
      </c>
      <c r="AA40">
        <v>2</v>
      </c>
      <c r="AB40"/>
      <c r="AC40"/>
      <c r="AD40"/>
      <c r="AE40" s="2" t="e">
        <v>#DIV/0!</v>
      </c>
      <c r="AF40" s="2" t="s">
        <v>254</v>
      </c>
      <c r="AG40" t="s">
        <v>254</v>
      </c>
    </row>
    <row r="41" spans="1:34" x14ac:dyDescent="0.3">
      <c r="A41" t="s">
        <v>255</v>
      </c>
      <c r="B41" t="s">
        <v>256</v>
      </c>
      <c r="D41" t="s">
        <v>255</v>
      </c>
      <c r="E41" t="s">
        <v>252</v>
      </c>
      <c r="F41">
        <v>1990</v>
      </c>
      <c r="G41">
        <v>30</v>
      </c>
      <c r="H41">
        <v>25</v>
      </c>
      <c r="I41">
        <v>15</v>
      </c>
      <c r="J41">
        <v>16</v>
      </c>
      <c r="K41">
        <v>140</v>
      </c>
      <c r="N41">
        <v>4351</v>
      </c>
      <c r="O41">
        <v>22</v>
      </c>
      <c r="P41" t="str">
        <f t="shared" si="24"/>
        <v>C</v>
      </c>
      <c r="Q41">
        <v>86</v>
      </c>
      <c r="R41">
        <v>0.27900000000000003</v>
      </c>
      <c r="S41">
        <f t="shared" si="2"/>
        <v>235.14120000000005</v>
      </c>
      <c r="T41">
        <f t="shared" si="14"/>
        <v>79</v>
      </c>
      <c r="U41">
        <f t="shared" si="22"/>
        <v>246875</v>
      </c>
      <c r="V41">
        <f t="shared" si="16"/>
        <v>67</v>
      </c>
      <c r="W41">
        <f t="shared" si="17"/>
        <v>15075</v>
      </c>
      <c r="X41">
        <v>10</v>
      </c>
      <c r="Y41">
        <v>2</v>
      </c>
      <c r="Z41">
        <v>6</v>
      </c>
      <c r="AA41">
        <v>2</v>
      </c>
      <c r="AB41"/>
      <c r="AC41"/>
      <c r="AD41"/>
      <c r="AE41" s="2" t="e">
        <v>#DIV/0!</v>
      </c>
      <c r="AF41" s="2" t="s">
        <v>254</v>
      </c>
      <c r="AG41" t="s">
        <v>254</v>
      </c>
    </row>
    <row r="42" spans="1:34" x14ac:dyDescent="0.3">
      <c r="A42" t="s">
        <v>257</v>
      </c>
      <c r="B42" t="s">
        <v>258</v>
      </c>
      <c r="D42" t="s">
        <v>257</v>
      </c>
      <c r="E42" t="s">
        <v>252</v>
      </c>
      <c r="F42">
        <v>1991</v>
      </c>
      <c r="G42">
        <v>30</v>
      </c>
      <c r="H42">
        <v>60</v>
      </c>
      <c r="I42">
        <v>30</v>
      </c>
      <c r="J42">
        <v>10</v>
      </c>
      <c r="K42">
        <v>100</v>
      </c>
      <c r="N42">
        <v>6526</v>
      </c>
      <c r="O42">
        <v>23</v>
      </c>
      <c r="P42" t="str">
        <f t="shared" si="24"/>
        <v>C</v>
      </c>
      <c r="Q42">
        <v>138</v>
      </c>
      <c r="R42">
        <v>0.35899999999999999</v>
      </c>
      <c r="S42">
        <f t="shared" si="2"/>
        <v>485.51160000000004</v>
      </c>
      <c r="T42">
        <f t="shared" si="14"/>
        <v>105</v>
      </c>
      <c r="U42">
        <f t="shared" si="22"/>
        <v>328125</v>
      </c>
      <c r="V42">
        <f t="shared" si="16"/>
        <v>83</v>
      </c>
      <c r="W42">
        <f t="shared" si="17"/>
        <v>18675</v>
      </c>
      <c r="X42">
        <v>10</v>
      </c>
      <c r="Y42">
        <v>2</v>
      </c>
      <c r="Z42">
        <v>6</v>
      </c>
      <c r="AA42">
        <v>2</v>
      </c>
      <c r="AB42"/>
      <c r="AC42"/>
      <c r="AD42"/>
      <c r="AE42" s="2" t="e">
        <v>#DIV/0!</v>
      </c>
      <c r="AF42" s="2" t="s">
        <v>254</v>
      </c>
      <c r="AG42" t="s">
        <v>254</v>
      </c>
    </row>
    <row r="43" spans="1:34" x14ac:dyDescent="0.3">
      <c r="A43" t="s">
        <v>259</v>
      </c>
      <c r="B43" t="s">
        <v>260</v>
      </c>
      <c r="D43" t="s">
        <v>259</v>
      </c>
      <c r="E43" t="s">
        <v>252</v>
      </c>
      <c r="F43">
        <v>1993</v>
      </c>
      <c r="G43">
        <v>30</v>
      </c>
      <c r="H43">
        <v>60</v>
      </c>
      <c r="I43">
        <v>30</v>
      </c>
      <c r="J43">
        <v>8</v>
      </c>
      <c r="K43">
        <v>100</v>
      </c>
      <c r="N43">
        <v>6526</v>
      </c>
      <c r="O43">
        <v>23</v>
      </c>
      <c r="P43" t="str">
        <f t="shared" si="24"/>
        <v>C</v>
      </c>
      <c r="Q43">
        <v>138</v>
      </c>
      <c r="R43">
        <v>0.35899999999999999</v>
      </c>
      <c r="S43">
        <f t="shared" si="2"/>
        <v>485.51160000000004</v>
      </c>
      <c r="T43">
        <f t="shared" si="14"/>
        <v>107</v>
      </c>
      <c r="U43">
        <f t="shared" si="22"/>
        <v>334375</v>
      </c>
      <c r="V43">
        <f t="shared" si="16"/>
        <v>84</v>
      </c>
      <c r="W43">
        <f t="shared" si="17"/>
        <v>18900</v>
      </c>
      <c r="X43">
        <v>10</v>
      </c>
      <c r="Y43">
        <v>2</v>
      </c>
      <c r="Z43">
        <v>6</v>
      </c>
      <c r="AA43">
        <v>2</v>
      </c>
      <c r="AB43"/>
      <c r="AC43"/>
      <c r="AD43"/>
      <c r="AE43" s="2" t="e">
        <v>#DIV/0!</v>
      </c>
      <c r="AF43" s="2" t="s">
        <v>254</v>
      </c>
      <c r="AG43" t="s">
        <v>254</v>
      </c>
    </row>
    <row r="44" spans="1:34" x14ac:dyDescent="0.3">
      <c r="A44" t="s">
        <v>261</v>
      </c>
      <c r="B44" t="s">
        <v>262</v>
      </c>
      <c r="D44" t="s">
        <v>261</v>
      </c>
      <c r="E44" t="s">
        <v>252</v>
      </c>
      <c r="F44">
        <v>1992</v>
      </c>
      <c r="G44">
        <v>30</v>
      </c>
      <c r="H44">
        <v>60</v>
      </c>
      <c r="I44">
        <v>30</v>
      </c>
      <c r="J44">
        <v>16</v>
      </c>
      <c r="K44">
        <v>100</v>
      </c>
      <c r="N44">
        <v>6526</v>
      </c>
      <c r="O44">
        <v>23</v>
      </c>
      <c r="P44" t="str">
        <f t="shared" si="24"/>
        <v>C</v>
      </c>
      <c r="Q44">
        <v>138</v>
      </c>
      <c r="R44">
        <v>0.35899999999999999</v>
      </c>
      <c r="S44">
        <f t="shared" si="2"/>
        <v>485.51160000000004</v>
      </c>
      <c r="T44">
        <f t="shared" si="14"/>
        <v>99</v>
      </c>
      <c r="U44">
        <f t="shared" si="22"/>
        <v>309375</v>
      </c>
      <c r="V44">
        <f t="shared" si="16"/>
        <v>82</v>
      </c>
      <c r="W44">
        <f t="shared" si="17"/>
        <v>18450</v>
      </c>
      <c r="X44">
        <v>10</v>
      </c>
      <c r="Y44">
        <v>2</v>
      </c>
      <c r="Z44">
        <v>6</v>
      </c>
      <c r="AA44">
        <v>2</v>
      </c>
      <c r="AB44"/>
      <c r="AC44"/>
      <c r="AD44"/>
      <c r="AE44" s="2" t="e">
        <v>#DIV/0!</v>
      </c>
      <c r="AF44" s="2" t="s">
        <v>254</v>
      </c>
      <c r="AG44" t="s">
        <v>263</v>
      </c>
    </row>
    <row r="45" spans="1:34" x14ac:dyDescent="0.3">
      <c r="A45" t="s">
        <v>264</v>
      </c>
      <c r="B45" t="s">
        <v>265</v>
      </c>
      <c r="D45" t="s">
        <v>264</v>
      </c>
      <c r="E45" t="s">
        <v>252</v>
      </c>
      <c r="F45">
        <v>1997</v>
      </c>
      <c r="G45">
        <v>30</v>
      </c>
      <c r="H45">
        <v>60</v>
      </c>
      <c r="I45">
        <v>50</v>
      </c>
      <c r="J45">
        <v>16</v>
      </c>
      <c r="K45">
        <v>100</v>
      </c>
      <c r="N45">
        <v>6526</v>
      </c>
      <c r="O45">
        <v>25</v>
      </c>
      <c r="P45" t="str">
        <f t="shared" si="24"/>
        <v>D</v>
      </c>
      <c r="Q45">
        <v>150</v>
      </c>
      <c r="R45">
        <v>0.33</v>
      </c>
      <c r="S45">
        <f t="shared" si="2"/>
        <v>485.1</v>
      </c>
      <c r="T45">
        <f t="shared" si="14"/>
        <v>101</v>
      </c>
      <c r="U45">
        <f t="shared" si="22"/>
        <v>315625</v>
      </c>
      <c r="V45">
        <f t="shared" si="16"/>
        <v>82</v>
      </c>
      <c r="W45">
        <f t="shared" si="17"/>
        <v>18450</v>
      </c>
      <c r="X45">
        <v>10</v>
      </c>
      <c r="Y45">
        <v>2</v>
      </c>
      <c r="Z45">
        <v>6</v>
      </c>
      <c r="AA45">
        <v>2</v>
      </c>
      <c r="AB45"/>
      <c r="AC45"/>
      <c r="AD45"/>
      <c r="AE45" s="2" t="e">
        <v>#DIV/0!</v>
      </c>
      <c r="AF45" s="2" t="s">
        <v>254</v>
      </c>
      <c r="AG45" t="s">
        <v>263</v>
      </c>
    </row>
    <row r="46" spans="1:34" x14ac:dyDescent="0.3">
      <c r="A46" t="s">
        <v>266</v>
      </c>
      <c r="B46" t="s">
        <v>267</v>
      </c>
      <c r="D46" t="s">
        <v>266</v>
      </c>
      <c r="E46" t="s">
        <v>252</v>
      </c>
      <c r="F46">
        <v>1998</v>
      </c>
      <c r="G46">
        <v>30</v>
      </c>
      <c r="H46">
        <v>60</v>
      </c>
      <c r="I46">
        <v>30</v>
      </c>
      <c r="J46">
        <v>10</v>
      </c>
      <c r="K46">
        <v>120</v>
      </c>
      <c r="N46">
        <v>6526</v>
      </c>
      <c r="O46">
        <v>22</v>
      </c>
      <c r="P46" t="str">
        <f t="shared" si="24"/>
        <v>C</v>
      </c>
      <c r="Q46">
        <v>132</v>
      </c>
      <c r="R46">
        <v>0.24099999999999999</v>
      </c>
      <c r="S46">
        <f t="shared" si="2"/>
        <v>311.75760000000002</v>
      </c>
      <c r="T46">
        <f t="shared" si="14"/>
        <v>105</v>
      </c>
      <c r="U46">
        <f t="shared" si="22"/>
        <v>328125</v>
      </c>
      <c r="V46">
        <f t="shared" si="16"/>
        <v>83</v>
      </c>
      <c r="W46">
        <f t="shared" si="17"/>
        <v>18675</v>
      </c>
      <c r="X46">
        <v>10</v>
      </c>
      <c r="Y46">
        <v>2</v>
      </c>
      <c r="Z46">
        <v>6</v>
      </c>
      <c r="AA46">
        <v>2</v>
      </c>
      <c r="AB46"/>
      <c r="AC46"/>
      <c r="AD46"/>
      <c r="AE46" s="2" t="e">
        <v>#DIV/0!</v>
      </c>
      <c r="AF46" s="2" t="s">
        <v>254</v>
      </c>
      <c r="AG46" t="s">
        <v>263</v>
      </c>
      <c r="AH46" t="s">
        <v>268</v>
      </c>
    </row>
    <row r="47" spans="1:34" x14ac:dyDescent="0.3">
      <c r="A47" t="s">
        <v>269</v>
      </c>
      <c r="B47" t="s">
        <v>270</v>
      </c>
      <c r="D47" t="s">
        <v>269</v>
      </c>
      <c r="E47" t="s">
        <v>252</v>
      </c>
      <c r="F47">
        <v>2001</v>
      </c>
      <c r="G47">
        <v>30</v>
      </c>
      <c r="H47" t="s">
        <v>253</v>
      </c>
      <c r="J47">
        <v>6</v>
      </c>
      <c r="K47">
        <v>170</v>
      </c>
      <c r="N47">
        <v>6526</v>
      </c>
      <c r="O47">
        <v>21</v>
      </c>
      <c r="P47" t="str">
        <f t="shared" si="24"/>
        <v>C</v>
      </c>
      <c r="Q47">
        <v>126</v>
      </c>
      <c r="R47">
        <v>0.19800000000000001</v>
      </c>
      <c r="S47">
        <f t="shared" si="2"/>
        <v>244.49040000000002</v>
      </c>
      <c r="T47">
        <f t="shared" si="14"/>
        <v>108</v>
      </c>
      <c r="U47">
        <f t="shared" si="22"/>
        <v>337500</v>
      </c>
      <c r="V47">
        <f t="shared" si="16"/>
        <v>86</v>
      </c>
      <c r="W47">
        <f t="shared" si="17"/>
        <v>19350</v>
      </c>
      <c r="X47">
        <v>10</v>
      </c>
      <c r="Y47">
        <v>2</v>
      </c>
      <c r="Z47">
        <v>6</v>
      </c>
      <c r="AA47">
        <v>2</v>
      </c>
      <c r="AB47"/>
      <c r="AC47"/>
      <c r="AD47"/>
      <c r="AE47" s="2" t="e">
        <v>#DIV/0!</v>
      </c>
      <c r="AF47" s="2" t="s">
        <v>254</v>
      </c>
      <c r="AG47" t="s">
        <v>263</v>
      </c>
      <c r="AH47" t="s">
        <v>268</v>
      </c>
    </row>
    <row r="48" spans="1:34" x14ac:dyDescent="0.3">
      <c r="A48" s="3" t="s">
        <v>343</v>
      </c>
      <c r="B48" s="3" t="s">
        <v>353</v>
      </c>
      <c r="C48" s="4"/>
      <c r="D48" s="3" t="s">
        <v>344</v>
      </c>
      <c r="E48" s="3" t="s">
        <v>314</v>
      </c>
      <c r="F48" s="5">
        <v>1999</v>
      </c>
      <c r="G48" s="5">
        <v>30</v>
      </c>
      <c r="H48" s="5">
        <v>60</v>
      </c>
      <c r="I48" s="5">
        <v>30</v>
      </c>
      <c r="J48" s="5">
        <v>16</v>
      </c>
      <c r="K48" s="5">
        <v>120</v>
      </c>
      <c r="L48" s="5"/>
      <c r="M48" s="5"/>
      <c r="N48" s="5">
        <v>3300</v>
      </c>
      <c r="O48" s="5">
        <v>23</v>
      </c>
      <c r="P48" t="str">
        <f t="shared" si="24"/>
        <v>C</v>
      </c>
      <c r="Q48" s="5">
        <v>138</v>
      </c>
      <c r="R48" s="5">
        <v>0.27876367899999999</v>
      </c>
      <c r="S48">
        <f t="shared" si="2"/>
        <v>376.99999947960004</v>
      </c>
      <c r="T48" s="5">
        <v>76</v>
      </c>
      <c r="U48" s="5">
        <v>237500</v>
      </c>
      <c r="V48" s="5">
        <v>58</v>
      </c>
      <c r="W48" s="5">
        <v>14137.5</v>
      </c>
      <c r="X48" s="5">
        <v>10</v>
      </c>
      <c r="Y48">
        <v>2</v>
      </c>
      <c r="Z48">
        <v>6</v>
      </c>
      <c r="AA48">
        <v>2</v>
      </c>
      <c r="AF48" s="2" t="s">
        <v>254</v>
      </c>
      <c r="AG48" t="s">
        <v>350</v>
      </c>
    </row>
    <row r="49" spans="1:33" x14ac:dyDescent="0.3">
      <c r="A49" s="3" t="s">
        <v>345</v>
      </c>
      <c r="B49" s="3" t="s">
        <v>354</v>
      </c>
      <c r="C49" s="4"/>
      <c r="D49" s="3" t="s">
        <v>346</v>
      </c>
      <c r="E49" s="3" t="s">
        <v>314</v>
      </c>
      <c r="F49" s="5">
        <v>1985</v>
      </c>
      <c r="G49" s="5">
        <v>30</v>
      </c>
      <c r="H49" s="5">
        <v>60</v>
      </c>
      <c r="I49" s="5">
        <v>30</v>
      </c>
      <c r="J49" s="5">
        <v>16</v>
      </c>
      <c r="K49" s="5">
        <v>100</v>
      </c>
      <c r="L49" s="5"/>
      <c r="M49" s="5"/>
      <c r="N49" s="5">
        <v>3600</v>
      </c>
      <c r="O49" s="5">
        <v>23</v>
      </c>
      <c r="P49" t="str">
        <f t="shared" si="24"/>
        <v>C</v>
      </c>
      <c r="Q49" s="5">
        <v>138</v>
      </c>
      <c r="R49" s="5">
        <v>0.32534753</v>
      </c>
      <c r="S49">
        <f t="shared" si="2"/>
        <v>439.99999957200004</v>
      </c>
      <c r="T49" s="5">
        <v>81</v>
      </c>
      <c r="U49" s="5">
        <v>253125</v>
      </c>
      <c r="V49" s="5">
        <v>61</v>
      </c>
      <c r="W49" s="5">
        <v>14868.75</v>
      </c>
      <c r="X49" s="5">
        <v>10</v>
      </c>
      <c r="Y49">
        <v>2</v>
      </c>
      <c r="Z49">
        <v>6</v>
      </c>
      <c r="AA49">
        <v>2</v>
      </c>
      <c r="AF49" s="2" t="s">
        <v>254</v>
      </c>
      <c r="AG49" t="s">
        <v>350</v>
      </c>
    </row>
    <row r="50" spans="1:33" x14ac:dyDescent="0.3">
      <c r="A50" s="3" t="s">
        <v>347</v>
      </c>
      <c r="B50" s="3" t="s">
        <v>355</v>
      </c>
      <c r="C50" s="4"/>
      <c r="D50" s="3" t="s">
        <v>348</v>
      </c>
      <c r="E50" s="3" t="s">
        <v>314</v>
      </c>
      <c r="F50" s="5">
        <v>1997.6</v>
      </c>
      <c r="G50" s="5">
        <v>30</v>
      </c>
      <c r="H50" s="6" t="s">
        <v>253</v>
      </c>
      <c r="I50" s="6"/>
      <c r="J50" s="5">
        <v>14</v>
      </c>
      <c r="K50" s="5">
        <v>100</v>
      </c>
      <c r="L50" s="5"/>
      <c r="M50" s="5"/>
      <c r="N50" s="5">
        <v>4214</v>
      </c>
      <c r="O50" s="5">
        <v>24</v>
      </c>
      <c r="P50" t="str">
        <f t="shared" si="24"/>
        <v>D</v>
      </c>
      <c r="Q50" s="5">
        <v>143.5</v>
      </c>
      <c r="R50" s="5">
        <v>0.34132119700000002</v>
      </c>
      <c r="S50">
        <f t="shared" si="2"/>
        <v>479.99999934110008</v>
      </c>
      <c r="T50" s="5">
        <v>86</v>
      </c>
      <c r="U50" s="5">
        <v>268750</v>
      </c>
      <c r="V50" s="5">
        <v>66</v>
      </c>
      <c r="W50" s="5">
        <v>16087.5</v>
      </c>
      <c r="X50" s="5">
        <v>10</v>
      </c>
      <c r="Y50">
        <v>2</v>
      </c>
      <c r="Z50">
        <v>6</v>
      </c>
      <c r="AA50">
        <v>2</v>
      </c>
      <c r="AF50" s="2" t="s">
        <v>254</v>
      </c>
      <c r="AG50" t="s">
        <v>349</v>
      </c>
    </row>
    <row r="51" spans="1:33" x14ac:dyDescent="0.3">
      <c r="A51" t="s">
        <v>351</v>
      </c>
      <c r="B51" t="s">
        <v>352</v>
      </c>
      <c r="E51" t="s">
        <v>49</v>
      </c>
      <c r="F51">
        <v>1998</v>
      </c>
      <c r="G51">
        <v>30</v>
      </c>
      <c r="H51">
        <v>50</v>
      </c>
      <c r="I51">
        <v>35</v>
      </c>
      <c r="J51">
        <v>14</v>
      </c>
      <c r="K51">
        <v>100</v>
      </c>
      <c r="N51">
        <v>4000</v>
      </c>
      <c r="O51" s="5">
        <v>23</v>
      </c>
      <c r="P51" t="str">
        <f t="shared" si="24"/>
        <v>C</v>
      </c>
      <c r="Q51">
        <v>138</v>
      </c>
      <c r="R51">
        <v>0.35499999999999998</v>
      </c>
      <c r="S51">
        <f t="shared" si="2"/>
        <v>480.10199999999998</v>
      </c>
      <c r="T51">
        <f>MEDIAN(255, ROUND((Q51/10+SQRT(K51)/20+SQRT(N51)+R51+20-J51), 0), 0)</f>
        <v>84</v>
      </c>
      <c r="U51">
        <f t="shared" ref="U51:U54" si="27">T51*50000/16</f>
        <v>262500</v>
      </c>
      <c r="V51">
        <f>MEDIAN(0, 255, ROUND(SQRT(K51)/100+SQRT(N51)+R51+40/J51-2,0))</f>
        <v>65</v>
      </c>
      <c r="W51">
        <f>IF(E51="Steam", V51*350/16*12, IF(E51="Diesel", V51*325/16*12,  V51*300/16*12))</f>
        <v>15843.75</v>
      </c>
      <c r="X51">
        <f t="shared" ref="X51" si="28">Y51+Z51+AA51</f>
        <v>10</v>
      </c>
      <c r="Y51">
        <v>2</v>
      </c>
      <c r="Z51">
        <v>6</v>
      </c>
      <c r="AA51">
        <v>2</v>
      </c>
      <c r="AF51" s="2" t="s">
        <v>254</v>
      </c>
      <c r="AG51" s="2" t="s">
        <v>254</v>
      </c>
    </row>
    <row r="52" spans="1:33" x14ac:dyDescent="0.3">
      <c r="A52" s="3" t="s">
        <v>384</v>
      </c>
      <c r="B52" s="3" t="s">
        <v>385</v>
      </c>
      <c r="E52" t="s">
        <v>252</v>
      </c>
      <c r="F52" s="5">
        <v>2002</v>
      </c>
      <c r="G52" s="5">
        <v>30</v>
      </c>
      <c r="H52">
        <v>60</v>
      </c>
      <c r="I52">
        <v>30</v>
      </c>
      <c r="J52" s="5">
        <v>10</v>
      </c>
      <c r="K52" s="5">
        <v>100</v>
      </c>
      <c r="L52" s="5"/>
      <c r="M52" s="5"/>
      <c r="N52" s="5">
        <v>11828</v>
      </c>
      <c r="O52" s="5">
        <v>23</v>
      </c>
      <c r="P52" t="str">
        <f t="shared" ref="P52:P61" si="29">IF(O52&gt;=26.5,"E",IF(O52&gt;23.5,"D",IF(O52&gt;19.5,"C",IF(O52&gt;14.5,"B","A"))))</f>
        <v>C</v>
      </c>
      <c r="Q52" s="5">
        <v>276</v>
      </c>
      <c r="R52">
        <v>0.34699999999999998</v>
      </c>
      <c r="S52">
        <f t="shared" si="2"/>
        <v>938.56560000000002</v>
      </c>
      <c r="T52">
        <f>MEDIAN(255, ROUND((Q52/10+SQRT(K52)/20+SQRT(N52)+R52+20-J52), 0), 0)</f>
        <v>147</v>
      </c>
      <c r="U52">
        <f t="shared" si="27"/>
        <v>459375</v>
      </c>
      <c r="V52">
        <f>MEDIAN(0, 255, ROUND(SQRT(K52)/100+SQRT(N52)+R52+40/J52-2,0))</f>
        <v>111</v>
      </c>
      <c r="W52">
        <f>IF(E52="Steam", V52*350/16*12, IF(E52="Diesel", V52*325/16*12,  V52*300/16*12))</f>
        <v>24975</v>
      </c>
      <c r="X52" s="5">
        <v>10</v>
      </c>
      <c r="Y52">
        <v>2</v>
      </c>
      <c r="Z52">
        <v>6</v>
      </c>
      <c r="AA52">
        <v>2</v>
      </c>
      <c r="AF52" s="2" t="s">
        <v>335</v>
      </c>
      <c r="AG52" t="s">
        <v>335</v>
      </c>
    </row>
    <row r="53" spans="1:33" x14ac:dyDescent="0.3">
      <c r="A53" s="3" t="s">
        <v>413</v>
      </c>
      <c r="E53" t="s">
        <v>49</v>
      </c>
      <c r="F53" s="5">
        <v>1958</v>
      </c>
      <c r="G53" s="5">
        <v>30</v>
      </c>
      <c r="H53">
        <v>40</v>
      </c>
      <c r="I53">
        <v>30</v>
      </c>
      <c r="J53" s="5">
        <v>16</v>
      </c>
      <c r="K53" s="5">
        <v>100</v>
      </c>
      <c r="L53" s="5"/>
      <c r="M53" s="5"/>
      <c r="N53" s="5">
        <v>1800</v>
      </c>
      <c r="O53" s="5">
        <v>21</v>
      </c>
      <c r="P53" t="str">
        <f t="shared" si="29"/>
        <v>C</v>
      </c>
      <c r="Q53" s="5">
        <v>126</v>
      </c>
      <c r="R53" s="5">
        <v>0.245</v>
      </c>
      <c r="S53">
        <f t="shared" si="2"/>
        <v>302.52600000000001</v>
      </c>
      <c r="T53">
        <f>MEDIAN(255, ROUND((Q53/10+SQRT(K53)/20+SQRT(N53)+R53+20-J53), 0), 0)</f>
        <v>60</v>
      </c>
      <c r="U53">
        <f t="shared" si="27"/>
        <v>187500</v>
      </c>
      <c r="V53">
        <f>MEDIAN(0, 255, ROUND(SQRT(K53)/100+SQRT(N53)+R53+40/J53-2,0))</f>
        <v>43</v>
      </c>
      <c r="W53">
        <f>IF(E53="Steam", V53*350/16*12, IF(E53="Diesel", V53*325/16*12,  V53*300/16*12))</f>
        <v>10481.25</v>
      </c>
      <c r="X53" s="5">
        <v>10</v>
      </c>
      <c r="Y53">
        <v>2</v>
      </c>
      <c r="Z53">
        <v>4</v>
      </c>
      <c r="AA53">
        <v>2</v>
      </c>
      <c r="AF53" s="2" t="s">
        <v>415</v>
      </c>
      <c r="AG53" t="s">
        <v>336</v>
      </c>
    </row>
    <row r="54" spans="1:33" x14ac:dyDescent="0.3">
      <c r="A54" s="3" t="s">
        <v>414</v>
      </c>
      <c r="E54" t="s">
        <v>252</v>
      </c>
      <c r="F54" s="5">
        <v>1960</v>
      </c>
      <c r="G54" s="5">
        <v>40</v>
      </c>
      <c r="H54">
        <v>60</v>
      </c>
      <c r="I54">
        <v>20</v>
      </c>
      <c r="J54" s="5">
        <v>12</v>
      </c>
      <c r="K54" s="5">
        <v>100</v>
      </c>
      <c r="L54" s="5"/>
      <c r="M54">
        <f t="shared" ref="M54:M67" si="30">ROUND(L54*0.745699872,0)</f>
        <v>0</v>
      </c>
      <c r="N54" s="5">
        <v>6282</v>
      </c>
      <c r="O54" s="5">
        <v>23</v>
      </c>
      <c r="P54" t="str">
        <f t="shared" si="29"/>
        <v>C</v>
      </c>
      <c r="Q54" s="5">
        <v>138</v>
      </c>
      <c r="R54" s="5">
        <v>0.377</v>
      </c>
      <c r="S54">
        <f t="shared" si="2"/>
        <v>509.85480000000007</v>
      </c>
      <c r="T54">
        <f>MEDIAN(255, ROUND((Q54/10+SQRT(K54)/20+SQRT(N54)+R54+20-J54), 0), 0)</f>
        <v>102</v>
      </c>
      <c r="U54">
        <f t="shared" si="27"/>
        <v>318750</v>
      </c>
      <c r="V54">
        <f>MEDIAN(0, 255, ROUND(SQRT(K54)/100+SQRT(N54)+R54+40/J54-2,0))</f>
        <v>81</v>
      </c>
      <c r="W54">
        <f>IF(E54="Steam", V54*350/16*12, IF(E54="Diesel", V54*325/16*12,  V54*300/16*12))</f>
        <v>18225</v>
      </c>
      <c r="X54" s="5">
        <v>10</v>
      </c>
      <c r="Y54">
        <v>2</v>
      </c>
      <c r="Z54">
        <v>6</v>
      </c>
      <c r="AA54">
        <v>2</v>
      </c>
      <c r="AF54" s="2" t="s">
        <v>415</v>
      </c>
      <c r="AG54" t="s">
        <v>335</v>
      </c>
    </row>
    <row r="55" spans="1:33" x14ac:dyDescent="0.3">
      <c r="A55" t="s">
        <v>427</v>
      </c>
      <c r="B55" t="s">
        <v>428</v>
      </c>
      <c r="D55" t="s">
        <v>427</v>
      </c>
      <c r="E55" t="s">
        <v>314</v>
      </c>
      <c r="F55">
        <v>2002</v>
      </c>
      <c r="G55">
        <v>30</v>
      </c>
      <c r="H55" t="s">
        <v>253</v>
      </c>
      <c r="J55">
        <v>14</v>
      </c>
      <c r="K55">
        <v>160</v>
      </c>
      <c r="M55">
        <f t="shared" si="30"/>
        <v>0</v>
      </c>
      <c r="N55">
        <v>9816</v>
      </c>
      <c r="O55">
        <v>24</v>
      </c>
      <c r="P55" t="str">
        <f t="shared" si="29"/>
        <v>D</v>
      </c>
      <c r="Q55">
        <v>291</v>
      </c>
      <c r="R55">
        <v>0.17199999999999999</v>
      </c>
      <c r="S55">
        <f t="shared" si="2"/>
        <v>490.50959999999998</v>
      </c>
      <c r="T55" s="5">
        <v>135</v>
      </c>
      <c r="U55">
        <v>421875</v>
      </c>
      <c r="V55">
        <v>100</v>
      </c>
      <c r="W55">
        <v>24375</v>
      </c>
      <c r="X55" t="s">
        <v>429</v>
      </c>
      <c r="Y55">
        <v>2</v>
      </c>
      <c r="Z55">
        <v>6</v>
      </c>
      <c r="AA55">
        <v>2</v>
      </c>
      <c r="AF55" s="2" t="s">
        <v>254</v>
      </c>
      <c r="AG55" t="s">
        <v>430</v>
      </c>
    </row>
    <row r="56" spans="1:33" x14ac:dyDescent="0.3">
      <c r="A56" t="s">
        <v>433</v>
      </c>
      <c r="B56" t="s">
        <v>434</v>
      </c>
      <c r="F56">
        <v>2012</v>
      </c>
      <c r="G56">
        <v>30</v>
      </c>
      <c r="H56" t="s">
        <v>253</v>
      </c>
      <c r="J56">
        <v>8</v>
      </c>
      <c r="K56">
        <v>120</v>
      </c>
      <c r="M56">
        <f t="shared" si="30"/>
        <v>0</v>
      </c>
      <c r="N56">
        <v>13052</v>
      </c>
      <c r="O56">
        <v>23</v>
      </c>
      <c r="P56" t="str">
        <f t="shared" si="29"/>
        <v>C</v>
      </c>
      <c r="Q56">
        <v>184</v>
      </c>
      <c r="R56">
        <v>0.42099999999999999</v>
      </c>
      <c r="S56">
        <f t="shared" si="2"/>
        <v>759.1472</v>
      </c>
      <c r="T56">
        <v>146</v>
      </c>
      <c r="U56">
        <v>456250</v>
      </c>
      <c r="V56">
        <v>118</v>
      </c>
      <c r="W56">
        <v>26550</v>
      </c>
      <c r="X56">
        <v>0</v>
      </c>
      <c r="AE56" s="2" t="e">
        <v>#DIV/0!</v>
      </c>
      <c r="AF56" s="2" t="s">
        <v>254</v>
      </c>
    </row>
    <row r="57" spans="1:33" x14ac:dyDescent="0.3">
      <c r="A57" t="s">
        <v>435</v>
      </c>
      <c r="B57" t="s">
        <v>436</v>
      </c>
      <c r="C57" t="s">
        <v>437</v>
      </c>
      <c r="E57" t="s">
        <v>252</v>
      </c>
      <c r="F57">
        <v>2013</v>
      </c>
      <c r="G57">
        <v>30</v>
      </c>
      <c r="H57" t="s">
        <v>253</v>
      </c>
      <c r="J57">
        <v>8</v>
      </c>
      <c r="K57">
        <v>100</v>
      </c>
      <c r="M57">
        <f t="shared" si="30"/>
        <v>0</v>
      </c>
      <c r="N57">
        <v>13052</v>
      </c>
      <c r="O57">
        <v>30</v>
      </c>
      <c r="P57" t="str">
        <f t="shared" si="29"/>
        <v>E</v>
      </c>
      <c r="Q57">
        <v>240</v>
      </c>
      <c r="R57">
        <v>0.38690476200000001</v>
      </c>
      <c r="S57">
        <f t="shared" si="2"/>
        <v>910.00000022400002</v>
      </c>
      <c r="T57">
        <v>151</v>
      </c>
      <c r="U57">
        <v>471875</v>
      </c>
      <c r="V57">
        <v>118</v>
      </c>
      <c r="W57">
        <v>26550</v>
      </c>
      <c r="X57" t="s">
        <v>438</v>
      </c>
      <c r="AF57" s="2" t="s">
        <v>254</v>
      </c>
    </row>
    <row r="58" spans="1:33" x14ac:dyDescent="0.3">
      <c r="A58" t="s">
        <v>439</v>
      </c>
      <c r="B58" t="s">
        <v>440</v>
      </c>
      <c r="E58" t="s">
        <v>314</v>
      </c>
      <c r="F58">
        <v>1994</v>
      </c>
      <c r="G58">
        <v>30</v>
      </c>
      <c r="H58">
        <v>60</v>
      </c>
      <c r="I58">
        <v>10</v>
      </c>
      <c r="J58">
        <v>14</v>
      </c>
      <c r="K58">
        <v>100</v>
      </c>
      <c r="M58">
        <f t="shared" si="30"/>
        <v>0</v>
      </c>
      <c r="N58">
        <v>5438</v>
      </c>
      <c r="O58">
        <v>23</v>
      </c>
      <c r="P58" t="str">
        <f t="shared" si="29"/>
        <v>C</v>
      </c>
      <c r="Q58">
        <v>276</v>
      </c>
      <c r="R58">
        <v>0.31425613699999999</v>
      </c>
      <c r="S58">
        <f t="shared" si="2"/>
        <v>849.99999935760013</v>
      </c>
      <c r="T58">
        <v>108</v>
      </c>
      <c r="U58">
        <v>337500</v>
      </c>
      <c r="V58">
        <v>75</v>
      </c>
      <c r="W58">
        <v>18281.25</v>
      </c>
      <c r="X58" t="s">
        <v>429</v>
      </c>
      <c r="AF58" s="2" t="s">
        <v>254</v>
      </c>
      <c r="AG58" t="s">
        <v>254</v>
      </c>
    </row>
    <row r="59" spans="1:33" x14ac:dyDescent="0.3">
      <c r="A59" t="s">
        <v>441</v>
      </c>
      <c r="B59" t="s">
        <v>442</v>
      </c>
      <c r="E59" t="s">
        <v>252</v>
      </c>
      <c r="F59">
        <v>1958</v>
      </c>
      <c r="G59">
        <v>30</v>
      </c>
      <c r="H59">
        <v>60</v>
      </c>
      <c r="I59">
        <v>30</v>
      </c>
      <c r="J59">
        <v>20</v>
      </c>
      <c r="K59">
        <v>90</v>
      </c>
      <c r="M59">
        <f t="shared" si="30"/>
        <v>0</v>
      </c>
      <c r="N59">
        <v>5302</v>
      </c>
      <c r="O59">
        <v>23</v>
      </c>
      <c r="P59" t="str">
        <f t="shared" si="29"/>
        <v>C</v>
      </c>
      <c r="Q59">
        <v>138</v>
      </c>
      <c r="R59">
        <v>0.36010056200000001</v>
      </c>
      <c r="S59">
        <f t="shared" si="2"/>
        <v>487.00000004880008</v>
      </c>
      <c r="T59">
        <v>87</v>
      </c>
      <c r="U59">
        <v>271875</v>
      </c>
      <c r="V59">
        <v>73</v>
      </c>
      <c r="W59">
        <v>16425</v>
      </c>
      <c r="X59">
        <v>10</v>
      </c>
      <c r="AF59" s="2" t="s">
        <v>254</v>
      </c>
      <c r="AG59" t="s">
        <v>329</v>
      </c>
    </row>
    <row r="60" spans="1:33" x14ac:dyDescent="0.3">
      <c r="A60" t="s">
        <v>443</v>
      </c>
      <c r="B60" t="s">
        <v>444</v>
      </c>
      <c r="D60" t="s">
        <v>445</v>
      </c>
      <c r="E60" t="s">
        <v>314</v>
      </c>
      <c r="F60">
        <v>1984</v>
      </c>
      <c r="G60">
        <v>30</v>
      </c>
      <c r="H60">
        <v>60</v>
      </c>
      <c r="I60">
        <v>40</v>
      </c>
      <c r="J60">
        <v>14</v>
      </c>
      <c r="K60">
        <v>100</v>
      </c>
      <c r="M60">
        <f t="shared" si="30"/>
        <v>0</v>
      </c>
      <c r="N60">
        <v>2610</v>
      </c>
      <c r="O60">
        <v>23</v>
      </c>
      <c r="P60" t="str">
        <f t="shared" si="29"/>
        <v>C</v>
      </c>
      <c r="Q60">
        <v>138</v>
      </c>
      <c r="R60">
        <v>0.30499999999999999</v>
      </c>
      <c r="S60">
        <f t="shared" si="2"/>
        <v>412.48199999999997</v>
      </c>
      <c r="T60">
        <v>72</v>
      </c>
      <c r="U60">
        <v>225000</v>
      </c>
      <c r="V60">
        <v>52</v>
      </c>
      <c r="W60">
        <v>12675</v>
      </c>
      <c r="X60">
        <v>10</v>
      </c>
      <c r="Y60">
        <v>1</v>
      </c>
      <c r="Z60">
        <v>8</v>
      </c>
      <c r="AA60">
        <v>1</v>
      </c>
      <c r="AB60" s="1">
        <v>1</v>
      </c>
      <c r="AC60" s="1">
        <v>1</v>
      </c>
      <c r="AD60" s="1">
        <v>1</v>
      </c>
      <c r="AE60" s="2">
        <v>1</v>
      </c>
      <c r="AF60" s="2" t="s">
        <v>254</v>
      </c>
      <c r="AG60" t="s">
        <v>446</v>
      </c>
    </row>
    <row r="61" spans="1:33" x14ac:dyDescent="0.3">
      <c r="A61" s="7" t="s">
        <v>448</v>
      </c>
      <c r="B61" s="7" t="s">
        <v>449</v>
      </c>
      <c r="D61" s="7" t="s">
        <v>458</v>
      </c>
      <c r="E61" s="7" t="s">
        <v>252</v>
      </c>
      <c r="F61" s="8">
        <v>1999</v>
      </c>
      <c r="G61" s="8">
        <v>30</v>
      </c>
      <c r="H61" s="7" t="s">
        <v>253</v>
      </c>
      <c r="I61" s="7" t="s">
        <v>253</v>
      </c>
      <c r="J61" s="8">
        <v>8</v>
      </c>
      <c r="K61" s="8">
        <v>170</v>
      </c>
      <c r="L61" s="8"/>
      <c r="M61">
        <f t="shared" si="30"/>
        <v>0</v>
      </c>
      <c r="N61" s="8">
        <v>6526</v>
      </c>
      <c r="O61" s="8">
        <v>21</v>
      </c>
      <c r="P61" t="str">
        <f t="shared" si="29"/>
        <v>C</v>
      </c>
      <c r="Q61" s="8">
        <v>126</v>
      </c>
      <c r="R61" s="8">
        <v>0.198412698</v>
      </c>
      <c r="S61" s="8">
        <v>245</v>
      </c>
      <c r="T61" s="8">
        <v>106</v>
      </c>
      <c r="U61" s="8">
        <v>331250</v>
      </c>
      <c r="V61" s="8">
        <v>84</v>
      </c>
      <c r="W61" s="8">
        <v>18900</v>
      </c>
      <c r="X61" s="8">
        <v>10</v>
      </c>
      <c r="Y61" s="8">
        <v>2</v>
      </c>
      <c r="Z61" s="8">
        <v>6</v>
      </c>
      <c r="AA61" s="8">
        <v>2</v>
      </c>
      <c r="AB61" s="7"/>
      <c r="AF61" s="2" t="s">
        <v>254</v>
      </c>
      <c r="AG61" s="2" t="s">
        <v>254</v>
      </c>
    </row>
    <row r="62" spans="1:33" x14ac:dyDescent="0.3">
      <c r="A62" s="7" t="s">
        <v>450</v>
      </c>
      <c r="B62" s="7" t="s">
        <v>451</v>
      </c>
      <c r="D62" s="7" t="s">
        <v>450</v>
      </c>
      <c r="E62" s="7" t="s">
        <v>252</v>
      </c>
      <c r="F62" s="8">
        <v>1998</v>
      </c>
      <c r="G62" s="8">
        <v>30</v>
      </c>
      <c r="H62" s="7" t="s">
        <v>253</v>
      </c>
      <c r="I62" s="7" t="s">
        <v>253</v>
      </c>
      <c r="J62" s="8">
        <v>6</v>
      </c>
      <c r="K62" s="8">
        <v>170</v>
      </c>
      <c r="L62" s="8"/>
      <c r="M62">
        <f t="shared" si="30"/>
        <v>0</v>
      </c>
      <c r="N62" s="8">
        <v>6526</v>
      </c>
      <c r="O62" s="8">
        <v>21</v>
      </c>
      <c r="P62" t="str">
        <f>IF(O62&gt;=26.5,"E",IF(O62&gt;23.5,"D",IF(O62&gt;19.5,"C",IF(O62&gt;14.5,"B","A"))))</f>
        <v>C</v>
      </c>
      <c r="Q62" s="8">
        <v>126</v>
      </c>
      <c r="R62" s="8">
        <v>0.231616456</v>
      </c>
      <c r="S62" s="8">
        <v>286</v>
      </c>
      <c r="T62" s="8">
        <v>106</v>
      </c>
      <c r="U62" s="8">
        <v>331250</v>
      </c>
      <c r="V62" s="8">
        <v>84</v>
      </c>
      <c r="W62" s="8">
        <v>18900</v>
      </c>
      <c r="X62" s="8">
        <v>10</v>
      </c>
      <c r="Y62" s="8">
        <v>2</v>
      </c>
      <c r="Z62" s="8">
        <v>6</v>
      </c>
      <c r="AA62" s="8">
        <v>2</v>
      </c>
      <c r="AB62" s="7"/>
      <c r="AF62" s="2" t="s">
        <v>254</v>
      </c>
      <c r="AG62" s="2" t="s">
        <v>254</v>
      </c>
    </row>
    <row r="63" spans="1:33" x14ac:dyDescent="0.3">
      <c r="A63" s="7" t="s">
        <v>452</v>
      </c>
      <c r="B63" s="7" t="s">
        <v>453</v>
      </c>
      <c r="D63" s="7" t="s">
        <v>452</v>
      </c>
      <c r="E63" s="7" t="s">
        <v>252</v>
      </c>
      <c r="F63" s="8">
        <v>2002</v>
      </c>
      <c r="G63" s="8">
        <v>30</v>
      </c>
      <c r="H63" s="7" t="s">
        <v>253</v>
      </c>
      <c r="I63" s="7" t="s">
        <v>253</v>
      </c>
      <c r="J63" s="8">
        <v>6</v>
      </c>
      <c r="K63" s="8">
        <v>170</v>
      </c>
      <c r="L63" s="8"/>
      <c r="M63">
        <f t="shared" si="30"/>
        <v>0</v>
      </c>
      <c r="N63" s="8">
        <v>6526</v>
      </c>
      <c r="O63" s="8">
        <v>21</v>
      </c>
      <c r="P63" t="str">
        <f t="shared" ref="P63:P76" si="31">IF(O63&gt;=26.5,"E",IF(O63&gt;23.5,"D",IF(O63&gt;19.5,"C",IF(O63&gt;14.5,"B","A"))))</f>
        <v>C</v>
      </c>
      <c r="Q63" s="8">
        <v>126</v>
      </c>
      <c r="R63" s="8">
        <v>0.231616456</v>
      </c>
      <c r="S63" s="8">
        <v>286</v>
      </c>
      <c r="T63" s="8">
        <v>106</v>
      </c>
      <c r="U63" s="8">
        <v>331250</v>
      </c>
      <c r="V63" s="8">
        <v>84</v>
      </c>
      <c r="W63" s="8">
        <v>18900</v>
      </c>
      <c r="X63" s="8">
        <v>10</v>
      </c>
      <c r="Y63" s="8">
        <v>2</v>
      </c>
      <c r="Z63" s="8">
        <v>6</v>
      </c>
      <c r="AA63" s="8">
        <v>2</v>
      </c>
      <c r="AB63" s="7"/>
      <c r="AF63" s="2" t="s">
        <v>254</v>
      </c>
      <c r="AG63" s="2" t="s">
        <v>254</v>
      </c>
    </row>
    <row r="64" spans="1:33" x14ac:dyDescent="0.3">
      <c r="A64" s="7" t="s">
        <v>454</v>
      </c>
      <c r="B64" s="7" t="s">
        <v>455</v>
      </c>
      <c r="D64" s="7" t="s">
        <v>454</v>
      </c>
      <c r="E64" s="7" t="s">
        <v>314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/>
      <c r="M64">
        <f t="shared" si="30"/>
        <v>0</v>
      </c>
      <c r="N64" s="8">
        <v>3467</v>
      </c>
      <c r="O64" s="8">
        <v>23</v>
      </c>
      <c r="P64" t="str">
        <f t="shared" si="31"/>
        <v>C</v>
      </c>
      <c r="Q64" s="8">
        <v>138</v>
      </c>
      <c r="R64" s="8">
        <v>0.39485359399999997</v>
      </c>
      <c r="S64" s="8">
        <v>534</v>
      </c>
      <c r="T64" s="8">
        <v>80</v>
      </c>
      <c r="U64" s="8">
        <v>250000</v>
      </c>
      <c r="V64" s="8">
        <v>60</v>
      </c>
      <c r="W64" s="8">
        <v>14625</v>
      </c>
      <c r="X64" s="8">
        <v>9</v>
      </c>
      <c r="Y64" s="8">
        <v>2</v>
      </c>
      <c r="Z64" s="8">
        <v>5</v>
      </c>
      <c r="AA64" s="8">
        <v>2</v>
      </c>
      <c r="AB64" s="7"/>
      <c r="AF64" s="2" t="s">
        <v>335</v>
      </c>
      <c r="AG64" s="2" t="s">
        <v>461</v>
      </c>
    </row>
    <row r="65" spans="1:33" x14ac:dyDescent="0.3">
      <c r="A65" s="7" t="s">
        <v>456</v>
      </c>
      <c r="B65" s="7" t="s">
        <v>457</v>
      </c>
      <c r="D65" s="7" t="s">
        <v>456</v>
      </c>
      <c r="E65" s="7" t="s">
        <v>314</v>
      </c>
      <c r="F65" s="8">
        <v>2008</v>
      </c>
      <c r="G65" s="8">
        <v>30</v>
      </c>
      <c r="H65" s="7" t="s">
        <v>253</v>
      </c>
      <c r="I65" s="7" t="s">
        <v>253</v>
      </c>
      <c r="J65" s="8">
        <v>8</v>
      </c>
      <c r="K65" s="8">
        <v>120</v>
      </c>
      <c r="L65" s="8"/>
      <c r="M65">
        <f t="shared" si="30"/>
        <v>0</v>
      </c>
      <c r="N65" s="8">
        <v>6336</v>
      </c>
      <c r="O65" s="8">
        <v>25</v>
      </c>
      <c r="P65" t="str">
        <f t="shared" si="31"/>
        <v>D</v>
      </c>
      <c r="Q65" s="8">
        <v>150</v>
      </c>
      <c r="R65" s="8">
        <v>0.42176870700000002</v>
      </c>
      <c r="S65" s="8">
        <v>620</v>
      </c>
      <c r="T65" s="8">
        <v>108</v>
      </c>
      <c r="U65" s="8">
        <v>337500</v>
      </c>
      <c r="V65" s="8">
        <v>83</v>
      </c>
      <c r="W65" s="8">
        <v>20231.25</v>
      </c>
      <c r="X65" s="8">
        <v>11</v>
      </c>
      <c r="Y65" s="8">
        <v>2</v>
      </c>
      <c r="Z65" s="8">
        <v>7</v>
      </c>
      <c r="AA65" s="8">
        <v>2</v>
      </c>
      <c r="AB65" s="7"/>
      <c r="AF65" s="2" t="s">
        <v>335</v>
      </c>
      <c r="AG65" s="2" t="s">
        <v>89</v>
      </c>
    </row>
    <row r="66" spans="1:33" x14ac:dyDescent="0.3">
      <c r="A66" s="3" t="s">
        <v>474</v>
      </c>
      <c r="B66" s="3" t="s">
        <v>475</v>
      </c>
      <c r="C66" s="4"/>
      <c r="D66" s="4"/>
      <c r="E66" s="3" t="s">
        <v>314</v>
      </c>
      <c r="F66" s="5">
        <v>2008</v>
      </c>
      <c r="G66" s="5">
        <v>30</v>
      </c>
      <c r="H66" s="3" t="s">
        <v>253</v>
      </c>
      <c r="I66" s="4"/>
      <c r="J66" s="5">
        <v>8</v>
      </c>
      <c r="K66" s="5">
        <v>120</v>
      </c>
      <c r="L66" s="5"/>
      <c r="M66">
        <f t="shared" si="30"/>
        <v>0</v>
      </c>
      <c r="N66" s="5">
        <v>6336</v>
      </c>
      <c r="O66" s="5">
        <v>25</v>
      </c>
      <c r="P66" t="str">
        <f t="shared" si="31"/>
        <v>D</v>
      </c>
      <c r="Q66" s="5">
        <v>150</v>
      </c>
      <c r="R66" s="5">
        <v>0.42176870700000002</v>
      </c>
      <c r="S66" s="5">
        <v>620</v>
      </c>
      <c r="T66" s="5">
        <v>108</v>
      </c>
      <c r="U66" s="5">
        <v>337500</v>
      </c>
      <c r="V66" s="5">
        <v>83</v>
      </c>
      <c r="W66" s="5">
        <v>20231.25</v>
      </c>
      <c r="X66" s="5">
        <v>11</v>
      </c>
      <c r="Y66" s="8">
        <v>2</v>
      </c>
      <c r="Z66" s="8">
        <v>7</v>
      </c>
      <c r="AA66" s="8">
        <v>2</v>
      </c>
      <c r="AF66" s="2" t="s">
        <v>335</v>
      </c>
      <c r="AG66" s="2" t="s">
        <v>461</v>
      </c>
    </row>
    <row r="67" spans="1:33" x14ac:dyDescent="0.3">
      <c r="A67" s="3" t="s">
        <v>476</v>
      </c>
      <c r="B67" s="4"/>
      <c r="C67" s="4"/>
      <c r="D67" s="4"/>
      <c r="E67" s="3" t="s">
        <v>314</v>
      </c>
      <c r="F67" s="5">
        <v>2014</v>
      </c>
      <c r="G67" s="5">
        <v>30</v>
      </c>
      <c r="H67" s="3" t="s">
        <v>253</v>
      </c>
      <c r="I67" s="4"/>
      <c r="J67" s="5">
        <v>8</v>
      </c>
      <c r="K67" s="5">
        <v>120</v>
      </c>
      <c r="L67" s="5"/>
      <c r="M67">
        <f t="shared" si="30"/>
        <v>0</v>
      </c>
      <c r="N67" s="5">
        <v>4487</v>
      </c>
      <c r="O67" s="5">
        <v>25</v>
      </c>
      <c r="P67" t="str">
        <f t="shared" si="31"/>
        <v>D</v>
      </c>
      <c r="Q67" s="5">
        <v>150</v>
      </c>
      <c r="R67" s="5">
        <v>0.42176870700000002</v>
      </c>
      <c r="S67" s="5">
        <v>620</v>
      </c>
      <c r="T67" s="5">
        <v>95</v>
      </c>
      <c r="U67" s="5">
        <v>296875</v>
      </c>
      <c r="V67" s="5">
        <v>71</v>
      </c>
      <c r="W67" s="5">
        <v>17306.25</v>
      </c>
      <c r="X67" s="5">
        <v>11</v>
      </c>
      <c r="Y67" s="8">
        <v>2</v>
      </c>
      <c r="Z67" s="8">
        <v>7</v>
      </c>
      <c r="AA67" s="8">
        <v>2</v>
      </c>
      <c r="AF67" s="2" t="s">
        <v>335</v>
      </c>
      <c r="AG67" s="2" t="s">
        <v>461</v>
      </c>
    </row>
    <row r="68" spans="1:33" x14ac:dyDescent="0.3">
      <c r="A68" t="s">
        <v>512</v>
      </c>
      <c r="B68" t="s">
        <v>513</v>
      </c>
      <c r="E68" t="s">
        <v>50</v>
      </c>
      <c r="F68">
        <v>2006</v>
      </c>
      <c r="G68">
        <v>30</v>
      </c>
      <c r="H68" t="s">
        <v>87</v>
      </c>
      <c r="J68">
        <v>8</v>
      </c>
      <c r="K68">
        <v>120</v>
      </c>
      <c r="L68">
        <v>9600</v>
      </c>
      <c r="M68">
        <f>ROUND(L68/0.745699872,0)</f>
        <v>12874</v>
      </c>
      <c r="N68">
        <f>ROUND(L68*1.3596216173,0)</f>
        <v>13052</v>
      </c>
      <c r="O68" s="5">
        <v>23</v>
      </c>
      <c r="P68" t="str">
        <f t="shared" si="31"/>
        <v>C</v>
      </c>
      <c r="Q68">
        <v>184</v>
      </c>
      <c r="R68">
        <v>0.38800000000000001</v>
      </c>
      <c r="S68">
        <f t="shared" ref="S68" si="32">Q68*R68*9.8</f>
        <v>699.64160000000004</v>
      </c>
      <c r="T68">
        <f t="shared" ref="T68:T74" si="33">MEDIAN(255, ROUND((Q68/10+SQRT(K68)/20+SQRT(N68)+R68+20-J68), 0), 0)</f>
        <v>146</v>
      </c>
      <c r="U68">
        <f t="shared" ref="U68" si="34">T68*50000/16</f>
        <v>456250</v>
      </c>
      <c r="V68">
        <f>MEDIAN(0, 255, ROUND(SQRT(K68)/100+SQRT(N68)+R68+40/J68-2,0))</f>
        <v>118</v>
      </c>
      <c r="W68">
        <f>IF(E68="Steam", V68*350/16*12, IF(E68="Diesel", V68*325/16*12,  V68*300/16*12))</f>
        <v>26550</v>
      </c>
      <c r="X68">
        <f>Y68+Z68+AA68</f>
        <v>0</v>
      </c>
      <c r="AE68" s="2" t="e">
        <f t="shared" ref="AE68" si="35">AVERAGE(AB68:AD68)</f>
        <v>#DIV/0!</v>
      </c>
      <c r="AF68" s="2" t="s">
        <v>415</v>
      </c>
    </row>
    <row r="69" spans="1:33" x14ac:dyDescent="0.3">
      <c r="A69" t="s">
        <v>515</v>
      </c>
      <c r="B69" t="s">
        <v>516</v>
      </c>
      <c r="E69" t="s">
        <v>50</v>
      </c>
      <c r="F69">
        <v>2006</v>
      </c>
      <c r="G69">
        <v>30</v>
      </c>
      <c r="H69" t="s">
        <v>87</v>
      </c>
      <c r="J69">
        <v>8</v>
      </c>
      <c r="K69">
        <v>120</v>
      </c>
      <c r="L69">
        <v>9600</v>
      </c>
      <c r="M69">
        <f>ROUND(L69/0.745699872,0)</f>
        <v>12874</v>
      </c>
      <c r="N69">
        <f>ROUND(L69*1.3596216173,0)</f>
        <v>13052</v>
      </c>
      <c r="O69" s="5">
        <v>23</v>
      </c>
      <c r="P69" t="str">
        <f t="shared" si="31"/>
        <v>C</v>
      </c>
      <c r="Q69">
        <v>184</v>
      </c>
      <c r="R69">
        <v>0.38800000000000001</v>
      </c>
      <c r="S69">
        <f t="shared" ref="S69:S74" si="36">Q69*R69*9.8</f>
        <v>699.64160000000004</v>
      </c>
      <c r="T69">
        <f t="shared" si="33"/>
        <v>146</v>
      </c>
      <c r="U69">
        <f t="shared" ref="U69:U74" si="37">T69*50000/16</f>
        <v>456250</v>
      </c>
      <c r="V69">
        <f>MEDIAN(0, 255, ROUND(SQRT(K69)/100+SQRT(N69)+R69+40/J69-2,0))</f>
        <v>118</v>
      </c>
      <c r="W69">
        <f>IF(E69="Steam", V69*350/16*12, IF(E69="Diesel", V69*325/16*12,  V69*300/16*12))</f>
        <v>26550</v>
      </c>
      <c r="X69">
        <f>Y69+Z69+AA69</f>
        <v>0</v>
      </c>
      <c r="AE69" s="2" t="e">
        <f t="shared" ref="AE69" si="38">AVERAGE(AB69:AD69)</f>
        <v>#DIV/0!</v>
      </c>
      <c r="AF69" s="2" t="s">
        <v>415</v>
      </c>
    </row>
    <row r="70" spans="1:33" x14ac:dyDescent="0.3">
      <c r="A70" s="3" t="s">
        <v>519</v>
      </c>
      <c r="B70" t="s">
        <v>520</v>
      </c>
      <c r="E70" t="s">
        <v>50</v>
      </c>
      <c r="F70" s="5">
        <v>2020</v>
      </c>
      <c r="G70" s="5">
        <v>30</v>
      </c>
      <c r="H70" t="s">
        <v>87</v>
      </c>
      <c r="J70" s="5">
        <v>8</v>
      </c>
      <c r="K70" s="5">
        <v>100</v>
      </c>
      <c r="L70" s="5">
        <v>2400</v>
      </c>
      <c r="M70">
        <f>ROUND(L70/0.745699872,0)</f>
        <v>3218</v>
      </c>
      <c r="N70">
        <f>ROUND(L70*1.3596216173,0)</f>
        <v>3263</v>
      </c>
      <c r="O70" s="5">
        <v>25</v>
      </c>
      <c r="P70" t="str">
        <f t="shared" si="31"/>
        <v>D</v>
      </c>
      <c r="Q70" s="5">
        <v>150</v>
      </c>
      <c r="R70" s="5">
        <v>0.38100000000000001</v>
      </c>
      <c r="S70">
        <f t="shared" si="36"/>
        <v>560.07000000000005</v>
      </c>
      <c r="T70">
        <f t="shared" si="33"/>
        <v>85</v>
      </c>
      <c r="U70">
        <f t="shared" si="37"/>
        <v>265625</v>
      </c>
      <c r="V70">
        <f>MEDIAN(0, 255, ROUND(SQRT(K70)/100+SQRT(N70)+R70+40/J70-2,0))</f>
        <v>61</v>
      </c>
      <c r="W70">
        <f>IF(E70="Steam", V70*350/16*12, IF(E70="Diesel", V70*325/16*12,  V70*300/16*12))</f>
        <v>13725</v>
      </c>
      <c r="X70">
        <f>Y70+Z70+AA70</f>
        <v>10</v>
      </c>
      <c r="Y70" s="5">
        <v>2</v>
      </c>
      <c r="Z70" s="5">
        <v>6</v>
      </c>
      <c r="AA70" s="5">
        <v>2</v>
      </c>
      <c r="AF70" s="2" t="s">
        <v>415</v>
      </c>
    </row>
    <row r="71" spans="1:33" x14ac:dyDescent="0.3">
      <c r="B71" t="s">
        <v>521</v>
      </c>
      <c r="L71" s="5">
        <v>2000</v>
      </c>
      <c r="M71">
        <f>ROUND(L71/0.745699872,0)</f>
        <v>2682</v>
      </c>
      <c r="N71">
        <f>ROUND(L71*1.3596216173,0)</f>
        <v>2719</v>
      </c>
      <c r="O71" s="5">
        <v>25</v>
      </c>
      <c r="P71" t="str">
        <f t="shared" si="31"/>
        <v>D</v>
      </c>
      <c r="Q71" s="5">
        <v>150</v>
      </c>
      <c r="R71" s="5">
        <v>0.38100000000000001</v>
      </c>
      <c r="S71">
        <f t="shared" si="36"/>
        <v>560.07000000000005</v>
      </c>
      <c r="T71">
        <f t="shared" si="33"/>
        <v>88</v>
      </c>
      <c r="U71">
        <f t="shared" si="37"/>
        <v>275000</v>
      </c>
    </row>
    <row r="72" spans="1:33" x14ac:dyDescent="0.3">
      <c r="A72" t="s">
        <v>522</v>
      </c>
      <c r="E72" t="s">
        <v>50</v>
      </c>
      <c r="F72">
        <v>1995</v>
      </c>
      <c r="G72">
        <v>30</v>
      </c>
      <c r="H72" t="s">
        <v>87</v>
      </c>
      <c r="J72">
        <v>8</v>
      </c>
      <c r="K72">
        <v>100</v>
      </c>
      <c r="L72" s="5">
        <v>6400</v>
      </c>
      <c r="M72">
        <f t="shared" ref="M72:M74" si="39">ROUND(L72/0.745699872,0)</f>
        <v>8583</v>
      </c>
      <c r="N72">
        <f t="shared" ref="N72:N74" si="40">ROUND(L72*1.3596216173,0)</f>
        <v>8702</v>
      </c>
      <c r="O72" s="5">
        <v>23</v>
      </c>
      <c r="P72" t="str">
        <f t="shared" si="31"/>
        <v>C</v>
      </c>
      <c r="Q72" s="5">
        <v>184</v>
      </c>
      <c r="R72" s="5">
        <v>0.34799999999999998</v>
      </c>
      <c r="S72">
        <f t="shared" si="36"/>
        <v>627.5136</v>
      </c>
      <c r="T72">
        <f t="shared" si="33"/>
        <v>125</v>
      </c>
      <c r="U72">
        <f t="shared" si="37"/>
        <v>390625</v>
      </c>
      <c r="V72">
        <f>MEDIAN(0, 255, ROUND(SQRT(K72)/100+SQRT(N72)+R72+40/J72-2,0))</f>
        <v>97</v>
      </c>
      <c r="W72">
        <f>IF(E72="Steam", V72*350/16*12, IF(E72="Diesel", V72*325/16*12,  V72*300/16*12))</f>
        <v>21825</v>
      </c>
      <c r="X72" t="s">
        <v>524</v>
      </c>
      <c r="AF72" s="2" t="s">
        <v>335</v>
      </c>
      <c r="AG72" t="s">
        <v>335</v>
      </c>
    </row>
    <row r="73" spans="1:33" x14ac:dyDescent="0.3">
      <c r="A73" t="s">
        <v>523</v>
      </c>
      <c r="E73" t="s">
        <v>50</v>
      </c>
      <c r="F73">
        <v>1997</v>
      </c>
      <c r="G73">
        <v>30</v>
      </c>
      <c r="H73" t="s">
        <v>87</v>
      </c>
      <c r="J73">
        <v>24</v>
      </c>
      <c r="K73">
        <v>100</v>
      </c>
      <c r="L73" s="5">
        <v>6400</v>
      </c>
      <c r="M73">
        <f t="shared" si="39"/>
        <v>8583</v>
      </c>
      <c r="N73">
        <f t="shared" si="40"/>
        <v>8702</v>
      </c>
      <c r="O73">
        <v>25</v>
      </c>
      <c r="P73" t="str">
        <f t="shared" si="31"/>
        <v>D</v>
      </c>
      <c r="Q73" s="5">
        <v>200</v>
      </c>
      <c r="R73" s="5">
        <v>0.34799999999999998</v>
      </c>
      <c r="S73">
        <f t="shared" si="36"/>
        <v>682.08</v>
      </c>
      <c r="T73">
        <f t="shared" si="33"/>
        <v>110</v>
      </c>
      <c r="U73">
        <f t="shared" si="37"/>
        <v>343750</v>
      </c>
      <c r="V73">
        <f>MEDIAN(0, 255, ROUND(SQRT(K73)/100+SQRT(N73)+R73+40/J73-2,0))</f>
        <v>93</v>
      </c>
      <c r="W73">
        <f>IF(E73="Steam", V73*350/16*12, IF(E73="Diesel", V73*325/16*12,  V73*300/16*12))</f>
        <v>20925</v>
      </c>
      <c r="X73" t="s">
        <v>524</v>
      </c>
      <c r="AF73" s="2" t="s">
        <v>335</v>
      </c>
      <c r="AG73" t="s">
        <v>335</v>
      </c>
    </row>
    <row r="74" spans="1:33" x14ac:dyDescent="0.3">
      <c r="A74" t="s">
        <v>528</v>
      </c>
      <c r="B74" t="s">
        <v>529</v>
      </c>
      <c r="D74" t="s">
        <v>530</v>
      </c>
      <c r="E74" s="3" t="s">
        <v>314</v>
      </c>
      <c r="F74">
        <v>1971</v>
      </c>
      <c r="G74">
        <v>30</v>
      </c>
      <c r="H74">
        <v>60</v>
      </c>
      <c r="I74">
        <v>30</v>
      </c>
      <c r="J74">
        <v>8</v>
      </c>
      <c r="K74">
        <v>120</v>
      </c>
      <c r="L74" s="5">
        <v>1840</v>
      </c>
      <c r="M74">
        <f t="shared" si="39"/>
        <v>2467</v>
      </c>
      <c r="N74">
        <f t="shared" si="40"/>
        <v>2502</v>
      </c>
      <c r="O74">
        <v>22</v>
      </c>
      <c r="P74" t="str">
        <f>IF(O74&gt;=26.5,"E",IF(O74&gt;23.5,"D",IF(O74&gt;19.5,"C",IF(O74&gt;14.5,"B","A"))))</f>
        <v>C</v>
      </c>
      <c r="Q74" s="5">
        <v>88</v>
      </c>
      <c r="R74" s="5">
        <v>0.27300000000000002</v>
      </c>
      <c r="S74">
        <f t="shared" si="36"/>
        <v>235.43520000000004</v>
      </c>
      <c r="T74">
        <f t="shared" si="33"/>
        <v>72</v>
      </c>
      <c r="U74">
        <f t="shared" si="37"/>
        <v>225000</v>
      </c>
      <c r="V74">
        <f>MEDIAN(0, 255, ROUND(SQRT(K74)/100+SQRT(N74)+R74+40/J74-2,0))</f>
        <v>53</v>
      </c>
      <c r="W74">
        <f>IF(E74="Steam", V74*350/16*12, IF(E74="Diesel", V74*325/16*12,  V74*300/16*12))</f>
        <v>12918.75</v>
      </c>
    </row>
    <row r="75" spans="1:33" x14ac:dyDescent="0.3">
      <c r="P75" t="str">
        <f t="shared" si="31"/>
        <v>A</v>
      </c>
    </row>
    <row r="76" spans="1:33" x14ac:dyDescent="0.3">
      <c r="O76">
        <v>25</v>
      </c>
      <c r="P76" t="str">
        <f t="shared" si="31"/>
        <v>D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21"/>
  <sheetViews>
    <sheetView workbookViewId="0">
      <pane ySplit="1" topLeftCell="A251" activePane="bottomLeft" state="frozen"/>
      <selection pane="bottomLeft" activeCell="T250" sqref="T250"/>
    </sheetView>
  </sheetViews>
  <sheetFormatPr defaultRowHeight="14" x14ac:dyDescent="0.3"/>
  <cols>
    <col min="1" max="1" width="11.08203125" bestFit="1" customWidth="1"/>
    <col min="8" max="8" width="9.582031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488</v>
      </c>
      <c r="L1" t="s">
        <v>238</v>
      </c>
      <c r="M1" t="s">
        <v>239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52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129</v>
      </c>
      <c r="E2" t="s">
        <v>125</v>
      </c>
      <c r="F2">
        <v>2017</v>
      </c>
      <c r="G2">
        <v>30</v>
      </c>
      <c r="H2" t="s">
        <v>87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86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495</v>
      </c>
      <c r="AG2" t="s">
        <v>415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86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495</v>
      </c>
      <c r="AG3" t="s">
        <v>415</v>
      </c>
    </row>
    <row r="4" spans="1:33" x14ac:dyDescent="0.3">
      <c r="B4" t="s">
        <v>126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86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495</v>
      </c>
      <c r="AG4" t="s">
        <v>415</v>
      </c>
    </row>
    <row r="5" spans="1:33" x14ac:dyDescent="0.3">
      <c r="B5" t="s">
        <v>127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86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495</v>
      </c>
      <c r="AG5" t="s">
        <v>415</v>
      </c>
    </row>
    <row r="6" spans="1:33" x14ac:dyDescent="0.3">
      <c r="B6" t="s">
        <v>128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86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495</v>
      </c>
      <c r="AG6" t="s">
        <v>415</v>
      </c>
    </row>
    <row r="7" spans="1:33" x14ac:dyDescent="0.3">
      <c r="B7" t="s">
        <v>130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86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495</v>
      </c>
      <c r="AG7" t="s">
        <v>415</v>
      </c>
    </row>
    <row r="8" spans="1:33" x14ac:dyDescent="0.3">
      <c r="B8" t="s">
        <v>134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86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495</v>
      </c>
      <c r="AG8" t="s">
        <v>415</v>
      </c>
    </row>
    <row r="9" spans="1:33" x14ac:dyDescent="0.3">
      <c r="B9" t="s">
        <v>131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86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495</v>
      </c>
      <c r="AG9" t="s">
        <v>415</v>
      </c>
    </row>
    <row r="10" spans="1:33" x14ac:dyDescent="0.3">
      <c r="B10" t="s">
        <v>132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86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495</v>
      </c>
      <c r="AG10" t="s">
        <v>415</v>
      </c>
    </row>
    <row r="11" spans="1:33" x14ac:dyDescent="0.3">
      <c r="B11" t="s">
        <v>133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86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495</v>
      </c>
      <c r="AG11" t="s">
        <v>415</v>
      </c>
    </row>
    <row r="12" spans="1:33" x14ac:dyDescent="0.3">
      <c r="A12" t="s">
        <v>146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86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126</v>
      </c>
      <c r="I13">
        <v>16</v>
      </c>
      <c r="J13">
        <v>250</v>
      </c>
      <c r="K13">
        <f t="shared" si="2"/>
        <v>1475</v>
      </c>
      <c r="L13">
        <f t="shared" ref="L13:L114" si="9">ROUND(M13/0.73549875,0)</f>
        <v>1496</v>
      </c>
      <c r="M13">
        <v>1100</v>
      </c>
      <c r="N13" t="s">
        <v>86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127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86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128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86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130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86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134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86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147</v>
      </c>
      <c r="B18" t="s">
        <v>126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86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127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86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128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86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130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86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134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86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245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1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495</v>
      </c>
      <c r="AG23" t="s">
        <v>415</v>
      </c>
    </row>
    <row r="24" spans="1:33" x14ac:dyDescent="0.3">
      <c r="B24" t="s">
        <v>240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495</v>
      </c>
      <c r="AG24" t="s">
        <v>415</v>
      </c>
    </row>
    <row r="25" spans="1:33" x14ac:dyDescent="0.3">
      <c r="B25" t="s">
        <v>241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495</v>
      </c>
      <c r="AG25" t="s">
        <v>415</v>
      </c>
    </row>
    <row r="26" spans="1:33" x14ac:dyDescent="0.3">
      <c r="B26" t="s">
        <v>242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495</v>
      </c>
      <c r="AG26" t="s">
        <v>415</v>
      </c>
    </row>
    <row r="27" spans="1:33" x14ac:dyDescent="0.3">
      <c r="B27" t="s">
        <v>243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495</v>
      </c>
      <c r="AG27" t="s">
        <v>415</v>
      </c>
    </row>
    <row r="28" spans="1:33" x14ac:dyDescent="0.3">
      <c r="B28" t="s">
        <v>244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495</v>
      </c>
      <c r="AG28" t="s">
        <v>415</v>
      </c>
    </row>
    <row r="29" spans="1:33" x14ac:dyDescent="0.3">
      <c r="B29" t="s">
        <v>240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495</v>
      </c>
      <c r="AG29" t="s">
        <v>415</v>
      </c>
    </row>
    <row r="30" spans="1:33" x14ac:dyDescent="0.3">
      <c r="B30" t="s">
        <v>241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495</v>
      </c>
      <c r="AG30" t="s">
        <v>415</v>
      </c>
    </row>
    <row r="31" spans="1:33" x14ac:dyDescent="0.3">
      <c r="B31" t="s">
        <v>242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495</v>
      </c>
      <c r="AG31" t="s">
        <v>415</v>
      </c>
    </row>
    <row r="32" spans="1:33" x14ac:dyDescent="0.3">
      <c r="B32" t="s">
        <v>243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495</v>
      </c>
      <c r="AG32" t="s">
        <v>415</v>
      </c>
    </row>
    <row r="33" spans="1:33" x14ac:dyDescent="0.3">
      <c r="B33" t="s">
        <v>244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495</v>
      </c>
      <c r="AG33" t="s">
        <v>415</v>
      </c>
    </row>
    <row r="34" spans="1:33" x14ac:dyDescent="0.3">
      <c r="A34" t="s">
        <v>246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495</v>
      </c>
      <c r="AG34" t="s">
        <v>415</v>
      </c>
    </row>
    <row r="35" spans="1:33" x14ac:dyDescent="0.3">
      <c r="B35" t="s">
        <v>240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495</v>
      </c>
      <c r="AG35" t="s">
        <v>415</v>
      </c>
    </row>
    <row r="36" spans="1:33" x14ac:dyDescent="0.3">
      <c r="B36" t="s">
        <v>241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495</v>
      </c>
      <c r="AG36" t="s">
        <v>415</v>
      </c>
    </row>
    <row r="37" spans="1:33" x14ac:dyDescent="0.3">
      <c r="B37" t="s">
        <v>242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495</v>
      </c>
      <c r="AG37" t="s">
        <v>415</v>
      </c>
    </row>
    <row r="38" spans="1:33" x14ac:dyDescent="0.3">
      <c r="B38" t="s">
        <v>243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495</v>
      </c>
      <c r="AG38" t="s">
        <v>415</v>
      </c>
    </row>
    <row r="39" spans="1:33" x14ac:dyDescent="0.3">
      <c r="B39" t="s">
        <v>244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495</v>
      </c>
      <c r="AG39" t="s">
        <v>415</v>
      </c>
    </row>
    <row r="40" spans="1:33" x14ac:dyDescent="0.3">
      <c r="A40" t="s">
        <v>247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240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241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242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243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244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240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241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242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243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244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248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240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241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244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249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241</v>
      </c>
      <c r="I56">
        <v>24</v>
      </c>
      <c r="J56">
        <v>200</v>
      </c>
      <c r="K56">
        <f t="shared" ref="K56:K9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276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277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278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14" si="18">MAX(1, INT(U59/10+SQRT(J59)/20+SQRT(L59)+V59+SQRT(R59)/2+SQRT(T59)-SQRT(185)+20-I59))</f>
        <v>87</v>
      </c>
      <c r="Y59">
        <f t="shared" ref="Y59:Y114" si="19">X59*50000/16</f>
        <v>271875</v>
      </c>
      <c r="Z59">
        <f t="shared" ref="Z59:Z114" si="20">MAX(1, ROUND((SQRT(J59)/100+SQRT(L59)+V59+(40/I59-2)+SQRT(R59)/2+SQRT(T59)-SQRT(185)), 0))</f>
        <v>72</v>
      </c>
      <c r="AA59">
        <f t="shared" ref="AA59:AA114" si="21">Z59*300/16</f>
        <v>1350</v>
      </c>
    </row>
    <row r="60" spans="1:27" x14ac:dyDescent="0.3">
      <c r="B60" t="s">
        <v>279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280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281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147</v>
      </c>
      <c r="B63" t="s">
        <v>277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278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33" x14ac:dyDescent="0.3">
      <c r="B65" t="s">
        <v>279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33" x14ac:dyDescent="0.3">
      <c r="B66" t="s">
        <v>280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33" x14ac:dyDescent="0.3">
      <c r="B67" t="s">
        <v>281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33" x14ac:dyDescent="0.3">
      <c r="A68" t="s">
        <v>282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33" x14ac:dyDescent="0.3">
      <c r="B69" t="s">
        <v>277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33" x14ac:dyDescent="0.3">
      <c r="B70" t="s">
        <v>278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33" x14ac:dyDescent="0.3">
      <c r="B71" t="s">
        <v>279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33" x14ac:dyDescent="0.3">
      <c r="B72" t="s">
        <v>280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33" x14ac:dyDescent="0.3">
      <c r="B73" t="s">
        <v>281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33" x14ac:dyDescent="0.3">
      <c r="A74" t="s">
        <v>147</v>
      </c>
      <c r="B74" t="s">
        <v>277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33" x14ac:dyDescent="0.3">
      <c r="B75" t="s">
        <v>278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33" x14ac:dyDescent="0.3">
      <c r="B76" t="s">
        <v>279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33" x14ac:dyDescent="0.3">
      <c r="B77" t="s">
        <v>280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33" x14ac:dyDescent="0.3">
      <c r="B78" t="s">
        <v>281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33" x14ac:dyDescent="0.3">
      <c r="A79" t="s">
        <v>395</v>
      </c>
      <c r="G79">
        <v>2014</v>
      </c>
      <c r="I79">
        <v>12</v>
      </c>
      <c r="J79">
        <v>250</v>
      </c>
      <c r="K79">
        <f t="shared" si="17"/>
        <v>1529</v>
      </c>
      <c r="L79">
        <f t="shared" si="9"/>
        <v>1550</v>
      </c>
      <c r="M79">
        <v>1140</v>
      </c>
      <c r="R79">
        <v>48</v>
      </c>
      <c r="T79">
        <v>400</v>
      </c>
      <c r="U79">
        <v>49</v>
      </c>
      <c r="V79">
        <v>8.7999999999999995E-2</v>
      </c>
      <c r="W79">
        <f t="shared" si="12"/>
        <v>42.257599999999996</v>
      </c>
      <c r="X79">
        <f t="shared" si="18"/>
        <v>63</v>
      </c>
      <c r="Y79">
        <f t="shared" si="19"/>
        <v>196875</v>
      </c>
      <c r="Z79">
        <f t="shared" si="20"/>
        <v>51</v>
      </c>
      <c r="AA79">
        <f t="shared" si="21"/>
        <v>956.25</v>
      </c>
      <c r="AF79" t="s">
        <v>495</v>
      </c>
      <c r="AG79" t="s">
        <v>416</v>
      </c>
    </row>
    <row r="80" spans="1:33" x14ac:dyDescent="0.3">
      <c r="B80" t="s">
        <v>126</v>
      </c>
      <c r="I80">
        <v>12</v>
      </c>
      <c r="J80">
        <v>250</v>
      </c>
      <c r="K80">
        <f t="shared" si="17"/>
        <v>1529</v>
      </c>
      <c r="L80">
        <f t="shared" si="9"/>
        <v>1550</v>
      </c>
      <c r="M80">
        <v>1140</v>
      </c>
      <c r="Q80">
        <v>65</v>
      </c>
      <c r="R80">
        <v>90</v>
      </c>
      <c r="T80">
        <v>240</v>
      </c>
      <c r="U80">
        <v>49</v>
      </c>
      <c r="V80">
        <v>8.7999999999999995E-2</v>
      </c>
      <c r="W80">
        <f t="shared" si="12"/>
        <v>42.257599999999996</v>
      </c>
      <c r="X80">
        <f t="shared" si="18"/>
        <v>59</v>
      </c>
      <c r="Y80">
        <f t="shared" si="19"/>
        <v>184375</v>
      </c>
      <c r="Z80">
        <f t="shared" si="20"/>
        <v>48</v>
      </c>
      <c r="AA80">
        <f t="shared" si="21"/>
        <v>900</v>
      </c>
      <c r="AF80" t="s">
        <v>495</v>
      </c>
      <c r="AG80" t="s">
        <v>416</v>
      </c>
    </row>
    <row r="81" spans="1:33" x14ac:dyDescent="0.3">
      <c r="B81" t="s">
        <v>127</v>
      </c>
      <c r="I81">
        <v>12</v>
      </c>
      <c r="J81">
        <v>250</v>
      </c>
      <c r="K81">
        <f t="shared" si="17"/>
        <v>1529</v>
      </c>
      <c r="L81">
        <f t="shared" si="9"/>
        <v>1550</v>
      </c>
      <c r="M81">
        <v>1140</v>
      </c>
      <c r="R81">
        <v>64</v>
      </c>
      <c r="T81">
        <v>400</v>
      </c>
      <c r="U81">
        <v>49</v>
      </c>
      <c r="V81">
        <v>8.7999999999999995E-2</v>
      </c>
      <c r="W81">
        <f t="shared" si="12"/>
        <v>42.257599999999996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  <c r="AF81" t="s">
        <v>495</v>
      </c>
      <c r="AG81" t="s">
        <v>416</v>
      </c>
    </row>
    <row r="82" spans="1:33" x14ac:dyDescent="0.3">
      <c r="B82" t="s">
        <v>128</v>
      </c>
      <c r="I82">
        <v>12</v>
      </c>
      <c r="J82">
        <v>250</v>
      </c>
      <c r="K82">
        <f t="shared" si="17"/>
        <v>1529</v>
      </c>
      <c r="L82">
        <f t="shared" si="9"/>
        <v>1550</v>
      </c>
      <c r="M82">
        <v>1140</v>
      </c>
      <c r="Q82" t="s">
        <v>398</v>
      </c>
      <c r="R82">
        <v>32</v>
      </c>
      <c r="T82">
        <v>640</v>
      </c>
      <c r="U82">
        <v>49</v>
      </c>
      <c r="V82">
        <v>8.7999999999999995E-2</v>
      </c>
      <c r="W82">
        <f t="shared" si="12"/>
        <v>42.257599999999996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  <c r="AF82" t="s">
        <v>495</v>
      </c>
      <c r="AG82" t="s">
        <v>416</v>
      </c>
    </row>
    <row r="83" spans="1:33" x14ac:dyDescent="0.3">
      <c r="B83" t="s">
        <v>130</v>
      </c>
      <c r="I83">
        <v>12</v>
      </c>
      <c r="J83">
        <v>250</v>
      </c>
      <c r="K83">
        <f t="shared" si="17"/>
        <v>1529</v>
      </c>
      <c r="L83">
        <f t="shared" si="9"/>
        <v>1550</v>
      </c>
      <c r="M83">
        <v>1140</v>
      </c>
      <c r="Q83" t="s">
        <v>399</v>
      </c>
      <c r="R83">
        <v>24</v>
      </c>
      <c r="T83">
        <v>720</v>
      </c>
      <c r="U83">
        <v>49</v>
      </c>
      <c r="V83">
        <v>8.7999999999999995E-2</v>
      </c>
      <c r="W83">
        <f t="shared" si="12"/>
        <v>42.257599999999996</v>
      </c>
      <c r="X83">
        <f t="shared" si="18"/>
        <v>68</v>
      </c>
      <c r="Y83">
        <f t="shared" si="19"/>
        <v>212500</v>
      </c>
      <c r="Z83">
        <f t="shared" si="20"/>
        <v>57</v>
      </c>
      <c r="AA83">
        <f t="shared" si="21"/>
        <v>1068.75</v>
      </c>
      <c r="AF83" t="s">
        <v>495</v>
      </c>
      <c r="AG83" t="s">
        <v>416</v>
      </c>
    </row>
    <row r="84" spans="1:33" x14ac:dyDescent="0.3">
      <c r="B84" t="s">
        <v>134</v>
      </c>
      <c r="I84">
        <v>12</v>
      </c>
      <c r="J84">
        <v>250</v>
      </c>
      <c r="K84">
        <f t="shared" si="17"/>
        <v>1529</v>
      </c>
      <c r="L84">
        <f t="shared" si="9"/>
        <v>1550</v>
      </c>
      <c r="M84">
        <v>1140</v>
      </c>
      <c r="Q84" t="s">
        <v>400</v>
      </c>
      <c r="R84">
        <v>63</v>
      </c>
      <c r="T84">
        <v>240</v>
      </c>
      <c r="U84">
        <v>49</v>
      </c>
      <c r="V84">
        <v>8.7999999999999995E-2</v>
      </c>
      <c r="W84">
        <f t="shared" si="12"/>
        <v>42.257599999999996</v>
      </c>
      <c r="X84">
        <f t="shared" si="18"/>
        <v>59</v>
      </c>
      <c r="Y84">
        <f t="shared" si="19"/>
        <v>184375</v>
      </c>
      <c r="Z84">
        <f t="shared" si="20"/>
        <v>47</v>
      </c>
      <c r="AA84">
        <f t="shared" si="21"/>
        <v>881.25</v>
      </c>
      <c r="AF84" t="s">
        <v>495</v>
      </c>
      <c r="AG84" t="s">
        <v>416</v>
      </c>
    </row>
    <row r="85" spans="1:33" x14ac:dyDescent="0.3">
      <c r="A85" t="s">
        <v>147</v>
      </c>
      <c r="B85" t="s">
        <v>126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90</v>
      </c>
      <c r="T85">
        <v>240</v>
      </c>
      <c r="U85">
        <v>49</v>
      </c>
      <c r="V85">
        <v>0</v>
      </c>
      <c r="W85">
        <f t="shared" si="12"/>
        <v>0</v>
      </c>
      <c r="X85">
        <f t="shared" si="18"/>
        <v>20</v>
      </c>
      <c r="Y85">
        <f t="shared" si="19"/>
        <v>62500</v>
      </c>
      <c r="Z85">
        <f t="shared" si="20"/>
        <v>8</v>
      </c>
      <c r="AA85">
        <f t="shared" si="21"/>
        <v>150</v>
      </c>
      <c r="AF85" t="s">
        <v>495</v>
      </c>
      <c r="AG85" t="s">
        <v>416</v>
      </c>
    </row>
    <row r="86" spans="1:33" x14ac:dyDescent="0.3">
      <c r="B86" t="s">
        <v>127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64</v>
      </c>
      <c r="T86">
        <v>400</v>
      </c>
      <c r="U86">
        <v>49</v>
      </c>
      <c r="V86">
        <v>0</v>
      </c>
      <c r="W86">
        <f t="shared" si="12"/>
        <v>0</v>
      </c>
      <c r="X86">
        <f t="shared" si="18"/>
        <v>24</v>
      </c>
      <c r="Y86">
        <f t="shared" si="19"/>
        <v>75000</v>
      </c>
      <c r="Z86">
        <f t="shared" si="20"/>
        <v>12</v>
      </c>
      <c r="AA86">
        <f t="shared" si="21"/>
        <v>225</v>
      </c>
      <c r="AF86" t="s">
        <v>495</v>
      </c>
      <c r="AG86" t="s">
        <v>416</v>
      </c>
    </row>
    <row r="87" spans="1:33" x14ac:dyDescent="0.3">
      <c r="B87" t="s">
        <v>128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32</v>
      </c>
      <c r="T87">
        <v>640</v>
      </c>
      <c r="U87">
        <v>49</v>
      </c>
      <c r="V87">
        <v>0</v>
      </c>
      <c r="W87">
        <f t="shared" si="12"/>
        <v>0</v>
      </c>
      <c r="X87">
        <f t="shared" si="18"/>
        <v>28</v>
      </c>
      <c r="Y87">
        <f t="shared" si="19"/>
        <v>87500</v>
      </c>
      <c r="Z87">
        <f t="shared" si="20"/>
        <v>16</v>
      </c>
      <c r="AA87">
        <f t="shared" si="21"/>
        <v>300</v>
      </c>
      <c r="AF87" t="s">
        <v>495</v>
      </c>
      <c r="AG87" t="s">
        <v>416</v>
      </c>
    </row>
    <row r="88" spans="1:33" x14ac:dyDescent="0.3">
      <c r="B88" t="s">
        <v>130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49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  <c r="AF88" t="s">
        <v>495</v>
      </c>
      <c r="AG88" t="s">
        <v>416</v>
      </c>
    </row>
    <row r="89" spans="1:33" x14ac:dyDescent="0.3">
      <c r="B89" t="s">
        <v>134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63</v>
      </c>
      <c r="T89">
        <v>240</v>
      </c>
      <c r="U89">
        <v>49</v>
      </c>
      <c r="V89">
        <v>0</v>
      </c>
      <c r="W89">
        <f t="shared" si="12"/>
        <v>0</v>
      </c>
      <c r="X89">
        <f t="shared" si="18"/>
        <v>19</v>
      </c>
      <c r="Y89">
        <f t="shared" si="19"/>
        <v>59375</v>
      </c>
      <c r="Z89">
        <f t="shared" si="20"/>
        <v>7</v>
      </c>
      <c r="AA89">
        <f t="shared" si="21"/>
        <v>131.25</v>
      </c>
      <c r="AF89" t="s">
        <v>495</v>
      </c>
      <c r="AG89" t="s">
        <v>416</v>
      </c>
    </row>
    <row r="90" spans="1:33" x14ac:dyDescent="0.3">
      <c r="A90" t="s">
        <v>396</v>
      </c>
      <c r="G90">
        <v>2012</v>
      </c>
      <c r="I90">
        <v>5</v>
      </c>
      <c r="J90">
        <v>310</v>
      </c>
      <c r="K90">
        <f t="shared" si="17"/>
        <v>3218</v>
      </c>
      <c r="L90">
        <f t="shared" si="9"/>
        <v>3263</v>
      </c>
      <c r="M90">
        <v>2400</v>
      </c>
      <c r="R90">
        <v>40</v>
      </c>
      <c r="T90">
        <v>240</v>
      </c>
      <c r="U90">
        <v>56.5</v>
      </c>
      <c r="V90">
        <v>0.11700000000000001</v>
      </c>
      <c r="W90">
        <f t="shared" si="12"/>
        <v>64.782900000000012</v>
      </c>
      <c r="X90">
        <f t="shared" si="18"/>
        <v>83</v>
      </c>
      <c r="Y90">
        <f t="shared" si="19"/>
        <v>259375</v>
      </c>
      <c r="Z90">
        <f t="shared" si="20"/>
        <v>68</v>
      </c>
      <c r="AA90">
        <f t="shared" si="21"/>
        <v>1275</v>
      </c>
    </row>
    <row r="91" spans="1:33" x14ac:dyDescent="0.3">
      <c r="B91" t="s">
        <v>126</v>
      </c>
      <c r="I91">
        <v>5</v>
      </c>
      <c r="J91">
        <v>310</v>
      </c>
      <c r="K91">
        <f t="shared" si="17"/>
        <v>3218</v>
      </c>
      <c r="L91">
        <f t="shared" si="9"/>
        <v>3263</v>
      </c>
      <c r="M91">
        <v>2400</v>
      </c>
      <c r="Q91" t="s">
        <v>401</v>
      </c>
      <c r="R91">
        <v>80</v>
      </c>
      <c r="T91">
        <v>240</v>
      </c>
      <c r="U91">
        <v>56.5</v>
      </c>
      <c r="V91">
        <v>0.11700000000000001</v>
      </c>
      <c r="W91">
        <f t="shared" si="12"/>
        <v>64.782900000000012</v>
      </c>
      <c r="X91">
        <f t="shared" si="18"/>
        <v>85</v>
      </c>
      <c r="Y91">
        <f t="shared" si="19"/>
        <v>265625</v>
      </c>
      <c r="Z91">
        <f t="shared" si="20"/>
        <v>70</v>
      </c>
      <c r="AA91">
        <f t="shared" si="21"/>
        <v>1312.5</v>
      </c>
    </row>
    <row r="92" spans="1:33" x14ac:dyDescent="0.3">
      <c r="B92" t="s">
        <v>127</v>
      </c>
      <c r="I92">
        <v>5</v>
      </c>
      <c r="J92">
        <v>310</v>
      </c>
      <c r="K92">
        <f t="shared" si="17"/>
        <v>3218</v>
      </c>
      <c r="L92">
        <f t="shared" si="9"/>
        <v>3263</v>
      </c>
      <c r="M92">
        <v>2400</v>
      </c>
      <c r="R92">
        <v>56</v>
      </c>
      <c r="T92">
        <v>400</v>
      </c>
      <c r="U92">
        <v>56.5</v>
      </c>
      <c r="V92">
        <v>0.11700000000000001</v>
      </c>
      <c r="W92">
        <f t="shared" si="12"/>
        <v>64.782900000000012</v>
      </c>
      <c r="X92">
        <f t="shared" si="18"/>
        <v>88</v>
      </c>
      <c r="Y92">
        <f t="shared" si="19"/>
        <v>275000</v>
      </c>
      <c r="Z92">
        <f t="shared" si="20"/>
        <v>74</v>
      </c>
      <c r="AA92">
        <f t="shared" si="21"/>
        <v>1387.5</v>
      </c>
    </row>
    <row r="93" spans="1:33" x14ac:dyDescent="0.3">
      <c r="B93" t="s">
        <v>128</v>
      </c>
      <c r="I93">
        <v>5</v>
      </c>
      <c r="J93">
        <v>310</v>
      </c>
      <c r="K93">
        <f t="shared" si="17"/>
        <v>3218</v>
      </c>
      <c r="L93">
        <f t="shared" si="9"/>
        <v>3263</v>
      </c>
      <c r="M93">
        <v>2400</v>
      </c>
      <c r="Q93" t="s">
        <v>397</v>
      </c>
      <c r="R93">
        <v>24</v>
      </c>
      <c r="T93">
        <v>640</v>
      </c>
      <c r="U93">
        <v>56.5</v>
      </c>
      <c r="V93">
        <v>0.11700000000000001</v>
      </c>
      <c r="W93">
        <f t="shared" si="12"/>
        <v>64.782900000000012</v>
      </c>
      <c r="X93">
        <f t="shared" si="18"/>
        <v>92</v>
      </c>
      <c r="Y93">
        <f t="shared" si="19"/>
        <v>287500</v>
      </c>
      <c r="Z93">
        <f t="shared" si="20"/>
        <v>78</v>
      </c>
      <c r="AA93">
        <f t="shared" si="21"/>
        <v>1462.5</v>
      </c>
    </row>
    <row r="94" spans="1:33" x14ac:dyDescent="0.3">
      <c r="B94" t="s">
        <v>130</v>
      </c>
      <c r="I94">
        <v>5</v>
      </c>
      <c r="J94">
        <v>310</v>
      </c>
      <c r="K94">
        <f t="shared" si="17"/>
        <v>3218</v>
      </c>
      <c r="L94">
        <f t="shared" si="9"/>
        <v>3263</v>
      </c>
      <c r="M94">
        <v>2400</v>
      </c>
      <c r="Q94" t="s">
        <v>394</v>
      </c>
      <c r="R94">
        <v>18</v>
      </c>
      <c r="T94">
        <v>720</v>
      </c>
      <c r="U94">
        <v>56.5</v>
      </c>
      <c r="V94">
        <v>0.11700000000000001</v>
      </c>
      <c r="W94">
        <f t="shared" si="12"/>
        <v>64.782900000000012</v>
      </c>
      <c r="X94">
        <f t="shared" si="18"/>
        <v>94</v>
      </c>
      <c r="Y94">
        <f t="shared" si="19"/>
        <v>293750</v>
      </c>
      <c r="Z94">
        <f t="shared" si="20"/>
        <v>79</v>
      </c>
      <c r="AA94">
        <f t="shared" si="21"/>
        <v>1481.25</v>
      </c>
    </row>
    <row r="95" spans="1:33" x14ac:dyDescent="0.3">
      <c r="B95" t="s">
        <v>134</v>
      </c>
      <c r="I95">
        <v>5</v>
      </c>
      <c r="J95">
        <v>310</v>
      </c>
      <c r="K95">
        <f t="shared" si="17"/>
        <v>3218</v>
      </c>
      <c r="L95">
        <f t="shared" si="9"/>
        <v>3263</v>
      </c>
      <c r="M95">
        <v>2400</v>
      </c>
      <c r="Q95" t="s">
        <v>397</v>
      </c>
      <c r="R95">
        <v>38</v>
      </c>
      <c r="T95">
        <v>240</v>
      </c>
      <c r="U95">
        <v>56.5</v>
      </c>
      <c r="V95">
        <v>0.11700000000000001</v>
      </c>
      <c r="W95">
        <f t="shared" si="12"/>
        <v>64.782900000000012</v>
      </c>
      <c r="X95">
        <f t="shared" si="18"/>
        <v>83</v>
      </c>
      <c r="Y95">
        <f t="shared" si="19"/>
        <v>259375</v>
      </c>
      <c r="Z95">
        <f t="shared" si="20"/>
        <v>68</v>
      </c>
      <c r="AA95">
        <f t="shared" si="21"/>
        <v>1275</v>
      </c>
    </row>
    <row r="96" spans="1:33" x14ac:dyDescent="0.3">
      <c r="A96" t="s">
        <v>147</v>
      </c>
      <c r="B96" t="s">
        <v>126</v>
      </c>
      <c r="I96">
        <v>5</v>
      </c>
      <c r="J96">
        <v>310</v>
      </c>
      <c r="K96">
        <f t="shared" si="17"/>
        <v>0</v>
      </c>
      <c r="L96">
        <f t="shared" si="9"/>
        <v>0</v>
      </c>
      <c r="M96">
        <v>0</v>
      </c>
      <c r="R96">
        <v>80</v>
      </c>
      <c r="T96">
        <v>240</v>
      </c>
      <c r="U96">
        <v>56.5</v>
      </c>
      <c r="V96">
        <v>0</v>
      </c>
      <c r="W96">
        <f t="shared" si="12"/>
        <v>0</v>
      </c>
      <c r="X96">
        <f t="shared" si="18"/>
        <v>27</v>
      </c>
      <c r="Y96">
        <f t="shared" si="19"/>
        <v>84375</v>
      </c>
      <c r="Z96">
        <f t="shared" si="20"/>
        <v>13</v>
      </c>
      <c r="AA96">
        <f t="shared" si="21"/>
        <v>243.75</v>
      </c>
    </row>
    <row r="97" spans="1:27" x14ac:dyDescent="0.3">
      <c r="B97" t="s">
        <v>127</v>
      </c>
      <c r="I97">
        <v>5</v>
      </c>
      <c r="J97">
        <v>310</v>
      </c>
      <c r="K97">
        <f t="shared" si="17"/>
        <v>0</v>
      </c>
      <c r="L97">
        <f t="shared" si="9"/>
        <v>0</v>
      </c>
      <c r="M97">
        <v>0</v>
      </c>
      <c r="R97">
        <v>56</v>
      </c>
      <c r="T97">
        <v>400</v>
      </c>
      <c r="U97">
        <v>56.5</v>
      </c>
      <c r="V97">
        <v>0</v>
      </c>
      <c r="W97">
        <f t="shared" si="12"/>
        <v>0</v>
      </c>
      <c r="X97">
        <f t="shared" si="18"/>
        <v>31</v>
      </c>
      <c r="Y97">
        <f t="shared" si="19"/>
        <v>96875</v>
      </c>
      <c r="Z97">
        <f t="shared" si="20"/>
        <v>16</v>
      </c>
      <c r="AA97">
        <f t="shared" si="21"/>
        <v>300</v>
      </c>
    </row>
    <row r="98" spans="1:27" x14ac:dyDescent="0.3">
      <c r="B98" t="s">
        <v>128</v>
      </c>
      <c r="I98">
        <v>5</v>
      </c>
      <c r="J98">
        <v>310</v>
      </c>
      <c r="K98">
        <f t="shared" si="17"/>
        <v>0</v>
      </c>
      <c r="L98">
        <f t="shared" si="9"/>
        <v>0</v>
      </c>
      <c r="M98">
        <v>0</v>
      </c>
      <c r="R98">
        <v>24</v>
      </c>
      <c r="T98">
        <v>640</v>
      </c>
      <c r="U98">
        <v>56.5</v>
      </c>
      <c r="V98">
        <v>0</v>
      </c>
      <c r="W98">
        <f t="shared" si="12"/>
        <v>0</v>
      </c>
      <c r="X98">
        <f t="shared" si="18"/>
        <v>35</v>
      </c>
      <c r="Y98">
        <f t="shared" si="19"/>
        <v>109375</v>
      </c>
      <c r="Z98">
        <f t="shared" si="20"/>
        <v>20</v>
      </c>
      <c r="AA98">
        <f t="shared" si="21"/>
        <v>375</v>
      </c>
    </row>
    <row r="99" spans="1:27" x14ac:dyDescent="0.3">
      <c r="B99" t="s">
        <v>130</v>
      </c>
      <c r="I99">
        <v>5</v>
      </c>
      <c r="J99">
        <v>310</v>
      </c>
      <c r="K99">
        <f t="shared" si="17"/>
        <v>0</v>
      </c>
      <c r="L99">
        <f t="shared" si="9"/>
        <v>0</v>
      </c>
      <c r="M99">
        <v>0</v>
      </c>
      <c r="R99">
        <v>18</v>
      </c>
      <c r="T99">
        <v>720</v>
      </c>
      <c r="U99">
        <v>56.5</v>
      </c>
      <c r="V99">
        <v>0</v>
      </c>
      <c r="W99">
        <f t="shared" si="12"/>
        <v>0</v>
      </c>
      <c r="X99">
        <f t="shared" si="18"/>
        <v>36</v>
      </c>
      <c r="Y99">
        <f t="shared" si="19"/>
        <v>112500</v>
      </c>
      <c r="Z99">
        <f t="shared" si="20"/>
        <v>22</v>
      </c>
      <c r="AA99">
        <f t="shared" si="21"/>
        <v>412.5</v>
      </c>
    </row>
    <row r="100" spans="1:27" x14ac:dyDescent="0.3">
      <c r="B100" t="s">
        <v>134</v>
      </c>
      <c r="I100">
        <v>5</v>
      </c>
      <c r="J100">
        <v>310</v>
      </c>
      <c r="K100">
        <f t="shared" ref="K100:K141" si="22">ROUND(M100/0.745699872,0)</f>
        <v>0</v>
      </c>
      <c r="L100">
        <f t="shared" si="9"/>
        <v>0</v>
      </c>
      <c r="M100">
        <v>0</v>
      </c>
      <c r="R100">
        <v>38</v>
      </c>
      <c r="T100">
        <v>240</v>
      </c>
      <c r="U100">
        <v>56.5</v>
      </c>
      <c r="V100">
        <v>0</v>
      </c>
      <c r="W100">
        <f t="shared" si="12"/>
        <v>0</v>
      </c>
      <c r="X100">
        <f t="shared" si="18"/>
        <v>26</v>
      </c>
      <c r="Y100">
        <f t="shared" si="19"/>
        <v>81250</v>
      </c>
      <c r="Z100">
        <f t="shared" si="20"/>
        <v>11</v>
      </c>
      <c r="AA100">
        <f t="shared" si="21"/>
        <v>206.25</v>
      </c>
    </row>
    <row r="101" spans="1:27" x14ac:dyDescent="0.3">
      <c r="A101" t="s">
        <v>403</v>
      </c>
      <c r="D101" t="s">
        <v>406</v>
      </c>
      <c r="I101">
        <v>8</v>
      </c>
      <c r="J101">
        <v>200</v>
      </c>
      <c r="K101">
        <f t="shared" si="22"/>
        <v>1462</v>
      </c>
      <c r="L101">
        <f t="shared" si="9"/>
        <v>1482</v>
      </c>
      <c r="M101">
        <v>1090</v>
      </c>
      <c r="R101">
        <v>48</v>
      </c>
      <c r="T101">
        <v>400</v>
      </c>
      <c r="U101">
        <v>48</v>
      </c>
      <c r="V101">
        <v>0.16</v>
      </c>
      <c r="W101">
        <f t="shared" si="12"/>
        <v>75.263999999999996</v>
      </c>
      <c r="X101">
        <f t="shared" si="18"/>
        <v>66</v>
      </c>
      <c r="Y101">
        <f t="shared" si="19"/>
        <v>206250</v>
      </c>
      <c r="Z101">
        <f t="shared" si="20"/>
        <v>52</v>
      </c>
      <c r="AA101">
        <f t="shared" si="21"/>
        <v>975</v>
      </c>
    </row>
    <row r="102" spans="1:27" x14ac:dyDescent="0.3">
      <c r="B102" t="s">
        <v>126</v>
      </c>
      <c r="I102">
        <v>8</v>
      </c>
      <c r="J102">
        <v>200</v>
      </c>
      <c r="K102">
        <f t="shared" si="22"/>
        <v>1462</v>
      </c>
      <c r="L102">
        <f t="shared" si="9"/>
        <v>1482</v>
      </c>
      <c r="M102">
        <v>1090</v>
      </c>
      <c r="R102">
        <v>201</v>
      </c>
      <c r="T102">
        <v>160</v>
      </c>
      <c r="U102">
        <v>48</v>
      </c>
      <c r="V102">
        <v>0.16</v>
      </c>
      <c r="W102">
        <f t="shared" si="12"/>
        <v>75.263999999999996</v>
      </c>
      <c r="X102">
        <f t="shared" si="18"/>
        <v>62</v>
      </c>
      <c r="Y102">
        <f t="shared" si="19"/>
        <v>193750</v>
      </c>
      <c r="Z102">
        <f t="shared" si="20"/>
        <v>48</v>
      </c>
      <c r="AA102">
        <f t="shared" si="21"/>
        <v>900</v>
      </c>
    </row>
    <row r="103" spans="1:27" x14ac:dyDescent="0.3">
      <c r="B103" t="s">
        <v>127</v>
      </c>
      <c r="I103">
        <v>8</v>
      </c>
      <c r="J103">
        <v>200</v>
      </c>
      <c r="K103">
        <f t="shared" si="22"/>
        <v>1462</v>
      </c>
      <c r="L103">
        <f t="shared" si="9"/>
        <v>1482</v>
      </c>
      <c r="M103">
        <v>1090</v>
      </c>
      <c r="R103">
        <v>60</v>
      </c>
      <c r="T103">
        <v>400</v>
      </c>
      <c r="U103">
        <v>48</v>
      </c>
      <c r="V103">
        <v>0.16</v>
      </c>
      <c r="W103">
        <f t="shared" si="12"/>
        <v>75.263999999999996</v>
      </c>
      <c r="X103">
        <f t="shared" si="18"/>
        <v>66</v>
      </c>
      <c r="Y103">
        <f t="shared" si="19"/>
        <v>206250</v>
      </c>
      <c r="Z103">
        <f t="shared" si="20"/>
        <v>52</v>
      </c>
      <c r="AA103">
        <f t="shared" si="21"/>
        <v>975</v>
      </c>
    </row>
    <row r="104" spans="1:27" x14ac:dyDescent="0.3">
      <c r="A104" t="s">
        <v>147</v>
      </c>
      <c r="B104" t="s">
        <v>126</v>
      </c>
      <c r="I104">
        <v>8</v>
      </c>
      <c r="J104">
        <v>200</v>
      </c>
      <c r="K104">
        <f t="shared" si="22"/>
        <v>0</v>
      </c>
      <c r="L104">
        <f t="shared" si="9"/>
        <v>0</v>
      </c>
      <c r="M104">
        <v>0</v>
      </c>
      <c r="R104">
        <v>201</v>
      </c>
      <c r="T104">
        <v>160</v>
      </c>
      <c r="U104">
        <v>48</v>
      </c>
      <c r="V104">
        <v>0</v>
      </c>
      <c r="W104">
        <f t="shared" si="12"/>
        <v>0</v>
      </c>
      <c r="X104">
        <f t="shared" si="18"/>
        <v>23</v>
      </c>
      <c r="Y104">
        <f t="shared" si="19"/>
        <v>71875</v>
      </c>
      <c r="Z104">
        <f t="shared" si="20"/>
        <v>9</v>
      </c>
      <c r="AA104">
        <f t="shared" si="21"/>
        <v>168.75</v>
      </c>
    </row>
    <row r="105" spans="1:27" x14ac:dyDescent="0.3">
      <c r="B105" t="s">
        <v>127</v>
      </c>
      <c r="I105">
        <v>8</v>
      </c>
      <c r="J105">
        <v>200</v>
      </c>
      <c r="K105">
        <f t="shared" si="22"/>
        <v>0</v>
      </c>
      <c r="L105">
        <f t="shared" si="9"/>
        <v>0</v>
      </c>
      <c r="M105">
        <v>0</v>
      </c>
      <c r="R105">
        <v>60</v>
      </c>
      <c r="T105">
        <v>400</v>
      </c>
      <c r="U105">
        <v>48</v>
      </c>
      <c r="V105">
        <v>0</v>
      </c>
      <c r="W105">
        <f t="shared" si="12"/>
        <v>0</v>
      </c>
      <c r="X105">
        <f t="shared" si="18"/>
        <v>27</v>
      </c>
      <c r="Y105">
        <f t="shared" si="19"/>
        <v>84375</v>
      </c>
      <c r="Z105">
        <f t="shared" si="20"/>
        <v>13</v>
      </c>
      <c r="AA105">
        <f t="shared" si="21"/>
        <v>243.75</v>
      </c>
    </row>
    <row r="106" spans="1:27" x14ac:dyDescent="0.3">
      <c r="A106" t="s">
        <v>402</v>
      </c>
      <c r="D106" t="s">
        <v>408</v>
      </c>
      <c r="I106">
        <v>8</v>
      </c>
      <c r="J106">
        <v>200</v>
      </c>
      <c r="K106">
        <f t="shared" si="22"/>
        <v>1462</v>
      </c>
      <c r="L106">
        <f t="shared" si="9"/>
        <v>1482</v>
      </c>
      <c r="M106">
        <v>1090</v>
      </c>
      <c r="R106">
        <v>150</v>
      </c>
      <c r="T106">
        <v>160</v>
      </c>
      <c r="U106">
        <v>48</v>
      </c>
      <c r="V106">
        <v>0.16</v>
      </c>
      <c r="W106">
        <f t="shared" si="12"/>
        <v>75.263999999999996</v>
      </c>
      <c r="X106">
        <f t="shared" si="18"/>
        <v>61</v>
      </c>
      <c r="Y106">
        <f t="shared" si="19"/>
        <v>190625</v>
      </c>
      <c r="Z106">
        <f t="shared" si="20"/>
        <v>47</v>
      </c>
      <c r="AA106">
        <f t="shared" si="21"/>
        <v>881.25</v>
      </c>
    </row>
    <row r="107" spans="1:27" x14ac:dyDescent="0.3">
      <c r="B107" t="s">
        <v>126</v>
      </c>
      <c r="I107">
        <v>8</v>
      </c>
      <c r="J107">
        <v>200</v>
      </c>
      <c r="K107">
        <f t="shared" si="22"/>
        <v>1462</v>
      </c>
      <c r="L107">
        <f t="shared" si="9"/>
        <v>1482</v>
      </c>
      <c r="M107">
        <v>1090</v>
      </c>
      <c r="R107">
        <v>201</v>
      </c>
      <c r="T107">
        <v>160</v>
      </c>
      <c r="U107">
        <v>48</v>
      </c>
      <c r="V107">
        <v>0.16</v>
      </c>
      <c r="W107">
        <f t="shared" si="12"/>
        <v>75.263999999999996</v>
      </c>
      <c r="X107">
        <f t="shared" si="18"/>
        <v>62</v>
      </c>
      <c r="Y107">
        <f t="shared" si="19"/>
        <v>193750</v>
      </c>
      <c r="Z107">
        <f t="shared" si="20"/>
        <v>48</v>
      </c>
      <c r="AA107">
        <f t="shared" si="21"/>
        <v>900</v>
      </c>
    </row>
    <row r="108" spans="1:27" x14ac:dyDescent="0.3">
      <c r="A108" t="s">
        <v>147</v>
      </c>
      <c r="B108" t="s">
        <v>126</v>
      </c>
      <c r="I108">
        <v>8</v>
      </c>
      <c r="J108">
        <v>200</v>
      </c>
      <c r="K108">
        <f t="shared" si="22"/>
        <v>0</v>
      </c>
      <c r="L108">
        <f t="shared" si="9"/>
        <v>0</v>
      </c>
      <c r="M108">
        <v>0</v>
      </c>
      <c r="R108">
        <v>201</v>
      </c>
      <c r="T108">
        <v>160</v>
      </c>
      <c r="U108">
        <v>48</v>
      </c>
      <c r="V108">
        <v>0</v>
      </c>
      <c r="W108">
        <f t="shared" si="12"/>
        <v>0</v>
      </c>
      <c r="X108">
        <f t="shared" si="18"/>
        <v>23</v>
      </c>
      <c r="Y108">
        <f t="shared" si="19"/>
        <v>71875</v>
      </c>
      <c r="Z108">
        <f t="shared" si="20"/>
        <v>9</v>
      </c>
      <c r="AA108">
        <f t="shared" si="21"/>
        <v>168.75</v>
      </c>
    </row>
    <row r="109" spans="1:27" x14ac:dyDescent="0.3">
      <c r="A109" t="s">
        <v>404</v>
      </c>
      <c r="B109" t="s">
        <v>407</v>
      </c>
      <c r="D109" t="s">
        <v>409</v>
      </c>
      <c r="I109">
        <v>6</v>
      </c>
      <c r="J109">
        <v>200</v>
      </c>
      <c r="K109">
        <f t="shared" si="22"/>
        <v>1797</v>
      </c>
      <c r="L109">
        <f t="shared" si="9"/>
        <v>1822</v>
      </c>
      <c r="M109">
        <v>1340</v>
      </c>
      <c r="R109">
        <v>150</v>
      </c>
      <c r="T109">
        <v>160</v>
      </c>
      <c r="U109">
        <v>48</v>
      </c>
      <c r="V109">
        <v>0.16</v>
      </c>
      <c r="W109">
        <f t="shared" si="12"/>
        <v>75.263999999999996</v>
      </c>
      <c r="X109">
        <f t="shared" si="18"/>
        <v>67</v>
      </c>
      <c r="Y109">
        <f t="shared" si="19"/>
        <v>209375</v>
      </c>
      <c r="Z109">
        <f t="shared" si="20"/>
        <v>53</v>
      </c>
      <c r="AA109">
        <f t="shared" si="21"/>
        <v>993.75</v>
      </c>
    </row>
    <row r="110" spans="1:27" x14ac:dyDescent="0.3">
      <c r="B110" t="s">
        <v>126</v>
      </c>
      <c r="I110">
        <v>6</v>
      </c>
      <c r="J110">
        <v>200</v>
      </c>
      <c r="K110">
        <f t="shared" si="22"/>
        <v>1797</v>
      </c>
      <c r="L110">
        <f t="shared" si="9"/>
        <v>1822</v>
      </c>
      <c r="M110">
        <v>1340</v>
      </c>
      <c r="R110">
        <v>201</v>
      </c>
      <c r="T110">
        <v>160</v>
      </c>
      <c r="U110">
        <v>48</v>
      </c>
      <c r="V110">
        <v>0.16</v>
      </c>
      <c r="W110">
        <f t="shared" si="12"/>
        <v>75.263999999999996</v>
      </c>
      <c r="X110">
        <f t="shared" si="18"/>
        <v>68</v>
      </c>
      <c r="Y110">
        <f t="shared" si="19"/>
        <v>212500</v>
      </c>
      <c r="Z110">
        <f t="shared" si="20"/>
        <v>54</v>
      </c>
      <c r="AA110">
        <f t="shared" si="21"/>
        <v>1012.5</v>
      </c>
    </row>
    <row r="111" spans="1:27" x14ac:dyDescent="0.3">
      <c r="A111" t="s">
        <v>147</v>
      </c>
      <c r="B111" t="s">
        <v>126</v>
      </c>
      <c r="I111">
        <v>6</v>
      </c>
      <c r="J111">
        <v>200</v>
      </c>
      <c r="K111">
        <f t="shared" si="22"/>
        <v>0</v>
      </c>
      <c r="L111">
        <f t="shared" si="9"/>
        <v>0</v>
      </c>
      <c r="M111">
        <v>0</v>
      </c>
      <c r="R111">
        <v>201</v>
      </c>
      <c r="T111">
        <v>160</v>
      </c>
      <c r="U111">
        <v>48</v>
      </c>
      <c r="V111">
        <v>0</v>
      </c>
      <c r="W111">
        <f t="shared" si="12"/>
        <v>0</v>
      </c>
      <c r="X111">
        <f t="shared" si="18"/>
        <v>25</v>
      </c>
      <c r="Y111">
        <f t="shared" si="19"/>
        <v>78125</v>
      </c>
      <c r="Z111">
        <f t="shared" si="20"/>
        <v>11</v>
      </c>
      <c r="AA111">
        <f t="shared" si="21"/>
        <v>206.25</v>
      </c>
    </row>
    <row r="112" spans="1:27" x14ac:dyDescent="0.3">
      <c r="A112" t="s">
        <v>405</v>
      </c>
      <c r="D112" t="s">
        <v>410</v>
      </c>
      <c r="I112">
        <v>6</v>
      </c>
      <c r="J112">
        <v>160</v>
      </c>
      <c r="K112">
        <f t="shared" si="22"/>
        <v>1642</v>
      </c>
      <c r="L112">
        <f t="shared" si="9"/>
        <v>1665</v>
      </c>
      <c r="M112">
        <v>1224.5</v>
      </c>
      <c r="R112">
        <v>216</v>
      </c>
      <c r="T112">
        <v>120</v>
      </c>
      <c r="U112">
        <v>48</v>
      </c>
      <c r="V112">
        <v>0.2</v>
      </c>
      <c r="W112">
        <f t="shared" si="12"/>
        <v>94.080000000000027</v>
      </c>
      <c r="X112">
        <f t="shared" si="18"/>
        <v>65</v>
      </c>
      <c r="Y112">
        <f t="shared" si="19"/>
        <v>203125</v>
      </c>
      <c r="Z112">
        <f t="shared" si="20"/>
        <v>50</v>
      </c>
      <c r="AA112">
        <f t="shared" si="21"/>
        <v>937.5</v>
      </c>
    </row>
    <row r="113" spans="1:33" x14ac:dyDescent="0.3">
      <c r="B113" t="s">
        <v>126</v>
      </c>
      <c r="I113">
        <v>6</v>
      </c>
      <c r="J113">
        <v>160</v>
      </c>
      <c r="K113">
        <f t="shared" si="22"/>
        <v>1642</v>
      </c>
      <c r="L113">
        <f t="shared" si="9"/>
        <v>1665</v>
      </c>
      <c r="M113">
        <v>1224.5</v>
      </c>
      <c r="R113">
        <v>281</v>
      </c>
      <c r="T113">
        <v>120</v>
      </c>
      <c r="U113">
        <v>48</v>
      </c>
      <c r="V113">
        <v>0.2</v>
      </c>
      <c r="W113">
        <f t="shared" si="12"/>
        <v>94.080000000000027</v>
      </c>
      <c r="X113">
        <f t="shared" si="18"/>
        <v>66</v>
      </c>
      <c r="Y113">
        <f t="shared" si="19"/>
        <v>206250</v>
      </c>
      <c r="Z113">
        <f t="shared" si="20"/>
        <v>52</v>
      </c>
      <c r="AA113">
        <f t="shared" si="21"/>
        <v>975</v>
      </c>
    </row>
    <row r="114" spans="1:33" x14ac:dyDescent="0.3">
      <c r="A114" t="s">
        <v>147</v>
      </c>
      <c r="B114" t="s">
        <v>126</v>
      </c>
      <c r="I114">
        <v>6</v>
      </c>
      <c r="J114">
        <v>160</v>
      </c>
      <c r="K114">
        <f t="shared" si="22"/>
        <v>0</v>
      </c>
      <c r="L114">
        <f t="shared" si="9"/>
        <v>0</v>
      </c>
      <c r="M114">
        <v>0</v>
      </c>
      <c r="R114">
        <v>281</v>
      </c>
      <c r="T114">
        <v>120</v>
      </c>
      <c r="U114">
        <v>48</v>
      </c>
      <c r="V114">
        <v>0.2</v>
      </c>
      <c r="W114">
        <f t="shared" si="12"/>
        <v>94.080000000000027</v>
      </c>
      <c r="X114">
        <f t="shared" si="18"/>
        <v>25</v>
      </c>
      <c r="Y114">
        <f t="shared" si="19"/>
        <v>78125</v>
      </c>
      <c r="Z114">
        <f t="shared" si="20"/>
        <v>11</v>
      </c>
      <c r="AA114">
        <f t="shared" si="21"/>
        <v>206.25</v>
      </c>
    </row>
    <row r="115" spans="1:33" x14ac:dyDescent="0.3">
      <c r="A115" t="s">
        <v>412</v>
      </c>
      <c r="I115">
        <v>12</v>
      </c>
      <c r="J115">
        <v>310</v>
      </c>
      <c r="K115">
        <f t="shared" si="22"/>
        <v>2038</v>
      </c>
      <c r="L115">
        <f t="shared" ref="L115:L137" si="23">ROUND(M115/0.73549875,0)</f>
        <v>2067</v>
      </c>
      <c r="M115">
        <v>1520</v>
      </c>
      <c r="R115">
        <v>36</v>
      </c>
      <c r="T115">
        <v>400</v>
      </c>
      <c r="U115">
        <v>51</v>
      </c>
      <c r="V115">
        <v>8.3000000000000004E-2</v>
      </c>
      <c r="W115">
        <f t="shared" ref="W115:W137" si="24">U115*V115*9.8</f>
        <v>41.48340000000001</v>
      </c>
      <c r="X115">
        <f t="shared" ref="X115:X137" si="25">MAX(1, INT(U115/10+SQRT(J115)/20+SQRT(L115)+V115+SQRT(R115)/2+SQRT(T115)-SQRT(185)+20-I115))</f>
        <v>68</v>
      </c>
      <c r="Y115">
        <f t="shared" ref="Y115:Y137" si="26">X115*50000/16</f>
        <v>212500</v>
      </c>
      <c r="Z115">
        <f t="shared" ref="Z115:Z137" si="27">MAX(1, ROUND((SQRT(J115)/100+SQRT(L115)+V115+(40/I115-2)+SQRT(R115)/2+SQRT(T115)-SQRT(185)), 0))</f>
        <v>56</v>
      </c>
      <c r="AA115">
        <f t="shared" ref="AA115:AA137" si="28">Z115*300/16</f>
        <v>1050</v>
      </c>
      <c r="AF115" t="s">
        <v>415</v>
      </c>
      <c r="AG115" t="s">
        <v>416</v>
      </c>
    </row>
    <row r="116" spans="1:33" x14ac:dyDescent="0.3">
      <c r="B116" t="s">
        <v>126</v>
      </c>
      <c r="I116">
        <v>12</v>
      </c>
      <c r="J116">
        <v>310</v>
      </c>
      <c r="K116">
        <f t="shared" si="22"/>
        <v>2038</v>
      </c>
      <c r="L116">
        <f t="shared" si="23"/>
        <v>2067</v>
      </c>
      <c r="M116">
        <v>1520</v>
      </c>
      <c r="R116">
        <v>85</v>
      </c>
      <c r="T116">
        <v>240</v>
      </c>
      <c r="U116">
        <v>51</v>
      </c>
      <c r="V116">
        <v>8.3000000000000004E-2</v>
      </c>
      <c r="W116">
        <f t="shared" si="24"/>
        <v>41.48340000000001</v>
      </c>
      <c r="X116">
        <f t="shared" si="25"/>
        <v>66</v>
      </c>
      <c r="Y116">
        <f t="shared" si="26"/>
        <v>206250</v>
      </c>
      <c r="Z116">
        <f t="shared" si="27"/>
        <v>54</v>
      </c>
      <c r="AA116">
        <f t="shared" si="28"/>
        <v>1012.5</v>
      </c>
      <c r="AF116" t="s">
        <v>415</v>
      </c>
      <c r="AG116" t="s">
        <v>416</v>
      </c>
    </row>
    <row r="117" spans="1:33" x14ac:dyDescent="0.3">
      <c r="B117" t="s">
        <v>127</v>
      </c>
      <c r="I117">
        <v>12</v>
      </c>
      <c r="J117">
        <v>310</v>
      </c>
      <c r="K117">
        <f t="shared" si="22"/>
        <v>2038</v>
      </c>
      <c r="L117">
        <f t="shared" si="23"/>
        <v>2067</v>
      </c>
      <c r="M117">
        <v>1520</v>
      </c>
      <c r="R117">
        <v>56</v>
      </c>
      <c r="T117">
        <v>400</v>
      </c>
      <c r="U117">
        <v>51</v>
      </c>
      <c r="V117">
        <v>8.3000000000000004E-2</v>
      </c>
      <c r="W117">
        <f t="shared" si="24"/>
        <v>41.48340000000001</v>
      </c>
      <c r="X117">
        <f t="shared" si="25"/>
        <v>69</v>
      </c>
      <c r="Y117">
        <f t="shared" si="26"/>
        <v>215625</v>
      </c>
      <c r="Z117">
        <f t="shared" si="27"/>
        <v>57</v>
      </c>
      <c r="AA117">
        <f t="shared" si="28"/>
        <v>1068.75</v>
      </c>
      <c r="AF117" t="s">
        <v>415</v>
      </c>
      <c r="AG117" t="s">
        <v>416</v>
      </c>
    </row>
    <row r="118" spans="1:33" x14ac:dyDescent="0.3">
      <c r="B118" t="s">
        <v>128</v>
      </c>
      <c r="I118">
        <v>12</v>
      </c>
      <c r="J118">
        <v>310</v>
      </c>
      <c r="K118">
        <f t="shared" si="22"/>
        <v>2038</v>
      </c>
      <c r="L118">
        <f t="shared" si="23"/>
        <v>2067</v>
      </c>
      <c r="M118">
        <v>1520</v>
      </c>
      <c r="R118">
        <v>24</v>
      </c>
      <c r="T118">
        <v>640</v>
      </c>
      <c r="U118">
        <v>51</v>
      </c>
      <c r="V118">
        <v>8.3000000000000004E-2</v>
      </c>
      <c r="W118">
        <f t="shared" si="24"/>
        <v>41.48340000000001</v>
      </c>
      <c r="X118">
        <f t="shared" si="25"/>
        <v>73</v>
      </c>
      <c r="Y118">
        <f t="shared" si="26"/>
        <v>228125</v>
      </c>
      <c r="Z118">
        <f t="shared" si="27"/>
        <v>61</v>
      </c>
      <c r="AA118">
        <f t="shared" si="28"/>
        <v>1143.75</v>
      </c>
      <c r="AF118" t="s">
        <v>415</v>
      </c>
      <c r="AG118" t="s">
        <v>416</v>
      </c>
    </row>
    <row r="119" spans="1:33" x14ac:dyDescent="0.3">
      <c r="B119" t="s">
        <v>130</v>
      </c>
      <c r="I119">
        <v>12</v>
      </c>
      <c r="J119">
        <v>310</v>
      </c>
      <c r="K119">
        <f t="shared" si="22"/>
        <v>2038</v>
      </c>
      <c r="L119">
        <f t="shared" si="23"/>
        <v>2067</v>
      </c>
      <c r="M119">
        <v>1520</v>
      </c>
      <c r="R119">
        <v>15</v>
      </c>
      <c r="T119">
        <v>720</v>
      </c>
      <c r="U119">
        <v>51</v>
      </c>
      <c r="V119">
        <v>8.3000000000000004E-2</v>
      </c>
      <c r="W119">
        <f t="shared" si="24"/>
        <v>41.48340000000001</v>
      </c>
      <c r="X119">
        <f t="shared" si="25"/>
        <v>74</v>
      </c>
      <c r="Y119">
        <f t="shared" si="26"/>
        <v>231250</v>
      </c>
      <c r="Z119">
        <f t="shared" si="27"/>
        <v>62</v>
      </c>
      <c r="AA119">
        <f t="shared" si="28"/>
        <v>1162.5</v>
      </c>
      <c r="AF119" t="s">
        <v>415</v>
      </c>
      <c r="AG119" t="s">
        <v>416</v>
      </c>
    </row>
    <row r="120" spans="1:33" x14ac:dyDescent="0.3">
      <c r="B120" t="s">
        <v>134</v>
      </c>
      <c r="I120">
        <v>12</v>
      </c>
      <c r="J120">
        <v>310</v>
      </c>
      <c r="K120">
        <f t="shared" si="22"/>
        <v>2038</v>
      </c>
      <c r="L120">
        <f t="shared" si="23"/>
        <v>2067</v>
      </c>
      <c r="M120">
        <v>1520</v>
      </c>
      <c r="R120">
        <v>63</v>
      </c>
      <c r="T120">
        <v>240</v>
      </c>
      <c r="U120">
        <v>51</v>
      </c>
      <c r="V120">
        <v>8.3000000000000004E-2</v>
      </c>
      <c r="W120">
        <f t="shared" si="24"/>
        <v>41.48340000000001</v>
      </c>
      <c r="X120">
        <f t="shared" si="25"/>
        <v>65</v>
      </c>
      <c r="Y120">
        <f t="shared" si="26"/>
        <v>203125</v>
      </c>
      <c r="Z120">
        <f t="shared" si="27"/>
        <v>53</v>
      </c>
      <c r="AA120">
        <f t="shared" si="28"/>
        <v>993.75</v>
      </c>
      <c r="AF120" t="s">
        <v>415</v>
      </c>
      <c r="AG120" t="s">
        <v>416</v>
      </c>
    </row>
    <row r="121" spans="1:33" x14ac:dyDescent="0.3">
      <c r="A121" t="s">
        <v>147</v>
      </c>
      <c r="B121" t="s">
        <v>126</v>
      </c>
      <c r="I121">
        <v>12</v>
      </c>
      <c r="J121">
        <v>310</v>
      </c>
      <c r="K121">
        <f t="shared" si="22"/>
        <v>0</v>
      </c>
      <c r="L121">
        <f t="shared" si="23"/>
        <v>0</v>
      </c>
      <c r="M121">
        <v>0</v>
      </c>
      <c r="R121">
        <v>85</v>
      </c>
      <c r="T121">
        <v>240</v>
      </c>
      <c r="U121">
        <v>51</v>
      </c>
      <c r="V121">
        <v>0</v>
      </c>
      <c r="W121">
        <f t="shared" si="24"/>
        <v>0</v>
      </c>
      <c r="X121">
        <f t="shared" si="25"/>
        <v>20</v>
      </c>
      <c r="Y121">
        <f t="shared" si="26"/>
        <v>62500</v>
      </c>
      <c r="Z121">
        <f t="shared" si="27"/>
        <v>8</v>
      </c>
      <c r="AA121">
        <f t="shared" si="28"/>
        <v>150</v>
      </c>
      <c r="AF121" t="s">
        <v>415</v>
      </c>
      <c r="AG121" t="s">
        <v>416</v>
      </c>
    </row>
    <row r="122" spans="1:33" x14ac:dyDescent="0.3">
      <c r="B122" t="s">
        <v>127</v>
      </c>
      <c r="I122">
        <v>12</v>
      </c>
      <c r="J122">
        <v>310</v>
      </c>
      <c r="K122">
        <f t="shared" si="22"/>
        <v>0</v>
      </c>
      <c r="L122">
        <f t="shared" si="23"/>
        <v>0</v>
      </c>
      <c r="M122">
        <v>0</v>
      </c>
      <c r="R122">
        <v>56</v>
      </c>
      <c r="T122">
        <v>400</v>
      </c>
      <c r="U122">
        <v>51</v>
      </c>
      <c r="V122">
        <v>0</v>
      </c>
      <c r="W122">
        <f t="shared" si="24"/>
        <v>0</v>
      </c>
      <c r="X122">
        <f t="shared" si="25"/>
        <v>24</v>
      </c>
      <c r="Y122">
        <f t="shared" si="26"/>
        <v>75000</v>
      </c>
      <c r="Z122">
        <f t="shared" si="27"/>
        <v>12</v>
      </c>
      <c r="AA122">
        <f t="shared" si="28"/>
        <v>225</v>
      </c>
      <c r="AF122" t="s">
        <v>415</v>
      </c>
      <c r="AG122" t="s">
        <v>416</v>
      </c>
    </row>
    <row r="123" spans="1:33" x14ac:dyDescent="0.3">
      <c r="B123" t="s">
        <v>128</v>
      </c>
      <c r="I123">
        <v>12</v>
      </c>
      <c r="J123">
        <v>310</v>
      </c>
      <c r="K123">
        <f t="shared" si="22"/>
        <v>0</v>
      </c>
      <c r="L123">
        <f t="shared" si="23"/>
        <v>0</v>
      </c>
      <c r="M123">
        <v>0</v>
      </c>
      <c r="R123">
        <v>24</v>
      </c>
      <c r="T123">
        <v>640</v>
      </c>
      <c r="U123">
        <v>51</v>
      </c>
      <c r="V123">
        <v>0</v>
      </c>
      <c r="W123">
        <f t="shared" si="24"/>
        <v>0</v>
      </c>
      <c r="X123">
        <f t="shared" si="25"/>
        <v>28</v>
      </c>
      <c r="Y123">
        <f t="shared" si="26"/>
        <v>87500</v>
      </c>
      <c r="Z123">
        <f t="shared" si="27"/>
        <v>16</v>
      </c>
      <c r="AA123">
        <f t="shared" si="28"/>
        <v>300</v>
      </c>
      <c r="AF123" t="s">
        <v>415</v>
      </c>
      <c r="AG123" t="s">
        <v>416</v>
      </c>
    </row>
    <row r="124" spans="1:33" x14ac:dyDescent="0.3">
      <c r="B124" t="s">
        <v>130</v>
      </c>
      <c r="I124">
        <v>12</v>
      </c>
      <c r="J124">
        <v>310</v>
      </c>
      <c r="K124">
        <f t="shared" si="22"/>
        <v>0</v>
      </c>
      <c r="L124">
        <f t="shared" si="23"/>
        <v>0</v>
      </c>
      <c r="M124">
        <v>0</v>
      </c>
      <c r="R124">
        <v>15</v>
      </c>
      <c r="T124">
        <v>720</v>
      </c>
      <c r="U124">
        <v>51</v>
      </c>
      <c r="V124">
        <v>0</v>
      </c>
      <c r="W124">
        <f t="shared" si="24"/>
        <v>0</v>
      </c>
      <c r="X124">
        <f t="shared" si="25"/>
        <v>29</v>
      </c>
      <c r="Y124">
        <f t="shared" si="26"/>
        <v>90625</v>
      </c>
      <c r="Z124">
        <f t="shared" si="27"/>
        <v>17</v>
      </c>
      <c r="AA124">
        <f t="shared" si="28"/>
        <v>318.75</v>
      </c>
      <c r="AF124" t="s">
        <v>415</v>
      </c>
      <c r="AG124" t="s">
        <v>416</v>
      </c>
    </row>
    <row r="125" spans="1:33" x14ac:dyDescent="0.3">
      <c r="B125" t="s">
        <v>134</v>
      </c>
      <c r="I125">
        <v>12</v>
      </c>
      <c r="J125">
        <v>310</v>
      </c>
      <c r="K125">
        <f t="shared" si="22"/>
        <v>0</v>
      </c>
      <c r="L125">
        <f t="shared" si="23"/>
        <v>0</v>
      </c>
      <c r="M125">
        <v>0</v>
      </c>
      <c r="R125">
        <v>63</v>
      </c>
      <c r="T125">
        <v>240</v>
      </c>
      <c r="U125">
        <v>51</v>
      </c>
      <c r="V125">
        <v>0</v>
      </c>
      <c r="W125">
        <f t="shared" si="24"/>
        <v>0</v>
      </c>
      <c r="X125">
        <f t="shared" si="25"/>
        <v>19</v>
      </c>
      <c r="Y125">
        <f t="shared" si="26"/>
        <v>59375</v>
      </c>
      <c r="Z125">
        <f t="shared" si="27"/>
        <v>7</v>
      </c>
      <c r="AA125">
        <f t="shared" si="28"/>
        <v>131.25</v>
      </c>
      <c r="AF125" t="s">
        <v>415</v>
      </c>
      <c r="AG125" t="s">
        <v>416</v>
      </c>
    </row>
    <row r="126" spans="1:33" x14ac:dyDescent="0.3">
      <c r="A126" t="s">
        <v>411</v>
      </c>
      <c r="G126">
        <v>30</v>
      </c>
      <c r="I126">
        <v>8</v>
      </c>
      <c r="J126">
        <v>160</v>
      </c>
      <c r="K126">
        <f t="shared" si="22"/>
        <v>7510</v>
      </c>
      <c r="L126">
        <f t="shared" si="23"/>
        <v>7614</v>
      </c>
      <c r="M126">
        <v>5600</v>
      </c>
      <c r="R126">
        <v>0</v>
      </c>
      <c r="T126">
        <v>185</v>
      </c>
      <c r="U126">
        <v>78</v>
      </c>
      <c r="V126">
        <v>0.314</v>
      </c>
      <c r="W126">
        <f t="shared" si="24"/>
        <v>240.02160000000003</v>
      </c>
      <c r="X126">
        <f t="shared" si="25"/>
        <v>108</v>
      </c>
      <c r="Y126">
        <f t="shared" si="26"/>
        <v>337500</v>
      </c>
      <c r="Z126">
        <f t="shared" si="27"/>
        <v>91</v>
      </c>
      <c r="AA126">
        <f t="shared" si="28"/>
        <v>1706.25</v>
      </c>
      <c r="AF126" t="s">
        <v>415</v>
      </c>
      <c r="AG126" t="s">
        <v>415</v>
      </c>
    </row>
    <row r="127" spans="1:33" x14ac:dyDescent="0.3">
      <c r="B127" t="s">
        <v>126</v>
      </c>
      <c r="I127">
        <v>8</v>
      </c>
      <c r="J127">
        <v>160</v>
      </c>
      <c r="K127">
        <f t="shared" si="22"/>
        <v>0</v>
      </c>
      <c r="L127">
        <f t="shared" si="23"/>
        <v>0</v>
      </c>
      <c r="M127">
        <v>0</v>
      </c>
      <c r="R127">
        <v>95</v>
      </c>
      <c r="T127">
        <v>240</v>
      </c>
      <c r="U127">
        <v>53</v>
      </c>
      <c r="V127">
        <v>0</v>
      </c>
      <c r="W127">
        <f t="shared" si="24"/>
        <v>0</v>
      </c>
      <c r="X127">
        <f t="shared" si="25"/>
        <v>24</v>
      </c>
      <c r="Y127">
        <f t="shared" si="26"/>
        <v>75000</v>
      </c>
      <c r="Z127">
        <f t="shared" si="27"/>
        <v>10</v>
      </c>
      <c r="AA127">
        <f t="shared" si="28"/>
        <v>187.5</v>
      </c>
      <c r="AF127" t="s">
        <v>415</v>
      </c>
      <c r="AG127" t="s">
        <v>415</v>
      </c>
    </row>
    <row r="128" spans="1:33" x14ac:dyDescent="0.3">
      <c r="B128" t="s">
        <v>127</v>
      </c>
      <c r="I128">
        <v>8</v>
      </c>
      <c r="J128">
        <v>160</v>
      </c>
      <c r="K128">
        <f t="shared" si="22"/>
        <v>0</v>
      </c>
      <c r="L128">
        <f t="shared" si="23"/>
        <v>0</v>
      </c>
      <c r="M128">
        <v>0</v>
      </c>
      <c r="R128">
        <v>72</v>
      </c>
      <c r="T128">
        <v>400</v>
      </c>
      <c r="U128">
        <v>53</v>
      </c>
      <c r="V128">
        <v>0</v>
      </c>
      <c r="W128">
        <f t="shared" si="24"/>
        <v>0</v>
      </c>
      <c r="X128">
        <f t="shared" si="25"/>
        <v>28</v>
      </c>
      <c r="Y128">
        <f t="shared" si="26"/>
        <v>87500</v>
      </c>
      <c r="Z128">
        <f t="shared" si="27"/>
        <v>14</v>
      </c>
      <c r="AA128">
        <f t="shared" si="28"/>
        <v>262.5</v>
      </c>
      <c r="AF128" t="s">
        <v>415</v>
      </c>
      <c r="AG128" t="s">
        <v>415</v>
      </c>
    </row>
    <row r="129" spans="1:33" x14ac:dyDescent="0.3">
      <c r="B129" t="s">
        <v>128</v>
      </c>
      <c r="I129">
        <v>8</v>
      </c>
      <c r="J129">
        <v>160</v>
      </c>
      <c r="K129">
        <f t="shared" si="22"/>
        <v>0</v>
      </c>
      <c r="L129">
        <f t="shared" si="23"/>
        <v>0</v>
      </c>
      <c r="M129">
        <v>0</v>
      </c>
      <c r="R129">
        <v>24</v>
      </c>
      <c r="T129">
        <v>640</v>
      </c>
      <c r="U129">
        <v>53</v>
      </c>
      <c r="V129">
        <v>0</v>
      </c>
      <c r="W129">
        <f t="shared" si="24"/>
        <v>0</v>
      </c>
      <c r="X129">
        <f t="shared" si="25"/>
        <v>32</v>
      </c>
      <c r="Y129">
        <f t="shared" si="26"/>
        <v>100000</v>
      </c>
      <c r="Z129">
        <f t="shared" si="27"/>
        <v>17</v>
      </c>
      <c r="AA129">
        <f t="shared" si="28"/>
        <v>318.75</v>
      </c>
      <c r="AF129" t="s">
        <v>415</v>
      </c>
      <c r="AG129" t="s">
        <v>415</v>
      </c>
    </row>
    <row r="130" spans="1:33" x14ac:dyDescent="0.3">
      <c r="B130" t="s">
        <v>130</v>
      </c>
      <c r="I130">
        <v>8</v>
      </c>
      <c r="J130">
        <v>160</v>
      </c>
      <c r="K130">
        <f t="shared" si="22"/>
        <v>0</v>
      </c>
      <c r="L130">
        <f t="shared" si="23"/>
        <v>0</v>
      </c>
      <c r="M130">
        <v>0</v>
      </c>
      <c r="R130">
        <v>18</v>
      </c>
      <c r="T130">
        <v>720</v>
      </c>
      <c r="U130">
        <v>53</v>
      </c>
      <c r="V130">
        <v>0</v>
      </c>
      <c r="W130">
        <f t="shared" si="24"/>
        <v>0</v>
      </c>
      <c r="X130">
        <f t="shared" si="25"/>
        <v>33</v>
      </c>
      <c r="Y130">
        <f t="shared" si="26"/>
        <v>103125</v>
      </c>
      <c r="Z130">
        <f t="shared" si="27"/>
        <v>18</v>
      </c>
      <c r="AA130">
        <f t="shared" si="28"/>
        <v>337.5</v>
      </c>
      <c r="AF130" t="s">
        <v>415</v>
      </c>
      <c r="AG130" t="s">
        <v>415</v>
      </c>
    </row>
    <row r="131" spans="1:33" x14ac:dyDescent="0.3">
      <c r="B131" t="s">
        <v>134</v>
      </c>
      <c r="I131">
        <v>8</v>
      </c>
      <c r="J131">
        <v>160</v>
      </c>
      <c r="K131">
        <f t="shared" si="22"/>
        <v>0</v>
      </c>
      <c r="L131">
        <f t="shared" si="23"/>
        <v>0</v>
      </c>
      <c r="M131">
        <v>0</v>
      </c>
      <c r="R131">
        <v>72</v>
      </c>
      <c r="T131">
        <v>240</v>
      </c>
      <c r="U131">
        <v>53</v>
      </c>
      <c r="V131">
        <v>0</v>
      </c>
      <c r="W131">
        <f t="shared" si="24"/>
        <v>0</v>
      </c>
      <c r="X131">
        <f t="shared" si="25"/>
        <v>24</v>
      </c>
      <c r="Y131">
        <f t="shared" si="26"/>
        <v>75000</v>
      </c>
      <c r="Z131">
        <f t="shared" si="27"/>
        <v>9</v>
      </c>
      <c r="AA131">
        <f t="shared" si="28"/>
        <v>168.75</v>
      </c>
      <c r="AF131" t="s">
        <v>415</v>
      </c>
      <c r="AG131" t="s">
        <v>415</v>
      </c>
    </row>
    <row r="132" spans="1:33" x14ac:dyDescent="0.3">
      <c r="B132" t="s">
        <v>131</v>
      </c>
      <c r="I132">
        <v>8</v>
      </c>
      <c r="J132">
        <v>160</v>
      </c>
      <c r="K132">
        <f t="shared" si="22"/>
        <v>0</v>
      </c>
      <c r="L132">
        <f t="shared" si="23"/>
        <v>0</v>
      </c>
      <c r="M132">
        <v>0</v>
      </c>
      <c r="N132" t="s">
        <v>86</v>
      </c>
      <c r="R132">
        <v>66</v>
      </c>
      <c r="T132">
        <v>480</v>
      </c>
      <c r="U132">
        <v>53</v>
      </c>
      <c r="V132">
        <v>0</v>
      </c>
      <c r="W132">
        <f t="shared" si="24"/>
        <v>0</v>
      </c>
      <c r="X132">
        <f t="shared" si="25"/>
        <v>30</v>
      </c>
      <c r="Y132">
        <f t="shared" si="26"/>
        <v>93750</v>
      </c>
      <c r="Z132">
        <f t="shared" si="27"/>
        <v>15</v>
      </c>
      <c r="AA132">
        <f t="shared" si="28"/>
        <v>281.25</v>
      </c>
      <c r="AF132" t="s">
        <v>415</v>
      </c>
      <c r="AG132" t="s">
        <v>415</v>
      </c>
    </row>
    <row r="133" spans="1:33" x14ac:dyDescent="0.3">
      <c r="B133" t="s">
        <v>132</v>
      </c>
      <c r="I133">
        <v>8</v>
      </c>
      <c r="J133">
        <v>160</v>
      </c>
      <c r="K133">
        <f t="shared" si="22"/>
        <v>0</v>
      </c>
      <c r="L133">
        <f t="shared" si="23"/>
        <v>0</v>
      </c>
      <c r="M133">
        <v>0</v>
      </c>
      <c r="N133" t="s">
        <v>86</v>
      </c>
      <c r="R133">
        <v>40</v>
      </c>
      <c r="T133">
        <v>640</v>
      </c>
      <c r="U133">
        <v>53</v>
      </c>
      <c r="V133">
        <v>0</v>
      </c>
      <c r="W133">
        <f t="shared" si="24"/>
        <v>0</v>
      </c>
      <c r="X133">
        <f t="shared" si="25"/>
        <v>32</v>
      </c>
      <c r="Y133">
        <f t="shared" si="26"/>
        <v>100000</v>
      </c>
      <c r="Z133">
        <f t="shared" si="27"/>
        <v>18</v>
      </c>
      <c r="AA133">
        <f t="shared" si="28"/>
        <v>337.5</v>
      </c>
      <c r="AF133" t="s">
        <v>415</v>
      </c>
      <c r="AG133" t="s">
        <v>415</v>
      </c>
    </row>
    <row r="134" spans="1:33" x14ac:dyDescent="0.3">
      <c r="B134" t="s">
        <v>133</v>
      </c>
      <c r="I134">
        <v>8</v>
      </c>
      <c r="J134">
        <v>160</v>
      </c>
      <c r="K134">
        <f t="shared" si="22"/>
        <v>0</v>
      </c>
      <c r="L134">
        <f t="shared" si="23"/>
        <v>0</v>
      </c>
      <c r="M134">
        <v>0</v>
      </c>
      <c r="N134" t="s">
        <v>86</v>
      </c>
      <c r="R134">
        <v>16</v>
      </c>
      <c r="T134">
        <v>800</v>
      </c>
      <c r="U134">
        <v>53</v>
      </c>
      <c r="V134">
        <v>0</v>
      </c>
      <c r="W134">
        <f t="shared" si="24"/>
        <v>0</v>
      </c>
      <c r="X134">
        <f t="shared" si="25"/>
        <v>34</v>
      </c>
      <c r="Y134">
        <f t="shared" si="26"/>
        <v>106250</v>
      </c>
      <c r="Z134">
        <f t="shared" si="27"/>
        <v>20</v>
      </c>
      <c r="AA134">
        <f t="shared" si="28"/>
        <v>375</v>
      </c>
      <c r="AF134" t="s">
        <v>415</v>
      </c>
      <c r="AG134" t="s">
        <v>415</v>
      </c>
    </row>
    <row r="135" spans="1:33" x14ac:dyDescent="0.3">
      <c r="A135" t="s">
        <v>497</v>
      </c>
      <c r="I135">
        <v>16</v>
      </c>
      <c r="J135">
        <v>180</v>
      </c>
      <c r="K135">
        <f t="shared" si="22"/>
        <v>2655</v>
      </c>
      <c r="L135">
        <f t="shared" si="23"/>
        <v>2692</v>
      </c>
      <c r="M135">
        <v>1980</v>
      </c>
      <c r="R135">
        <v>0</v>
      </c>
      <c r="T135">
        <v>185</v>
      </c>
      <c r="U135">
        <v>115</v>
      </c>
      <c r="V135">
        <v>0.13350000000000001</v>
      </c>
      <c r="W135">
        <f t="shared" si="24"/>
        <v>150.45450000000002</v>
      </c>
      <c r="X135">
        <f t="shared" si="25"/>
        <v>68</v>
      </c>
      <c r="Y135">
        <f t="shared" si="26"/>
        <v>212500</v>
      </c>
      <c r="Z135">
        <f t="shared" si="27"/>
        <v>53</v>
      </c>
      <c r="AA135">
        <f t="shared" si="28"/>
        <v>993.75</v>
      </c>
      <c r="AF135" t="s">
        <v>88</v>
      </c>
      <c r="AG135" t="s">
        <v>335</v>
      </c>
    </row>
    <row r="136" spans="1:33" x14ac:dyDescent="0.3">
      <c r="B136" t="s">
        <v>126</v>
      </c>
      <c r="I136">
        <v>16</v>
      </c>
      <c r="J136">
        <v>180</v>
      </c>
      <c r="K136">
        <f t="shared" si="22"/>
        <v>0</v>
      </c>
      <c r="L136">
        <f t="shared" si="23"/>
        <v>0</v>
      </c>
      <c r="M136">
        <v>0</v>
      </c>
      <c r="R136">
        <v>136</v>
      </c>
      <c r="T136">
        <v>200</v>
      </c>
      <c r="U136">
        <v>53</v>
      </c>
      <c r="V136">
        <v>0</v>
      </c>
      <c r="W136">
        <f t="shared" si="24"/>
        <v>0</v>
      </c>
      <c r="X136">
        <f t="shared" si="25"/>
        <v>16</v>
      </c>
      <c r="Y136">
        <f t="shared" si="26"/>
        <v>50000</v>
      </c>
      <c r="Z136">
        <f t="shared" si="27"/>
        <v>7</v>
      </c>
      <c r="AA136">
        <f t="shared" si="28"/>
        <v>131.25</v>
      </c>
      <c r="AF136" t="s">
        <v>88</v>
      </c>
      <c r="AG136" t="s">
        <v>335</v>
      </c>
    </row>
    <row r="137" spans="1:33" x14ac:dyDescent="0.3">
      <c r="B137" t="s">
        <v>127</v>
      </c>
      <c r="I137">
        <v>16</v>
      </c>
      <c r="J137">
        <v>180</v>
      </c>
      <c r="K137">
        <f t="shared" si="22"/>
        <v>0</v>
      </c>
      <c r="L137">
        <f t="shared" si="23"/>
        <v>0</v>
      </c>
      <c r="M137">
        <v>0</v>
      </c>
      <c r="R137">
        <v>108</v>
      </c>
      <c r="T137">
        <v>240</v>
      </c>
      <c r="U137">
        <v>53</v>
      </c>
      <c r="V137">
        <v>0</v>
      </c>
      <c r="W137">
        <f t="shared" si="24"/>
        <v>0</v>
      </c>
      <c r="X137">
        <f t="shared" si="25"/>
        <v>17</v>
      </c>
      <c r="Y137">
        <f t="shared" si="26"/>
        <v>53125</v>
      </c>
      <c r="Z137">
        <f t="shared" si="27"/>
        <v>8</v>
      </c>
      <c r="AA137">
        <f t="shared" si="28"/>
        <v>150</v>
      </c>
      <c r="AF137" t="s">
        <v>88</v>
      </c>
      <c r="AG137" t="s">
        <v>335</v>
      </c>
    </row>
    <row r="138" spans="1:33" x14ac:dyDescent="0.3">
      <c r="A138" t="s">
        <v>481</v>
      </c>
      <c r="I138">
        <v>5</v>
      </c>
      <c r="J138">
        <v>310</v>
      </c>
      <c r="K138">
        <f t="shared" si="22"/>
        <v>3218</v>
      </c>
      <c r="L138">
        <f t="shared" ref="L138:L148" si="29">ROUND(M138/0.73549875,0)</f>
        <v>3263</v>
      </c>
      <c r="M138">
        <v>2400</v>
      </c>
      <c r="R138">
        <v>48</v>
      </c>
      <c r="T138">
        <v>400</v>
      </c>
      <c r="U138">
        <v>58</v>
      </c>
      <c r="V138">
        <v>0.114</v>
      </c>
      <c r="W138">
        <f t="shared" ref="W138:W148" si="30">U138*V138*9.8</f>
        <v>64.797600000000003</v>
      </c>
      <c r="X138">
        <f t="shared" ref="X138:X148" si="31">MAX(1, INT(U138/10+SQRT(J138)/20+SQRT(L138)+V138+SQRT(R138)/2+SQRT(T138)-SQRT(185)+20-I138))</f>
        <v>88</v>
      </c>
      <c r="Y138">
        <f t="shared" ref="Y138:Y148" si="32">X138*50000/16</f>
        <v>275000</v>
      </c>
      <c r="Z138">
        <f t="shared" ref="Z138:Z148" si="33">MAX(1, ROUND((SQRT(J138)/100+SQRT(L138)+V138+(40/I138-2)+SQRT(R138)/2+SQRT(T138)-SQRT(185)), 0))</f>
        <v>73</v>
      </c>
      <c r="AA138">
        <f t="shared" ref="AA138:AA148" si="34">Z138*300/16</f>
        <v>1368.75</v>
      </c>
      <c r="AF138" t="s">
        <v>415</v>
      </c>
      <c r="AG138" t="s">
        <v>416</v>
      </c>
    </row>
    <row r="139" spans="1:33" x14ac:dyDescent="0.3">
      <c r="B139" t="s">
        <v>126</v>
      </c>
      <c r="I139">
        <v>5</v>
      </c>
      <c r="J139">
        <v>310</v>
      </c>
      <c r="K139">
        <f t="shared" si="22"/>
        <v>3218</v>
      </c>
      <c r="L139">
        <f t="shared" si="29"/>
        <v>3263</v>
      </c>
      <c r="M139">
        <v>2400</v>
      </c>
      <c r="R139">
        <v>85</v>
      </c>
      <c r="T139">
        <v>240</v>
      </c>
      <c r="U139">
        <v>58</v>
      </c>
      <c r="V139">
        <v>0.114</v>
      </c>
      <c r="W139">
        <f t="shared" si="30"/>
        <v>64.797600000000003</v>
      </c>
      <c r="X139">
        <f t="shared" si="31"/>
        <v>85</v>
      </c>
      <c r="Y139">
        <f t="shared" si="32"/>
        <v>265625</v>
      </c>
      <c r="Z139">
        <f t="shared" si="33"/>
        <v>70</v>
      </c>
      <c r="AA139">
        <f t="shared" si="34"/>
        <v>1312.5</v>
      </c>
      <c r="AF139" t="s">
        <v>415</v>
      </c>
      <c r="AG139" t="s">
        <v>416</v>
      </c>
    </row>
    <row r="140" spans="1:33" x14ac:dyDescent="0.3">
      <c r="B140" t="s">
        <v>127</v>
      </c>
      <c r="I140">
        <v>5</v>
      </c>
      <c r="J140">
        <v>310</v>
      </c>
      <c r="K140">
        <f t="shared" si="22"/>
        <v>3218</v>
      </c>
      <c r="L140">
        <f t="shared" si="29"/>
        <v>3263</v>
      </c>
      <c r="M140">
        <v>2400</v>
      </c>
      <c r="R140">
        <v>60</v>
      </c>
      <c r="T140">
        <v>400</v>
      </c>
      <c r="U140">
        <v>58</v>
      </c>
      <c r="V140">
        <v>0.114</v>
      </c>
      <c r="W140">
        <f t="shared" si="30"/>
        <v>64.797600000000003</v>
      </c>
      <c r="X140">
        <f t="shared" si="31"/>
        <v>89</v>
      </c>
      <c r="Y140">
        <f t="shared" si="32"/>
        <v>278125</v>
      </c>
      <c r="Z140">
        <f t="shared" si="33"/>
        <v>74</v>
      </c>
      <c r="AA140">
        <f t="shared" si="34"/>
        <v>1387.5</v>
      </c>
      <c r="AF140" t="s">
        <v>415</v>
      </c>
      <c r="AG140" t="s">
        <v>416</v>
      </c>
    </row>
    <row r="141" spans="1:33" x14ac:dyDescent="0.3">
      <c r="B141" t="s">
        <v>128</v>
      </c>
      <c r="I141">
        <v>5</v>
      </c>
      <c r="J141">
        <v>310</v>
      </c>
      <c r="K141">
        <f t="shared" si="22"/>
        <v>3218</v>
      </c>
      <c r="L141">
        <f t="shared" si="29"/>
        <v>3263</v>
      </c>
      <c r="M141">
        <v>2400</v>
      </c>
      <c r="R141">
        <v>30</v>
      </c>
      <c r="T141">
        <v>640</v>
      </c>
      <c r="U141">
        <v>58</v>
      </c>
      <c r="V141">
        <v>0.114</v>
      </c>
      <c r="W141">
        <f t="shared" si="30"/>
        <v>64.797600000000003</v>
      </c>
      <c r="X141">
        <f t="shared" si="31"/>
        <v>93</v>
      </c>
      <c r="Y141">
        <f t="shared" si="32"/>
        <v>290625</v>
      </c>
      <c r="Z141">
        <f t="shared" si="33"/>
        <v>78</v>
      </c>
      <c r="AA141">
        <f t="shared" si="34"/>
        <v>1462.5</v>
      </c>
      <c r="AF141" t="s">
        <v>415</v>
      </c>
      <c r="AG141" t="s">
        <v>416</v>
      </c>
    </row>
    <row r="142" spans="1:33" x14ac:dyDescent="0.3">
      <c r="B142" t="s">
        <v>130</v>
      </c>
      <c r="I142">
        <v>5</v>
      </c>
      <c r="J142">
        <v>310</v>
      </c>
      <c r="K142">
        <f t="shared" ref="K142:K175" si="35">ROUND(M142/0.745699872,0)</f>
        <v>3218</v>
      </c>
      <c r="L142">
        <f t="shared" si="29"/>
        <v>3263</v>
      </c>
      <c r="M142">
        <v>2400</v>
      </c>
      <c r="R142">
        <v>15</v>
      </c>
      <c r="T142">
        <v>720</v>
      </c>
      <c r="U142">
        <v>58</v>
      </c>
      <c r="V142">
        <v>0.114</v>
      </c>
      <c r="W142">
        <f t="shared" si="30"/>
        <v>64.797600000000003</v>
      </c>
      <c r="X142">
        <f t="shared" si="31"/>
        <v>94</v>
      </c>
      <c r="Y142">
        <f t="shared" si="32"/>
        <v>293750</v>
      </c>
      <c r="Z142">
        <f t="shared" si="33"/>
        <v>79</v>
      </c>
      <c r="AA142">
        <f t="shared" si="34"/>
        <v>1481.25</v>
      </c>
      <c r="AF142" t="s">
        <v>415</v>
      </c>
      <c r="AG142" t="s">
        <v>416</v>
      </c>
    </row>
    <row r="143" spans="1:33" x14ac:dyDescent="0.3">
      <c r="B143" t="s">
        <v>134</v>
      </c>
      <c r="I143">
        <v>5</v>
      </c>
      <c r="J143">
        <v>310</v>
      </c>
      <c r="K143">
        <f t="shared" si="35"/>
        <v>3218</v>
      </c>
      <c r="L143">
        <f t="shared" si="29"/>
        <v>3263</v>
      </c>
      <c r="M143">
        <v>2400</v>
      </c>
      <c r="R143">
        <v>59</v>
      </c>
      <c r="T143">
        <v>240</v>
      </c>
      <c r="U143">
        <v>58</v>
      </c>
      <c r="V143">
        <v>0.114</v>
      </c>
      <c r="W143">
        <f t="shared" si="30"/>
        <v>64.797600000000003</v>
      </c>
      <c r="X143">
        <f t="shared" si="31"/>
        <v>84</v>
      </c>
      <c r="Y143">
        <f t="shared" si="32"/>
        <v>262500</v>
      </c>
      <c r="Z143">
        <f t="shared" si="33"/>
        <v>69</v>
      </c>
      <c r="AA143">
        <f t="shared" si="34"/>
        <v>1293.75</v>
      </c>
      <c r="AF143" t="s">
        <v>415</v>
      </c>
      <c r="AG143" t="s">
        <v>416</v>
      </c>
    </row>
    <row r="144" spans="1:33" x14ac:dyDescent="0.3">
      <c r="A144" t="s">
        <v>147</v>
      </c>
      <c r="B144" t="s">
        <v>126</v>
      </c>
      <c r="I144">
        <v>5</v>
      </c>
      <c r="J144">
        <v>310</v>
      </c>
      <c r="K144">
        <f t="shared" si="35"/>
        <v>0</v>
      </c>
      <c r="L144">
        <f t="shared" si="29"/>
        <v>0</v>
      </c>
      <c r="M144">
        <v>0</v>
      </c>
      <c r="R144">
        <v>85</v>
      </c>
      <c r="T144">
        <v>240</v>
      </c>
      <c r="U144">
        <v>58</v>
      </c>
      <c r="V144">
        <v>0</v>
      </c>
      <c r="W144">
        <f t="shared" si="30"/>
        <v>0</v>
      </c>
      <c r="X144">
        <f t="shared" si="31"/>
        <v>28</v>
      </c>
      <c r="Y144">
        <f t="shared" si="32"/>
        <v>87500</v>
      </c>
      <c r="Z144">
        <f t="shared" si="33"/>
        <v>13</v>
      </c>
      <c r="AA144">
        <f t="shared" si="34"/>
        <v>243.75</v>
      </c>
      <c r="AF144" t="s">
        <v>415</v>
      </c>
      <c r="AG144" t="s">
        <v>416</v>
      </c>
    </row>
    <row r="145" spans="1:33" x14ac:dyDescent="0.3">
      <c r="B145" t="s">
        <v>127</v>
      </c>
      <c r="I145">
        <v>5</v>
      </c>
      <c r="J145">
        <v>310</v>
      </c>
      <c r="K145">
        <f t="shared" si="35"/>
        <v>0</v>
      </c>
      <c r="L145">
        <f t="shared" si="29"/>
        <v>0</v>
      </c>
      <c r="M145">
        <v>0</v>
      </c>
      <c r="R145">
        <v>60</v>
      </c>
      <c r="T145">
        <v>400</v>
      </c>
      <c r="U145">
        <v>58</v>
      </c>
      <c r="V145">
        <v>0</v>
      </c>
      <c r="W145">
        <f t="shared" si="30"/>
        <v>0</v>
      </c>
      <c r="X145">
        <f t="shared" si="31"/>
        <v>31</v>
      </c>
      <c r="Y145">
        <f t="shared" si="32"/>
        <v>96875</v>
      </c>
      <c r="Z145">
        <f t="shared" si="33"/>
        <v>16</v>
      </c>
      <c r="AA145">
        <f t="shared" si="34"/>
        <v>300</v>
      </c>
      <c r="AF145" t="s">
        <v>415</v>
      </c>
      <c r="AG145" t="s">
        <v>416</v>
      </c>
    </row>
    <row r="146" spans="1:33" x14ac:dyDescent="0.3">
      <c r="B146" t="s">
        <v>128</v>
      </c>
      <c r="I146">
        <v>5</v>
      </c>
      <c r="J146">
        <v>310</v>
      </c>
      <c r="K146">
        <f t="shared" si="35"/>
        <v>0</v>
      </c>
      <c r="L146">
        <f t="shared" si="29"/>
        <v>0</v>
      </c>
      <c r="M146">
        <v>0</v>
      </c>
      <c r="R146">
        <v>30</v>
      </c>
      <c r="T146">
        <v>640</v>
      </c>
      <c r="U146">
        <v>58</v>
      </c>
      <c r="V146">
        <v>0</v>
      </c>
      <c r="W146">
        <f t="shared" si="30"/>
        <v>0</v>
      </c>
      <c r="X146">
        <f t="shared" si="31"/>
        <v>36</v>
      </c>
      <c r="Y146">
        <f t="shared" si="32"/>
        <v>112500</v>
      </c>
      <c r="Z146">
        <f t="shared" si="33"/>
        <v>21</v>
      </c>
      <c r="AA146">
        <f t="shared" si="34"/>
        <v>393.75</v>
      </c>
      <c r="AF146" t="s">
        <v>415</v>
      </c>
      <c r="AG146" t="s">
        <v>416</v>
      </c>
    </row>
    <row r="147" spans="1:33" x14ac:dyDescent="0.3">
      <c r="B147" t="s">
        <v>130</v>
      </c>
      <c r="I147">
        <v>5</v>
      </c>
      <c r="J147">
        <v>310</v>
      </c>
      <c r="K147">
        <f t="shared" si="35"/>
        <v>0</v>
      </c>
      <c r="L147">
        <f t="shared" si="29"/>
        <v>0</v>
      </c>
      <c r="M147">
        <v>0</v>
      </c>
      <c r="R147">
        <v>15</v>
      </c>
      <c r="T147">
        <v>720</v>
      </c>
      <c r="U147">
        <v>58</v>
      </c>
      <c r="V147">
        <v>0</v>
      </c>
      <c r="W147">
        <f t="shared" si="30"/>
        <v>0</v>
      </c>
      <c r="X147">
        <f t="shared" si="31"/>
        <v>36</v>
      </c>
      <c r="Y147">
        <f t="shared" si="32"/>
        <v>112500</v>
      </c>
      <c r="Z147">
        <f t="shared" si="33"/>
        <v>21</v>
      </c>
      <c r="AA147">
        <f t="shared" si="34"/>
        <v>393.75</v>
      </c>
      <c r="AF147" t="s">
        <v>415</v>
      </c>
      <c r="AG147" t="s">
        <v>416</v>
      </c>
    </row>
    <row r="148" spans="1:33" x14ac:dyDescent="0.3">
      <c r="B148" t="s">
        <v>134</v>
      </c>
      <c r="I148">
        <v>5</v>
      </c>
      <c r="J148">
        <v>310</v>
      </c>
      <c r="K148">
        <f t="shared" si="35"/>
        <v>0</v>
      </c>
      <c r="L148">
        <f t="shared" si="29"/>
        <v>0</v>
      </c>
      <c r="M148">
        <v>0</v>
      </c>
      <c r="R148">
        <v>59</v>
      </c>
      <c r="T148">
        <v>240</v>
      </c>
      <c r="U148">
        <v>58</v>
      </c>
      <c r="V148">
        <v>0</v>
      </c>
      <c r="W148">
        <f t="shared" si="30"/>
        <v>0</v>
      </c>
      <c r="X148">
        <f t="shared" si="31"/>
        <v>27</v>
      </c>
      <c r="Y148">
        <f t="shared" si="32"/>
        <v>84375</v>
      </c>
      <c r="Z148">
        <f t="shared" si="33"/>
        <v>12</v>
      </c>
      <c r="AA148">
        <f t="shared" si="34"/>
        <v>225</v>
      </c>
      <c r="AF148" t="s">
        <v>415</v>
      </c>
      <c r="AG148" t="s">
        <v>416</v>
      </c>
    </row>
    <row r="149" spans="1:33" x14ac:dyDescent="0.3">
      <c r="A149" t="s">
        <v>486</v>
      </c>
      <c r="I149">
        <v>20</v>
      </c>
      <c r="J149">
        <v>250</v>
      </c>
      <c r="K149">
        <f t="shared" si="35"/>
        <v>1529</v>
      </c>
      <c r="L149">
        <f>ROUND(M149/0.73549875,0)</f>
        <v>1550</v>
      </c>
      <c r="M149">
        <v>1140</v>
      </c>
      <c r="R149">
        <v>65</v>
      </c>
      <c r="T149">
        <v>240</v>
      </c>
      <c r="U149">
        <v>47</v>
      </c>
      <c r="V149">
        <v>0.11799999999999999</v>
      </c>
      <c r="W149">
        <f t="shared" ref="W149:W155" si="36">U149*V149*9.8</f>
        <v>54.3508</v>
      </c>
      <c r="X149">
        <f t="shared" ref="X149:X154" si="37">MAX(1, INT(U149/10+SQRT(J149)/20+SQRT(L149)+V149+SQRT(R149)/2+SQRT(T149)-SQRT(185)+20-I149))</f>
        <v>50</v>
      </c>
      <c r="Y149">
        <f t="shared" ref="Y149:Y155" si="38">X149*50000/16</f>
        <v>156250</v>
      </c>
      <c r="Z149">
        <f t="shared" ref="Z149:Z155" si="39">MAX(1, ROUND((SQRT(J149)/100+SQRT(L149)+V149+(40/I149-2)+SQRT(R149)/2+SQRT(T149)-SQRT(185)), 0))</f>
        <v>46</v>
      </c>
      <c r="AA149">
        <f t="shared" ref="AA149:AA155" si="40">Z149*300/16</f>
        <v>862.5</v>
      </c>
      <c r="AF149" t="s">
        <v>415</v>
      </c>
      <c r="AG149" t="s">
        <v>415</v>
      </c>
    </row>
    <row r="150" spans="1:33" x14ac:dyDescent="0.3">
      <c r="A150" t="s">
        <v>487</v>
      </c>
      <c r="I150">
        <v>20</v>
      </c>
      <c r="J150">
        <v>250</v>
      </c>
      <c r="K150">
        <f t="shared" si="35"/>
        <v>1529</v>
      </c>
      <c r="L150">
        <f>ROUND(M150/0.73549875,0)</f>
        <v>1550</v>
      </c>
      <c r="M150">
        <v>1140</v>
      </c>
      <c r="R150">
        <v>55</v>
      </c>
      <c r="T150">
        <v>240</v>
      </c>
      <c r="U150">
        <v>51</v>
      </c>
      <c r="V150">
        <v>0.108</v>
      </c>
      <c r="W150">
        <f t="shared" si="36"/>
        <v>53.978400000000001</v>
      </c>
      <c r="X150">
        <f t="shared" si="37"/>
        <v>50</v>
      </c>
      <c r="Y150">
        <f t="shared" si="38"/>
        <v>156250</v>
      </c>
      <c r="Z150">
        <f t="shared" si="39"/>
        <v>45</v>
      </c>
      <c r="AA150">
        <f t="shared" si="40"/>
        <v>843.75</v>
      </c>
      <c r="AF150" t="s">
        <v>415</v>
      </c>
      <c r="AG150" t="s">
        <v>415</v>
      </c>
    </row>
    <row r="151" spans="1:33" x14ac:dyDescent="0.3">
      <c r="B151" t="s">
        <v>240</v>
      </c>
      <c r="I151">
        <v>20</v>
      </c>
      <c r="J151">
        <v>250</v>
      </c>
      <c r="K151">
        <f t="shared" si="35"/>
        <v>1529</v>
      </c>
      <c r="L151">
        <f t="shared" ref="L151:L157" si="41">ROUND(M151/0.73549875,0)</f>
        <v>1550</v>
      </c>
      <c r="M151">
        <v>1140</v>
      </c>
      <c r="R151">
        <v>100</v>
      </c>
      <c r="T151">
        <v>240</v>
      </c>
      <c r="U151">
        <v>47</v>
      </c>
      <c r="V151">
        <v>0.11799999999999999</v>
      </c>
      <c r="W151">
        <f t="shared" si="36"/>
        <v>54.3508</v>
      </c>
      <c r="X151">
        <f t="shared" si="37"/>
        <v>51</v>
      </c>
      <c r="Y151">
        <f t="shared" si="38"/>
        <v>159375</v>
      </c>
      <c r="Z151">
        <f t="shared" si="39"/>
        <v>47</v>
      </c>
      <c r="AA151">
        <f t="shared" si="40"/>
        <v>881.25</v>
      </c>
      <c r="AF151" t="s">
        <v>415</v>
      </c>
      <c r="AG151" t="s">
        <v>415</v>
      </c>
    </row>
    <row r="152" spans="1:33" x14ac:dyDescent="0.3">
      <c r="B152" t="s">
        <v>241</v>
      </c>
      <c r="I152">
        <v>20</v>
      </c>
      <c r="J152">
        <v>250</v>
      </c>
      <c r="K152">
        <f t="shared" si="35"/>
        <v>1529</v>
      </c>
      <c r="L152">
        <f t="shared" si="41"/>
        <v>1550</v>
      </c>
      <c r="M152">
        <v>1140</v>
      </c>
      <c r="R152">
        <v>68</v>
      </c>
      <c r="T152">
        <v>400</v>
      </c>
      <c r="U152">
        <v>47</v>
      </c>
      <c r="V152">
        <v>0.11799999999999999</v>
      </c>
      <c r="W152">
        <f t="shared" si="36"/>
        <v>54.3508</v>
      </c>
      <c r="X152">
        <f t="shared" si="37"/>
        <v>55</v>
      </c>
      <c r="Y152">
        <f t="shared" si="38"/>
        <v>171875</v>
      </c>
      <c r="Z152">
        <f t="shared" si="39"/>
        <v>50</v>
      </c>
      <c r="AA152">
        <f t="shared" si="40"/>
        <v>937.5</v>
      </c>
      <c r="AF152" t="s">
        <v>415</v>
      </c>
      <c r="AG152" t="s">
        <v>415</v>
      </c>
    </row>
    <row r="153" spans="1:33" x14ac:dyDescent="0.3">
      <c r="B153" t="s">
        <v>242</v>
      </c>
      <c r="I153">
        <v>20</v>
      </c>
      <c r="J153">
        <v>250</v>
      </c>
      <c r="K153">
        <f t="shared" si="35"/>
        <v>1529</v>
      </c>
      <c r="L153">
        <f t="shared" si="41"/>
        <v>1550</v>
      </c>
      <c r="M153">
        <v>1140</v>
      </c>
      <c r="R153">
        <v>32</v>
      </c>
      <c r="T153">
        <v>640</v>
      </c>
      <c r="U153">
        <v>47</v>
      </c>
      <c r="V153">
        <v>0.11799999999999999</v>
      </c>
      <c r="W153">
        <f t="shared" si="36"/>
        <v>54.3508</v>
      </c>
      <c r="X153">
        <f t="shared" si="37"/>
        <v>59</v>
      </c>
      <c r="Y153">
        <f t="shared" si="38"/>
        <v>184375</v>
      </c>
      <c r="Z153">
        <f t="shared" si="39"/>
        <v>54</v>
      </c>
      <c r="AA153">
        <f t="shared" si="40"/>
        <v>1012.5</v>
      </c>
      <c r="AF153" t="s">
        <v>415</v>
      </c>
      <c r="AG153" t="s">
        <v>415</v>
      </c>
    </row>
    <row r="154" spans="1:33" x14ac:dyDescent="0.3">
      <c r="B154" t="s">
        <v>243</v>
      </c>
      <c r="I154">
        <v>20</v>
      </c>
      <c r="J154">
        <v>250</v>
      </c>
      <c r="K154">
        <f t="shared" si="35"/>
        <v>1529</v>
      </c>
      <c r="L154">
        <f t="shared" si="41"/>
        <v>1550</v>
      </c>
      <c r="M154">
        <v>1140</v>
      </c>
      <c r="R154">
        <v>24</v>
      </c>
      <c r="T154">
        <v>720</v>
      </c>
      <c r="U154">
        <v>47</v>
      </c>
      <c r="V154">
        <v>0.11799999999999999</v>
      </c>
      <c r="W154">
        <f t="shared" si="36"/>
        <v>54.3508</v>
      </c>
      <c r="X154">
        <f t="shared" si="37"/>
        <v>60</v>
      </c>
      <c r="Y154">
        <f t="shared" si="38"/>
        <v>187500</v>
      </c>
      <c r="Z154">
        <f t="shared" si="39"/>
        <v>55</v>
      </c>
      <c r="AA154">
        <f t="shared" si="40"/>
        <v>1031.25</v>
      </c>
      <c r="AF154" t="s">
        <v>415</v>
      </c>
      <c r="AG154" t="s">
        <v>415</v>
      </c>
    </row>
    <row r="155" spans="1:33" x14ac:dyDescent="0.3">
      <c r="B155" t="s">
        <v>244</v>
      </c>
      <c r="I155">
        <v>20</v>
      </c>
      <c r="J155">
        <v>250</v>
      </c>
      <c r="K155">
        <f t="shared" si="35"/>
        <v>1529</v>
      </c>
      <c r="L155">
        <f t="shared" si="41"/>
        <v>1550</v>
      </c>
      <c r="M155">
        <v>1140</v>
      </c>
      <c r="R155">
        <v>55</v>
      </c>
      <c r="T155">
        <v>240</v>
      </c>
      <c r="U155">
        <v>47</v>
      </c>
      <c r="V155">
        <v>0.11799999999999999</v>
      </c>
      <c r="W155">
        <f t="shared" si="36"/>
        <v>54.3508</v>
      </c>
      <c r="X155">
        <f t="shared" ref="X155:X160" si="42">MAX(1, INT(U155/10+SQRT(J155)/20+SQRT(L155)+V155+SQRT(R155)/2+SQRT(T155)-SQRT(185)+20-I155))</f>
        <v>50</v>
      </c>
      <c r="Y155">
        <f t="shared" si="38"/>
        <v>156250</v>
      </c>
      <c r="Z155">
        <f t="shared" si="39"/>
        <v>45</v>
      </c>
      <c r="AA155">
        <f t="shared" si="40"/>
        <v>843.75</v>
      </c>
      <c r="AF155" t="s">
        <v>415</v>
      </c>
      <c r="AG155" t="s">
        <v>415</v>
      </c>
    </row>
    <row r="156" spans="1:33" x14ac:dyDescent="0.3">
      <c r="B156" t="s">
        <v>392</v>
      </c>
      <c r="I156">
        <v>20</v>
      </c>
      <c r="J156">
        <v>250</v>
      </c>
      <c r="K156">
        <f t="shared" si="35"/>
        <v>1529</v>
      </c>
      <c r="L156">
        <f>ROUND(M156/0.73549875,0)</f>
        <v>1550</v>
      </c>
      <c r="M156">
        <v>1140</v>
      </c>
      <c r="R156">
        <v>40</v>
      </c>
      <c r="T156">
        <v>640</v>
      </c>
      <c r="U156">
        <v>51</v>
      </c>
      <c r="V156">
        <v>0.108</v>
      </c>
      <c r="W156">
        <f t="shared" ref="W156:W160" si="43">U156*V156*9.8</f>
        <v>53.978400000000001</v>
      </c>
      <c r="X156">
        <f t="shared" si="42"/>
        <v>60</v>
      </c>
      <c r="Y156">
        <f t="shared" ref="Y156:Y160" si="44">X156*50000/16</f>
        <v>187500</v>
      </c>
      <c r="Z156">
        <f t="shared" ref="Z156:Z160" si="45">MAX(1, ROUND((SQRT(J156)/100+SQRT(L156)+V156+(40/I156-2)+SQRT(R156)/2+SQRT(T156)-SQRT(185)), 0))</f>
        <v>54</v>
      </c>
      <c r="AA156">
        <f t="shared" ref="AA156:AA160" si="46">Z156*300/16</f>
        <v>1012.5</v>
      </c>
      <c r="AF156" t="s">
        <v>415</v>
      </c>
      <c r="AG156" t="s">
        <v>415</v>
      </c>
    </row>
    <row r="157" spans="1:33" x14ac:dyDescent="0.3">
      <c r="B157" t="s">
        <v>133</v>
      </c>
      <c r="I157">
        <v>20</v>
      </c>
      <c r="J157">
        <v>250</v>
      </c>
      <c r="K157">
        <f t="shared" si="35"/>
        <v>1529</v>
      </c>
      <c r="L157">
        <f t="shared" si="41"/>
        <v>1550</v>
      </c>
      <c r="M157">
        <v>1140</v>
      </c>
      <c r="R157">
        <v>20</v>
      </c>
      <c r="T157">
        <v>800</v>
      </c>
      <c r="U157">
        <v>51</v>
      </c>
      <c r="V157">
        <v>0.108</v>
      </c>
      <c r="W157">
        <f t="shared" si="43"/>
        <v>53.978400000000001</v>
      </c>
      <c r="X157">
        <f t="shared" si="42"/>
        <v>62</v>
      </c>
      <c r="Y157">
        <f t="shared" si="44"/>
        <v>193750</v>
      </c>
      <c r="Z157">
        <f t="shared" si="45"/>
        <v>57</v>
      </c>
      <c r="AA157">
        <f t="shared" si="46"/>
        <v>1068.75</v>
      </c>
      <c r="AF157" t="s">
        <v>415</v>
      </c>
      <c r="AG157" t="s">
        <v>415</v>
      </c>
    </row>
    <row r="158" spans="1:33" x14ac:dyDescent="0.3">
      <c r="B158" t="s">
        <v>483</v>
      </c>
      <c r="I158">
        <v>20</v>
      </c>
      <c r="J158">
        <v>250</v>
      </c>
      <c r="K158">
        <f t="shared" si="35"/>
        <v>1529</v>
      </c>
      <c r="L158">
        <f t="shared" ref="L158:L164" si="47">ROUND(M158/0.73549875,0)</f>
        <v>1550</v>
      </c>
      <c r="M158">
        <v>1140</v>
      </c>
      <c r="R158">
        <v>85</v>
      </c>
      <c r="T158">
        <v>240</v>
      </c>
      <c r="U158">
        <v>51</v>
      </c>
      <c r="V158">
        <v>0.108</v>
      </c>
      <c r="W158">
        <f t="shared" si="43"/>
        <v>53.978400000000001</v>
      </c>
      <c r="X158">
        <f t="shared" si="42"/>
        <v>51</v>
      </c>
      <c r="Y158">
        <f t="shared" si="44"/>
        <v>159375</v>
      </c>
      <c r="Z158">
        <f t="shared" si="45"/>
        <v>46</v>
      </c>
      <c r="AA158">
        <f t="shared" si="46"/>
        <v>862.5</v>
      </c>
      <c r="AF158" t="s">
        <v>415</v>
      </c>
      <c r="AG158" t="s">
        <v>415</v>
      </c>
    </row>
    <row r="159" spans="1:33" x14ac:dyDescent="0.3">
      <c r="B159" t="s">
        <v>484</v>
      </c>
      <c r="I159">
        <v>20</v>
      </c>
      <c r="J159">
        <v>250</v>
      </c>
      <c r="K159">
        <f t="shared" si="35"/>
        <v>1529</v>
      </c>
      <c r="L159">
        <f t="shared" si="47"/>
        <v>1550</v>
      </c>
      <c r="M159">
        <v>1140</v>
      </c>
      <c r="R159">
        <v>30</v>
      </c>
      <c r="T159">
        <v>240</v>
      </c>
      <c r="U159">
        <v>51</v>
      </c>
      <c r="V159">
        <v>0.108</v>
      </c>
      <c r="W159">
        <f t="shared" si="43"/>
        <v>53.978400000000001</v>
      </c>
      <c r="X159">
        <f t="shared" si="42"/>
        <v>49</v>
      </c>
      <c r="Y159">
        <f t="shared" si="44"/>
        <v>153125</v>
      </c>
      <c r="Z159">
        <f t="shared" si="45"/>
        <v>44</v>
      </c>
      <c r="AA159">
        <f t="shared" si="46"/>
        <v>825</v>
      </c>
      <c r="AF159" t="s">
        <v>415</v>
      </c>
      <c r="AG159" t="s">
        <v>415</v>
      </c>
    </row>
    <row r="160" spans="1:33" x14ac:dyDescent="0.3">
      <c r="B160" t="s">
        <v>485</v>
      </c>
      <c r="I160">
        <v>20</v>
      </c>
      <c r="J160">
        <v>20</v>
      </c>
      <c r="K160">
        <f t="shared" si="35"/>
        <v>1529</v>
      </c>
      <c r="L160">
        <f t="shared" si="47"/>
        <v>1550</v>
      </c>
      <c r="M160">
        <v>1140</v>
      </c>
      <c r="R160">
        <v>32</v>
      </c>
      <c r="T160">
        <v>240</v>
      </c>
      <c r="U160">
        <v>47</v>
      </c>
      <c r="V160">
        <v>0.11799999999999999</v>
      </c>
      <c r="W160">
        <f t="shared" si="43"/>
        <v>54.3508</v>
      </c>
      <c r="X160">
        <f t="shared" si="42"/>
        <v>49</v>
      </c>
      <c r="Y160">
        <f t="shared" si="44"/>
        <v>153125</v>
      </c>
      <c r="Z160">
        <f t="shared" si="45"/>
        <v>44</v>
      </c>
      <c r="AA160">
        <f t="shared" si="46"/>
        <v>825</v>
      </c>
      <c r="AF160" t="s">
        <v>415</v>
      </c>
      <c r="AG160" t="s">
        <v>415</v>
      </c>
    </row>
    <row r="161" spans="1:33" x14ac:dyDescent="0.3">
      <c r="A161" t="s">
        <v>482</v>
      </c>
      <c r="B161" t="s">
        <v>240</v>
      </c>
      <c r="I161">
        <v>20</v>
      </c>
      <c r="J161">
        <v>250</v>
      </c>
      <c r="K161">
        <f t="shared" si="35"/>
        <v>0</v>
      </c>
      <c r="L161">
        <f t="shared" si="47"/>
        <v>0</v>
      </c>
      <c r="M161">
        <v>0</v>
      </c>
      <c r="R161">
        <v>100</v>
      </c>
      <c r="T161">
        <v>240</v>
      </c>
      <c r="U161">
        <v>47</v>
      </c>
      <c r="V161">
        <v>0</v>
      </c>
      <c r="W161">
        <f>U161*V161*9.8</f>
        <v>0</v>
      </c>
      <c r="X161">
        <f>MAX(1, INT(U161/10+SQRT(J161)/20+SQRT(L161)+V161+SQRT(R161)/2+SQRT(T161)-SQRT(185)+20-I161))</f>
        <v>12</v>
      </c>
      <c r="Y161">
        <f>X161*50000/16</f>
        <v>37500</v>
      </c>
      <c r="Z161">
        <f>MAX(1, ROUND((SQRT(J161)/100+SQRT(L161)+V161+(40/I161-2)+SQRT(R161)/2+SQRT(T161)-SQRT(185)), 0))</f>
        <v>7</v>
      </c>
      <c r="AA161">
        <f t="shared" ref="AA161:AA175" si="48">Z161*300/16</f>
        <v>131.25</v>
      </c>
      <c r="AF161" t="s">
        <v>415</v>
      </c>
      <c r="AG161" t="s">
        <v>415</v>
      </c>
    </row>
    <row r="162" spans="1:33" x14ac:dyDescent="0.3">
      <c r="B162" t="s">
        <v>241</v>
      </c>
      <c r="I162">
        <v>20</v>
      </c>
      <c r="J162">
        <v>250</v>
      </c>
      <c r="K162">
        <f t="shared" si="35"/>
        <v>0</v>
      </c>
      <c r="L162">
        <f t="shared" si="47"/>
        <v>0</v>
      </c>
      <c r="M162">
        <v>0</v>
      </c>
      <c r="R162">
        <v>68</v>
      </c>
      <c r="T162">
        <v>400</v>
      </c>
      <c r="U162">
        <v>47</v>
      </c>
      <c r="V162">
        <v>0</v>
      </c>
      <c r="W162">
        <f>U162*V162*9.8</f>
        <v>0</v>
      </c>
      <c r="X162">
        <f>MAX(1, INT(U162/10+SQRT(J162)/20+SQRT(L162)+V162+SQRT(R162)/2+SQRT(T162)-SQRT(185)+20-I162))</f>
        <v>16</v>
      </c>
      <c r="Y162">
        <f>X162*50000/16</f>
        <v>50000</v>
      </c>
      <c r="Z162">
        <f>MAX(1, ROUND((SQRT(J162)/100+SQRT(L162)+V162+(40/I162-2)+SQRT(R162)/2+SQRT(T162)-SQRT(185)), 0))</f>
        <v>11</v>
      </c>
      <c r="AA162">
        <f t="shared" si="48"/>
        <v>206.25</v>
      </c>
      <c r="AF162" t="s">
        <v>415</v>
      </c>
      <c r="AG162" t="s">
        <v>415</v>
      </c>
    </row>
    <row r="163" spans="1:33" x14ac:dyDescent="0.3">
      <c r="B163" t="s">
        <v>242</v>
      </c>
      <c r="I163">
        <v>20</v>
      </c>
      <c r="J163">
        <v>250</v>
      </c>
      <c r="K163">
        <f t="shared" si="35"/>
        <v>0</v>
      </c>
      <c r="L163">
        <f t="shared" si="47"/>
        <v>0</v>
      </c>
      <c r="M163">
        <v>0</v>
      </c>
      <c r="R163">
        <v>32</v>
      </c>
      <c r="T163">
        <v>640</v>
      </c>
      <c r="U163">
        <v>47</v>
      </c>
      <c r="V163">
        <v>0</v>
      </c>
      <c r="W163">
        <f>U163*V163*9.8</f>
        <v>0</v>
      </c>
      <c r="X163">
        <f>MAX(1, INT(U163/10+SQRT(J163)/20+SQRT(L163)+V163+SQRT(R163)/2+SQRT(T163)-SQRT(185)+20-I163))</f>
        <v>20</v>
      </c>
      <c r="Y163">
        <f>X163*50000/16</f>
        <v>62500</v>
      </c>
      <c r="Z163">
        <f>MAX(1, ROUND((SQRT(J163)/100+SQRT(L163)+V163+(40/I163-2)+SQRT(R163)/2+SQRT(T163)-SQRT(185)), 0))</f>
        <v>15</v>
      </c>
      <c r="AA163">
        <f t="shared" si="48"/>
        <v>281.25</v>
      </c>
      <c r="AF163" t="s">
        <v>415</v>
      </c>
      <c r="AG163" t="s">
        <v>415</v>
      </c>
    </row>
    <row r="164" spans="1:33" x14ac:dyDescent="0.3">
      <c r="B164" t="s">
        <v>243</v>
      </c>
      <c r="I164">
        <v>20</v>
      </c>
      <c r="J164">
        <v>250</v>
      </c>
      <c r="K164">
        <f t="shared" si="35"/>
        <v>0</v>
      </c>
      <c r="L164">
        <f t="shared" si="47"/>
        <v>0</v>
      </c>
      <c r="M164">
        <v>0</v>
      </c>
      <c r="R164">
        <v>24</v>
      </c>
      <c r="T164">
        <v>720</v>
      </c>
      <c r="U164">
        <v>47</v>
      </c>
      <c r="V164">
        <v>0</v>
      </c>
      <c r="W164">
        <f>U164*V164*9.8</f>
        <v>0</v>
      </c>
      <c r="X164">
        <f>MAX(1, INT(U164/10+SQRT(J164)/20+SQRT(L164)+V164+SQRT(R164)/2+SQRT(T164)-SQRT(185)+20-I164))</f>
        <v>21</v>
      </c>
      <c r="Y164">
        <f>X164*50000/16</f>
        <v>65625</v>
      </c>
      <c r="Z164">
        <f>MAX(1, ROUND((SQRT(J164)/100+SQRT(L164)+V164+(40/I164-2)+SQRT(R164)/2+SQRT(T164)-SQRT(185)), 0))</f>
        <v>16</v>
      </c>
      <c r="AA164">
        <f t="shared" si="48"/>
        <v>300</v>
      </c>
      <c r="AF164" t="s">
        <v>415</v>
      </c>
      <c r="AG164" t="s">
        <v>415</v>
      </c>
    </row>
    <row r="165" spans="1:33" x14ac:dyDescent="0.3">
      <c r="B165" t="s">
        <v>244</v>
      </c>
      <c r="I165">
        <v>20</v>
      </c>
      <c r="J165">
        <v>250</v>
      </c>
      <c r="K165">
        <f t="shared" si="35"/>
        <v>0</v>
      </c>
      <c r="L165">
        <f t="shared" ref="L165:L175" si="49">ROUND(M165/0.73549875,0)</f>
        <v>0</v>
      </c>
      <c r="M165">
        <v>0</v>
      </c>
      <c r="R165">
        <v>55</v>
      </c>
      <c r="T165">
        <v>240</v>
      </c>
      <c r="U165">
        <v>47</v>
      </c>
      <c r="V165">
        <v>0</v>
      </c>
      <c r="W165">
        <f>U165*V165*9.8</f>
        <v>0</v>
      </c>
      <c r="X165">
        <f>MAX(1, INT(U165/10+SQRT(J165)/20+SQRT(L165)+V165+SQRT(R165)/2+SQRT(T165)-SQRT(185)+20-I165))</f>
        <v>11</v>
      </c>
      <c r="Y165">
        <f>X165*50000/16</f>
        <v>34375</v>
      </c>
      <c r="Z165">
        <f>MAX(1, ROUND((SQRT(J165)/100+SQRT(L165)+V165+(40/I165-2)+SQRT(R165)/2+SQRT(T165)-SQRT(185)), 0))</f>
        <v>6</v>
      </c>
      <c r="AA165">
        <f t="shared" si="48"/>
        <v>112.5</v>
      </c>
      <c r="AF165" t="s">
        <v>415</v>
      </c>
      <c r="AG165" t="s">
        <v>415</v>
      </c>
    </row>
    <row r="166" spans="1:33" x14ac:dyDescent="0.3">
      <c r="B166" t="s">
        <v>392</v>
      </c>
      <c r="I166">
        <v>20</v>
      </c>
      <c r="J166">
        <v>250</v>
      </c>
      <c r="K166">
        <f t="shared" si="35"/>
        <v>0</v>
      </c>
      <c r="L166">
        <f t="shared" si="49"/>
        <v>0</v>
      </c>
      <c r="M166">
        <v>0</v>
      </c>
      <c r="R166">
        <v>40</v>
      </c>
      <c r="T166">
        <v>640</v>
      </c>
      <c r="U166">
        <v>51</v>
      </c>
      <c r="V166">
        <v>0</v>
      </c>
      <c r="W166">
        <f t="shared" ref="W166:W175" si="50">U166*V166*9.8</f>
        <v>0</v>
      </c>
      <c r="X166">
        <f t="shared" ref="X166:X175" si="51">MAX(1, INT(U166/10+SQRT(J166)/20+SQRT(L166)+V166+SQRT(R166)/2+SQRT(T166)-SQRT(185)+20-I166))</f>
        <v>20</v>
      </c>
      <c r="Y166">
        <f t="shared" ref="Y166:Y175" si="52">X166*50000/16</f>
        <v>62500</v>
      </c>
      <c r="Z166">
        <f t="shared" ref="Z166:Z175" si="53">MAX(1, ROUND((SQRT(J166)/100+SQRT(L166)+V166+(40/I166-2)+SQRT(R166)/2+SQRT(T166)-SQRT(185)), 0))</f>
        <v>15</v>
      </c>
      <c r="AA166">
        <f t="shared" si="48"/>
        <v>281.25</v>
      </c>
      <c r="AF166" t="s">
        <v>415</v>
      </c>
      <c r="AG166" t="s">
        <v>415</v>
      </c>
    </row>
    <row r="167" spans="1:33" x14ac:dyDescent="0.3">
      <c r="B167" t="s">
        <v>133</v>
      </c>
      <c r="I167">
        <v>20</v>
      </c>
      <c r="J167">
        <v>250</v>
      </c>
      <c r="K167">
        <f t="shared" si="35"/>
        <v>0</v>
      </c>
      <c r="L167">
        <f t="shared" si="49"/>
        <v>0</v>
      </c>
      <c r="M167">
        <v>0</v>
      </c>
      <c r="R167">
        <v>20</v>
      </c>
      <c r="T167">
        <v>800</v>
      </c>
      <c r="U167">
        <v>51</v>
      </c>
      <c r="V167">
        <v>0</v>
      </c>
      <c r="W167">
        <f t="shared" si="50"/>
        <v>0</v>
      </c>
      <c r="X167">
        <f t="shared" si="51"/>
        <v>22</v>
      </c>
      <c r="Y167">
        <f t="shared" si="52"/>
        <v>68750</v>
      </c>
      <c r="Z167">
        <f t="shared" si="53"/>
        <v>17</v>
      </c>
      <c r="AA167">
        <f t="shared" si="48"/>
        <v>318.75</v>
      </c>
      <c r="AF167" t="s">
        <v>415</v>
      </c>
      <c r="AG167" t="s">
        <v>415</v>
      </c>
    </row>
    <row r="168" spans="1:33" x14ac:dyDescent="0.3">
      <c r="B168" t="s">
        <v>483</v>
      </c>
      <c r="I168">
        <v>20</v>
      </c>
      <c r="J168">
        <v>250</v>
      </c>
      <c r="K168">
        <f t="shared" si="35"/>
        <v>0</v>
      </c>
      <c r="L168">
        <f t="shared" si="49"/>
        <v>0</v>
      </c>
      <c r="M168">
        <v>0</v>
      </c>
      <c r="R168">
        <v>85</v>
      </c>
      <c r="T168">
        <v>240</v>
      </c>
      <c r="U168">
        <v>51</v>
      </c>
      <c r="V168">
        <v>0</v>
      </c>
      <c r="W168">
        <f t="shared" si="50"/>
        <v>0</v>
      </c>
      <c r="X168">
        <f t="shared" si="51"/>
        <v>12</v>
      </c>
      <c r="Y168">
        <f t="shared" si="52"/>
        <v>37500</v>
      </c>
      <c r="Z168">
        <f t="shared" si="53"/>
        <v>7</v>
      </c>
      <c r="AA168">
        <f t="shared" si="48"/>
        <v>131.25</v>
      </c>
      <c r="AF168" t="s">
        <v>415</v>
      </c>
      <c r="AG168" t="s">
        <v>415</v>
      </c>
    </row>
    <row r="169" spans="1:33" x14ac:dyDescent="0.3">
      <c r="B169" t="s">
        <v>484</v>
      </c>
      <c r="I169">
        <v>20</v>
      </c>
      <c r="J169">
        <v>250</v>
      </c>
      <c r="K169">
        <f t="shared" si="35"/>
        <v>0</v>
      </c>
      <c r="L169">
        <f>ROUND(M169/0.73549875,0)</f>
        <v>0</v>
      </c>
      <c r="M169">
        <v>0</v>
      </c>
      <c r="R169">
        <v>30</v>
      </c>
      <c r="T169">
        <v>240</v>
      </c>
      <c r="U169">
        <v>51</v>
      </c>
      <c r="V169">
        <v>0</v>
      </c>
      <c r="W169">
        <f t="shared" si="50"/>
        <v>0</v>
      </c>
      <c r="X169">
        <f t="shared" si="51"/>
        <v>10</v>
      </c>
      <c r="Y169">
        <f t="shared" si="52"/>
        <v>31250</v>
      </c>
      <c r="Z169">
        <f t="shared" si="53"/>
        <v>5</v>
      </c>
      <c r="AA169">
        <f t="shared" si="48"/>
        <v>93.75</v>
      </c>
      <c r="AF169" t="s">
        <v>415</v>
      </c>
      <c r="AG169" t="s">
        <v>415</v>
      </c>
    </row>
    <row r="170" spans="1:33" x14ac:dyDescent="0.3">
      <c r="B170" t="s">
        <v>485</v>
      </c>
      <c r="I170">
        <v>20</v>
      </c>
      <c r="J170">
        <v>250</v>
      </c>
      <c r="K170">
        <f t="shared" si="35"/>
        <v>0</v>
      </c>
      <c r="L170">
        <f t="shared" si="49"/>
        <v>0</v>
      </c>
      <c r="M170">
        <v>0</v>
      </c>
      <c r="R170">
        <v>32</v>
      </c>
      <c r="T170">
        <v>240</v>
      </c>
      <c r="U170">
        <v>47</v>
      </c>
      <c r="V170">
        <v>0</v>
      </c>
      <c r="W170">
        <f t="shared" si="50"/>
        <v>0</v>
      </c>
      <c r="X170">
        <f t="shared" si="51"/>
        <v>10</v>
      </c>
      <c r="Y170">
        <f t="shared" si="52"/>
        <v>31250</v>
      </c>
      <c r="Z170">
        <f t="shared" si="53"/>
        <v>5</v>
      </c>
      <c r="AA170">
        <f t="shared" si="48"/>
        <v>93.75</v>
      </c>
      <c r="AF170" t="s">
        <v>415</v>
      </c>
      <c r="AG170" t="s">
        <v>415</v>
      </c>
    </row>
    <row r="171" spans="1:33" x14ac:dyDescent="0.3">
      <c r="A171" t="s">
        <v>489</v>
      </c>
      <c r="I171">
        <v>12</v>
      </c>
      <c r="J171">
        <v>250</v>
      </c>
      <c r="K171">
        <f t="shared" si="35"/>
        <v>1609</v>
      </c>
      <c r="L171">
        <f>ROUND(M171/0.73549875,0)</f>
        <v>1632</v>
      </c>
      <c r="M171">
        <v>1200</v>
      </c>
      <c r="R171">
        <v>40</v>
      </c>
      <c r="T171">
        <v>640</v>
      </c>
      <c r="U171">
        <v>52</v>
      </c>
      <c r="V171">
        <v>7.4999999999999997E-2</v>
      </c>
      <c r="W171">
        <f t="shared" si="50"/>
        <v>38.22</v>
      </c>
      <c r="X171">
        <f t="shared" si="51"/>
        <v>69</v>
      </c>
      <c r="Y171">
        <f t="shared" si="52"/>
        <v>215625</v>
      </c>
      <c r="Z171">
        <f t="shared" si="53"/>
        <v>57</v>
      </c>
      <c r="AA171">
        <f t="shared" si="48"/>
        <v>1068.75</v>
      </c>
      <c r="AF171" t="s">
        <v>415</v>
      </c>
      <c r="AG171" t="s">
        <v>491</v>
      </c>
    </row>
    <row r="172" spans="1:33" x14ac:dyDescent="0.3">
      <c r="B172" t="s">
        <v>132</v>
      </c>
      <c r="I172">
        <v>12</v>
      </c>
      <c r="J172">
        <v>250</v>
      </c>
      <c r="K172">
        <f t="shared" si="35"/>
        <v>1609</v>
      </c>
      <c r="L172">
        <f t="shared" ref="L172:L173" si="54">ROUND(M172/0.73549875,0)</f>
        <v>1632</v>
      </c>
      <c r="M172">
        <v>1200</v>
      </c>
      <c r="R172">
        <v>60</v>
      </c>
      <c r="T172">
        <v>640</v>
      </c>
      <c r="U172">
        <v>52</v>
      </c>
      <c r="V172">
        <v>7.4999999999999997E-2</v>
      </c>
      <c r="W172">
        <f t="shared" si="50"/>
        <v>38.22</v>
      </c>
      <c r="X172">
        <f t="shared" si="51"/>
        <v>70</v>
      </c>
      <c r="Y172">
        <f t="shared" si="52"/>
        <v>218750</v>
      </c>
      <c r="Z172">
        <f t="shared" si="53"/>
        <v>58</v>
      </c>
      <c r="AA172">
        <f t="shared" si="48"/>
        <v>1087.5</v>
      </c>
      <c r="AF172" t="s">
        <v>415</v>
      </c>
      <c r="AG172" t="s">
        <v>491</v>
      </c>
    </row>
    <row r="173" spans="1:33" x14ac:dyDescent="0.3">
      <c r="B173" t="s">
        <v>490</v>
      </c>
      <c r="I173">
        <v>12</v>
      </c>
      <c r="J173">
        <v>250</v>
      </c>
      <c r="K173">
        <f t="shared" si="35"/>
        <v>1609</v>
      </c>
      <c r="L173">
        <f t="shared" si="54"/>
        <v>1632</v>
      </c>
      <c r="M173">
        <v>1200</v>
      </c>
      <c r="R173">
        <v>20</v>
      </c>
      <c r="T173">
        <v>640</v>
      </c>
      <c r="U173">
        <v>52</v>
      </c>
      <c r="V173">
        <v>7.4999999999999997E-2</v>
      </c>
      <c r="W173">
        <f t="shared" si="50"/>
        <v>38.22</v>
      </c>
      <c r="X173">
        <f t="shared" si="51"/>
        <v>68</v>
      </c>
      <c r="Y173">
        <f t="shared" si="52"/>
        <v>212500</v>
      </c>
      <c r="Z173">
        <f t="shared" si="53"/>
        <v>56</v>
      </c>
      <c r="AA173">
        <f t="shared" si="48"/>
        <v>1050</v>
      </c>
      <c r="AF173" t="s">
        <v>415</v>
      </c>
      <c r="AG173" t="s">
        <v>491</v>
      </c>
    </row>
    <row r="174" spans="1:33" x14ac:dyDescent="0.3">
      <c r="A174" t="s">
        <v>482</v>
      </c>
      <c r="B174" t="s">
        <v>132</v>
      </c>
      <c r="I174">
        <v>12</v>
      </c>
      <c r="J174">
        <v>250</v>
      </c>
      <c r="K174">
        <f t="shared" si="35"/>
        <v>0</v>
      </c>
      <c r="L174">
        <f t="shared" si="49"/>
        <v>0</v>
      </c>
      <c r="M174">
        <v>0</v>
      </c>
      <c r="R174">
        <v>40</v>
      </c>
      <c r="T174">
        <v>640</v>
      </c>
      <c r="U174">
        <v>52</v>
      </c>
      <c r="V174">
        <v>0</v>
      </c>
      <c r="W174">
        <f t="shared" si="50"/>
        <v>0</v>
      </c>
      <c r="X174">
        <f t="shared" si="51"/>
        <v>28</v>
      </c>
      <c r="Y174">
        <f t="shared" si="52"/>
        <v>87500</v>
      </c>
      <c r="Z174">
        <f t="shared" si="53"/>
        <v>16</v>
      </c>
      <c r="AA174">
        <f t="shared" si="48"/>
        <v>300</v>
      </c>
      <c r="AF174" t="s">
        <v>415</v>
      </c>
      <c r="AG174" t="s">
        <v>491</v>
      </c>
    </row>
    <row r="175" spans="1:33" x14ac:dyDescent="0.3">
      <c r="B175" t="s">
        <v>134</v>
      </c>
      <c r="I175">
        <v>12</v>
      </c>
      <c r="J175">
        <v>250</v>
      </c>
      <c r="K175">
        <f t="shared" si="35"/>
        <v>0</v>
      </c>
      <c r="L175">
        <f t="shared" si="49"/>
        <v>0</v>
      </c>
      <c r="M175">
        <v>0</v>
      </c>
      <c r="R175">
        <v>8</v>
      </c>
      <c r="T175">
        <v>640</v>
      </c>
      <c r="U175">
        <v>52</v>
      </c>
      <c r="V175">
        <v>0</v>
      </c>
      <c r="W175">
        <f t="shared" si="50"/>
        <v>0</v>
      </c>
      <c r="X175">
        <f t="shared" si="51"/>
        <v>27</v>
      </c>
      <c r="Y175">
        <f t="shared" si="52"/>
        <v>84375</v>
      </c>
      <c r="Z175">
        <f t="shared" si="53"/>
        <v>15</v>
      </c>
      <c r="AA175">
        <f t="shared" si="48"/>
        <v>281.25</v>
      </c>
      <c r="AF175" t="s">
        <v>415</v>
      </c>
      <c r="AG175" t="s">
        <v>491</v>
      </c>
    </row>
    <row r="176" spans="1:33" ht="30" customHeight="1" x14ac:dyDescent="0.3">
      <c r="A176" s="9" t="s">
        <v>493</v>
      </c>
      <c r="I176">
        <v>5</v>
      </c>
      <c r="J176">
        <v>350</v>
      </c>
      <c r="K176">
        <f t="shared" ref="K176:K187" si="55">ROUND(M176/0.745699872,0)</f>
        <v>3269</v>
      </c>
      <c r="L176">
        <f t="shared" ref="L176:L187" si="56">ROUND(M176/0.73549875,0)</f>
        <v>3314</v>
      </c>
      <c r="M176">
        <v>2437.5</v>
      </c>
      <c r="N176" t="s">
        <v>86</v>
      </c>
      <c r="R176">
        <v>36</v>
      </c>
      <c r="T176">
        <v>400</v>
      </c>
      <c r="U176">
        <v>54</v>
      </c>
      <c r="V176">
        <v>0.13300000000000001</v>
      </c>
      <c r="W176">
        <f t="shared" ref="W176:W188" si="57">U176*V176*9.8</f>
        <v>70.383600000000015</v>
      </c>
      <c r="X176">
        <f t="shared" ref="X176:X181" si="58">MAX(1, INT(U176/10+SQRT(J176)/20+SQRT(L176)+V176+SQRT(R176)/2+SQRT(T176)-SQRT(185)+20-I176))</f>
        <v>88</v>
      </c>
      <c r="Y176">
        <f t="shared" ref="Y176:Y181" si="59">X176*50000/16</f>
        <v>275000</v>
      </c>
      <c r="Z176">
        <f t="shared" ref="Z176:Z181" si="60">MAX(1, ROUND((SQRT(J176)/100+SQRT(L176)+V176+(40/I176-2)+SQRT(R176)/2+SQRT(T176)-SQRT(185)), 0))</f>
        <v>73</v>
      </c>
      <c r="AA176">
        <f t="shared" ref="AA176:AA181" si="61">Z176*300/16</f>
        <v>1368.75</v>
      </c>
      <c r="AF176" t="s">
        <v>415</v>
      </c>
      <c r="AG176" t="s">
        <v>492</v>
      </c>
    </row>
    <row r="177" spans="1:33" ht="14.5" customHeight="1" x14ac:dyDescent="0.3">
      <c r="B177" t="s">
        <v>126</v>
      </c>
      <c r="I177">
        <v>5</v>
      </c>
      <c r="J177">
        <v>350</v>
      </c>
      <c r="K177">
        <f t="shared" si="55"/>
        <v>3269</v>
      </c>
      <c r="L177">
        <f t="shared" si="56"/>
        <v>3314</v>
      </c>
      <c r="M177">
        <v>2437.5</v>
      </c>
      <c r="N177" t="s">
        <v>86</v>
      </c>
      <c r="R177">
        <v>90</v>
      </c>
      <c r="T177">
        <v>240</v>
      </c>
      <c r="U177">
        <v>54</v>
      </c>
      <c r="V177">
        <v>0.13300000000000001</v>
      </c>
      <c r="W177">
        <f t="shared" si="57"/>
        <v>70.383600000000015</v>
      </c>
      <c r="X177">
        <f t="shared" si="58"/>
        <v>85</v>
      </c>
      <c r="Y177">
        <f t="shared" si="59"/>
        <v>265625</v>
      </c>
      <c r="Z177">
        <f t="shared" si="60"/>
        <v>71</v>
      </c>
      <c r="AA177">
        <f t="shared" si="61"/>
        <v>1331.25</v>
      </c>
      <c r="AF177" t="s">
        <v>415</v>
      </c>
      <c r="AG177" t="s">
        <v>492</v>
      </c>
    </row>
    <row r="178" spans="1:33" ht="14.5" customHeight="1" x14ac:dyDescent="0.3">
      <c r="B178" t="s">
        <v>127</v>
      </c>
      <c r="I178">
        <v>5</v>
      </c>
      <c r="J178">
        <v>350</v>
      </c>
      <c r="K178">
        <f t="shared" si="55"/>
        <v>3269</v>
      </c>
      <c r="L178">
        <f t="shared" si="56"/>
        <v>3314</v>
      </c>
      <c r="M178">
        <v>2437.5</v>
      </c>
      <c r="N178" t="s">
        <v>86</v>
      </c>
      <c r="R178">
        <v>60</v>
      </c>
      <c r="T178">
        <v>400</v>
      </c>
      <c r="U178">
        <v>54</v>
      </c>
      <c r="V178">
        <v>0.13300000000000001</v>
      </c>
      <c r="W178">
        <f t="shared" si="57"/>
        <v>70.383600000000015</v>
      </c>
      <c r="X178">
        <f t="shared" si="58"/>
        <v>89</v>
      </c>
      <c r="Y178">
        <f t="shared" si="59"/>
        <v>278125</v>
      </c>
      <c r="Z178">
        <f t="shared" si="60"/>
        <v>74</v>
      </c>
      <c r="AA178">
        <f t="shared" si="61"/>
        <v>1387.5</v>
      </c>
      <c r="AF178" t="s">
        <v>415</v>
      </c>
      <c r="AG178" t="s">
        <v>492</v>
      </c>
    </row>
    <row r="179" spans="1:33" ht="14.5" customHeight="1" x14ac:dyDescent="0.3">
      <c r="B179" t="s">
        <v>128</v>
      </c>
      <c r="I179">
        <v>5</v>
      </c>
      <c r="J179">
        <v>350</v>
      </c>
      <c r="K179">
        <f t="shared" si="55"/>
        <v>3269</v>
      </c>
      <c r="L179">
        <f t="shared" si="56"/>
        <v>3314</v>
      </c>
      <c r="M179">
        <v>2437.5</v>
      </c>
      <c r="N179" t="s">
        <v>86</v>
      </c>
      <c r="R179">
        <v>36</v>
      </c>
      <c r="T179">
        <v>640</v>
      </c>
      <c r="U179">
        <v>54</v>
      </c>
      <c r="V179">
        <v>0.13300000000000001</v>
      </c>
      <c r="W179">
        <f t="shared" si="57"/>
        <v>70.383600000000015</v>
      </c>
      <c r="X179">
        <f t="shared" si="58"/>
        <v>93</v>
      </c>
      <c r="Y179">
        <f t="shared" si="59"/>
        <v>290625</v>
      </c>
      <c r="Z179">
        <f t="shared" si="60"/>
        <v>79</v>
      </c>
      <c r="AA179">
        <f t="shared" si="61"/>
        <v>1481.25</v>
      </c>
      <c r="AF179" t="s">
        <v>415</v>
      </c>
      <c r="AG179" t="s">
        <v>492</v>
      </c>
    </row>
    <row r="180" spans="1:33" ht="14.5" customHeight="1" x14ac:dyDescent="0.3">
      <c r="B180" t="s">
        <v>130</v>
      </c>
      <c r="I180">
        <v>5</v>
      </c>
      <c r="J180">
        <v>350</v>
      </c>
      <c r="K180">
        <f t="shared" si="55"/>
        <v>3269</v>
      </c>
      <c r="L180">
        <f t="shared" si="56"/>
        <v>3314</v>
      </c>
      <c r="M180">
        <v>2437.5</v>
      </c>
      <c r="N180" t="s">
        <v>86</v>
      </c>
      <c r="R180">
        <v>24</v>
      </c>
      <c r="T180">
        <v>720</v>
      </c>
      <c r="U180">
        <v>54</v>
      </c>
      <c r="V180">
        <v>0.13300000000000001</v>
      </c>
      <c r="W180">
        <f t="shared" si="57"/>
        <v>70.383600000000015</v>
      </c>
      <c r="X180">
        <f t="shared" si="58"/>
        <v>94</v>
      </c>
      <c r="Y180">
        <f t="shared" si="59"/>
        <v>293750</v>
      </c>
      <c r="Z180">
        <f t="shared" si="60"/>
        <v>80</v>
      </c>
      <c r="AA180">
        <f t="shared" si="61"/>
        <v>1500</v>
      </c>
      <c r="AF180" t="s">
        <v>415</v>
      </c>
      <c r="AG180" t="s">
        <v>492</v>
      </c>
    </row>
    <row r="181" spans="1:33" ht="14.5" customHeight="1" x14ac:dyDescent="0.3">
      <c r="B181" t="s">
        <v>134</v>
      </c>
      <c r="I181">
        <v>5</v>
      </c>
      <c r="J181">
        <v>350</v>
      </c>
      <c r="K181">
        <f t="shared" si="55"/>
        <v>3269</v>
      </c>
      <c r="L181">
        <f t="shared" si="56"/>
        <v>3314</v>
      </c>
      <c r="M181">
        <v>2437.5</v>
      </c>
      <c r="N181" t="s">
        <v>86</v>
      </c>
      <c r="R181">
        <v>63</v>
      </c>
      <c r="T181">
        <v>240</v>
      </c>
      <c r="U181">
        <v>54</v>
      </c>
      <c r="V181">
        <v>0.13300000000000001</v>
      </c>
      <c r="W181">
        <f t="shared" si="57"/>
        <v>70.383600000000015</v>
      </c>
      <c r="X181">
        <f t="shared" si="58"/>
        <v>84</v>
      </c>
      <c r="Y181">
        <f t="shared" si="59"/>
        <v>262500</v>
      </c>
      <c r="Z181">
        <f t="shared" si="60"/>
        <v>70</v>
      </c>
      <c r="AA181">
        <f t="shared" si="61"/>
        <v>1312.5</v>
      </c>
      <c r="AF181" t="s">
        <v>415</v>
      </c>
      <c r="AG181" t="s">
        <v>492</v>
      </c>
    </row>
    <row r="182" spans="1:33" ht="14.5" customHeight="1" x14ac:dyDescent="0.3">
      <c r="B182" t="s">
        <v>494</v>
      </c>
      <c r="I182">
        <v>5</v>
      </c>
      <c r="J182">
        <v>350</v>
      </c>
      <c r="K182">
        <f t="shared" si="55"/>
        <v>3269</v>
      </c>
      <c r="L182">
        <f t="shared" si="56"/>
        <v>3314</v>
      </c>
      <c r="M182">
        <v>2437.5</v>
      </c>
      <c r="N182" t="s">
        <v>86</v>
      </c>
      <c r="R182">
        <v>48</v>
      </c>
      <c r="T182">
        <v>240</v>
      </c>
      <c r="U182">
        <v>54</v>
      </c>
      <c r="V182">
        <v>0.13300000000000001</v>
      </c>
      <c r="W182">
        <f t="shared" si="57"/>
        <v>70.383600000000015</v>
      </c>
      <c r="X182">
        <f t="shared" ref="X182:X188" si="62">MAX(1, INT(U182/10+SQRT(J182)/20+SQRT(L182)+V182+SQRT(R182)/2+SQRT(T182)-SQRT(185)+20-I182))</f>
        <v>84</v>
      </c>
      <c r="Y182">
        <f t="shared" ref="Y182:Y188" si="63">X182*50000/16</f>
        <v>262500</v>
      </c>
      <c r="Z182">
        <f t="shared" ref="Z182:Z188" si="64">MAX(1, ROUND((SQRT(J182)/100+SQRT(L182)+V182+(40/I182-2)+SQRT(R182)/2+SQRT(T182)-SQRT(185)), 0))</f>
        <v>69</v>
      </c>
      <c r="AA182">
        <f t="shared" ref="AA182:AA188" si="65">Z182*300/16</f>
        <v>1293.75</v>
      </c>
      <c r="AF182" t="s">
        <v>415</v>
      </c>
      <c r="AG182" t="s">
        <v>492</v>
      </c>
    </row>
    <row r="183" spans="1:33" ht="14.5" customHeight="1" x14ac:dyDescent="0.3">
      <c r="A183" t="s">
        <v>147</v>
      </c>
      <c r="B183" t="s">
        <v>126</v>
      </c>
      <c r="I183">
        <v>5</v>
      </c>
      <c r="J183">
        <v>350</v>
      </c>
      <c r="K183">
        <f t="shared" si="55"/>
        <v>0</v>
      </c>
      <c r="L183">
        <f t="shared" si="56"/>
        <v>0</v>
      </c>
      <c r="M183">
        <v>0</v>
      </c>
      <c r="N183" t="s">
        <v>86</v>
      </c>
      <c r="R183">
        <v>90</v>
      </c>
      <c r="T183">
        <v>240</v>
      </c>
      <c r="U183">
        <v>54</v>
      </c>
      <c r="V183">
        <v>0</v>
      </c>
      <c r="W183">
        <f t="shared" si="57"/>
        <v>0</v>
      </c>
      <c r="X183">
        <f t="shared" si="62"/>
        <v>27</v>
      </c>
      <c r="Y183">
        <f t="shared" si="63"/>
        <v>84375</v>
      </c>
      <c r="Z183">
        <f t="shared" si="64"/>
        <v>13</v>
      </c>
      <c r="AA183">
        <f t="shared" si="65"/>
        <v>243.75</v>
      </c>
      <c r="AF183" t="s">
        <v>415</v>
      </c>
      <c r="AG183" t="s">
        <v>492</v>
      </c>
    </row>
    <row r="184" spans="1:33" ht="14.5" customHeight="1" x14ac:dyDescent="0.3">
      <c r="B184" t="s">
        <v>127</v>
      </c>
      <c r="I184">
        <v>5</v>
      </c>
      <c r="J184">
        <v>350</v>
      </c>
      <c r="K184">
        <f t="shared" si="55"/>
        <v>0</v>
      </c>
      <c r="L184">
        <f t="shared" si="56"/>
        <v>0</v>
      </c>
      <c r="M184">
        <v>0</v>
      </c>
      <c r="N184" t="s">
        <v>86</v>
      </c>
      <c r="R184">
        <v>60</v>
      </c>
      <c r="T184">
        <v>400</v>
      </c>
      <c r="U184">
        <v>54</v>
      </c>
      <c r="V184">
        <v>0</v>
      </c>
      <c r="W184">
        <f t="shared" si="57"/>
        <v>0</v>
      </c>
      <c r="X184">
        <f t="shared" si="62"/>
        <v>31</v>
      </c>
      <c r="Y184">
        <f t="shared" si="63"/>
        <v>96875</v>
      </c>
      <c r="Z184">
        <f t="shared" si="64"/>
        <v>16</v>
      </c>
      <c r="AA184">
        <f t="shared" si="65"/>
        <v>300</v>
      </c>
      <c r="AF184" t="s">
        <v>415</v>
      </c>
      <c r="AG184" t="s">
        <v>492</v>
      </c>
    </row>
    <row r="185" spans="1:33" ht="14.5" customHeight="1" x14ac:dyDescent="0.3">
      <c r="B185" t="s">
        <v>128</v>
      </c>
      <c r="I185">
        <v>5</v>
      </c>
      <c r="J185">
        <v>350</v>
      </c>
      <c r="K185">
        <f t="shared" si="55"/>
        <v>0</v>
      </c>
      <c r="L185">
        <f t="shared" si="56"/>
        <v>0</v>
      </c>
      <c r="M185">
        <v>0</v>
      </c>
      <c r="N185" t="s">
        <v>86</v>
      </c>
      <c r="R185">
        <v>36</v>
      </c>
      <c r="T185">
        <v>640</v>
      </c>
      <c r="U185">
        <v>54</v>
      </c>
      <c r="V185">
        <v>0</v>
      </c>
      <c r="W185">
        <f t="shared" si="57"/>
        <v>0</v>
      </c>
      <c r="X185">
        <f t="shared" si="62"/>
        <v>36</v>
      </c>
      <c r="Y185">
        <f t="shared" si="63"/>
        <v>112500</v>
      </c>
      <c r="Z185">
        <f t="shared" si="64"/>
        <v>21</v>
      </c>
      <c r="AA185">
        <f t="shared" si="65"/>
        <v>393.75</v>
      </c>
      <c r="AF185" t="s">
        <v>415</v>
      </c>
      <c r="AG185" t="s">
        <v>492</v>
      </c>
    </row>
    <row r="186" spans="1:33" ht="14.5" customHeight="1" x14ac:dyDescent="0.3">
      <c r="B186" t="s">
        <v>130</v>
      </c>
      <c r="I186">
        <v>5</v>
      </c>
      <c r="J186">
        <v>350</v>
      </c>
      <c r="K186">
        <f t="shared" si="55"/>
        <v>0</v>
      </c>
      <c r="L186">
        <f t="shared" si="56"/>
        <v>0</v>
      </c>
      <c r="M186">
        <v>0</v>
      </c>
      <c r="N186" t="s">
        <v>86</v>
      </c>
      <c r="R186">
        <v>24</v>
      </c>
      <c r="T186">
        <v>720</v>
      </c>
      <c r="U186">
        <v>54</v>
      </c>
      <c r="V186">
        <v>0</v>
      </c>
      <c r="W186">
        <f t="shared" si="57"/>
        <v>0</v>
      </c>
      <c r="X186">
        <f t="shared" si="62"/>
        <v>37</v>
      </c>
      <c r="Y186">
        <f t="shared" si="63"/>
        <v>115625</v>
      </c>
      <c r="Z186">
        <f t="shared" si="64"/>
        <v>22</v>
      </c>
      <c r="AA186">
        <f t="shared" si="65"/>
        <v>412.5</v>
      </c>
      <c r="AF186" t="s">
        <v>415</v>
      </c>
      <c r="AG186" t="s">
        <v>492</v>
      </c>
    </row>
    <row r="187" spans="1:33" ht="14.5" customHeight="1" x14ac:dyDescent="0.3">
      <c r="B187" t="s">
        <v>134</v>
      </c>
      <c r="I187">
        <v>5</v>
      </c>
      <c r="J187">
        <v>350</v>
      </c>
      <c r="K187">
        <f t="shared" si="55"/>
        <v>0</v>
      </c>
      <c r="L187">
        <f t="shared" si="56"/>
        <v>0</v>
      </c>
      <c r="M187">
        <v>0</v>
      </c>
      <c r="N187" t="s">
        <v>86</v>
      </c>
      <c r="R187">
        <v>63</v>
      </c>
      <c r="T187">
        <v>240</v>
      </c>
      <c r="U187">
        <v>54</v>
      </c>
      <c r="V187">
        <v>0</v>
      </c>
      <c r="W187">
        <f t="shared" si="57"/>
        <v>0</v>
      </c>
      <c r="X187">
        <f t="shared" si="62"/>
        <v>27</v>
      </c>
      <c r="Y187">
        <f t="shared" si="63"/>
        <v>84375</v>
      </c>
      <c r="Z187">
        <f t="shared" si="64"/>
        <v>12</v>
      </c>
      <c r="AA187">
        <f t="shared" si="65"/>
        <v>225</v>
      </c>
      <c r="AF187" t="s">
        <v>415</v>
      </c>
      <c r="AG187" t="s">
        <v>492</v>
      </c>
    </row>
    <row r="188" spans="1:33" ht="17.149999999999999" customHeight="1" x14ac:dyDescent="0.3">
      <c r="B188" t="s">
        <v>494</v>
      </c>
      <c r="I188">
        <v>5</v>
      </c>
      <c r="J188">
        <v>350</v>
      </c>
      <c r="K188">
        <f t="shared" ref="K188" si="66">ROUND(M188/0.745699872,0)</f>
        <v>0</v>
      </c>
      <c r="L188">
        <f t="shared" ref="L188" si="67">ROUND(M188/0.73549875,0)</f>
        <v>0</v>
      </c>
      <c r="M188">
        <v>0</v>
      </c>
      <c r="N188" t="s">
        <v>86</v>
      </c>
      <c r="R188">
        <v>48</v>
      </c>
      <c r="T188">
        <v>240</v>
      </c>
      <c r="U188">
        <v>54</v>
      </c>
      <c r="V188">
        <v>0</v>
      </c>
      <c r="W188">
        <f t="shared" si="57"/>
        <v>0</v>
      </c>
      <c r="X188">
        <f t="shared" si="62"/>
        <v>26</v>
      </c>
      <c r="Y188">
        <f t="shared" si="63"/>
        <v>81250</v>
      </c>
      <c r="Z188">
        <f t="shared" si="64"/>
        <v>12</v>
      </c>
      <c r="AA188">
        <f t="shared" si="65"/>
        <v>225</v>
      </c>
      <c r="AF188" t="s">
        <v>415</v>
      </c>
      <c r="AG188" t="s">
        <v>492</v>
      </c>
    </row>
    <row r="189" spans="1:33" ht="69" customHeight="1" x14ac:dyDescent="0.3">
      <c r="A189" s="9" t="s">
        <v>501</v>
      </c>
      <c r="G189" s="9" t="s">
        <v>499</v>
      </c>
      <c r="H189" s="9" t="s">
        <v>500</v>
      </c>
      <c r="I189">
        <v>3</v>
      </c>
      <c r="J189">
        <v>350</v>
      </c>
      <c r="K189">
        <f t="shared" ref="K189:K200" si="68">ROUND(M189/0.745699872,0)</f>
        <v>3399</v>
      </c>
      <c r="L189">
        <f>ROUND(M189/0.73549875,0)</f>
        <v>3447</v>
      </c>
      <c r="M189">
        <v>2535</v>
      </c>
      <c r="N189" t="s">
        <v>86</v>
      </c>
      <c r="R189">
        <v>20</v>
      </c>
      <c r="T189">
        <v>720</v>
      </c>
      <c r="U189">
        <v>54</v>
      </c>
      <c r="V189">
        <v>0.126</v>
      </c>
      <c r="W189">
        <f t="shared" ref="W189" si="69">U189*V189*9.8</f>
        <v>66.679200000000009</v>
      </c>
      <c r="X189">
        <f t="shared" ref="X189:X194" si="70">MAX(1, INT(U189/10+SQRT(J189)/20+SQRT(L189)+V189+SQRT(R189)/2+SQRT(T189)-SQRT(185)+20-I189))</f>
        <v>97</v>
      </c>
      <c r="Y189">
        <f t="shared" ref="Y189:Y194" si="71">X189*50000/16</f>
        <v>303125</v>
      </c>
      <c r="Z189">
        <f t="shared" ref="Z189:Z194" si="72">MAX(1, ROUND((SQRT(J189)/100+SQRT(L189)+V189+(40/I189-2)+SQRT(R189)/2+SQRT(T189)-SQRT(185)), 0))</f>
        <v>86</v>
      </c>
      <c r="AA189">
        <f t="shared" ref="AA189:AA194" si="73">Z189*300/16</f>
        <v>1612.5</v>
      </c>
      <c r="AF189" t="s">
        <v>415</v>
      </c>
      <c r="AG189" t="s">
        <v>498</v>
      </c>
    </row>
    <row r="190" spans="1:33" ht="14.5" customHeight="1" x14ac:dyDescent="0.3">
      <c r="B190" t="s">
        <v>126</v>
      </c>
      <c r="I190">
        <v>3</v>
      </c>
      <c r="J190">
        <v>350</v>
      </c>
      <c r="K190">
        <f t="shared" si="68"/>
        <v>3399</v>
      </c>
      <c r="L190">
        <f t="shared" ref="L190" si="74">ROUND(M190/0.73549875,0)</f>
        <v>3447</v>
      </c>
      <c r="M190">
        <v>2535</v>
      </c>
      <c r="N190" t="s">
        <v>86</v>
      </c>
      <c r="R190">
        <v>93</v>
      </c>
      <c r="T190">
        <v>240</v>
      </c>
      <c r="U190">
        <v>54</v>
      </c>
      <c r="V190">
        <v>0.126</v>
      </c>
      <c r="W190">
        <f t="shared" ref="W190" si="75">U190*V190*9.8</f>
        <v>66.679200000000009</v>
      </c>
      <c r="X190">
        <f t="shared" si="70"/>
        <v>88</v>
      </c>
      <c r="Y190">
        <f t="shared" si="71"/>
        <v>275000</v>
      </c>
      <c r="Z190">
        <f t="shared" si="72"/>
        <v>77</v>
      </c>
      <c r="AA190">
        <f t="shared" si="73"/>
        <v>1443.75</v>
      </c>
      <c r="AF190" t="s">
        <v>415</v>
      </c>
      <c r="AG190" t="s">
        <v>498</v>
      </c>
    </row>
    <row r="191" spans="1:33" ht="14.5" customHeight="1" x14ac:dyDescent="0.3">
      <c r="B191" t="s">
        <v>127</v>
      </c>
      <c r="I191">
        <v>3</v>
      </c>
      <c r="J191">
        <v>350</v>
      </c>
      <c r="K191">
        <f t="shared" si="68"/>
        <v>3399</v>
      </c>
      <c r="L191">
        <f t="shared" ref="L191:L200" si="76">ROUND(M191/0.73549875,0)</f>
        <v>3447</v>
      </c>
      <c r="M191">
        <v>2535</v>
      </c>
      <c r="N191" t="s">
        <v>86</v>
      </c>
      <c r="R191">
        <v>62</v>
      </c>
      <c r="T191">
        <v>400</v>
      </c>
      <c r="U191">
        <v>54</v>
      </c>
      <c r="V191">
        <v>0.126</v>
      </c>
      <c r="W191">
        <f t="shared" ref="W191:W212" si="77">U191*V191*9.8</f>
        <v>66.679200000000009</v>
      </c>
      <c r="X191">
        <f t="shared" si="70"/>
        <v>92</v>
      </c>
      <c r="Y191">
        <f t="shared" si="71"/>
        <v>287500</v>
      </c>
      <c r="Z191">
        <f t="shared" si="72"/>
        <v>81</v>
      </c>
      <c r="AA191">
        <f t="shared" si="73"/>
        <v>1518.75</v>
      </c>
      <c r="AF191" t="s">
        <v>415</v>
      </c>
      <c r="AG191" t="s">
        <v>498</v>
      </c>
    </row>
    <row r="192" spans="1:33" ht="14.5" customHeight="1" x14ac:dyDescent="0.3">
      <c r="B192" t="s">
        <v>128</v>
      </c>
      <c r="I192">
        <v>3</v>
      </c>
      <c r="J192">
        <v>350</v>
      </c>
      <c r="K192">
        <f t="shared" si="68"/>
        <v>3399</v>
      </c>
      <c r="L192">
        <f t="shared" si="76"/>
        <v>3447</v>
      </c>
      <c r="M192">
        <v>2535</v>
      </c>
      <c r="N192" t="s">
        <v>86</v>
      </c>
      <c r="R192">
        <v>38</v>
      </c>
      <c r="T192">
        <v>640</v>
      </c>
      <c r="U192">
        <v>54</v>
      </c>
      <c r="V192">
        <v>0.126</v>
      </c>
      <c r="W192">
        <f t="shared" si="77"/>
        <v>66.679200000000009</v>
      </c>
      <c r="X192">
        <f t="shared" si="70"/>
        <v>96</v>
      </c>
      <c r="Y192">
        <f t="shared" si="71"/>
        <v>300000</v>
      </c>
      <c r="Z192">
        <f t="shared" si="72"/>
        <v>85</v>
      </c>
      <c r="AA192">
        <f t="shared" si="73"/>
        <v>1593.75</v>
      </c>
      <c r="AF192" t="s">
        <v>415</v>
      </c>
      <c r="AG192" t="s">
        <v>498</v>
      </c>
    </row>
    <row r="193" spans="1:33" ht="14.5" customHeight="1" x14ac:dyDescent="0.3">
      <c r="B193" t="s">
        <v>130</v>
      </c>
      <c r="I193">
        <v>3</v>
      </c>
      <c r="J193">
        <v>350</v>
      </c>
      <c r="K193">
        <f t="shared" si="68"/>
        <v>3399</v>
      </c>
      <c r="L193">
        <f t="shared" si="76"/>
        <v>3447</v>
      </c>
      <c r="M193">
        <v>2535</v>
      </c>
      <c r="N193" t="s">
        <v>86</v>
      </c>
      <c r="R193">
        <v>25</v>
      </c>
      <c r="T193">
        <v>720</v>
      </c>
      <c r="U193">
        <v>54</v>
      </c>
      <c r="V193">
        <v>0.126</v>
      </c>
      <c r="W193">
        <f t="shared" si="77"/>
        <v>66.679200000000009</v>
      </c>
      <c r="X193">
        <f t="shared" si="70"/>
        <v>97</v>
      </c>
      <c r="Y193">
        <f t="shared" si="71"/>
        <v>303125</v>
      </c>
      <c r="Z193">
        <f t="shared" si="72"/>
        <v>86</v>
      </c>
      <c r="AA193">
        <f t="shared" si="73"/>
        <v>1612.5</v>
      </c>
      <c r="AF193" t="s">
        <v>415</v>
      </c>
      <c r="AG193" t="s">
        <v>498</v>
      </c>
    </row>
    <row r="194" spans="1:33" ht="14.5" customHeight="1" x14ac:dyDescent="0.3">
      <c r="B194" t="s">
        <v>134</v>
      </c>
      <c r="I194">
        <v>3</v>
      </c>
      <c r="J194">
        <v>350</v>
      </c>
      <c r="K194">
        <f t="shared" si="68"/>
        <v>3399</v>
      </c>
      <c r="L194">
        <f t="shared" si="76"/>
        <v>3447</v>
      </c>
      <c r="M194">
        <v>2535</v>
      </c>
      <c r="N194" t="s">
        <v>86</v>
      </c>
      <c r="R194">
        <v>83</v>
      </c>
      <c r="T194">
        <v>240</v>
      </c>
      <c r="U194">
        <v>54</v>
      </c>
      <c r="V194">
        <v>0.126</v>
      </c>
      <c r="W194">
        <f t="shared" si="77"/>
        <v>66.679200000000009</v>
      </c>
      <c r="X194">
        <f t="shared" si="70"/>
        <v>88</v>
      </c>
      <c r="Y194">
        <f t="shared" si="71"/>
        <v>275000</v>
      </c>
      <c r="Z194">
        <f t="shared" si="72"/>
        <v>77</v>
      </c>
      <c r="AA194">
        <f t="shared" si="73"/>
        <v>1443.75</v>
      </c>
      <c r="AF194" t="s">
        <v>415</v>
      </c>
      <c r="AG194" t="s">
        <v>498</v>
      </c>
    </row>
    <row r="195" spans="1:33" ht="14.5" customHeight="1" x14ac:dyDescent="0.3">
      <c r="B195" t="s">
        <v>494</v>
      </c>
      <c r="I195">
        <v>3</v>
      </c>
      <c r="J195">
        <v>350</v>
      </c>
      <c r="K195">
        <f t="shared" si="68"/>
        <v>3399</v>
      </c>
      <c r="L195">
        <f t="shared" si="76"/>
        <v>3447</v>
      </c>
      <c r="M195">
        <v>2535</v>
      </c>
      <c r="N195" t="s">
        <v>86</v>
      </c>
      <c r="R195">
        <v>73</v>
      </c>
      <c r="T195">
        <v>240</v>
      </c>
      <c r="U195">
        <v>54</v>
      </c>
      <c r="V195">
        <v>0.126</v>
      </c>
      <c r="W195">
        <f t="shared" si="77"/>
        <v>66.679200000000009</v>
      </c>
      <c r="X195">
        <f t="shared" ref="X195:X212" si="78">MAX(1, INT(U195/10+SQRT(J195)/20+SQRT(L195)+V195+SQRT(R195)/2+SQRT(T195)-SQRT(185)+20-I195))</f>
        <v>88</v>
      </c>
      <c r="Y195">
        <f t="shared" ref="Y195:Y212" si="79">X195*50000/16</f>
        <v>275000</v>
      </c>
      <c r="Z195">
        <f t="shared" ref="Z195:Z212" si="80">MAX(1, ROUND((SQRT(J195)/100+SQRT(L195)+V195+(40/I195-2)+SQRT(R195)/2+SQRT(T195)-SQRT(185)), 0))</f>
        <v>77</v>
      </c>
      <c r="AA195">
        <f t="shared" ref="AA195:AA212" si="81">Z195*300/16</f>
        <v>1443.75</v>
      </c>
      <c r="AF195" t="s">
        <v>415</v>
      </c>
      <c r="AG195" t="s">
        <v>498</v>
      </c>
    </row>
    <row r="196" spans="1:33" ht="14.5" customHeight="1" x14ac:dyDescent="0.3">
      <c r="A196" t="s">
        <v>147</v>
      </c>
      <c r="B196" t="s">
        <v>126</v>
      </c>
      <c r="I196">
        <v>3</v>
      </c>
      <c r="J196">
        <v>350</v>
      </c>
      <c r="K196">
        <f t="shared" si="68"/>
        <v>0</v>
      </c>
      <c r="L196">
        <f t="shared" si="76"/>
        <v>0</v>
      </c>
      <c r="M196">
        <v>0</v>
      </c>
      <c r="N196" t="s">
        <v>86</v>
      </c>
      <c r="R196">
        <v>93</v>
      </c>
      <c r="T196">
        <v>240</v>
      </c>
      <c r="U196">
        <v>54</v>
      </c>
      <c r="V196">
        <v>0</v>
      </c>
      <c r="W196">
        <f t="shared" si="77"/>
        <v>0</v>
      </c>
      <c r="X196">
        <f t="shared" si="78"/>
        <v>30</v>
      </c>
      <c r="Y196">
        <f t="shared" si="79"/>
        <v>93750</v>
      </c>
      <c r="Z196">
        <f t="shared" si="80"/>
        <v>18</v>
      </c>
      <c r="AA196">
        <f t="shared" si="81"/>
        <v>337.5</v>
      </c>
      <c r="AF196" t="s">
        <v>415</v>
      </c>
      <c r="AG196" t="s">
        <v>498</v>
      </c>
    </row>
    <row r="197" spans="1:33" ht="14.5" customHeight="1" x14ac:dyDescent="0.3">
      <c r="B197" t="s">
        <v>127</v>
      </c>
      <c r="I197">
        <v>3</v>
      </c>
      <c r="J197">
        <v>350</v>
      </c>
      <c r="K197">
        <f t="shared" si="68"/>
        <v>0</v>
      </c>
      <c r="L197">
        <f t="shared" si="76"/>
        <v>0</v>
      </c>
      <c r="M197">
        <v>0</v>
      </c>
      <c r="N197" t="s">
        <v>86</v>
      </c>
      <c r="R197">
        <v>62</v>
      </c>
      <c r="T197">
        <v>400</v>
      </c>
      <c r="U197">
        <v>54</v>
      </c>
      <c r="V197">
        <v>0</v>
      </c>
      <c r="W197">
        <f t="shared" si="77"/>
        <v>0</v>
      </c>
      <c r="X197">
        <f t="shared" si="78"/>
        <v>33</v>
      </c>
      <c r="Y197">
        <f t="shared" si="79"/>
        <v>103125</v>
      </c>
      <c r="Z197">
        <f t="shared" si="80"/>
        <v>22</v>
      </c>
      <c r="AA197">
        <f t="shared" si="81"/>
        <v>412.5</v>
      </c>
      <c r="AF197" t="s">
        <v>415</v>
      </c>
      <c r="AG197" t="s">
        <v>498</v>
      </c>
    </row>
    <row r="198" spans="1:33" ht="14.5" customHeight="1" x14ac:dyDescent="0.3">
      <c r="B198" t="s">
        <v>128</v>
      </c>
      <c r="I198">
        <v>3</v>
      </c>
      <c r="J198">
        <v>350</v>
      </c>
      <c r="K198">
        <f t="shared" si="68"/>
        <v>0</v>
      </c>
      <c r="L198">
        <f t="shared" si="76"/>
        <v>0</v>
      </c>
      <c r="M198">
        <v>0</v>
      </c>
      <c r="N198" t="s">
        <v>86</v>
      </c>
      <c r="R198">
        <v>38</v>
      </c>
      <c r="T198">
        <v>640</v>
      </c>
      <c r="U198">
        <v>54</v>
      </c>
      <c r="V198">
        <v>0</v>
      </c>
      <c r="W198">
        <f t="shared" si="77"/>
        <v>0</v>
      </c>
      <c r="X198">
        <f t="shared" si="78"/>
        <v>38</v>
      </c>
      <c r="Y198">
        <f t="shared" si="79"/>
        <v>118750</v>
      </c>
      <c r="Z198">
        <f t="shared" si="80"/>
        <v>26</v>
      </c>
      <c r="AA198">
        <f t="shared" si="81"/>
        <v>487.5</v>
      </c>
      <c r="AF198" t="s">
        <v>415</v>
      </c>
      <c r="AG198" t="s">
        <v>498</v>
      </c>
    </row>
    <row r="199" spans="1:33" ht="14.5" customHeight="1" x14ac:dyDescent="0.3">
      <c r="B199" t="s">
        <v>130</v>
      </c>
      <c r="I199">
        <v>3</v>
      </c>
      <c r="J199">
        <v>350</v>
      </c>
      <c r="K199">
        <f t="shared" si="68"/>
        <v>0</v>
      </c>
      <c r="L199">
        <f t="shared" si="76"/>
        <v>0</v>
      </c>
      <c r="M199">
        <v>0</v>
      </c>
      <c r="N199" t="s">
        <v>86</v>
      </c>
      <c r="R199">
        <v>25</v>
      </c>
      <c r="T199">
        <v>720</v>
      </c>
      <c r="U199">
        <v>54</v>
      </c>
      <c r="V199">
        <v>0</v>
      </c>
      <c r="W199">
        <f t="shared" si="77"/>
        <v>0</v>
      </c>
      <c r="X199">
        <f t="shared" si="78"/>
        <v>39</v>
      </c>
      <c r="Y199">
        <f t="shared" si="79"/>
        <v>121875</v>
      </c>
      <c r="Z199">
        <f t="shared" si="80"/>
        <v>27</v>
      </c>
      <c r="AA199">
        <f t="shared" si="81"/>
        <v>506.25</v>
      </c>
      <c r="AF199" t="s">
        <v>415</v>
      </c>
      <c r="AG199" t="s">
        <v>498</v>
      </c>
    </row>
    <row r="200" spans="1:33" ht="14.5" customHeight="1" x14ac:dyDescent="0.3">
      <c r="B200" t="s">
        <v>134</v>
      </c>
      <c r="I200">
        <v>3</v>
      </c>
      <c r="J200">
        <v>350</v>
      </c>
      <c r="K200">
        <f t="shared" si="68"/>
        <v>0</v>
      </c>
      <c r="L200">
        <f t="shared" si="76"/>
        <v>0</v>
      </c>
      <c r="M200">
        <v>0</v>
      </c>
      <c r="N200" t="s">
        <v>86</v>
      </c>
      <c r="R200">
        <v>83</v>
      </c>
      <c r="T200">
        <v>240</v>
      </c>
      <c r="U200">
        <v>54</v>
      </c>
      <c r="V200">
        <v>0</v>
      </c>
      <c r="W200">
        <f t="shared" si="77"/>
        <v>0</v>
      </c>
      <c r="X200">
        <f t="shared" si="78"/>
        <v>29</v>
      </c>
      <c r="Y200">
        <f t="shared" si="79"/>
        <v>90625</v>
      </c>
      <c r="Z200">
        <f t="shared" si="80"/>
        <v>18</v>
      </c>
      <c r="AA200">
        <f t="shared" si="81"/>
        <v>337.5</v>
      </c>
      <c r="AF200" t="s">
        <v>415</v>
      </c>
      <c r="AG200" t="s">
        <v>498</v>
      </c>
    </row>
    <row r="201" spans="1:33" ht="17.149999999999999" customHeight="1" x14ac:dyDescent="0.3">
      <c r="B201" t="s">
        <v>494</v>
      </c>
      <c r="I201">
        <v>3</v>
      </c>
      <c r="J201">
        <v>350</v>
      </c>
      <c r="K201">
        <f t="shared" ref="K201:K212" si="82">ROUND(M201/0.745699872,0)</f>
        <v>0</v>
      </c>
      <c r="L201">
        <f t="shared" ref="L201" si="83">ROUND(M201/0.73549875,0)</f>
        <v>0</v>
      </c>
      <c r="M201">
        <v>0</v>
      </c>
      <c r="N201" t="s">
        <v>86</v>
      </c>
      <c r="R201">
        <v>73</v>
      </c>
      <c r="T201">
        <v>240</v>
      </c>
      <c r="U201">
        <v>54</v>
      </c>
      <c r="V201">
        <v>0</v>
      </c>
      <c r="W201">
        <f t="shared" si="77"/>
        <v>0</v>
      </c>
      <c r="X201">
        <f t="shared" si="78"/>
        <v>29</v>
      </c>
      <c r="Y201">
        <f t="shared" si="79"/>
        <v>90625</v>
      </c>
      <c r="Z201">
        <f t="shared" si="80"/>
        <v>18</v>
      </c>
      <c r="AA201">
        <f t="shared" si="81"/>
        <v>337.5</v>
      </c>
      <c r="AF201" t="s">
        <v>415</v>
      </c>
      <c r="AG201" t="s">
        <v>498</v>
      </c>
    </row>
    <row r="202" spans="1:33" x14ac:dyDescent="0.3">
      <c r="A202" t="s">
        <v>502</v>
      </c>
      <c r="I202">
        <v>5</v>
      </c>
      <c r="J202">
        <v>250</v>
      </c>
      <c r="K202">
        <f t="shared" si="82"/>
        <v>1830</v>
      </c>
      <c r="L202">
        <f>ROUND(M202/0.73549875,0)</f>
        <v>1856</v>
      </c>
      <c r="M202">
        <v>1365</v>
      </c>
      <c r="N202" t="s">
        <v>86</v>
      </c>
      <c r="R202">
        <v>36</v>
      </c>
      <c r="T202">
        <v>400</v>
      </c>
      <c r="U202">
        <v>53</v>
      </c>
      <c r="V202">
        <v>0.13300000000000001</v>
      </c>
      <c r="W202">
        <f t="shared" si="77"/>
        <v>69.080200000000005</v>
      </c>
      <c r="X202">
        <f t="shared" si="78"/>
        <v>73</v>
      </c>
      <c r="Y202">
        <f t="shared" si="79"/>
        <v>228125</v>
      </c>
      <c r="Z202">
        <f t="shared" si="80"/>
        <v>59</v>
      </c>
      <c r="AA202">
        <f t="shared" si="81"/>
        <v>1106.25</v>
      </c>
      <c r="AF202" t="s">
        <v>415</v>
      </c>
      <c r="AG202" t="s">
        <v>498</v>
      </c>
    </row>
    <row r="203" spans="1:33" x14ac:dyDescent="0.3">
      <c r="B203" t="s">
        <v>126</v>
      </c>
      <c r="I203">
        <v>5</v>
      </c>
      <c r="J203">
        <v>250</v>
      </c>
      <c r="K203">
        <f t="shared" si="82"/>
        <v>1830</v>
      </c>
      <c r="L203">
        <f t="shared" ref="L203:L207" si="84">ROUND(M203/0.73549875,0)</f>
        <v>1856</v>
      </c>
      <c r="M203">
        <v>1365</v>
      </c>
      <c r="N203" t="s">
        <v>86</v>
      </c>
      <c r="R203">
        <v>90</v>
      </c>
      <c r="T203">
        <v>240</v>
      </c>
      <c r="U203">
        <v>53</v>
      </c>
      <c r="V203">
        <v>0.13300000000000001</v>
      </c>
      <c r="W203">
        <f t="shared" si="77"/>
        <v>69.080200000000005</v>
      </c>
      <c r="X203">
        <f t="shared" si="78"/>
        <v>70</v>
      </c>
      <c r="Y203">
        <f t="shared" si="79"/>
        <v>218750</v>
      </c>
      <c r="Z203">
        <f t="shared" si="80"/>
        <v>56</v>
      </c>
      <c r="AA203">
        <f t="shared" si="81"/>
        <v>1050</v>
      </c>
      <c r="AF203" t="s">
        <v>415</v>
      </c>
      <c r="AG203" t="s">
        <v>498</v>
      </c>
    </row>
    <row r="204" spans="1:33" x14ac:dyDescent="0.3">
      <c r="B204" t="s">
        <v>127</v>
      </c>
      <c r="I204">
        <v>5</v>
      </c>
      <c r="J204">
        <v>250</v>
      </c>
      <c r="K204">
        <f t="shared" si="82"/>
        <v>1830</v>
      </c>
      <c r="L204">
        <f t="shared" si="84"/>
        <v>1856</v>
      </c>
      <c r="M204">
        <v>1365</v>
      </c>
      <c r="N204" t="s">
        <v>86</v>
      </c>
      <c r="R204">
        <v>60</v>
      </c>
      <c r="T204">
        <v>400</v>
      </c>
      <c r="U204">
        <v>53</v>
      </c>
      <c r="V204">
        <v>0.13300000000000001</v>
      </c>
      <c r="W204">
        <f t="shared" si="77"/>
        <v>69.080200000000005</v>
      </c>
      <c r="X204">
        <f t="shared" si="78"/>
        <v>74</v>
      </c>
      <c r="Y204">
        <f t="shared" si="79"/>
        <v>231250</v>
      </c>
      <c r="Z204">
        <f t="shared" si="80"/>
        <v>60</v>
      </c>
      <c r="AA204">
        <f t="shared" si="81"/>
        <v>1125</v>
      </c>
      <c r="AF204" t="s">
        <v>415</v>
      </c>
      <c r="AG204" t="s">
        <v>498</v>
      </c>
    </row>
    <row r="205" spans="1:33" x14ac:dyDescent="0.3">
      <c r="B205" t="s">
        <v>128</v>
      </c>
      <c r="I205">
        <v>5</v>
      </c>
      <c r="J205">
        <v>250</v>
      </c>
      <c r="K205">
        <f t="shared" si="82"/>
        <v>1830</v>
      </c>
      <c r="L205">
        <f t="shared" si="84"/>
        <v>1856</v>
      </c>
      <c r="M205">
        <v>1365</v>
      </c>
      <c r="N205" t="s">
        <v>86</v>
      </c>
      <c r="R205">
        <v>36</v>
      </c>
      <c r="T205">
        <v>640</v>
      </c>
      <c r="U205">
        <v>53</v>
      </c>
      <c r="V205">
        <v>0.13300000000000001</v>
      </c>
      <c r="W205">
        <f t="shared" si="77"/>
        <v>69.080200000000005</v>
      </c>
      <c r="X205">
        <f t="shared" si="78"/>
        <v>79</v>
      </c>
      <c r="Y205">
        <f t="shared" si="79"/>
        <v>246875</v>
      </c>
      <c r="Z205">
        <f t="shared" si="80"/>
        <v>64</v>
      </c>
      <c r="AA205">
        <f t="shared" si="81"/>
        <v>1200</v>
      </c>
      <c r="AF205" t="s">
        <v>415</v>
      </c>
      <c r="AG205" t="s">
        <v>498</v>
      </c>
    </row>
    <row r="206" spans="1:33" x14ac:dyDescent="0.3">
      <c r="B206" t="s">
        <v>130</v>
      </c>
      <c r="I206">
        <v>5</v>
      </c>
      <c r="J206">
        <v>250</v>
      </c>
      <c r="K206">
        <f t="shared" si="82"/>
        <v>1830</v>
      </c>
      <c r="L206">
        <f t="shared" si="84"/>
        <v>1856</v>
      </c>
      <c r="M206">
        <v>1365</v>
      </c>
      <c r="N206" t="s">
        <v>86</v>
      </c>
      <c r="R206">
        <v>24</v>
      </c>
      <c r="T206">
        <v>720</v>
      </c>
      <c r="U206">
        <v>53</v>
      </c>
      <c r="V206">
        <v>0.13300000000000001</v>
      </c>
      <c r="W206">
        <f t="shared" si="77"/>
        <v>69.080200000000005</v>
      </c>
      <c r="X206">
        <f t="shared" si="78"/>
        <v>79</v>
      </c>
      <c r="Y206">
        <f t="shared" si="79"/>
        <v>246875</v>
      </c>
      <c r="Z206">
        <f t="shared" si="80"/>
        <v>65</v>
      </c>
      <c r="AA206">
        <f t="shared" si="81"/>
        <v>1218.75</v>
      </c>
      <c r="AF206" t="s">
        <v>415</v>
      </c>
      <c r="AG206" t="s">
        <v>498</v>
      </c>
    </row>
    <row r="207" spans="1:33" x14ac:dyDescent="0.3">
      <c r="B207" t="s">
        <v>134</v>
      </c>
      <c r="I207">
        <v>5</v>
      </c>
      <c r="J207">
        <v>250</v>
      </c>
      <c r="K207">
        <f t="shared" si="82"/>
        <v>1830</v>
      </c>
      <c r="L207">
        <f t="shared" si="84"/>
        <v>1856</v>
      </c>
      <c r="M207">
        <v>1365</v>
      </c>
      <c r="N207" t="s">
        <v>86</v>
      </c>
      <c r="R207">
        <v>63</v>
      </c>
      <c r="T207">
        <v>240</v>
      </c>
      <c r="U207">
        <v>53</v>
      </c>
      <c r="V207">
        <v>0.13300000000000001</v>
      </c>
      <c r="W207">
        <f t="shared" si="77"/>
        <v>69.080200000000005</v>
      </c>
      <c r="X207">
        <f t="shared" si="78"/>
        <v>70</v>
      </c>
      <c r="Y207">
        <f t="shared" si="79"/>
        <v>218750</v>
      </c>
      <c r="Z207">
        <f t="shared" si="80"/>
        <v>55</v>
      </c>
      <c r="AA207">
        <f t="shared" si="81"/>
        <v>1031.25</v>
      </c>
      <c r="AF207" t="s">
        <v>415</v>
      </c>
      <c r="AG207" t="s">
        <v>498</v>
      </c>
    </row>
    <row r="208" spans="1:33" x14ac:dyDescent="0.3">
      <c r="A208" t="s">
        <v>147</v>
      </c>
      <c r="B208" t="s">
        <v>126</v>
      </c>
      <c r="I208">
        <v>5</v>
      </c>
      <c r="J208">
        <v>250</v>
      </c>
      <c r="K208">
        <f t="shared" si="82"/>
        <v>0</v>
      </c>
      <c r="L208">
        <f>ROUND(M208/0.73549875,0)</f>
        <v>0</v>
      </c>
      <c r="M208">
        <v>0</v>
      </c>
      <c r="N208" t="s">
        <v>86</v>
      </c>
      <c r="R208">
        <v>90</v>
      </c>
      <c r="T208">
        <v>240</v>
      </c>
      <c r="U208">
        <v>53</v>
      </c>
      <c r="V208">
        <v>0</v>
      </c>
      <c r="W208">
        <f t="shared" si="77"/>
        <v>0</v>
      </c>
      <c r="X208">
        <f t="shared" si="78"/>
        <v>27</v>
      </c>
      <c r="Y208">
        <f t="shared" si="79"/>
        <v>84375</v>
      </c>
      <c r="Z208">
        <f t="shared" si="80"/>
        <v>13</v>
      </c>
      <c r="AA208">
        <f t="shared" si="81"/>
        <v>243.75</v>
      </c>
      <c r="AF208" t="s">
        <v>415</v>
      </c>
      <c r="AG208" t="s">
        <v>498</v>
      </c>
    </row>
    <row r="209" spans="1:33" x14ac:dyDescent="0.3">
      <c r="B209" t="s">
        <v>127</v>
      </c>
      <c r="I209">
        <v>5</v>
      </c>
      <c r="J209">
        <v>250</v>
      </c>
      <c r="K209">
        <f t="shared" si="82"/>
        <v>0</v>
      </c>
      <c r="L209">
        <f t="shared" ref="L209:L212" si="85">ROUND(M209/0.73549875,0)</f>
        <v>0</v>
      </c>
      <c r="M209">
        <v>0</v>
      </c>
      <c r="N209" t="s">
        <v>86</v>
      </c>
      <c r="R209">
        <v>60</v>
      </c>
      <c r="T209">
        <v>400</v>
      </c>
      <c r="U209">
        <v>53</v>
      </c>
      <c r="V209">
        <v>0</v>
      </c>
      <c r="W209">
        <f t="shared" si="77"/>
        <v>0</v>
      </c>
      <c r="X209">
        <f t="shared" si="78"/>
        <v>31</v>
      </c>
      <c r="Y209">
        <f t="shared" si="79"/>
        <v>96875</v>
      </c>
      <c r="Z209">
        <f t="shared" si="80"/>
        <v>16</v>
      </c>
      <c r="AA209">
        <f t="shared" si="81"/>
        <v>300</v>
      </c>
      <c r="AF209" t="s">
        <v>415</v>
      </c>
      <c r="AG209" t="s">
        <v>498</v>
      </c>
    </row>
    <row r="210" spans="1:33" x14ac:dyDescent="0.3">
      <c r="B210" t="s">
        <v>128</v>
      </c>
      <c r="I210">
        <v>5</v>
      </c>
      <c r="J210">
        <v>250</v>
      </c>
      <c r="K210">
        <f t="shared" si="82"/>
        <v>0</v>
      </c>
      <c r="L210">
        <f t="shared" si="85"/>
        <v>0</v>
      </c>
      <c r="M210">
        <v>0</v>
      </c>
      <c r="N210" t="s">
        <v>86</v>
      </c>
      <c r="R210">
        <v>36</v>
      </c>
      <c r="T210">
        <v>640</v>
      </c>
      <c r="U210">
        <v>53</v>
      </c>
      <c r="V210">
        <v>0</v>
      </c>
      <c r="W210">
        <f t="shared" si="77"/>
        <v>0</v>
      </c>
      <c r="X210">
        <f t="shared" si="78"/>
        <v>35</v>
      </c>
      <c r="Y210">
        <f t="shared" si="79"/>
        <v>109375</v>
      </c>
      <c r="Z210">
        <f t="shared" si="80"/>
        <v>21</v>
      </c>
      <c r="AA210">
        <f t="shared" si="81"/>
        <v>393.75</v>
      </c>
      <c r="AF210" t="s">
        <v>415</v>
      </c>
      <c r="AG210" t="s">
        <v>498</v>
      </c>
    </row>
    <row r="211" spans="1:33" x14ac:dyDescent="0.3">
      <c r="B211" t="s">
        <v>130</v>
      </c>
      <c r="I211">
        <v>5</v>
      </c>
      <c r="J211">
        <v>250</v>
      </c>
      <c r="K211">
        <f t="shared" si="82"/>
        <v>0</v>
      </c>
      <c r="L211">
        <f t="shared" si="85"/>
        <v>0</v>
      </c>
      <c r="M211">
        <v>0</v>
      </c>
      <c r="N211" t="s">
        <v>86</v>
      </c>
      <c r="R211">
        <v>24</v>
      </c>
      <c r="T211">
        <v>720</v>
      </c>
      <c r="U211">
        <v>53</v>
      </c>
      <c r="V211">
        <v>0</v>
      </c>
      <c r="W211">
        <f t="shared" si="77"/>
        <v>0</v>
      </c>
      <c r="X211">
        <f t="shared" si="78"/>
        <v>36</v>
      </c>
      <c r="Y211">
        <f t="shared" si="79"/>
        <v>112500</v>
      </c>
      <c r="Z211">
        <f t="shared" si="80"/>
        <v>22</v>
      </c>
      <c r="AA211">
        <f t="shared" si="81"/>
        <v>412.5</v>
      </c>
      <c r="AF211" t="s">
        <v>415</v>
      </c>
      <c r="AG211" t="s">
        <v>498</v>
      </c>
    </row>
    <row r="212" spans="1:33" x14ac:dyDescent="0.3">
      <c r="B212" t="s">
        <v>134</v>
      </c>
      <c r="I212">
        <v>5</v>
      </c>
      <c r="J212">
        <v>250</v>
      </c>
      <c r="K212">
        <f t="shared" si="82"/>
        <v>0</v>
      </c>
      <c r="L212">
        <f t="shared" si="85"/>
        <v>0</v>
      </c>
      <c r="M212">
        <v>0</v>
      </c>
      <c r="N212" t="s">
        <v>86</v>
      </c>
      <c r="R212">
        <v>63</v>
      </c>
      <c r="T212">
        <v>240</v>
      </c>
      <c r="U212">
        <v>53</v>
      </c>
      <c r="V212">
        <v>0</v>
      </c>
      <c r="W212">
        <f t="shared" si="77"/>
        <v>0</v>
      </c>
      <c r="X212">
        <f t="shared" si="78"/>
        <v>26</v>
      </c>
      <c r="Y212">
        <f t="shared" si="79"/>
        <v>81250</v>
      </c>
      <c r="Z212">
        <f t="shared" si="80"/>
        <v>12</v>
      </c>
      <c r="AA212">
        <f t="shared" si="81"/>
        <v>225</v>
      </c>
      <c r="AF212" t="s">
        <v>415</v>
      </c>
      <c r="AG212" t="s">
        <v>498</v>
      </c>
    </row>
    <row r="213" spans="1:33" x14ac:dyDescent="0.3">
      <c r="A213" t="s">
        <v>426</v>
      </c>
      <c r="I213">
        <v>5</v>
      </c>
      <c r="J213">
        <v>250</v>
      </c>
      <c r="K213">
        <f t="shared" ref="K213:K225" si="86">ROUND(M213/0.745699872,0)</f>
        <v>1830</v>
      </c>
      <c r="L213">
        <f t="shared" ref="L213:L225" si="87">ROUND(M213/0.73549875,0)</f>
        <v>1856</v>
      </c>
      <c r="M213">
        <v>1365</v>
      </c>
      <c r="N213" t="s">
        <v>86</v>
      </c>
      <c r="R213">
        <v>36</v>
      </c>
      <c r="T213">
        <v>400</v>
      </c>
      <c r="U213">
        <v>54</v>
      </c>
      <c r="V213">
        <v>0.13500000000000001</v>
      </c>
      <c r="W213">
        <f t="shared" ref="W213:W225" si="88">U213*V213*9.8</f>
        <v>71.442000000000007</v>
      </c>
      <c r="X213">
        <f t="shared" ref="X213:X225" si="89">MAX(1, INT(U213/10+SQRT(J213)/20+SQRT(L213)+V213+SQRT(R213)/2+SQRT(T213)-SQRT(185)+20-I213))</f>
        <v>73</v>
      </c>
      <c r="Y213">
        <f t="shared" ref="Y213:Y225" si="90">X213*50000/16</f>
        <v>228125</v>
      </c>
      <c r="Z213">
        <f t="shared" ref="Z213:Z225" si="91">MAX(1, ROUND((SQRT(J213)/100+SQRT(L213)+V213+(40/I213-2)+SQRT(R213)/2+SQRT(T213)-SQRT(185)), 0))</f>
        <v>59</v>
      </c>
      <c r="AA213">
        <f t="shared" ref="AA213:AA225" si="92">Z213*300/16</f>
        <v>1106.25</v>
      </c>
      <c r="AF213" t="s">
        <v>415</v>
      </c>
      <c r="AG213" t="s">
        <v>416</v>
      </c>
    </row>
    <row r="214" spans="1:33" x14ac:dyDescent="0.3">
      <c r="B214" t="s">
        <v>126</v>
      </c>
      <c r="I214">
        <v>5</v>
      </c>
      <c r="J214">
        <v>250</v>
      </c>
      <c r="K214">
        <f t="shared" si="86"/>
        <v>1830</v>
      </c>
      <c r="L214">
        <f t="shared" si="87"/>
        <v>1856</v>
      </c>
      <c r="M214">
        <v>1365</v>
      </c>
      <c r="N214" t="s">
        <v>86</v>
      </c>
      <c r="R214">
        <v>90</v>
      </c>
      <c r="T214">
        <v>240</v>
      </c>
      <c r="U214">
        <v>54</v>
      </c>
      <c r="V214">
        <v>0.13500000000000001</v>
      </c>
      <c r="W214">
        <f t="shared" si="88"/>
        <v>71.442000000000007</v>
      </c>
      <c r="X214">
        <f t="shared" si="89"/>
        <v>71</v>
      </c>
      <c r="Y214">
        <f t="shared" si="90"/>
        <v>221875</v>
      </c>
      <c r="Z214">
        <f t="shared" si="91"/>
        <v>56</v>
      </c>
      <c r="AA214">
        <f t="shared" si="92"/>
        <v>1050</v>
      </c>
      <c r="AF214" t="s">
        <v>415</v>
      </c>
      <c r="AG214" t="s">
        <v>416</v>
      </c>
    </row>
    <row r="215" spans="1:33" x14ac:dyDescent="0.3">
      <c r="B215" t="s">
        <v>127</v>
      </c>
      <c r="I215">
        <v>5</v>
      </c>
      <c r="J215">
        <v>250</v>
      </c>
      <c r="K215">
        <f t="shared" si="86"/>
        <v>1830</v>
      </c>
      <c r="L215">
        <f t="shared" si="87"/>
        <v>1856</v>
      </c>
      <c r="M215">
        <v>1365</v>
      </c>
      <c r="N215" t="s">
        <v>86</v>
      </c>
      <c r="R215">
        <v>60</v>
      </c>
      <c r="T215">
        <v>400</v>
      </c>
      <c r="U215">
        <v>54</v>
      </c>
      <c r="V215">
        <v>0.13500000000000001</v>
      </c>
      <c r="W215">
        <f t="shared" si="88"/>
        <v>71.442000000000007</v>
      </c>
      <c r="X215">
        <f t="shared" si="89"/>
        <v>74</v>
      </c>
      <c r="Y215">
        <f t="shared" si="90"/>
        <v>231250</v>
      </c>
      <c r="Z215">
        <f t="shared" si="91"/>
        <v>60</v>
      </c>
      <c r="AA215">
        <f t="shared" si="92"/>
        <v>1125</v>
      </c>
      <c r="AF215" t="s">
        <v>415</v>
      </c>
      <c r="AG215" t="s">
        <v>416</v>
      </c>
    </row>
    <row r="216" spans="1:33" x14ac:dyDescent="0.3">
      <c r="B216" t="s">
        <v>128</v>
      </c>
      <c r="I216">
        <v>5</v>
      </c>
      <c r="J216">
        <v>250</v>
      </c>
      <c r="K216">
        <f t="shared" si="86"/>
        <v>1830</v>
      </c>
      <c r="L216">
        <f t="shared" si="87"/>
        <v>1856</v>
      </c>
      <c r="M216">
        <v>1365</v>
      </c>
      <c r="N216" t="s">
        <v>86</v>
      </c>
      <c r="R216">
        <v>36</v>
      </c>
      <c r="T216">
        <v>640</v>
      </c>
      <c r="U216">
        <v>54</v>
      </c>
      <c r="V216">
        <v>0.13500000000000001</v>
      </c>
      <c r="W216">
        <f t="shared" si="88"/>
        <v>71.442000000000007</v>
      </c>
      <c r="X216">
        <f t="shared" si="89"/>
        <v>79</v>
      </c>
      <c r="Y216">
        <f t="shared" si="90"/>
        <v>246875</v>
      </c>
      <c r="Z216">
        <f t="shared" si="91"/>
        <v>64</v>
      </c>
      <c r="AA216">
        <f t="shared" si="92"/>
        <v>1200</v>
      </c>
      <c r="AF216" t="s">
        <v>415</v>
      </c>
      <c r="AG216" t="s">
        <v>416</v>
      </c>
    </row>
    <row r="217" spans="1:33" x14ac:dyDescent="0.3">
      <c r="B217" t="s">
        <v>130</v>
      </c>
      <c r="I217">
        <v>5</v>
      </c>
      <c r="J217">
        <v>250</v>
      </c>
      <c r="K217">
        <f t="shared" si="86"/>
        <v>1830</v>
      </c>
      <c r="L217">
        <f t="shared" si="87"/>
        <v>1856</v>
      </c>
      <c r="M217">
        <v>1365</v>
      </c>
      <c r="N217" t="s">
        <v>86</v>
      </c>
      <c r="R217">
        <v>24</v>
      </c>
      <c r="T217">
        <v>720</v>
      </c>
      <c r="U217">
        <v>54</v>
      </c>
      <c r="V217">
        <v>0.13500000000000001</v>
      </c>
      <c r="W217">
        <f t="shared" si="88"/>
        <v>71.442000000000007</v>
      </c>
      <c r="X217">
        <f t="shared" si="89"/>
        <v>80</v>
      </c>
      <c r="Y217">
        <f t="shared" si="90"/>
        <v>250000</v>
      </c>
      <c r="Z217">
        <f t="shared" si="91"/>
        <v>65</v>
      </c>
      <c r="AA217">
        <f t="shared" si="92"/>
        <v>1218.75</v>
      </c>
      <c r="AF217" t="s">
        <v>415</v>
      </c>
      <c r="AG217" t="s">
        <v>416</v>
      </c>
    </row>
    <row r="218" spans="1:33" x14ac:dyDescent="0.3">
      <c r="B218" t="s">
        <v>134</v>
      </c>
      <c r="I218">
        <v>5</v>
      </c>
      <c r="J218">
        <v>250</v>
      </c>
      <c r="K218">
        <f t="shared" si="86"/>
        <v>1830</v>
      </c>
      <c r="L218">
        <f t="shared" si="87"/>
        <v>1856</v>
      </c>
      <c r="M218">
        <v>1365</v>
      </c>
      <c r="N218" t="s">
        <v>86</v>
      </c>
      <c r="R218">
        <v>63</v>
      </c>
      <c r="T218">
        <v>240</v>
      </c>
      <c r="U218">
        <v>54</v>
      </c>
      <c r="V218">
        <v>0.13500000000000001</v>
      </c>
      <c r="W218">
        <f t="shared" si="88"/>
        <v>71.442000000000007</v>
      </c>
      <c r="X218">
        <f t="shared" si="89"/>
        <v>70</v>
      </c>
      <c r="Y218">
        <f t="shared" si="90"/>
        <v>218750</v>
      </c>
      <c r="Z218">
        <f t="shared" si="91"/>
        <v>55</v>
      </c>
      <c r="AA218">
        <f t="shared" si="92"/>
        <v>1031.25</v>
      </c>
      <c r="AF218" t="s">
        <v>415</v>
      </c>
      <c r="AG218" t="s">
        <v>416</v>
      </c>
    </row>
    <row r="219" spans="1:33" x14ac:dyDescent="0.3">
      <c r="A219" t="s">
        <v>147</v>
      </c>
      <c r="B219" t="s">
        <v>126</v>
      </c>
      <c r="I219">
        <v>5</v>
      </c>
      <c r="J219">
        <v>250</v>
      </c>
      <c r="K219">
        <f t="shared" si="86"/>
        <v>0</v>
      </c>
      <c r="L219">
        <f t="shared" si="87"/>
        <v>0</v>
      </c>
      <c r="M219">
        <v>0</v>
      </c>
      <c r="N219" t="s">
        <v>86</v>
      </c>
      <c r="R219">
        <v>90</v>
      </c>
      <c r="T219">
        <v>240</v>
      </c>
      <c r="U219">
        <v>54</v>
      </c>
      <c r="V219">
        <v>0</v>
      </c>
      <c r="W219">
        <f t="shared" si="88"/>
        <v>0</v>
      </c>
      <c r="X219">
        <f t="shared" si="89"/>
        <v>27</v>
      </c>
      <c r="Y219">
        <f t="shared" si="90"/>
        <v>84375</v>
      </c>
      <c r="Z219">
        <f t="shared" si="91"/>
        <v>13</v>
      </c>
      <c r="AA219">
        <f t="shared" si="92"/>
        <v>243.75</v>
      </c>
      <c r="AF219" t="s">
        <v>415</v>
      </c>
      <c r="AG219" t="s">
        <v>416</v>
      </c>
    </row>
    <row r="220" spans="1:33" x14ac:dyDescent="0.3">
      <c r="B220" t="s">
        <v>127</v>
      </c>
      <c r="I220">
        <v>5</v>
      </c>
      <c r="J220">
        <v>250</v>
      </c>
      <c r="K220">
        <f t="shared" si="86"/>
        <v>0</v>
      </c>
      <c r="L220">
        <f t="shared" si="87"/>
        <v>0</v>
      </c>
      <c r="M220">
        <v>0</v>
      </c>
      <c r="N220" t="s">
        <v>86</v>
      </c>
      <c r="R220">
        <v>60</v>
      </c>
      <c r="T220">
        <v>400</v>
      </c>
      <c r="U220">
        <v>54</v>
      </c>
      <c r="V220">
        <v>0</v>
      </c>
      <c r="W220">
        <f t="shared" si="88"/>
        <v>0</v>
      </c>
      <c r="X220">
        <f t="shared" si="89"/>
        <v>31</v>
      </c>
      <c r="Y220">
        <f t="shared" si="90"/>
        <v>96875</v>
      </c>
      <c r="Z220">
        <f t="shared" si="91"/>
        <v>16</v>
      </c>
      <c r="AA220">
        <f t="shared" si="92"/>
        <v>300</v>
      </c>
      <c r="AF220" t="s">
        <v>415</v>
      </c>
      <c r="AG220" t="s">
        <v>416</v>
      </c>
    </row>
    <row r="221" spans="1:33" x14ac:dyDescent="0.3">
      <c r="B221" t="s">
        <v>128</v>
      </c>
      <c r="I221">
        <v>5</v>
      </c>
      <c r="J221">
        <v>250</v>
      </c>
      <c r="K221">
        <f t="shared" si="86"/>
        <v>0</v>
      </c>
      <c r="L221">
        <f t="shared" si="87"/>
        <v>0</v>
      </c>
      <c r="M221">
        <v>0</v>
      </c>
      <c r="N221" t="s">
        <v>86</v>
      </c>
      <c r="R221">
        <v>36</v>
      </c>
      <c r="T221">
        <v>640</v>
      </c>
      <c r="U221">
        <v>54</v>
      </c>
      <c r="V221">
        <v>0</v>
      </c>
      <c r="W221">
        <f t="shared" si="88"/>
        <v>0</v>
      </c>
      <c r="X221">
        <f t="shared" si="89"/>
        <v>35</v>
      </c>
      <c r="Y221">
        <f t="shared" si="90"/>
        <v>109375</v>
      </c>
      <c r="Z221">
        <f t="shared" si="91"/>
        <v>21</v>
      </c>
      <c r="AA221">
        <f t="shared" si="92"/>
        <v>393.75</v>
      </c>
      <c r="AF221" t="s">
        <v>415</v>
      </c>
      <c r="AG221" t="s">
        <v>416</v>
      </c>
    </row>
    <row r="222" spans="1:33" x14ac:dyDescent="0.3">
      <c r="B222" t="s">
        <v>130</v>
      </c>
      <c r="I222">
        <v>5</v>
      </c>
      <c r="J222">
        <v>250</v>
      </c>
      <c r="K222">
        <f t="shared" si="86"/>
        <v>0</v>
      </c>
      <c r="L222">
        <f t="shared" si="87"/>
        <v>0</v>
      </c>
      <c r="M222">
        <v>0</v>
      </c>
      <c r="N222" t="s">
        <v>86</v>
      </c>
      <c r="R222">
        <v>24</v>
      </c>
      <c r="T222">
        <v>720</v>
      </c>
      <c r="U222">
        <v>54</v>
      </c>
      <c r="V222">
        <v>0</v>
      </c>
      <c r="W222">
        <f t="shared" si="88"/>
        <v>0</v>
      </c>
      <c r="X222">
        <f t="shared" si="89"/>
        <v>36</v>
      </c>
      <c r="Y222">
        <f t="shared" si="90"/>
        <v>112500</v>
      </c>
      <c r="Z222">
        <f t="shared" si="91"/>
        <v>22</v>
      </c>
      <c r="AA222">
        <f t="shared" si="92"/>
        <v>412.5</v>
      </c>
      <c r="AF222" t="s">
        <v>415</v>
      </c>
      <c r="AG222" t="s">
        <v>416</v>
      </c>
    </row>
    <row r="223" spans="1:33" x14ac:dyDescent="0.3">
      <c r="B223" t="s">
        <v>134</v>
      </c>
      <c r="I223">
        <v>5</v>
      </c>
      <c r="J223">
        <v>250</v>
      </c>
      <c r="K223">
        <f t="shared" si="86"/>
        <v>0</v>
      </c>
      <c r="L223">
        <f t="shared" si="87"/>
        <v>0</v>
      </c>
      <c r="M223">
        <v>0</v>
      </c>
      <c r="N223" t="s">
        <v>86</v>
      </c>
      <c r="R223">
        <v>63</v>
      </c>
      <c r="T223">
        <v>240</v>
      </c>
      <c r="U223">
        <v>54</v>
      </c>
      <c r="V223">
        <v>0</v>
      </c>
      <c r="W223">
        <f t="shared" si="88"/>
        <v>0</v>
      </c>
      <c r="X223">
        <f t="shared" si="89"/>
        <v>27</v>
      </c>
      <c r="Y223">
        <f t="shared" si="90"/>
        <v>84375</v>
      </c>
      <c r="Z223">
        <f t="shared" si="91"/>
        <v>12</v>
      </c>
      <c r="AA223">
        <f t="shared" si="92"/>
        <v>225</v>
      </c>
      <c r="AF223" t="s">
        <v>415</v>
      </c>
      <c r="AG223" t="s">
        <v>416</v>
      </c>
    </row>
    <row r="224" spans="1:33" x14ac:dyDescent="0.3">
      <c r="A224" t="s">
        <v>503</v>
      </c>
      <c r="I224">
        <v>16</v>
      </c>
      <c r="J224">
        <v>128</v>
      </c>
      <c r="K224">
        <f t="shared" si="86"/>
        <v>493</v>
      </c>
      <c r="L224">
        <f t="shared" si="87"/>
        <v>500</v>
      </c>
      <c r="M224">
        <v>368</v>
      </c>
      <c r="N224" t="s">
        <v>86</v>
      </c>
      <c r="R224">
        <v>78</v>
      </c>
      <c r="T224">
        <v>185</v>
      </c>
      <c r="U224">
        <v>58</v>
      </c>
      <c r="V224">
        <v>9.4E-2</v>
      </c>
      <c r="W224">
        <f t="shared" si="88"/>
        <v>53.429600000000001</v>
      </c>
      <c r="X224">
        <f t="shared" si="89"/>
        <v>37</v>
      </c>
      <c r="Y224">
        <f t="shared" si="90"/>
        <v>115625</v>
      </c>
      <c r="Z224">
        <f t="shared" si="91"/>
        <v>27</v>
      </c>
      <c r="AA224">
        <f t="shared" si="92"/>
        <v>506.25</v>
      </c>
      <c r="AF224" t="s">
        <v>415</v>
      </c>
      <c r="AG224" t="s">
        <v>526</v>
      </c>
    </row>
    <row r="225" spans="1:33" x14ac:dyDescent="0.3">
      <c r="B225" t="s">
        <v>126</v>
      </c>
      <c r="I225">
        <v>16</v>
      </c>
      <c r="J225">
        <v>128</v>
      </c>
      <c r="K225">
        <f t="shared" si="86"/>
        <v>493</v>
      </c>
      <c r="L225">
        <f t="shared" si="87"/>
        <v>500</v>
      </c>
      <c r="M225">
        <v>368</v>
      </c>
      <c r="N225" t="s">
        <v>86</v>
      </c>
      <c r="R225">
        <v>118</v>
      </c>
      <c r="T225">
        <v>185</v>
      </c>
      <c r="U225">
        <v>45</v>
      </c>
      <c r="V225">
        <v>0</v>
      </c>
      <c r="W225">
        <f t="shared" si="88"/>
        <v>0</v>
      </c>
      <c r="X225">
        <f t="shared" si="89"/>
        <v>36</v>
      </c>
      <c r="Y225">
        <f t="shared" si="90"/>
        <v>112500</v>
      </c>
      <c r="Z225">
        <f t="shared" si="91"/>
        <v>28</v>
      </c>
      <c r="AA225">
        <f t="shared" si="92"/>
        <v>525</v>
      </c>
      <c r="AF225" t="s">
        <v>415</v>
      </c>
      <c r="AG225" t="s">
        <v>526</v>
      </c>
    </row>
    <row r="226" spans="1:33" x14ac:dyDescent="0.3">
      <c r="A226" t="s">
        <v>283</v>
      </c>
      <c r="I226">
        <v>12</v>
      </c>
      <c r="J226">
        <v>250</v>
      </c>
      <c r="K226">
        <f t="shared" ref="K226:K256" si="93">ROUND(M226/0.745699872,0)</f>
        <v>1421</v>
      </c>
      <c r="L226">
        <f t="shared" ref="L226:L267" si="94">ROUND(M226/0.73549875,0)</f>
        <v>1441</v>
      </c>
      <c r="M226">
        <v>1060</v>
      </c>
      <c r="R226">
        <v>72</v>
      </c>
      <c r="T226">
        <v>400</v>
      </c>
      <c r="U226">
        <v>54</v>
      </c>
      <c r="V226">
        <v>0.12</v>
      </c>
      <c r="W226">
        <f t="shared" ref="W226:W256" si="95">U226*V226*9.8</f>
        <v>63.503999999999998</v>
      </c>
      <c r="X226">
        <f t="shared" ref="X226:X256" si="96">MAX(1, INT(U226/10+SQRT(J226)/20+SQRT(L226)+V226+SQRT(R226)/2+SQRT(T226)-SQRT(185)+20-I226))</f>
        <v>62</v>
      </c>
      <c r="Y226">
        <f t="shared" ref="Y226:Y293" si="97">X226*50000/16</f>
        <v>193750</v>
      </c>
      <c r="Z226">
        <f t="shared" ref="Z226:Z256" si="98">MAX(1, ROUND((SQRT(J226)/100+SQRT(L226)+V226+(40/I226-2)+SQRT(R226)/2+SQRT(T226)-SQRT(185)), 0))</f>
        <v>50</v>
      </c>
      <c r="AA226">
        <f t="shared" ref="AA226:AA293" si="99">Z226*300/16</f>
        <v>937.5</v>
      </c>
      <c r="AF226" t="s">
        <v>88</v>
      </c>
      <c r="AG226" t="s">
        <v>416</v>
      </c>
    </row>
    <row r="227" spans="1:33" x14ac:dyDescent="0.3">
      <c r="B227" t="s">
        <v>277</v>
      </c>
      <c r="I227">
        <v>12</v>
      </c>
      <c r="J227">
        <v>250</v>
      </c>
      <c r="K227">
        <f t="shared" si="93"/>
        <v>1421</v>
      </c>
      <c r="L227">
        <f t="shared" si="94"/>
        <v>1441</v>
      </c>
      <c r="M227">
        <v>1060</v>
      </c>
      <c r="R227">
        <v>101</v>
      </c>
      <c r="T227">
        <v>240</v>
      </c>
      <c r="U227">
        <v>54</v>
      </c>
      <c r="V227">
        <v>0.12</v>
      </c>
      <c r="W227">
        <f t="shared" si="95"/>
        <v>63.503999999999998</v>
      </c>
      <c r="X227">
        <f t="shared" si="96"/>
        <v>59</v>
      </c>
      <c r="Y227">
        <f t="shared" si="97"/>
        <v>184375</v>
      </c>
      <c r="Z227">
        <f t="shared" si="98"/>
        <v>46</v>
      </c>
      <c r="AA227">
        <f t="shared" si="99"/>
        <v>862.5</v>
      </c>
      <c r="AF227" t="s">
        <v>88</v>
      </c>
      <c r="AG227" t="s">
        <v>416</v>
      </c>
    </row>
    <row r="228" spans="1:33" x14ac:dyDescent="0.3">
      <c r="B228" t="s">
        <v>278</v>
      </c>
      <c r="I228">
        <v>12</v>
      </c>
      <c r="J228">
        <v>250</v>
      </c>
      <c r="K228">
        <f t="shared" si="93"/>
        <v>1421</v>
      </c>
      <c r="L228">
        <f t="shared" si="94"/>
        <v>1441</v>
      </c>
      <c r="M228">
        <v>1060</v>
      </c>
      <c r="R228">
        <v>84</v>
      </c>
      <c r="T228">
        <v>400</v>
      </c>
      <c r="U228">
        <v>54</v>
      </c>
      <c r="V228">
        <v>0.12</v>
      </c>
      <c r="W228">
        <f t="shared" si="95"/>
        <v>63.503999999999998</v>
      </c>
      <c r="X228">
        <f t="shared" si="96"/>
        <v>63</v>
      </c>
      <c r="Y228">
        <f t="shared" si="97"/>
        <v>196875</v>
      </c>
      <c r="Z228">
        <f t="shared" si="98"/>
        <v>51</v>
      </c>
      <c r="AA228">
        <f t="shared" si="99"/>
        <v>956.25</v>
      </c>
      <c r="AF228" t="s">
        <v>88</v>
      </c>
      <c r="AG228" t="s">
        <v>416</v>
      </c>
    </row>
    <row r="229" spans="1:33" x14ac:dyDescent="0.3">
      <c r="B229" t="s">
        <v>279</v>
      </c>
      <c r="I229">
        <v>12</v>
      </c>
      <c r="J229">
        <v>250</v>
      </c>
      <c r="K229">
        <f t="shared" si="93"/>
        <v>1421</v>
      </c>
      <c r="L229">
        <f t="shared" si="94"/>
        <v>1441</v>
      </c>
      <c r="M229">
        <v>1060</v>
      </c>
      <c r="R229">
        <v>42</v>
      </c>
      <c r="T229">
        <v>640</v>
      </c>
      <c r="U229">
        <v>54</v>
      </c>
      <c r="V229">
        <v>0.12</v>
      </c>
      <c r="W229">
        <f t="shared" si="95"/>
        <v>63.503999999999998</v>
      </c>
      <c r="X229">
        <f t="shared" si="96"/>
        <v>67</v>
      </c>
      <c r="Y229">
        <f t="shared" si="97"/>
        <v>209375</v>
      </c>
      <c r="Z229">
        <f t="shared" si="98"/>
        <v>55</v>
      </c>
      <c r="AA229">
        <f t="shared" si="99"/>
        <v>1031.25</v>
      </c>
      <c r="AF229" t="s">
        <v>88</v>
      </c>
      <c r="AG229" t="s">
        <v>416</v>
      </c>
    </row>
    <row r="230" spans="1:33" x14ac:dyDescent="0.3">
      <c r="B230" t="s">
        <v>280</v>
      </c>
      <c r="I230">
        <v>12</v>
      </c>
      <c r="J230">
        <v>250</v>
      </c>
      <c r="K230">
        <f t="shared" si="93"/>
        <v>1421</v>
      </c>
      <c r="L230">
        <f t="shared" si="94"/>
        <v>1441</v>
      </c>
      <c r="M230">
        <v>1060</v>
      </c>
      <c r="R230">
        <v>24</v>
      </c>
      <c r="T230">
        <v>720</v>
      </c>
      <c r="U230">
        <v>54</v>
      </c>
      <c r="V230">
        <v>0.12</v>
      </c>
      <c r="W230">
        <f t="shared" si="95"/>
        <v>63.503999999999998</v>
      </c>
      <c r="X230">
        <f t="shared" si="96"/>
        <v>67</v>
      </c>
      <c r="Y230">
        <f t="shared" si="97"/>
        <v>209375</v>
      </c>
      <c r="Z230">
        <f t="shared" si="98"/>
        <v>55</v>
      </c>
      <c r="AA230">
        <f t="shared" si="99"/>
        <v>1031.25</v>
      </c>
      <c r="AF230" t="s">
        <v>88</v>
      </c>
      <c r="AG230" t="s">
        <v>416</v>
      </c>
    </row>
    <row r="231" spans="1:33" x14ac:dyDescent="0.3">
      <c r="B231" t="s">
        <v>281</v>
      </c>
      <c r="I231">
        <v>12</v>
      </c>
      <c r="J231">
        <v>250</v>
      </c>
      <c r="K231">
        <f t="shared" si="93"/>
        <v>1421</v>
      </c>
      <c r="L231">
        <f t="shared" si="94"/>
        <v>1441</v>
      </c>
      <c r="M231">
        <v>1060</v>
      </c>
      <c r="R231">
        <v>72</v>
      </c>
      <c r="T231">
        <v>240</v>
      </c>
      <c r="U231">
        <v>54</v>
      </c>
      <c r="V231">
        <v>0.12</v>
      </c>
      <c r="W231">
        <f t="shared" si="95"/>
        <v>63.503999999999998</v>
      </c>
      <c r="X231">
        <f t="shared" si="96"/>
        <v>58</v>
      </c>
      <c r="Y231">
        <f t="shared" si="97"/>
        <v>181250</v>
      </c>
      <c r="Z231">
        <f t="shared" si="98"/>
        <v>46</v>
      </c>
      <c r="AA231">
        <f t="shared" si="99"/>
        <v>862.5</v>
      </c>
      <c r="AF231" t="s">
        <v>88</v>
      </c>
      <c r="AG231" t="s">
        <v>416</v>
      </c>
    </row>
    <row r="232" spans="1:33" x14ac:dyDescent="0.3">
      <c r="A232" t="s">
        <v>147</v>
      </c>
      <c r="B232" t="s">
        <v>277</v>
      </c>
      <c r="I232">
        <v>12</v>
      </c>
      <c r="J232">
        <v>250</v>
      </c>
      <c r="K232">
        <f t="shared" si="93"/>
        <v>0</v>
      </c>
      <c r="L232">
        <f t="shared" si="94"/>
        <v>0</v>
      </c>
      <c r="M232">
        <v>0</v>
      </c>
      <c r="R232">
        <v>101</v>
      </c>
      <c r="T232">
        <v>240</v>
      </c>
      <c r="U232">
        <v>54</v>
      </c>
      <c r="V232">
        <v>0</v>
      </c>
      <c r="W232">
        <f t="shared" si="95"/>
        <v>0</v>
      </c>
      <c r="X232">
        <f t="shared" si="96"/>
        <v>21</v>
      </c>
      <c r="Y232">
        <f t="shared" si="97"/>
        <v>65625</v>
      </c>
      <c r="Z232">
        <f t="shared" si="98"/>
        <v>8</v>
      </c>
      <c r="AA232">
        <f t="shared" si="99"/>
        <v>150</v>
      </c>
      <c r="AF232" t="s">
        <v>88</v>
      </c>
      <c r="AG232" t="s">
        <v>416</v>
      </c>
    </row>
    <row r="233" spans="1:33" x14ac:dyDescent="0.3">
      <c r="B233" t="s">
        <v>278</v>
      </c>
      <c r="I233">
        <v>12</v>
      </c>
      <c r="J233">
        <v>250</v>
      </c>
      <c r="K233">
        <f t="shared" si="93"/>
        <v>0</v>
      </c>
      <c r="L233">
        <f t="shared" si="94"/>
        <v>0</v>
      </c>
      <c r="M233">
        <v>0</v>
      </c>
      <c r="R233">
        <v>84</v>
      </c>
      <c r="T233">
        <v>400</v>
      </c>
      <c r="U233">
        <v>54</v>
      </c>
      <c r="V233">
        <v>0</v>
      </c>
      <c r="W233">
        <f t="shared" si="95"/>
        <v>0</v>
      </c>
      <c r="X233">
        <f t="shared" si="96"/>
        <v>25</v>
      </c>
      <c r="Y233">
        <f t="shared" si="97"/>
        <v>78125</v>
      </c>
      <c r="Z233">
        <f t="shared" si="98"/>
        <v>12</v>
      </c>
      <c r="AA233">
        <f t="shared" si="99"/>
        <v>225</v>
      </c>
      <c r="AF233" t="s">
        <v>88</v>
      </c>
      <c r="AG233" t="s">
        <v>416</v>
      </c>
    </row>
    <row r="234" spans="1:33" x14ac:dyDescent="0.3">
      <c r="B234" t="s">
        <v>279</v>
      </c>
      <c r="I234">
        <v>12</v>
      </c>
      <c r="J234">
        <v>250</v>
      </c>
      <c r="K234">
        <f t="shared" si="93"/>
        <v>0</v>
      </c>
      <c r="L234">
        <f t="shared" si="94"/>
        <v>0</v>
      </c>
      <c r="M234">
        <v>0</v>
      </c>
      <c r="R234">
        <v>42</v>
      </c>
      <c r="T234">
        <v>640</v>
      </c>
      <c r="U234">
        <v>54</v>
      </c>
      <c r="V234">
        <v>0</v>
      </c>
      <c r="W234">
        <f t="shared" si="95"/>
        <v>0</v>
      </c>
      <c r="X234">
        <f t="shared" si="96"/>
        <v>29</v>
      </c>
      <c r="Y234">
        <f t="shared" si="97"/>
        <v>90625</v>
      </c>
      <c r="Z234">
        <f t="shared" si="98"/>
        <v>16</v>
      </c>
      <c r="AA234">
        <f t="shared" si="99"/>
        <v>300</v>
      </c>
      <c r="AF234" t="s">
        <v>88</v>
      </c>
      <c r="AG234" t="s">
        <v>416</v>
      </c>
    </row>
    <row r="235" spans="1:33" x14ac:dyDescent="0.3">
      <c r="B235" t="s">
        <v>280</v>
      </c>
      <c r="I235">
        <v>12</v>
      </c>
      <c r="J235">
        <v>250</v>
      </c>
      <c r="K235">
        <f t="shared" si="93"/>
        <v>0</v>
      </c>
      <c r="L235">
        <f t="shared" si="94"/>
        <v>0</v>
      </c>
      <c r="M235">
        <v>0</v>
      </c>
      <c r="R235">
        <v>24</v>
      </c>
      <c r="T235">
        <v>720</v>
      </c>
      <c r="U235">
        <v>54</v>
      </c>
      <c r="V235">
        <v>0</v>
      </c>
      <c r="W235">
        <f t="shared" si="95"/>
        <v>0</v>
      </c>
      <c r="X235">
        <f t="shared" si="96"/>
        <v>29</v>
      </c>
      <c r="Y235">
        <f t="shared" si="97"/>
        <v>90625</v>
      </c>
      <c r="Z235">
        <f t="shared" si="98"/>
        <v>17</v>
      </c>
      <c r="AA235">
        <f t="shared" si="99"/>
        <v>318.75</v>
      </c>
      <c r="AF235" t="s">
        <v>88</v>
      </c>
      <c r="AG235" t="s">
        <v>416</v>
      </c>
    </row>
    <row r="236" spans="1:33" x14ac:dyDescent="0.3">
      <c r="B236" t="s">
        <v>281</v>
      </c>
      <c r="I236">
        <v>12</v>
      </c>
      <c r="J236">
        <v>250</v>
      </c>
      <c r="K236">
        <f t="shared" si="93"/>
        <v>0</v>
      </c>
      <c r="L236">
        <f t="shared" si="94"/>
        <v>0</v>
      </c>
      <c r="M236">
        <v>0</v>
      </c>
      <c r="R236">
        <v>72</v>
      </c>
      <c r="T236">
        <v>240</v>
      </c>
      <c r="U236">
        <v>54</v>
      </c>
      <c r="V236">
        <v>0</v>
      </c>
      <c r="W236">
        <f t="shared" si="95"/>
        <v>0</v>
      </c>
      <c r="X236">
        <f t="shared" si="96"/>
        <v>20</v>
      </c>
      <c r="Y236">
        <f t="shared" si="97"/>
        <v>62500</v>
      </c>
      <c r="Z236">
        <f t="shared" si="98"/>
        <v>8</v>
      </c>
      <c r="AA236">
        <f t="shared" si="99"/>
        <v>150</v>
      </c>
      <c r="AF236" t="s">
        <v>88</v>
      </c>
      <c r="AG236" t="s">
        <v>416</v>
      </c>
    </row>
    <row r="237" spans="1:33" x14ac:dyDescent="0.3">
      <c r="A237" t="s">
        <v>508</v>
      </c>
      <c r="I237">
        <v>12</v>
      </c>
      <c r="J237">
        <v>250</v>
      </c>
      <c r="K237">
        <f t="shared" si="93"/>
        <v>1421</v>
      </c>
      <c r="L237">
        <f t="shared" si="94"/>
        <v>1441</v>
      </c>
      <c r="M237">
        <v>1060</v>
      </c>
      <c r="R237">
        <v>64</v>
      </c>
      <c r="T237">
        <v>400</v>
      </c>
      <c r="U237">
        <v>52</v>
      </c>
      <c r="V237">
        <v>0.125</v>
      </c>
      <c r="W237">
        <f t="shared" si="95"/>
        <v>63.7</v>
      </c>
      <c r="X237">
        <f t="shared" si="96"/>
        <v>62</v>
      </c>
      <c r="Y237">
        <f t="shared" si="97"/>
        <v>193750</v>
      </c>
      <c r="Z237">
        <f t="shared" si="98"/>
        <v>50</v>
      </c>
      <c r="AA237">
        <f t="shared" si="99"/>
        <v>937.5</v>
      </c>
      <c r="AF237" t="s">
        <v>415</v>
      </c>
      <c r="AG237" t="s">
        <v>416</v>
      </c>
    </row>
    <row r="238" spans="1:33" x14ac:dyDescent="0.3">
      <c r="B238" t="s">
        <v>126</v>
      </c>
      <c r="I238">
        <v>12</v>
      </c>
      <c r="J238">
        <v>250</v>
      </c>
      <c r="K238">
        <f t="shared" si="93"/>
        <v>1421</v>
      </c>
      <c r="L238">
        <f t="shared" si="94"/>
        <v>1441</v>
      </c>
      <c r="M238">
        <v>1060</v>
      </c>
      <c r="R238">
        <v>92</v>
      </c>
      <c r="T238">
        <v>240</v>
      </c>
      <c r="U238">
        <v>52</v>
      </c>
      <c r="V238">
        <v>0.125</v>
      </c>
      <c r="W238">
        <f t="shared" si="95"/>
        <v>63.7</v>
      </c>
      <c r="X238">
        <f t="shared" si="96"/>
        <v>58</v>
      </c>
      <c r="Y238">
        <f t="shared" si="97"/>
        <v>181250</v>
      </c>
      <c r="Z238">
        <f t="shared" si="98"/>
        <v>46</v>
      </c>
      <c r="AA238">
        <f t="shared" si="99"/>
        <v>862.5</v>
      </c>
      <c r="AF238" t="s">
        <v>415</v>
      </c>
      <c r="AG238" t="s">
        <v>416</v>
      </c>
    </row>
    <row r="239" spans="1:33" x14ac:dyDescent="0.3">
      <c r="B239" t="s">
        <v>127</v>
      </c>
      <c r="I239">
        <v>12</v>
      </c>
      <c r="J239">
        <v>250</v>
      </c>
      <c r="K239">
        <f t="shared" si="93"/>
        <v>1421</v>
      </c>
      <c r="L239">
        <f t="shared" si="94"/>
        <v>1441</v>
      </c>
      <c r="M239">
        <v>1060</v>
      </c>
      <c r="R239">
        <v>72</v>
      </c>
      <c r="T239">
        <v>400</v>
      </c>
      <c r="U239">
        <v>52</v>
      </c>
      <c r="V239">
        <v>0.125</v>
      </c>
      <c r="W239">
        <f t="shared" si="95"/>
        <v>63.7</v>
      </c>
      <c r="X239">
        <f t="shared" si="96"/>
        <v>62</v>
      </c>
      <c r="Y239">
        <f t="shared" si="97"/>
        <v>193750</v>
      </c>
      <c r="Z239">
        <f t="shared" si="98"/>
        <v>50</v>
      </c>
      <c r="AA239">
        <f t="shared" si="99"/>
        <v>937.5</v>
      </c>
      <c r="AF239" t="s">
        <v>415</v>
      </c>
      <c r="AG239" t="s">
        <v>416</v>
      </c>
    </row>
    <row r="240" spans="1:33" x14ac:dyDescent="0.3">
      <c r="B240" t="s">
        <v>128</v>
      </c>
      <c r="I240">
        <v>12</v>
      </c>
      <c r="J240">
        <v>250</v>
      </c>
      <c r="K240">
        <f t="shared" si="93"/>
        <v>1421</v>
      </c>
      <c r="L240">
        <f t="shared" si="94"/>
        <v>1441</v>
      </c>
      <c r="M240">
        <v>1060</v>
      </c>
      <c r="R240">
        <v>40</v>
      </c>
      <c r="T240">
        <v>640</v>
      </c>
      <c r="U240">
        <v>52</v>
      </c>
      <c r="V240">
        <v>0.125</v>
      </c>
      <c r="W240">
        <f t="shared" si="95"/>
        <v>63.7</v>
      </c>
      <c r="X240">
        <f t="shared" si="96"/>
        <v>66</v>
      </c>
      <c r="Y240">
        <f t="shared" si="97"/>
        <v>206250</v>
      </c>
      <c r="Z240">
        <f t="shared" si="98"/>
        <v>54</v>
      </c>
      <c r="AA240">
        <f t="shared" si="99"/>
        <v>1012.5</v>
      </c>
      <c r="AF240" t="s">
        <v>415</v>
      </c>
      <c r="AG240" t="s">
        <v>416</v>
      </c>
    </row>
    <row r="241" spans="1:33" x14ac:dyDescent="0.3">
      <c r="B241" t="s">
        <v>130</v>
      </c>
      <c r="I241">
        <v>12</v>
      </c>
      <c r="J241">
        <v>250</v>
      </c>
      <c r="K241">
        <f t="shared" si="93"/>
        <v>1421</v>
      </c>
      <c r="L241">
        <f t="shared" si="94"/>
        <v>1441</v>
      </c>
      <c r="M241">
        <v>1060</v>
      </c>
      <c r="R241">
        <v>24</v>
      </c>
      <c r="T241">
        <v>720</v>
      </c>
      <c r="U241">
        <v>52</v>
      </c>
      <c r="V241">
        <v>0.125</v>
      </c>
      <c r="W241">
        <f t="shared" si="95"/>
        <v>63.7</v>
      </c>
      <c r="X241">
        <f t="shared" si="96"/>
        <v>67</v>
      </c>
      <c r="Y241">
        <f t="shared" si="97"/>
        <v>209375</v>
      </c>
      <c r="Z241">
        <f t="shared" si="98"/>
        <v>55</v>
      </c>
      <c r="AA241">
        <f t="shared" si="99"/>
        <v>1031.25</v>
      </c>
      <c r="AF241" t="s">
        <v>415</v>
      </c>
      <c r="AG241" t="s">
        <v>416</v>
      </c>
    </row>
    <row r="242" spans="1:33" x14ac:dyDescent="0.3">
      <c r="B242" t="s">
        <v>134</v>
      </c>
      <c r="I242">
        <v>12</v>
      </c>
      <c r="J242">
        <v>250</v>
      </c>
      <c r="K242">
        <f t="shared" si="93"/>
        <v>1421</v>
      </c>
      <c r="L242">
        <f t="shared" si="94"/>
        <v>1441</v>
      </c>
      <c r="M242">
        <v>1060</v>
      </c>
      <c r="R242">
        <v>56</v>
      </c>
      <c r="T242">
        <v>240</v>
      </c>
      <c r="U242">
        <v>52</v>
      </c>
      <c r="V242">
        <v>0.125</v>
      </c>
      <c r="W242">
        <f t="shared" si="95"/>
        <v>63.7</v>
      </c>
      <c r="X242">
        <f t="shared" si="96"/>
        <v>57</v>
      </c>
      <c r="Y242">
        <f t="shared" si="97"/>
        <v>178125</v>
      </c>
      <c r="Z242">
        <f t="shared" si="98"/>
        <v>45</v>
      </c>
      <c r="AA242">
        <f t="shared" si="99"/>
        <v>843.75</v>
      </c>
      <c r="AF242" t="s">
        <v>415</v>
      </c>
      <c r="AG242" t="s">
        <v>416</v>
      </c>
    </row>
    <row r="243" spans="1:33" x14ac:dyDescent="0.3">
      <c r="A243" t="s">
        <v>147</v>
      </c>
      <c r="B243" t="s">
        <v>126</v>
      </c>
      <c r="I243">
        <v>12</v>
      </c>
      <c r="J243">
        <v>250</v>
      </c>
      <c r="K243">
        <f t="shared" si="93"/>
        <v>0</v>
      </c>
      <c r="L243">
        <f t="shared" si="94"/>
        <v>0</v>
      </c>
      <c r="M243">
        <v>0</v>
      </c>
      <c r="R243">
        <v>92</v>
      </c>
      <c r="T243">
        <v>240</v>
      </c>
      <c r="U243">
        <v>52</v>
      </c>
      <c r="V243">
        <v>0</v>
      </c>
      <c r="W243">
        <f t="shared" si="95"/>
        <v>0</v>
      </c>
      <c r="X243">
        <f t="shared" si="96"/>
        <v>20</v>
      </c>
      <c r="Y243">
        <f t="shared" si="97"/>
        <v>62500</v>
      </c>
      <c r="Z243">
        <f t="shared" si="98"/>
        <v>8</v>
      </c>
      <c r="AA243">
        <f t="shared" si="99"/>
        <v>150</v>
      </c>
      <c r="AF243" t="s">
        <v>415</v>
      </c>
      <c r="AG243" t="s">
        <v>416</v>
      </c>
    </row>
    <row r="244" spans="1:33" x14ac:dyDescent="0.3">
      <c r="B244" t="s">
        <v>127</v>
      </c>
      <c r="I244">
        <v>12</v>
      </c>
      <c r="J244">
        <v>250</v>
      </c>
      <c r="K244">
        <f t="shared" si="93"/>
        <v>0</v>
      </c>
      <c r="L244">
        <f t="shared" si="94"/>
        <v>0</v>
      </c>
      <c r="M244">
        <v>0</v>
      </c>
      <c r="R244">
        <v>72</v>
      </c>
      <c r="T244">
        <v>400</v>
      </c>
      <c r="U244">
        <v>52</v>
      </c>
      <c r="V244">
        <v>0</v>
      </c>
      <c r="W244">
        <f t="shared" si="95"/>
        <v>0</v>
      </c>
      <c r="X244">
        <f t="shared" si="96"/>
        <v>24</v>
      </c>
      <c r="Y244">
        <f t="shared" si="97"/>
        <v>75000</v>
      </c>
      <c r="Z244">
        <f t="shared" si="98"/>
        <v>12</v>
      </c>
      <c r="AA244">
        <f t="shared" si="99"/>
        <v>225</v>
      </c>
      <c r="AF244" t="s">
        <v>415</v>
      </c>
      <c r="AG244" t="s">
        <v>416</v>
      </c>
    </row>
    <row r="245" spans="1:33" x14ac:dyDescent="0.3">
      <c r="B245" t="s">
        <v>128</v>
      </c>
      <c r="I245">
        <v>12</v>
      </c>
      <c r="J245">
        <v>250</v>
      </c>
      <c r="K245">
        <f t="shared" si="93"/>
        <v>0</v>
      </c>
      <c r="L245">
        <f t="shared" si="94"/>
        <v>0</v>
      </c>
      <c r="M245">
        <v>0</v>
      </c>
      <c r="R245">
        <v>40</v>
      </c>
      <c r="T245">
        <v>640</v>
      </c>
      <c r="U245">
        <v>52</v>
      </c>
      <c r="V245">
        <v>0</v>
      </c>
      <c r="W245">
        <f t="shared" si="95"/>
        <v>0</v>
      </c>
      <c r="X245">
        <f t="shared" si="96"/>
        <v>28</v>
      </c>
      <c r="Y245">
        <f t="shared" si="97"/>
        <v>87500</v>
      </c>
      <c r="Z245">
        <f t="shared" si="98"/>
        <v>16</v>
      </c>
      <c r="AA245">
        <f t="shared" si="99"/>
        <v>300</v>
      </c>
      <c r="AF245" t="s">
        <v>415</v>
      </c>
      <c r="AG245" t="s">
        <v>416</v>
      </c>
    </row>
    <row r="246" spans="1:33" x14ac:dyDescent="0.3">
      <c r="B246" t="s">
        <v>130</v>
      </c>
      <c r="I246">
        <v>12</v>
      </c>
      <c r="J246">
        <v>250</v>
      </c>
      <c r="K246">
        <f t="shared" si="93"/>
        <v>0</v>
      </c>
      <c r="L246">
        <f t="shared" si="94"/>
        <v>0</v>
      </c>
      <c r="M246">
        <v>0</v>
      </c>
      <c r="R246">
        <v>24</v>
      </c>
      <c r="T246">
        <v>720</v>
      </c>
      <c r="U246">
        <v>52</v>
      </c>
      <c r="V246">
        <v>0</v>
      </c>
      <c r="W246">
        <f t="shared" si="95"/>
        <v>0</v>
      </c>
      <c r="X246">
        <f t="shared" si="96"/>
        <v>29</v>
      </c>
      <c r="Y246">
        <f t="shared" si="97"/>
        <v>90625</v>
      </c>
      <c r="Z246">
        <f t="shared" si="98"/>
        <v>17</v>
      </c>
      <c r="AA246">
        <f t="shared" si="99"/>
        <v>318.75</v>
      </c>
      <c r="AF246" t="s">
        <v>415</v>
      </c>
      <c r="AG246" t="s">
        <v>416</v>
      </c>
    </row>
    <row r="247" spans="1:33" x14ac:dyDescent="0.3">
      <c r="B247" t="s">
        <v>134</v>
      </c>
      <c r="I247">
        <v>12</v>
      </c>
      <c r="J247">
        <v>250</v>
      </c>
      <c r="K247">
        <f t="shared" si="93"/>
        <v>0</v>
      </c>
      <c r="L247">
        <f t="shared" si="94"/>
        <v>0</v>
      </c>
      <c r="M247">
        <v>0</v>
      </c>
      <c r="R247">
        <v>56</v>
      </c>
      <c r="T247">
        <v>240</v>
      </c>
      <c r="U247">
        <v>52</v>
      </c>
      <c r="V247">
        <v>0</v>
      </c>
      <c r="W247">
        <f t="shared" si="95"/>
        <v>0</v>
      </c>
      <c r="X247">
        <f t="shared" si="96"/>
        <v>19</v>
      </c>
      <c r="Y247">
        <f t="shared" si="97"/>
        <v>59375</v>
      </c>
      <c r="Z247">
        <f t="shared" si="98"/>
        <v>7</v>
      </c>
      <c r="AA247">
        <f t="shared" si="99"/>
        <v>131.25</v>
      </c>
      <c r="AF247" t="s">
        <v>415</v>
      </c>
      <c r="AG247" t="s">
        <v>416</v>
      </c>
    </row>
    <row r="248" spans="1:33" x14ac:dyDescent="0.3">
      <c r="A248" t="s">
        <v>391</v>
      </c>
      <c r="G248">
        <v>2009</v>
      </c>
      <c r="I248">
        <v>8</v>
      </c>
      <c r="J248">
        <v>250</v>
      </c>
      <c r="K248">
        <f>ROUND(M248/0.745699872,0)</f>
        <v>1475</v>
      </c>
      <c r="L248">
        <f t="shared" si="94"/>
        <v>1496</v>
      </c>
      <c r="M248">
        <v>1100</v>
      </c>
      <c r="R248">
        <v>61</v>
      </c>
      <c r="T248">
        <v>240</v>
      </c>
      <c r="U248">
        <v>55</v>
      </c>
      <c r="V248">
        <v>9.9000000000000005E-2</v>
      </c>
      <c r="W248">
        <f t="shared" si="95"/>
        <v>53.361000000000004</v>
      </c>
      <c r="X248">
        <f t="shared" si="96"/>
        <v>62</v>
      </c>
      <c r="Y248">
        <f t="shared" si="97"/>
        <v>193750</v>
      </c>
      <c r="Z248">
        <f t="shared" si="98"/>
        <v>48</v>
      </c>
      <c r="AA248">
        <f t="shared" si="99"/>
        <v>900</v>
      </c>
      <c r="AF248" t="s">
        <v>88</v>
      </c>
      <c r="AG248" t="s">
        <v>492</v>
      </c>
    </row>
    <row r="249" spans="1:33" x14ac:dyDescent="0.3">
      <c r="B249" t="s">
        <v>126</v>
      </c>
      <c r="I249">
        <v>8</v>
      </c>
      <c r="J249">
        <v>250</v>
      </c>
      <c r="K249">
        <f t="shared" si="93"/>
        <v>1475</v>
      </c>
      <c r="L249">
        <f t="shared" si="94"/>
        <v>1496</v>
      </c>
      <c r="M249">
        <v>1100</v>
      </c>
      <c r="R249">
        <v>93</v>
      </c>
      <c r="T249">
        <v>240</v>
      </c>
      <c r="U249">
        <v>55</v>
      </c>
      <c r="V249">
        <v>9.9000000000000005E-2</v>
      </c>
      <c r="W249">
        <f t="shared" si="95"/>
        <v>53.361000000000004</v>
      </c>
      <c r="X249">
        <f t="shared" si="96"/>
        <v>63</v>
      </c>
      <c r="Y249">
        <f t="shared" si="97"/>
        <v>196875</v>
      </c>
      <c r="Z249">
        <f t="shared" si="98"/>
        <v>49</v>
      </c>
      <c r="AA249">
        <f t="shared" si="99"/>
        <v>918.75</v>
      </c>
      <c r="AF249" t="s">
        <v>88</v>
      </c>
      <c r="AG249" t="s">
        <v>492</v>
      </c>
    </row>
    <row r="250" spans="1:33" x14ac:dyDescent="0.3">
      <c r="B250" t="s">
        <v>392</v>
      </c>
      <c r="I250">
        <v>8</v>
      </c>
      <c r="J250">
        <v>250</v>
      </c>
      <c r="K250">
        <f t="shared" si="93"/>
        <v>1475</v>
      </c>
      <c r="L250">
        <f t="shared" si="94"/>
        <v>1496</v>
      </c>
      <c r="M250">
        <v>1100</v>
      </c>
      <c r="Q250" t="s">
        <v>393</v>
      </c>
      <c r="R250">
        <v>40</v>
      </c>
      <c r="T250">
        <v>640</v>
      </c>
      <c r="U250">
        <v>55</v>
      </c>
      <c r="V250">
        <v>9.9000000000000005E-2</v>
      </c>
      <c r="W250">
        <f t="shared" si="95"/>
        <v>53.361000000000004</v>
      </c>
      <c r="X250">
        <f t="shared" si="96"/>
        <v>71</v>
      </c>
      <c r="Y250">
        <f t="shared" si="97"/>
        <v>221875</v>
      </c>
      <c r="Z250">
        <f t="shared" si="98"/>
        <v>57</v>
      </c>
      <c r="AA250">
        <f t="shared" si="99"/>
        <v>1068.75</v>
      </c>
      <c r="AF250" t="s">
        <v>88</v>
      </c>
      <c r="AG250" t="s">
        <v>492</v>
      </c>
    </row>
    <row r="251" spans="1:33" x14ac:dyDescent="0.3">
      <c r="B251" t="s">
        <v>133</v>
      </c>
      <c r="I251">
        <v>8</v>
      </c>
      <c r="J251">
        <v>250</v>
      </c>
      <c r="K251">
        <f t="shared" si="93"/>
        <v>1475</v>
      </c>
      <c r="L251">
        <f t="shared" si="94"/>
        <v>1496</v>
      </c>
      <c r="M251">
        <v>1100</v>
      </c>
      <c r="Q251" t="s">
        <v>394</v>
      </c>
      <c r="R251">
        <v>16</v>
      </c>
      <c r="T251">
        <v>800</v>
      </c>
      <c r="U251">
        <v>55</v>
      </c>
      <c r="V251">
        <v>9.9000000000000005E-2</v>
      </c>
      <c r="W251">
        <f t="shared" si="95"/>
        <v>53.361000000000004</v>
      </c>
      <c r="X251">
        <f t="shared" si="96"/>
        <v>73</v>
      </c>
      <c r="Y251">
        <f t="shared" si="97"/>
        <v>228125</v>
      </c>
      <c r="Z251">
        <f t="shared" si="98"/>
        <v>59</v>
      </c>
      <c r="AA251">
        <f t="shared" si="99"/>
        <v>1106.25</v>
      </c>
      <c r="AF251" t="s">
        <v>88</v>
      </c>
      <c r="AG251" t="s">
        <v>492</v>
      </c>
    </row>
    <row r="252" spans="1:33" x14ac:dyDescent="0.3">
      <c r="B252" t="s">
        <v>134</v>
      </c>
      <c r="I252">
        <v>8</v>
      </c>
      <c r="J252">
        <v>250</v>
      </c>
      <c r="K252">
        <f t="shared" si="93"/>
        <v>1475</v>
      </c>
      <c r="L252">
        <f t="shared" si="94"/>
        <v>1496</v>
      </c>
      <c r="M252">
        <v>1100</v>
      </c>
      <c r="Q252" t="s">
        <v>393</v>
      </c>
      <c r="R252">
        <v>58</v>
      </c>
      <c r="T252">
        <v>240</v>
      </c>
      <c r="U252">
        <v>55</v>
      </c>
      <c r="V252">
        <v>9.9000000000000005E-2</v>
      </c>
      <c r="W252">
        <f t="shared" si="95"/>
        <v>53.361000000000004</v>
      </c>
      <c r="X252">
        <f t="shared" si="96"/>
        <v>62</v>
      </c>
      <c r="Y252">
        <f t="shared" si="97"/>
        <v>193750</v>
      </c>
      <c r="Z252">
        <f t="shared" si="98"/>
        <v>48</v>
      </c>
      <c r="AA252">
        <f t="shared" si="99"/>
        <v>900</v>
      </c>
      <c r="AF252" t="s">
        <v>88</v>
      </c>
      <c r="AG252" t="s">
        <v>492</v>
      </c>
    </row>
    <row r="253" spans="1:33" x14ac:dyDescent="0.3">
      <c r="A253" t="s">
        <v>147</v>
      </c>
      <c r="B253" t="s">
        <v>126</v>
      </c>
      <c r="I253">
        <v>8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93</v>
      </c>
      <c r="T253">
        <v>240</v>
      </c>
      <c r="U253">
        <v>55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10</v>
      </c>
      <c r="AA253">
        <f t="shared" si="99"/>
        <v>187.5</v>
      </c>
      <c r="AF253" t="s">
        <v>88</v>
      </c>
      <c r="AG253" t="s">
        <v>492</v>
      </c>
    </row>
    <row r="254" spans="1:33" x14ac:dyDescent="0.3">
      <c r="B254" t="s">
        <v>392</v>
      </c>
      <c r="I254">
        <v>8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60</v>
      </c>
      <c r="T254">
        <v>640</v>
      </c>
      <c r="U254">
        <v>55</v>
      </c>
      <c r="V254">
        <v>0</v>
      </c>
      <c r="W254">
        <f t="shared" si="95"/>
        <v>0</v>
      </c>
      <c r="X254">
        <f t="shared" si="96"/>
        <v>33</v>
      </c>
      <c r="Y254">
        <f t="shared" si="97"/>
        <v>103125</v>
      </c>
      <c r="Z254">
        <f t="shared" si="98"/>
        <v>19</v>
      </c>
      <c r="AA254">
        <f t="shared" si="99"/>
        <v>356.25</v>
      </c>
      <c r="AF254" t="s">
        <v>88</v>
      </c>
      <c r="AG254" t="s">
        <v>492</v>
      </c>
    </row>
    <row r="255" spans="1:33" x14ac:dyDescent="0.3">
      <c r="B255" t="s">
        <v>133</v>
      </c>
      <c r="I255">
        <v>8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16</v>
      </c>
      <c r="T255">
        <v>800</v>
      </c>
      <c r="U255">
        <v>55</v>
      </c>
      <c r="V255">
        <v>0</v>
      </c>
      <c r="W255">
        <f t="shared" si="95"/>
        <v>0</v>
      </c>
      <c r="X255">
        <f t="shared" si="96"/>
        <v>34</v>
      </c>
      <c r="Y255">
        <f t="shared" si="97"/>
        <v>106250</v>
      </c>
      <c r="Z255">
        <f t="shared" si="98"/>
        <v>20</v>
      </c>
      <c r="AA255">
        <f t="shared" si="99"/>
        <v>375</v>
      </c>
      <c r="AF255" t="s">
        <v>88</v>
      </c>
      <c r="AG255" t="s">
        <v>492</v>
      </c>
    </row>
    <row r="256" spans="1:33" x14ac:dyDescent="0.3">
      <c r="B256" t="s">
        <v>134</v>
      </c>
      <c r="I256">
        <v>8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58</v>
      </c>
      <c r="T256">
        <v>240</v>
      </c>
      <c r="U256">
        <v>55</v>
      </c>
      <c r="V256">
        <v>0</v>
      </c>
      <c r="W256">
        <f t="shared" si="95"/>
        <v>0</v>
      </c>
      <c r="X256">
        <f t="shared" si="96"/>
        <v>23</v>
      </c>
      <c r="Y256">
        <f t="shared" si="97"/>
        <v>71875</v>
      </c>
      <c r="Z256">
        <f t="shared" si="98"/>
        <v>9</v>
      </c>
      <c r="AA256">
        <f t="shared" si="99"/>
        <v>168.75</v>
      </c>
      <c r="AF256" t="s">
        <v>88</v>
      </c>
      <c r="AG256" t="s">
        <v>492</v>
      </c>
    </row>
    <row r="257" spans="1:33" x14ac:dyDescent="0.3">
      <c r="A257" t="s">
        <v>509</v>
      </c>
      <c r="I257">
        <v>8</v>
      </c>
      <c r="J257">
        <v>250</v>
      </c>
      <c r="K257">
        <f t="shared" ref="K257:K312" si="100">ROUND(M257/0.745699872,0)</f>
        <v>1475</v>
      </c>
      <c r="L257">
        <f t="shared" si="94"/>
        <v>1496</v>
      </c>
      <c r="M257">
        <v>1100</v>
      </c>
      <c r="R257">
        <v>48</v>
      </c>
      <c r="T257">
        <v>400</v>
      </c>
      <c r="U257">
        <v>54</v>
      </c>
      <c r="V257">
        <v>0.10100000000000001</v>
      </c>
      <c r="W257">
        <f t="shared" ref="W257:W312" si="101">U257*V257*9.8</f>
        <v>53.449200000000012</v>
      </c>
      <c r="X257">
        <f>MAX(1, INT(U257/10+SQRT(J257)/20+SQRT(L257)+V257+SQRT(R257)/2+SQRT(T257)-SQRT(185)+20-I257))</f>
        <v>66</v>
      </c>
      <c r="Y257">
        <f t="shared" si="97"/>
        <v>206250</v>
      </c>
      <c r="Z257">
        <f t="shared" ref="Z257:Z312" si="102">MAX(1, ROUND((SQRT(J257)/100+SQRT(L257)+V257+(40/I257-2)+SQRT(R257)/2+SQRT(T257)-SQRT(185)), 0))</f>
        <v>52</v>
      </c>
      <c r="AA257">
        <f t="shared" si="99"/>
        <v>975</v>
      </c>
      <c r="AF257" t="s">
        <v>415</v>
      </c>
      <c r="AG257" t="s">
        <v>416</v>
      </c>
    </row>
    <row r="258" spans="1:33" x14ac:dyDescent="0.3">
      <c r="B258" t="s">
        <v>126</v>
      </c>
      <c r="I258">
        <v>8</v>
      </c>
      <c r="J258">
        <v>250</v>
      </c>
      <c r="K258">
        <f t="shared" si="100"/>
        <v>1475</v>
      </c>
      <c r="L258">
        <f t="shared" si="94"/>
        <v>1496</v>
      </c>
      <c r="M258">
        <v>1100</v>
      </c>
      <c r="R258">
        <v>90</v>
      </c>
      <c r="T258">
        <v>240</v>
      </c>
      <c r="U258">
        <v>54</v>
      </c>
      <c r="V258">
        <v>0.10100000000000001</v>
      </c>
      <c r="W258">
        <f t="shared" si="101"/>
        <v>53.449200000000012</v>
      </c>
      <c r="X258">
        <f t="shared" ref="X258:X312" si="103">MAX(1, INT(U258/10+SQRT(J258)/20+SQRT(L258)+V258+SQRT(R258)/2+SQRT(T258)-SQRT(185)+20-I258))</f>
        <v>63</v>
      </c>
      <c r="Y258">
        <f t="shared" si="97"/>
        <v>196875</v>
      </c>
      <c r="Z258">
        <f t="shared" si="102"/>
        <v>49</v>
      </c>
      <c r="AA258">
        <f t="shared" si="99"/>
        <v>918.75</v>
      </c>
      <c r="AF258" t="s">
        <v>415</v>
      </c>
      <c r="AG258" t="s">
        <v>416</v>
      </c>
    </row>
    <row r="259" spans="1:33" x14ac:dyDescent="0.3">
      <c r="B259" t="s">
        <v>127</v>
      </c>
      <c r="I259">
        <v>8</v>
      </c>
      <c r="J259">
        <v>250</v>
      </c>
      <c r="K259">
        <f t="shared" si="100"/>
        <v>1475</v>
      </c>
      <c r="L259">
        <f t="shared" si="94"/>
        <v>1496</v>
      </c>
      <c r="M259">
        <v>1100</v>
      </c>
      <c r="R259">
        <v>64</v>
      </c>
      <c r="T259">
        <v>400</v>
      </c>
      <c r="U259">
        <v>54</v>
      </c>
      <c r="V259">
        <v>0.10100000000000001</v>
      </c>
      <c r="W259">
        <f t="shared" si="101"/>
        <v>53.449200000000012</v>
      </c>
      <c r="X259">
        <f t="shared" si="103"/>
        <v>67</v>
      </c>
      <c r="Y259">
        <f t="shared" si="97"/>
        <v>209375</v>
      </c>
      <c r="Z259">
        <f t="shared" si="102"/>
        <v>52</v>
      </c>
      <c r="AA259">
        <f t="shared" si="99"/>
        <v>975</v>
      </c>
      <c r="AF259" t="s">
        <v>415</v>
      </c>
      <c r="AG259" t="s">
        <v>416</v>
      </c>
    </row>
    <row r="260" spans="1:33" x14ac:dyDescent="0.3">
      <c r="B260" t="s">
        <v>128</v>
      </c>
      <c r="I260">
        <v>8</v>
      </c>
      <c r="J260">
        <v>250</v>
      </c>
      <c r="K260">
        <f t="shared" si="100"/>
        <v>1475</v>
      </c>
      <c r="L260">
        <f t="shared" si="94"/>
        <v>1496</v>
      </c>
      <c r="M260">
        <v>1100</v>
      </c>
      <c r="R260">
        <v>40</v>
      </c>
      <c r="T260">
        <v>640</v>
      </c>
      <c r="U260">
        <v>54</v>
      </c>
      <c r="V260">
        <v>0.10100000000000001</v>
      </c>
      <c r="W260">
        <f t="shared" si="101"/>
        <v>53.449200000000012</v>
      </c>
      <c r="X260">
        <f t="shared" si="103"/>
        <v>71</v>
      </c>
      <c r="Y260">
        <f t="shared" si="97"/>
        <v>221875</v>
      </c>
      <c r="Z260">
        <f t="shared" si="102"/>
        <v>57</v>
      </c>
      <c r="AA260">
        <f t="shared" si="99"/>
        <v>1068.75</v>
      </c>
      <c r="AF260" t="s">
        <v>415</v>
      </c>
      <c r="AG260" t="s">
        <v>416</v>
      </c>
    </row>
    <row r="261" spans="1:33" x14ac:dyDescent="0.3">
      <c r="B261" t="s">
        <v>130</v>
      </c>
      <c r="I261">
        <v>8</v>
      </c>
      <c r="J261">
        <v>250</v>
      </c>
      <c r="K261">
        <f t="shared" si="100"/>
        <v>1475</v>
      </c>
      <c r="L261">
        <f t="shared" si="94"/>
        <v>1496</v>
      </c>
      <c r="M261">
        <v>1100</v>
      </c>
      <c r="R261">
        <v>24</v>
      </c>
      <c r="T261">
        <v>720</v>
      </c>
      <c r="U261">
        <v>54</v>
      </c>
      <c r="V261">
        <v>0.10100000000000001</v>
      </c>
      <c r="W261">
        <f t="shared" si="101"/>
        <v>53.449200000000012</v>
      </c>
      <c r="X261">
        <f t="shared" si="103"/>
        <v>72</v>
      </c>
      <c r="Y261">
        <f t="shared" si="97"/>
        <v>225000</v>
      </c>
      <c r="Z261">
        <f t="shared" si="102"/>
        <v>58</v>
      </c>
      <c r="AA261">
        <f t="shared" si="99"/>
        <v>1087.5</v>
      </c>
      <c r="AF261" t="s">
        <v>415</v>
      </c>
      <c r="AG261" t="s">
        <v>416</v>
      </c>
    </row>
    <row r="262" spans="1:33" x14ac:dyDescent="0.3">
      <c r="B262" t="s">
        <v>134</v>
      </c>
      <c r="I262">
        <v>8</v>
      </c>
      <c r="J262">
        <v>250</v>
      </c>
      <c r="K262">
        <f t="shared" si="100"/>
        <v>1475</v>
      </c>
      <c r="L262">
        <f t="shared" si="94"/>
        <v>1496</v>
      </c>
      <c r="M262">
        <v>1100</v>
      </c>
      <c r="R262">
        <v>63</v>
      </c>
      <c r="T262">
        <v>240</v>
      </c>
      <c r="U262">
        <v>54</v>
      </c>
      <c r="V262">
        <v>0.10100000000000001</v>
      </c>
      <c r="W262">
        <f t="shared" si="101"/>
        <v>53.449200000000012</v>
      </c>
      <c r="X262">
        <f t="shared" si="103"/>
        <v>62</v>
      </c>
      <c r="Y262">
        <f t="shared" si="97"/>
        <v>193750</v>
      </c>
      <c r="Z262">
        <f t="shared" si="102"/>
        <v>48</v>
      </c>
      <c r="AA262">
        <f t="shared" si="99"/>
        <v>900</v>
      </c>
      <c r="AF262" t="s">
        <v>415</v>
      </c>
      <c r="AG262" t="s">
        <v>416</v>
      </c>
    </row>
    <row r="263" spans="1:33" x14ac:dyDescent="0.3">
      <c r="A263" t="s">
        <v>147</v>
      </c>
      <c r="B263" t="s">
        <v>126</v>
      </c>
      <c r="I263">
        <v>8</v>
      </c>
      <c r="J263">
        <v>250</v>
      </c>
      <c r="K263">
        <f t="shared" si="100"/>
        <v>0</v>
      </c>
      <c r="L263">
        <f t="shared" si="94"/>
        <v>0</v>
      </c>
      <c r="M263">
        <v>0</v>
      </c>
      <c r="R263">
        <v>90</v>
      </c>
      <c r="T263">
        <v>240</v>
      </c>
      <c r="U263">
        <v>54</v>
      </c>
      <c r="V263">
        <v>0</v>
      </c>
      <c r="W263">
        <f t="shared" si="101"/>
        <v>0</v>
      </c>
      <c r="X263">
        <f t="shared" si="103"/>
        <v>24</v>
      </c>
      <c r="Y263">
        <f t="shared" si="97"/>
        <v>75000</v>
      </c>
      <c r="Z263">
        <f t="shared" si="102"/>
        <v>10</v>
      </c>
      <c r="AA263">
        <f t="shared" si="99"/>
        <v>187.5</v>
      </c>
      <c r="AF263" t="s">
        <v>415</v>
      </c>
      <c r="AG263" t="s">
        <v>416</v>
      </c>
    </row>
    <row r="264" spans="1:33" x14ac:dyDescent="0.3">
      <c r="B264" t="s">
        <v>127</v>
      </c>
      <c r="I264">
        <v>8</v>
      </c>
      <c r="J264">
        <v>250</v>
      </c>
      <c r="K264">
        <f t="shared" si="100"/>
        <v>0</v>
      </c>
      <c r="L264">
        <f t="shared" si="94"/>
        <v>0</v>
      </c>
      <c r="M264">
        <v>0</v>
      </c>
      <c r="R264">
        <v>64</v>
      </c>
      <c r="T264">
        <v>400</v>
      </c>
      <c r="U264">
        <v>54</v>
      </c>
      <c r="V264">
        <v>0</v>
      </c>
      <c r="W264">
        <f t="shared" si="101"/>
        <v>0</v>
      </c>
      <c r="X264">
        <f t="shared" si="103"/>
        <v>28</v>
      </c>
      <c r="Y264">
        <f t="shared" si="97"/>
        <v>87500</v>
      </c>
      <c r="Z264">
        <f t="shared" si="102"/>
        <v>14</v>
      </c>
      <c r="AA264">
        <f t="shared" si="99"/>
        <v>262.5</v>
      </c>
      <c r="AF264" t="s">
        <v>415</v>
      </c>
      <c r="AG264" t="s">
        <v>416</v>
      </c>
    </row>
    <row r="265" spans="1:33" x14ac:dyDescent="0.3">
      <c r="B265" t="s">
        <v>128</v>
      </c>
      <c r="I265">
        <v>8</v>
      </c>
      <c r="J265">
        <v>250</v>
      </c>
      <c r="K265">
        <f t="shared" si="100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54</v>
      </c>
      <c r="V265">
        <v>0</v>
      </c>
      <c r="W265">
        <f t="shared" si="101"/>
        <v>0</v>
      </c>
      <c r="X265">
        <f t="shared" si="103"/>
        <v>33</v>
      </c>
      <c r="Y265">
        <f t="shared" si="97"/>
        <v>103125</v>
      </c>
      <c r="Z265">
        <f t="shared" si="102"/>
        <v>18</v>
      </c>
      <c r="AA265">
        <f t="shared" si="99"/>
        <v>337.5</v>
      </c>
      <c r="AF265" t="s">
        <v>415</v>
      </c>
      <c r="AG265" t="s">
        <v>416</v>
      </c>
    </row>
    <row r="266" spans="1:33" x14ac:dyDescent="0.3">
      <c r="B266" t="s">
        <v>130</v>
      </c>
      <c r="I266">
        <v>8</v>
      </c>
      <c r="J266">
        <v>250</v>
      </c>
      <c r="K266">
        <f t="shared" si="100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54</v>
      </c>
      <c r="V266">
        <v>0</v>
      </c>
      <c r="W266">
        <f t="shared" si="101"/>
        <v>0</v>
      </c>
      <c r="X266">
        <f t="shared" si="103"/>
        <v>33</v>
      </c>
      <c r="Y266">
        <f t="shared" si="97"/>
        <v>103125</v>
      </c>
      <c r="Z266">
        <f t="shared" si="102"/>
        <v>19</v>
      </c>
      <c r="AA266">
        <f t="shared" si="99"/>
        <v>356.25</v>
      </c>
      <c r="AF266" t="s">
        <v>415</v>
      </c>
      <c r="AG266" t="s">
        <v>416</v>
      </c>
    </row>
    <row r="267" spans="1:33" x14ac:dyDescent="0.3">
      <c r="B267" t="s">
        <v>134</v>
      </c>
      <c r="I267">
        <v>8</v>
      </c>
      <c r="J267">
        <v>250</v>
      </c>
      <c r="K267">
        <f t="shared" si="100"/>
        <v>0</v>
      </c>
      <c r="L267">
        <f t="shared" si="94"/>
        <v>0</v>
      </c>
      <c r="M267">
        <v>0</v>
      </c>
      <c r="R267">
        <v>63</v>
      </c>
      <c r="T267">
        <v>240</v>
      </c>
      <c r="U267">
        <v>54</v>
      </c>
      <c r="V267">
        <v>0</v>
      </c>
      <c r="W267">
        <f t="shared" si="101"/>
        <v>0</v>
      </c>
      <c r="X267">
        <f t="shared" si="103"/>
        <v>24</v>
      </c>
      <c r="Y267">
        <f t="shared" si="97"/>
        <v>75000</v>
      </c>
      <c r="Z267">
        <f t="shared" si="102"/>
        <v>9</v>
      </c>
      <c r="AA267">
        <f t="shared" si="99"/>
        <v>168.75</v>
      </c>
      <c r="AF267" t="s">
        <v>415</v>
      </c>
      <c r="AG267" t="s">
        <v>416</v>
      </c>
    </row>
    <row r="268" spans="1:33" ht="28" x14ac:dyDescent="0.3">
      <c r="A268" s="9" t="s">
        <v>496</v>
      </c>
      <c r="I268">
        <v>5</v>
      </c>
      <c r="J268">
        <v>350</v>
      </c>
      <c r="K268">
        <f t="shared" ref="K268:K280" si="104">ROUND(M268/0.745699872,0)</f>
        <v>3399</v>
      </c>
      <c r="L268">
        <f t="shared" ref="L268:L281" si="105">ROUND(M268/0.73549875,0)</f>
        <v>3447</v>
      </c>
      <c r="M268">
        <v>2535</v>
      </c>
      <c r="N268" t="s">
        <v>86</v>
      </c>
      <c r="R268">
        <v>36</v>
      </c>
      <c r="T268">
        <v>400</v>
      </c>
      <c r="U268">
        <v>58</v>
      </c>
      <c r="V268">
        <v>0.11899999999999999</v>
      </c>
      <c r="W268">
        <f t="shared" ref="W268:W280" si="106">U268*V268*9.8</f>
        <v>67.639600000000002</v>
      </c>
      <c r="X268">
        <f t="shared" ref="X268:X280" si="107">MAX(1, INT(U268/10+SQRT(J268)/20+SQRT(L268)+V268+SQRT(R268)/2+SQRT(T268)-SQRT(185)+20-I268))</f>
        <v>89</v>
      </c>
      <c r="Y268">
        <f t="shared" ref="Y268:Y280" si="108">X268*50000/16</f>
        <v>278125</v>
      </c>
      <c r="Z268">
        <f t="shared" ref="Z268:Z280" si="109">MAX(1, ROUND((SQRT(J268)/100+SQRT(L268)+V268+(40/I268-2)+SQRT(R268)/2+SQRT(T268)-SQRT(185)), 0))</f>
        <v>74</v>
      </c>
      <c r="AA268">
        <f t="shared" ref="AA268:AA280" si="110">Z268*300/16</f>
        <v>1387.5</v>
      </c>
      <c r="AF268" t="s">
        <v>415</v>
      </c>
      <c r="AG268" t="s">
        <v>416</v>
      </c>
    </row>
    <row r="269" spans="1:33" x14ac:dyDescent="0.3">
      <c r="B269" t="s">
        <v>126</v>
      </c>
      <c r="I269">
        <v>5</v>
      </c>
      <c r="J269">
        <v>350</v>
      </c>
      <c r="K269">
        <f t="shared" si="104"/>
        <v>3399</v>
      </c>
      <c r="L269">
        <f t="shared" si="105"/>
        <v>3447</v>
      </c>
      <c r="M269">
        <v>2535</v>
      </c>
      <c r="N269" t="s">
        <v>86</v>
      </c>
      <c r="R269">
        <v>90</v>
      </c>
      <c r="T269">
        <v>240</v>
      </c>
      <c r="U269">
        <v>58</v>
      </c>
      <c r="V269">
        <v>0.11899999999999999</v>
      </c>
      <c r="W269">
        <f t="shared" si="106"/>
        <v>67.639600000000002</v>
      </c>
      <c r="X269">
        <f t="shared" si="107"/>
        <v>87</v>
      </c>
      <c r="Y269">
        <f t="shared" si="108"/>
        <v>271875</v>
      </c>
      <c r="Z269">
        <f t="shared" si="109"/>
        <v>72</v>
      </c>
      <c r="AA269">
        <f t="shared" si="110"/>
        <v>1350</v>
      </c>
      <c r="AF269" t="s">
        <v>415</v>
      </c>
      <c r="AG269" t="s">
        <v>416</v>
      </c>
    </row>
    <row r="270" spans="1:33" x14ac:dyDescent="0.3">
      <c r="B270" t="s">
        <v>127</v>
      </c>
      <c r="I270">
        <v>5</v>
      </c>
      <c r="J270">
        <v>350</v>
      </c>
      <c r="K270">
        <f t="shared" si="104"/>
        <v>3399</v>
      </c>
      <c r="L270">
        <f t="shared" si="105"/>
        <v>3447</v>
      </c>
      <c r="M270">
        <v>2535</v>
      </c>
      <c r="N270" t="s">
        <v>86</v>
      </c>
      <c r="R270">
        <v>60</v>
      </c>
      <c r="T270">
        <v>400</v>
      </c>
      <c r="U270">
        <v>58</v>
      </c>
      <c r="V270">
        <v>0.11899999999999999</v>
      </c>
      <c r="W270">
        <f t="shared" si="106"/>
        <v>67.639600000000002</v>
      </c>
      <c r="X270">
        <f t="shared" si="107"/>
        <v>90</v>
      </c>
      <c r="Y270">
        <f t="shared" si="108"/>
        <v>281250</v>
      </c>
      <c r="Z270">
        <f t="shared" si="109"/>
        <v>75</v>
      </c>
      <c r="AA270">
        <f t="shared" si="110"/>
        <v>1406.25</v>
      </c>
      <c r="AF270" t="s">
        <v>415</v>
      </c>
      <c r="AG270" t="s">
        <v>416</v>
      </c>
    </row>
    <row r="271" spans="1:33" x14ac:dyDescent="0.3">
      <c r="B271" t="s">
        <v>128</v>
      </c>
      <c r="I271">
        <v>5</v>
      </c>
      <c r="J271">
        <v>350</v>
      </c>
      <c r="K271">
        <f t="shared" si="104"/>
        <v>3399</v>
      </c>
      <c r="L271">
        <f t="shared" si="105"/>
        <v>3447</v>
      </c>
      <c r="M271">
        <v>2535</v>
      </c>
      <c r="N271" t="s">
        <v>86</v>
      </c>
      <c r="R271">
        <v>36</v>
      </c>
      <c r="T271">
        <v>640</v>
      </c>
      <c r="U271">
        <v>58</v>
      </c>
      <c r="V271">
        <v>0.11899999999999999</v>
      </c>
      <c r="W271">
        <f t="shared" si="106"/>
        <v>67.639600000000002</v>
      </c>
      <c r="X271">
        <f t="shared" si="107"/>
        <v>95</v>
      </c>
      <c r="Y271">
        <f t="shared" si="108"/>
        <v>296875</v>
      </c>
      <c r="Z271">
        <f t="shared" si="109"/>
        <v>80</v>
      </c>
      <c r="AA271">
        <f t="shared" si="110"/>
        <v>1500</v>
      </c>
      <c r="AF271" t="s">
        <v>415</v>
      </c>
      <c r="AG271" t="s">
        <v>416</v>
      </c>
    </row>
    <row r="272" spans="1:33" x14ac:dyDescent="0.3">
      <c r="B272" t="s">
        <v>130</v>
      </c>
      <c r="I272">
        <v>5</v>
      </c>
      <c r="J272">
        <v>350</v>
      </c>
      <c r="K272">
        <f t="shared" si="104"/>
        <v>3399</v>
      </c>
      <c r="L272">
        <f t="shared" si="105"/>
        <v>3447</v>
      </c>
      <c r="M272">
        <v>2535</v>
      </c>
      <c r="N272" t="s">
        <v>86</v>
      </c>
      <c r="R272">
        <v>24</v>
      </c>
      <c r="T272">
        <v>720</v>
      </c>
      <c r="U272">
        <v>58</v>
      </c>
      <c r="V272">
        <v>0.11899999999999999</v>
      </c>
      <c r="W272">
        <f t="shared" si="106"/>
        <v>67.639600000000002</v>
      </c>
      <c r="X272">
        <f t="shared" si="107"/>
        <v>96</v>
      </c>
      <c r="Y272">
        <f t="shared" si="108"/>
        <v>300000</v>
      </c>
      <c r="Z272">
        <f t="shared" si="109"/>
        <v>81</v>
      </c>
      <c r="AA272">
        <f t="shared" si="110"/>
        <v>1518.75</v>
      </c>
      <c r="AF272" t="s">
        <v>415</v>
      </c>
      <c r="AG272" t="s">
        <v>416</v>
      </c>
    </row>
    <row r="273" spans="1:33" x14ac:dyDescent="0.3">
      <c r="B273" t="s">
        <v>134</v>
      </c>
      <c r="I273">
        <v>5</v>
      </c>
      <c r="J273">
        <v>350</v>
      </c>
      <c r="K273">
        <f t="shared" si="104"/>
        <v>3399</v>
      </c>
      <c r="L273">
        <f t="shared" si="105"/>
        <v>3447</v>
      </c>
      <c r="M273">
        <v>2535</v>
      </c>
      <c r="N273" t="s">
        <v>86</v>
      </c>
      <c r="R273">
        <v>63</v>
      </c>
      <c r="T273">
        <v>240</v>
      </c>
      <c r="U273">
        <v>58</v>
      </c>
      <c r="V273">
        <v>0.11899999999999999</v>
      </c>
      <c r="W273">
        <f t="shared" si="106"/>
        <v>67.639600000000002</v>
      </c>
      <c r="X273">
        <f t="shared" si="107"/>
        <v>86</v>
      </c>
      <c r="Y273">
        <f t="shared" si="108"/>
        <v>268750</v>
      </c>
      <c r="Z273">
        <f t="shared" si="109"/>
        <v>71</v>
      </c>
      <c r="AA273">
        <f t="shared" si="110"/>
        <v>1331.25</v>
      </c>
      <c r="AF273" t="s">
        <v>415</v>
      </c>
      <c r="AG273" t="s">
        <v>416</v>
      </c>
    </row>
    <row r="274" spans="1:33" x14ac:dyDescent="0.3">
      <c r="B274" t="s">
        <v>494</v>
      </c>
      <c r="I274">
        <v>5</v>
      </c>
      <c r="J274">
        <v>350</v>
      </c>
      <c r="K274">
        <f t="shared" si="104"/>
        <v>3399</v>
      </c>
      <c r="L274">
        <f t="shared" si="105"/>
        <v>3447</v>
      </c>
      <c r="M274">
        <v>2535</v>
      </c>
      <c r="N274" t="s">
        <v>86</v>
      </c>
      <c r="R274">
        <v>48</v>
      </c>
      <c r="T274">
        <v>240</v>
      </c>
      <c r="U274">
        <v>58</v>
      </c>
      <c r="V274">
        <v>0.11899999999999999</v>
      </c>
      <c r="W274">
        <f t="shared" si="106"/>
        <v>67.639600000000002</v>
      </c>
      <c r="X274">
        <f t="shared" si="107"/>
        <v>85</v>
      </c>
      <c r="Y274">
        <f t="shared" si="108"/>
        <v>265625</v>
      </c>
      <c r="Z274">
        <f t="shared" si="109"/>
        <v>70</v>
      </c>
      <c r="AA274">
        <f t="shared" si="110"/>
        <v>1312.5</v>
      </c>
      <c r="AF274" t="s">
        <v>415</v>
      </c>
      <c r="AG274" t="s">
        <v>416</v>
      </c>
    </row>
    <row r="275" spans="1:33" x14ac:dyDescent="0.3">
      <c r="A275" t="s">
        <v>147</v>
      </c>
      <c r="B275" t="s">
        <v>126</v>
      </c>
      <c r="I275">
        <v>5</v>
      </c>
      <c r="J275">
        <v>350</v>
      </c>
      <c r="K275">
        <f t="shared" si="104"/>
        <v>0</v>
      </c>
      <c r="L275">
        <f t="shared" si="105"/>
        <v>0</v>
      </c>
      <c r="M275">
        <v>0</v>
      </c>
      <c r="N275" t="s">
        <v>86</v>
      </c>
      <c r="R275">
        <v>90</v>
      </c>
      <c r="T275">
        <v>240</v>
      </c>
      <c r="U275">
        <v>58</v>
      </c>
      <c r="V275">
        <v>0</v>
      </c>
      <c r="W275">
        <f t="shared" si="106"/>
        <v>0</v>
      </c>
      <c r="X275">
        <f t="shared" si="107"/>
        <v>28</v>
      </c>
      <c r="Y275">
        <f t="shared" si="108"/>
        <v>87500</v>
      </c>
      <c r="Z275">
        <f t="shared" si="109"/>
        <v>13</v>
      </c>
      <c r="AA275">
        <f t="shared" si="110"/>
        <v>243.75</v>
      </c>
      <c r="AF275" t="s">
        <v>415</v>
      </c>
      <c r="AG275" t="s">
        <v>416</v>
      </c>
    </row>
    <row r="276" spans="1:33" x14ac:dyDescent="0.3">
      <c r="B276" t="s">
        <v>127</v>
      </c>
      <c r="I276">
        <v>5</v>
      </c>
      <c r="J276">
        <v>350</v>
      </c>
      <c r="K276">
        <f t="shared" si="104"/>
        <v>0</v>
      </c>
      <c r="L276">
        <f t="shared" si="105"/>
        <v>0</v>
      </c>
      <c r="M276">
        <v>0</v>
      </c>
      <c r="N276" t="s">
        <v>86</v>
      </c>
      <c r="R276">
        <v>60</v>
      </c>
      <c r="T276">
        <v>400</v>
      </c>
      <c r="U276">
        <v>58</v>
      </c>
      <c r="V276">
        <v>0</v>
      </c>
      <c r="W276">
        <f t="shared" si="106"/>
        <v>0</v>
      </c>
      <c r="X276">
        <f t="shared" si="107"/>
        <v>32</v>
      </c>
      <c r="Y276">
        <f t="shared" si="108"/>
        <v>100000</v>
      </c>
      <c r="Z276">
        <f t="shared" si="109"/>
        <v>16</v>
      </c>
      <c r="AA276">
        <f t="shared" si="110"/>
        <v>300</v>
      </c>
      <c r="AF276" t="s">
        <v>415</v>
      </c>
      <c r="AG276" t="s">
        <v>416</v>
      </c>
    </row>
    <row r="277" spans="1:33" x14ac:dyDescent="0.3">
      <c r="B277" t="s">
        <v>128</v>
      </c>
      <c r="I277">
        <v>5</v>
      </c>
      <c r="J277">
        <v>350</v>
      </c>
      <c r="K277">
        <f t="shared" si="104"/>
        <v>0</v>
      </c>
      <c r="L277">
        <f t="shared" si="105"/>
        <v>0</v>
      </c>
      <c r="M277">
        <v>0</v>
      </c>
      <c r="N277" t="s">
        <v>86</v>
      </c>
      <c r="R277">
        <v>36</v>
      </c>
      <c r="T277">
        <v>640</v>
      </c>
      <c r="U277">
        <v>58</v>
      </c>
      <c r="V277">
        <v>0</v>
      </c>
      <c r="W277">
        <f t="shared" si="106"/>
        <v>0</v>
      </c>
      <c r="X277">
        <f t="shared" si="107"/>
        <v>36</v>
      </c>
      <c r="Y277">
        <f t="shared" si="108"/>
        <v>112500</v>
      </c>
      <c r="Z277">
        <f t="shared" si="109"/>
        <v>21</v>
      </c>
      <c r="AA277">
        <f t="shared" si="110"/>
        <v>393.75</v>
      </c>
      <c r="AF277" t="s">
        <v>415</v>
      </c>
      <c r="AG277" t="s">
        <v>416</v>
      </c>
    </row>
    <row r="278" spans="1:33" x14ac:dyDescent="0.3">
      <c r="B278" t="s">
        <v>130</v>
      </c>
      <c r="I278">
        <v>5</v>
      </c>
      <c r="J278">
        <v>350</v>
      </c>
      <c r="K278">
        <f t="shared" si="104"/>
        <v>0</v>
      </c>
      <c r="L278">
        <f t="shared" si="105"/>
        <v>0</v>
      </c>
      <c r="M278">
        <v>0</v>
      </c>
      <c r="N278" t="s">
        <v>86</v>
      </c>
      <c r="R278">
        <v>24</v>
      </c>
      <c r="T278">
        <v>720</v>
      </c>
      <c r="U278">
        <v>58</v>
      </c>
      <c r="V278">
        <v>0</v>
      </c>
      <c r="W278">
        <f t="shared" si="106"/>
        <v>0</v>
      </c>
      <c r="X278">
        <f t="shared" si="107"/>
        <v>37</v>
      </c>
      <c r="Y278">
        <f t="shared" si="108"/>
        <v>115625</v>
      </c>
      <c r="Z278">
        <f t="shared" si="109"/>
        <v>22</v>
      </c>
      <c r="AA278">
        <f t="shared" si="110"/>
        <v>412.5</v>
      </c>
      <c r="AF278" t="s">
        <v>415</v>
      </c>
      <c r="AG278" t="s">
        <v>416</v>
      </c>
    </row>
    <row r="279" spans="1:33" x14ac:dyDescent="0.3">
      <c r="B279" t="s">
        <v>134</v>
      </c>
      <c r="I279">
        <v>5</v>
      </c>
      <c r="J279">
        <v>350</v>
      </c>
      <c r="K279">
        <f t="shared" si="104"/>
        <v>0</v>
      </c>
      <c r="L279">
        <f t="shared" si="105"/>
        <v>0</v>
      </c>
      <c r="M279">
        <v>0</v>
      </c>
      <c r="N279" t="s">
        <v>86</v>
      </c>
      <c r="R279">
        <v>63</v>
      </c>
      <c r="T279">
        <v>240</v>
      </c>
      <c r="U279">
        <v>58</v>
      </c>
      <c r="V279">
        <v>0</v>
      </c>
      <c r="W279">
        <f t="shared" si="106"/>
        <v>0</v>
      </c>
      <c r="X279">
        <f t="shared" si="107"/>
        <v>27</v>
      </c>
      <c r="Y279">
        <f t="shared" si="108"/>
        <v>84375</v>
      </c>
      <c r="Z279">
        <f t="shared" si="109"/>
        <v>12</v>
      </c>
      <c r="AA279">
        <f t="shared" si="110"/>
        <v>225</v>
      </c>
      <c r="AF279" t="s">
        <v>415</v>
      </c>
      <c r="AG279" t="s">
        <v>416</v>
      </c>
    </row>
    <row r="280" spans="1:33" x14ac:dyDescent="0.3">
      <c r="B280" t="s">
        <v>494</v>
      </c>
      <c r="I280">
        <v>5</v>
      </c>
      <c r="J280">
        <v>350</v>
      </c>
      <c r="K280">
        <f t="shared" si="104"/>
        <v>0</v>
      </c>
      <c r="L280">
        <f t="shared" si="105"/>
        <v>0</v>
      </c>
      <c r="M280">
        <v>0</v>
      </c>
      <c r="N280" t="s">
        <v>86</v>
      </c>
      <c r="R280">
        <v>48</v>
      </c>
      <c r="T280">
        <v>240</v>
      </c>
      <c r="U280">
        <v>58</v>
      </c>
      <c r="V280">
        <v>0</v>
      </c>
      <c r="W280">
        <f t="shared" si="106"/>
        <v>0</v>
      </c>
      <c r="X280">
        <f t="shared" si="107"/>
        <v>27</v>
      </c>
      <c r="Y280">
        <f t="shared" si="108"/>
        <v>84375</v>
      </c>
      <c r="Z280">
        <f t="shared" si="109"/>
        <v>12</v>
      </c>
      <c r="AA280">
        <f t="shared" si="110"/>
        <v>225</v>
      </c>
      <c r="AF280" t="s">
        <v>415</v>
      </c>
      <c r="AG280" t="s">
        <v>416</v>
      </c>
    </row>
    <row r="281" spans="1:33" ht="69" customHeight="1" x14ac:dyDescent="0.3">
      <c r="A281" s="9" t="s">
        <v>511</v>
      </c>
      <c r="G281" s="9" t="s">
        <v>499</v>
      </c>
      <c r="H281" s="9" t="s">
        <v>500</v>
      </c>
      <c r="I281">
        <v>3</v>
      </c>
      <c r="J281">
        <v>350</v>
      </c>
      <c r="K281">
        <f t="shared" si="100"/>
        <v>3399</v>
      </c>
      <c r="L281">
        <f t="shared" si="105"/>
        <v>3447</v>
      </c>
      <c r="M281">
        <v>2535</v>
      </c>
      <c r="N281" t="s">
        <v>86</v>
      </c>
      <c r="R281">
        <v>20</v>
      </c>
      <c r="T281">
        <v>720</v>
      </c>
      <c r="U281">
        <v>58</v>
      </c>
      <c r="V281">
        <v>0.11899999999999999</v>
      </c>
      <c r="W281">
        <f t="shared" si="101"/>
        <v>67.639600000000002</v>
      </c>
      <c r="X281">
        <f t="shared" si="103"/>
        <v>98</v>
      </c>
      <c r="Y281">
        <f t="shared" si="97"/>
        <v>306250</v>
      </c>
      <c r="Z281">
        <f t="shared" si="102"/>
        <v>86</v>
      </c>
      <c r="AA281">
        <f t="shared" si="99"/>
        <v>1612.5</v>
      </c>
      <c r="AF281" t="s">
        <v>415</v>
      </c>
      <c r="AG281" t="s">
        <v>498</v>
      </c>
    </row>
    <row r="282" spans="1:33" ht="14.5" customHeight="1" x14ac:dyDescent="0.3">
      <c r="B282" t="s">
        <v>126</v>
      </c>
      <c r="I282">
        <v>3</v>
      </c>
      <c r="J282">
        <v>350</v>
      </c>
      <c r="K282">
        <f t="shared" si="100"/>
        <v>3399</v>
      </c>
      <c r="L282">
        <f t="shared" ref="L282:L312" si="111">ROUND(M282/0.73549875,0)</f>
        <v>3447</v>
      </c>
      <c r="M282">
        <v>2535</v>
      </c>
      <c r="N282" t="s">
        <v>86</v>
      </c>
      <c r="R282">
        <v>93</v>
      </c>
      <c r="T282">
        <v>240</v>
      </c>
      <c r="U282">
        <v>58</v>
      </c>
      <c r="V282">
        <v>0.11899999999999999</v>
      </c>
      <c r="W282">
        <f t="shared" si="101"/>
        <v>67.639600000000002</v>
      </c>
      <c r="X282">
        <f t="shared" si="103"/>
        <v>89</v>
      </c>
      <c r="Y282">
        <f t="shared" si="97"/>
        <v>278125</v>
      </c>
      <c r="Z282">
        <f t="shared" si="102"/>
        <v>77</v>
      </c>
      <c r="AA282">
        <f t="shared" si="99"/>
        <v>1443.75</v>
      </c>
      <c r="AF282" t="s">
        <v>415</v>
      </c>
      <c r="AG282" t="s">
        <v>498</v>
      </c>
    </row>
    <row r="283" spans="1:33" ht="14.5" customHeight="1" x14ac:dyDescent="0.3">
      <c r="B283" t="s">
        <v>127</v>
      </c>
      <c r="I283">
        <v>3</v>
      </c>
      <c r="J283">
        <v>350</v>
      </c>
      <c r="K283">
        <f t="shared" si="100"/>
        <v>3399</v>
      </c>
      <c r="L283">
        <f t="shared" si="111"/>
        <v>3447</v>
      </c>
      <c r="M283">
        <v>2535</v>
      </c>
      <c r="N283" t="s">
        <v>86</v>
      </c>
      <c r="R283">
        <v>62</v>
      </c>
      <c r="T283">
        <v>400</v>
      </c>
      <c r="U283">
        <v>58</v>
      </c>
      <c r="V283">
        <v>0.11899999999999999</v>
      </c>
      <c r="W283">
        <f t="shared" si="101"/>
        <v>67.639600000000002</v>
      </c>
      <c r="X283">
        <f t="shared" si="103"/>
        <v>92</v>
      </c>
      <c r="Y283">
        <f t="shared" si="97"/>
        <v>287500</v>
      </c>
      <c r="Z283">
        <f t="shared" si="102"/>
        <v>81</v>
      </c>
      <c r="AA283">
        <f t="shared" si="99"/>
        <v>1518.75</v>
      </c>
      <c r="AF283" t="s">
        <v>415</v>
      </c>
      <c r="AG283" t="s">
        <v>498</v>
      </c>
    </row>
    <row r="284" spans="1:33" ht="14.5" customHeight="1" x14ac:dyDescent="0.3">
      <c r="B284" t="s">
        <v>128</v>
      </c>
      <c r="I284">
        <v>3</v>
      </c>
      <c r="J284">
        <v>350</v>
      </c>
      <c r="K284">
        <f t="shared" si="100"/>
        <v>3399</v>
      </c>
      <c r="L284">
        <f t="shared" si="111"/>
        <v>3447</v>
      </c>
      <c r="M284">
        <v>2535</v>
      </c>
      <c r="N284" t="s">
        <v>86</v>
      </c>
      <c r="R284">
        <v>38</v>
      </c>
      <c r="T284">
        <v>640</v>
      </c>
      <c r="U284">
        <v>58</v>
      </c>
      <c r="V284">
        <v>0.11899999999999999</v>
      </c>
      <c r="W284">
        <f t="shared" si="101"/>
        <v>67.639600000000002</v>
      </c>
      <c r="X284">
        <f t="shared" si="103"/>
        <v>97</v>
      </c>
      <c r="Y284">
        <f t="shared" si="97"/>
        <v>303125</v>
      </c>
      <c r="Z284">
        <f t="shared" si="102"/>
        <v>85</v>
      </c>
      <c r="AA284">
        <f t="shared" si="99"/>
        <v>1593.75</v>
      </c>
      <c r="AF284" t="s">
        <v>415</v>
      </c>
      <c r="AG284" t="s">
        <v>498</v>
      </c>
    </row>
    <row r="285" spans="1:33" ht="14.5" customHeight="1" x14ac:dyDescent="0.3">
      <c r="B285" t="s">
        <v>130</v>
      </c>
      <c r="I285">
        <v>3</v>
      </c>
      <c r="J285">
        <v>350</v>
      </c>
      <c r="K285">
        <f t="shared" si="100"/>
        <v>3399</v>
      </c>
      <c r="L285">
        <f t="shared" si="111"/>
        <v>3447</v>
      </c>
      <c r="M285">
        <v>2535</v>
      </c>
      <c r="N285" t="s">
        <v>86</v>
      </c>
      <c r="R285">
        <v>25</v>
      </c>
      <c r="T285">
        <v>720</v>
      </c>
      <c r="U285">
        <v>58</v>
      </c>
      <c r="V285">
        <v>0.11899999999999999</v>
      </c>
      <c r="W285">
        <f t="shared" si="101"/>
        <v>67.639600000000002</v>
      </c>
      <c r="X285">
        <f t="shared" si="103"/>
        <v>98</v>
      </c>
      <c r="Y285">
        <f t="shared" si="97"/>
        <v>306250</v>
      </c>
      <c r="Z285">
        <f t="shared" si="102"/>
        <v>86</v>
      </c>
      <c r="AA285">
        <f t="shared" si="99"/>
        <v>1612.5</v>
      </c>
      <c r="AF285" t="s">
        <v>415</v>
      </c>
      <c r="AG285" t="s">
        <v>498</v>
      </c>
    </row>
    <row r="286" spans="1:33" ht="14.5" customHeight="1" x14ac:dyDescent="0.3">
      <c r="B286" t="s">
        <v>134</v>
      </c>
      <c r="I286">
        <v>3</v>
      </c>
      <c r="J286">
        <v>350</v>
      </c>
      <c r="K286">
        <f t="shared" si="100"/>
        <v>3399</v>
      </c>
      <c r="L286">
        <f t="shared" si="111"/>
        <v>3447</v>
      </c>
      <c r="M286">
        <v>2535</v>
      </c>
      <c r="N286" t="s">
        <v>86</v>
      </c>
      <c r="R286">
        <v>83</v>
      </c>
      <c r="T286">
        <v>240</v>
      </c>
      <c r="U286">
        <v>58</v>
      </c>
      <c r="V286">
        <v>0.11899999999999999</v>
      </c>
      <c r="W286">
        <f t="shared" si="101"/>
        <v>67.639600000000002</v>
      </c>
      <c r="X286">
        <f t="shared" si="103"/>
        <v>89</v>
      </c>
      <c r="Y286">
        <f t="shared" si="97"/>
        <v>278125</v>
      </c>
      <c r="Z286">
        <f t="shared" si="102"/>
        <v>77</v>
      </c>
      <c r="AA286">
        <f t="shared" si="99"/>
        <v>1443.75</v>
      </c>
      <c r="AF286" t="s">
        <v>415</v>
      </c>
      <c r="AG286" t="s">
        <v>498</v>
      </c>
    </row>
    <row r="287" spans="1:33" ht="14.5" customHeight="1" x14ac:dyDescent="0.3">
      <c r="B287" t="s">
        <v>494</v>
      </c>
      <c r="I287">
        <v>3</v>
      </c>
      <c r="J287">
        <v>350</v>
      </c>
      <c r="K287">
        <f t="shared" si="100"/>
        <v>3399</v>
      </c>
      <c r="L287">
        <f t="shared" si="111"/>
        <v>3447</v>
      </c>
      <c r="M287">
        <v>2535</v>
      </c>
      <c r="N287" t="s">
        <v>86</v>
      </c>
      <c r="R287">
        <v>73</v>
      </c>
      <c r="T287">
        <v>240</v>
      </c>
      <c r="U287">
        <v>58</v>
      </c>
      <c r="V287">
        <v>0.11899999999999999</v>
      </c>
      <c r="W287">
        <f t="shared" si="101"/>
        <v>67.639600000000002</v>
      </c>
      <c r="X287">
        <f t="shared" si="103"/>
        <v>88</v>
      </c>
      <c r="Y287">
        <f t="shared" si="97"/>
        <v>275000</v>
      </c>
      <c r="Z287">
        <f t="shared" si="102"/>
        <v>77</v>
      </c>
      <c r="AA287">
        <f t="shared" si="99"/>
        <v>1443.75</v>
      </c>
      <c r="AF287" t="s">
        <v>415</v>
      </c>
      <c r="AG287" t="s">
        <v>498</v>
      </c>
    </row>
    <row r="288" spans="1:33" ht="14.5" customHeight="1" x14ac:dyDescent="0.3">
      <c r="A288" t="s">
        <v>147</v>
      </c>
      <c r="B288" t="s">
        <v>126</v>
      </c>
      <c r="I288">
        <v>3</v>
      </c>
      <c r="J288">
        <v>350</v>
      </c>
      <c r="K288">
        <f t="shared" si="100"/>
        <v>0</v>
      </c>
      <c r="L288">
        <f t="shared" si="111"/>
        <v>0</v>
      </c>
      <c r="M288">
        <v>0</v>
      </c>
      <c r="N288" t="s">
        <v>86</v>
      </c>
      <c r="R288">
        <v>93</v>
      </c>
      <c r="T288">
        <v>240</v>
      </c>
      <c r="U288">
        <v>58</v>
      </c>
      <c r="V288">
        <v>0</v>
      </c>
      <c r="W288">
        <f t="shared" si="101"/>
        <v>0</v>
      </c>
      <c r="X288">
        <f t="shared" si="103"/>
        <v>30</v>
      </c>
      <c r="Y288">
        <f t="shared" si="97"/>
        <v>93750</v>
      </c>
      <c r="Z288">
        <f t="shared" si="102"/>
        <v>18</v>
      </c>
      <c r="AA288">
        <f t="shared" si="99"/>
        <v>337.5</v>
      </c>
      <c r="AF288" t="s">
        <v>415</v>
      </c>
      <c r="AG288" t="s">
        <v>498</v>
      </c>
    </row>
    <row r="289" spans="1:33" ht="14.5" customHeight="1" x14ac:dyDescent="0.3">
      <c r="B289" t="s">
        <v>127</v>
      </c>
      <c r="I289">
        <v>3</v>
      </c>
      <c r="J289">
        <v>350</v>
      </c>
      <c r="K289">
        <f t="shared" si="100"/>
        <v>0</v>
      </c>
      <c r="L289">
        <f t="shared" si="111"/>
        <v>0</v>
      </c>
      <c r="M289">
        <v>0</v>
      </c>
      <c r="N289" t="s">
        <v>86</v>
      </c>
      <c r="R289">
        <v>62</v>
      </c>
      <c r="T289">
        <v>400</v>
      </c>
      <c r="U289">
        <v>58</v>
      </c>
      <c r="V289">
        <v>0</v>
      </c>
      <c r="W289">
        <f t="shared" si="101"/>
        <v>0</v>
      </c>
      <c r="X289">
        <f t="shared" si="103"/>
        <v>34</v>
      </c>
      <c r="Y289">
        <f t="shared" si="97"/>
        <v>106250</v>
      </c>
      <c r="Z289">
        <f t="shared" si="102"/>
        <v>22</v>
      </c>
      <c r="AA289">
        <f t="shared" si="99"/>
        <v>412.5</v>
      </c>
      <c r="AF289" t="s">
        <v>415</v>
      </c>
      <c r="AG289" t="s">
        <v>498</v>
      </c>
    </row>
    <row r="290" spans="1:33" ht="14.5" customHeight="1" x14ac:dyDescent="0.3">
      <c r="B290" t="s">
        <v>128</v>
      </c>
      <c r="I290">
        <v>3</v>
      </c>
      <c r="J290">
        <v>350</v>
      </c>
      <c r="K290">
        <f t="shared" si="100"/>
        <v>0</v>
      </c>
      <c r="L290">
        <f t="shared" si="111"/>
        <v>0</v>
      </c>
      <c r="M290">
        <v>0</v>
      </c>
      <c r="N290" t="s">
        <v>86</v>
      </c>
      <c r="R290">
        <v>38</v>
      </c>
      <c r="T290">
        <v>640</v>
      </c>
      <c r="U290">
        <v>58</v>
      </c>
      <c r="V290">
        <v>0</v>
      </c>
      <c r="W290">
        <f t="shared" si="101"/>
        <v>0</v>
      </c>
      <c r="X290">
        <f t="shared" si="103"/>
        <v>38</v>
      </c>
      <c r="Y290">
        <f t="shared" si="97"/>
        <v>118750</v>
      </c>
      <c r="Z290">
        <f t="shared" si="102"/>
        <v>26</v>
      </c>
      <c r="AA290">
        <f t="shared" si="99"/>
        <v>487.5</v>
      </c>
      <c r="AF290" t="s">
        <v>415</v>
      </c>
      <c r="AG290" t="s">
        <v>498</v>
      </c>
    </row>
    <row r="291" spans="1:33" ht="14.5" customHeight="1" x14ac:dyDescent="0.3">
      <c r="B291" t="s">
        <v>130</v>
      </c>
      <c r="I291">
        <v>3</v>
      </c>
      <c r="J291">
        <v>350</v>
      </c>
      <c r="K291">
        <f t="shared" si="100"/>
        <v>0</v>
      </c>
      <c r="L291">
        <f t="shared" si="111"/>
        <v>0</v>
      </c>
      <c r="M291">
        <v>0</v>
      </c>
      <c r="N291" t="s">
        <v>86</v>
      </c>
      <c r="R291">
        <v>25</v>
      </c>
      <c r="T291">
        <v>720</v>
      </c>
      <c r="U291">
        <v>58</v>
      </c>
      <c r="V291">
        <v>0</v>
      </c>
      <c r="W291">
        <f t="shared" si="101"/>
        <v>0</v>
      </c>
      <c r="X291">
        <f t="shared" si="103"/>
        <v>39</v>
      </c>
      <c r="Y291">
        <f t="shared" si="97"/>
        <v>121875</v>
      </c>
      <c r="Z291">
        <f t="shared" si="102"/>
        <v>27</v>
      </c>
      <c r="AA291">
        <f t="shared" si="99"/>
        <v>506.25</v>
      </c>
      <c r="AF291" t="s">
        <v>415</v>
      </c>
      <c r="AG291" t="s">
        <v>498</v>
      </c>
    </row>
    <row r="292" spans="1:33" ht="14.5" customHeight="1" x14ac:dyDescent="0.3">
      <c r="B292" t="s">
        <v>134</v>
      </c>
      <c r="I292">
        <v>3</v>
      </c>
      <c r="J292">
        <v>350</v>
      </c>
      <c r="K292">
        <f t="shared" si="100"/>
        <v>0</v>
      </c>
      <c r="L292">
        <f t="shared" si="111"/>
        <v>0</v>
      </c>
      <c r="M292">
        <v>0</v>
      </c>
      <c r="N292" t="s">
        <v>86</v>
      </c>
      <c r="R292">
        <v>83</v>
      </c>
      <c r="T292">
        <v>240</v>
      </c>
      <c r="U292">
        <v>58</v>
      </c>
      <c r="V292">
        <v>0</v>
      </c>
      <c r="W292">
        <f t="shared" si="101"/>
        <v>0</v>
      </c>
      <c r="X292">
        <f t="shared" si="103"/>
        <v>30</v>
      </c>
      <c r="Y292">
        <f t="shared" si="97"/>
        <v>93750</v>
      </c>
      <c r="Z292">
        <f t="shared" si="102"/>
        <v>18</v>
      </c>
      <c r="AA292">
        <f t="shared" si="99"/>
        <v>337.5</v>
      </c>
      <c r="AF292" t="s">
        <v>415</v>
      </c>
      <c r="AG292" t="s">
        <v>498</v>
      </c>
    </row>
    <row r="293" spans="1:33" ht="17.149999999999999" customHeight="1" x14ac:dyDescent="0.3">
      <c r="B293" t="s">
        <v>494</v>
      </c>
      <c r="I293">
        <v>3</v>
      </c>
      <c r="J293">
        <v>350</v>
      </c>
      <c r="K293">
        <f t="shared" si="100"/>
        <v>0</v>
      </c>
      <c r="L293">
        <f t="shared" si="111"/>
        <v>0</v>
      </c>
      <c r="M293">
        <v>0</v>
      </c>
      <c r="N293" t="s">
        <v>86</v>
      </c>
      <c r="R293">
        <v>73</v>
      </c>
      <c r="T293">
        <v>240</v>
      </c>
      <c r="U293">
        <v>58</v>
      </c>
      <c r="V293">
        <v>0</v>
      </c>
      <c r="W293">
        <f t="shared" si="101"/>
        <v>0</v>
      </c>
      <c r="X293">
        <f t="shared" si="103"/>
        <v>29</v>
      </c>
      <c r="Y293">
        <f t="shared" si="97"/>
        <v>90625</v>
      </c>
      <c r="Z293">
        <f t="shared" si="102"/>
        <v>18</v>
      </c>
      <c r="AA293">
        <f t="shared" si="99"/>
        <v>337.5</v>
      </c>
      <c r="AF293" t="s">
        <v>415</v>
      </c>
      <c r="AG293" t="s">
        <v>498</v>
      </c>
    </row>
    <row r="294" spans="1:33" ht="56" x14ac:dyDescent="0.3">
      <c r="A294" s="9" t="s">
        <v>510</v>
      </c>
      <c r="G294" s="9" t="s">
        <v>499</v>
      </c>
      <c r="H294" s="9" t="s">
        <v>500</v>
      </c>
      <c r="I294">
        <v>3</v>
      </c>
      <c r="J294">
        <v>350</v>
      </c>
      <c r="K294">
        <f t="shared" si="100"/>
        <v>3399</v>
      </c>
      <c r="L294">
        <f t="shared" si="111"/>
        <v>3447</v>
      </c>
      <c r="M294">
        <v>2535</v>
      </c>
      <c r="N294" t="s">
        <v>86</v>
      </c>
      <c r="R294">
        <v>18</v>
      </c>
      <c r="T294">
        <v>720</v>
      </c>
      <c r="U294">
        <v>58</v>
      </c>
      <c r="V294">
        <v>0.11899999999999999</v>
      </c>
      <c r="W294">
        <f t="shared" si="101"/>
        <v>67.639600000000002</v>
      </c>
      <c r="X294">
        <f t="shared" si="103"/>
        <v>97</v>
      </c>
      <c r="Y294">
        <f>X294*50000/16</f>
        <v>303125</v>
      </c>
      <c r="Z294">
        <f t="shared" si="102"/>
        <v>86</v>
      </c>
      <c r="AA294">
        <f>Z294*300/16</f>
        <v>1612.5</v>
      </c>
      <c r="AF294" t="s">
        <v>415</v>
      </c>
      <c r="AG294" t="s">
        <v>416</v>
      </c>
    </row>
    <row r="295" spans="1:33" x14ac:dyDescent="0.3">
      <c r="B295" t="s">
        <v>126</v>
      </c>
      <c r="I295">
        <v>3</v>
      </c>
      <c r="J295">
        <v>350</v>
      </c>
      <c r="K295">
        <f t="shared" si="100"/>
        <v>3399</v>
      </c>
      <c r="L295">
        <f t="shared" si="111"/>
        <v>3447</v>
      </c>
      <c r="M295">
        <v>2535</v>
      </c>
      <c r="N295" t="s">
        <v>86</v>
      </c>
      <c r="R295">
        <v>90</v>
      </c>
      <c r="T295">
        <v>240</v>
      </c>
      <c r="U295">
        <v>58</v>
      </c>
      <c r="V295">
        <v>0.11899999999999999</v>
      </c>
      <c r="W295">
        <f t="shared" si="101"/>
        <v>67.639600000000002</v>
      </c>
      <c r="X295">
        <f t="shared" si="103"/>
        <v>89</v>
      </c>
      <c r="Y295">
        <f t="shared" ref="Y295:Y312" si="112">X295*50000/16</f>
        <v>278125</v>
      </c>
      <c r="Z295">
        <f t="shared" si="102"/>
        <v>77</v>
      </c>
      <c r="AA295">
        <f t="shared" ref="AA295:AA312" si="113">Z295*300/16</f>
        <v>1443.75</v>
      </c>
      <c r="AF295" t="s">
        <v>415</v>
      </c>
      <c r="AG295" t="s">
        <v>416</v>
      </c>
    </row>
    <row r="296" spans="1:33" x14ac:dyDescent="0.3">
      <c r="B296" t="s">
        <v>127</v>
      </c>
      <c r="I296">
        <v>3</v>
      </c>
      <c r="J296">
        <v>350</v>
      </c>
      <c r="K296">
        <f t="shared" si="100"/>
        <v>3399</v>
      </c>
      <c r="L296">
        <f t="shared" si="111"/>
        <v>3447</v>
      </c>
      <c r="M296">
        <v>2535</v>
      </c>
      <c r="N296" t="s">
        <v>86</v>
      </c>
      <c r="R296">
        <v>60</v>
      </c>
      <c r="T296">
        <v>400</v>
      </c>
      <c r="U296">
        <v>58</v>
      </c>
      <c r="V296">
        <v>0.11899999999999999</v>
      </c>
      <c r="W296">
        <f t="shared" si="101"/>
        <v>67.639600000000002</v>
      </c>
      <c r="X296">
        <f t="shared" si="103"/>
        <v>92</v>
      </c>
      <c r="Y296">
        <f t="shared" si="112"/>
        <v>287500</v>
      </c>
      <c r="Z296">
        <f t="shared" si="102"/>
        <v>81</v>
      </c>
      <c r="AA296">
        <f t="shared" si="113"/>
        <v>1518.75</v>
      </c>
      <c r="AF296" t="s">
        <v>415</v>
      </c>
      <c r="AG296" t="s">
        <v>416</v>
      </c>
    </row>
    <row r="297" spans="1:33" x14ac:dyDescent="0.3">
      <c r="B297" t="s">
        <v>128</v>
      </c>
      <c r="I297">
        <v>3</v>
      </c>
      <c r="J297">
        <v>350</v>
      </c>
      <c r="K297">
        <f t="shared" si="100"/>
        <v>3399</v>
      </c>
      <c r="L297">
        <f t="shared" si="111"/>
        <v>3447</v>
      </c>
      <c r="M297">
        <v>2535</v>
      </c>
      <c r="N297" t="s">
        <v>86</v>
      </c>
      <c r="R297">
        <v>36</v>
      </c>
      <c r="T297">
        <v>640</v>
      </c>
      <c r="U297">
        <v>58</v>
      </c>
      <c r="V297">
        <v>0.11899999999999999</v>
      </c>
      <c r="W297">
        <f t="shared" si="101"/>
        <v>67.639600000000002</v>
      </c>
      <c r="X297">
        <f t="shared" si="103"/>
        <v>97</v>
      </c>
      <c r="Y297">
        <f t="shared" si="112"/>
        <v>303125</v>
      </c>
      <c r="Z297">
        <f t="shared" si="102"/>
        <v>85</v>
      </c>
      <c r="AA297">
        <f t="shared" si="113"/>
        <v>1593.75</v>
      </c>
      <c r="AF297" t="s">
        <v>415</v>
      </c>
      <c r="AG297" t="s">
        <v>416</v>
      </c>
    </row>
    <row r="298" spans="1:33" x14ac:dyDescent="0.3">
      <c r="B298" t="s">
        <v>130</v>
      </c>
      <c r="I298">
        <v>3</v>
      </c>
      <c r="J298">
        <v>350</v>
      </c>
      <c r="K298">
        <f t="shared" si="100"/>
        <v>3399</v>
      </c>
      <c r="L298">
        <f t="shared" si="111"/>
        <v>3447</v>
      </c>
      <c r="M298">
        <v>2535</v>
      </c>
      <c r="N298" t="s">
        <v>86</v>
      </c>
      <c r="R298">
        <v>24</v>
      </c>
      <c r="T298">
        <v>720</v>
      </c>
      <c r="U298">
        <v>58</v>
      </c>
      <c r="V298">
        <v>0.11899999999999999</v>
      </c>
      <c r="W298">
        <f t="shared" si="101"/>
        <v>67.639600000000002</v>
      </c>
      <c r="X298">
        <f t="shared" si="103"/>
        <v>98</v>
      </c>
      <c r="Y298">
        <f t="shared" si="112"/>
        <v>306250</v>
      </c>
      <c r="Z298">
        <f t="shared" si="102"/>
        <v>86</v>
      </c>
      <c r="AA298">
        <f t="shared" si="113"/>
        <v>1612.5</v>
      </c>
      <c r="AF298" t="s">
        <v>415</v>
      </c>
      <c r="AG298" t="s">
        <v>416</v>
      </c>
    </row>
    <row r="299" spans="1:33" x14ac:dyDescent="0.3">
      <c r="B299" t="s">
        <v>134</v>
      </c>
      <c r="I299">
        <v>3</v>
      </c>
      <c r="J299">
        <v>350</v>
      </c>
      <c r="K299">
        <f t="shared" si="100"/>
        <v>3399</v>
      </c>
      <c r="L299">
        <f t="shared" si="111"/>
        <v>3447</v>
      </c>
      <c r="M299">
        <v>2535</v>
      </c>
      <c r="N299" t="s">
        <v>86</v>
      </c>
      <c r="R299">
        <v>48</v>
      </c>
      <c r="T299">
        <v>240</v>
      </c>
      <c r="U299">
        <v>58</v>
      </c>
      <c r="V299">
        <v>0.11899999999999999</v>
      </c>
      <c r="W299">
        <f t="shared" si="101"/>
        <v>67.639600000000002</v>
      </c>
      <c r="X299">
        <f t="shared" si="103"/>
        <v>87</v>
      </c>
      <c r="Y299">
        <f t="shared" si="112"/>
        <v>271875</v>
      </c>
      <c r="Z299">
        <f t="shared" si="102"/>
        <v>76</v>
      </c>
      <c r="AA299">
        <f t="shared" si="113"/>
        <v>1425</v>
      </c>
      <c r="AF299" t="s">
        <v>415</v>
      </c>
      <c r="AG299" t="s">
        <v>416</v>
      </c>
    </row>
    <row r="300" spans="1:33" x14ac:dyDescent="0.3">
      <c r="A300" t="s">
        <v>147</v>
      </c>
      <c r="B300" t="s">
        <v>126</v>
      </c>
      <c r="I300">
        <v>3</v>
      </c>
      <c r="J300">
        <v>350</v>
      </c>
      <c r="K300">
        <f t="shared" si="100"/>
        <v>0</v>
      </c>
      <c r="L300">
        <f t="shared" si="111"/>
        <v>0</v>
      </c>
      <c r="M300">
        <v>0</v>
      </c>
      <c r="N300" t="s">
        <v>86</v>
      </c>
      <c r="R300">
        <v>90</v>
      </c>
      <c r="T300">
        <v>240</v>
      </c>
      <c r="U300">
        <v>58</v>
      </c>
      <c r="V300">
        <v>0</v>
      </c>
      <c r="W300">
        <f t="shared" si="101"/>
        <v>0</v>
      </c>
      <c r="X300">
        <f t="shared" si="103"/>
        <v>30</v>
      </c>
      <c r="Y300">
        <f t="shared" si="112"/>
        <v>93750</v>
      </c>
      <c r="Z300">
        <f t="shared" si="102"/>
        <v>18</v>
      </c>
      <c r="AA300">
        <f t="shared" si="113"/>
        <v>337.5</v>
      </c>
      <c r="AF300" t="s">
        <v>415</v>
      </c>
      <c r="AG300" t="s">
        <v>416</v>
      </c>
    </row>
    <row r="301" spans="1:33" x14ac:dyDescent="0.3">
      <c r="B301" t="s">
        <v>127</v>
      </c>
      <c r="I301">
        <v>3</v>
      </c>
      <c r="J301">
        <v>350</v>
      </c>
      <c r="K301">
        <f t="shared" si="100"/>
        <v>0</v>
      </c>
      <c r="L301">
        <f t="shared" si="111"/>
        <v>0</v>
      </c>
      <c r="M301">
        <v>0</v>
      </c>
      <c r="N301" t="s">
        <v>86</v>
      </c>
      <c r="R301">
        <v>60</v>
      </c>
      <c r="T301">
        <v>400</v>
      </c>
      <c r="U301">
        <v>58</v>
      </c>
      <c r="V301">
        <v>0</v>
      </c>
      <c r="W301">
        <f t="shared" si="101"/>
        <v>0</v>
      </c>
      <c r="X301">
        <f t="shared" si="103"/>
        <v>34</v>
      </c>
      <c r="Y301">
        <f t="shared" si="112"/>
        <v>106250</v>
      </c>
      <c r="Z301">
        <f t="shared" si="102"/>
        <v>22</v>
      </c>
      <c r="AA301">
        <f t="shared" si="113"/>
        <v>412.5</v>
      </c>
      <c r="AF301" t="s">
        <v>415</v>
      </c>
      <c r="AG301" t="s">
        <v>416</v>
      </c>
    </row>
    <row r="302" spans="1:33" x14ac:dyDescent="0.3">
      <c r="B302" t="s">
        <v>128</v>
      </c>
      <c r="I302">
        <v>3</v>
      </c>
      <c r="J302">
        <v>350</v>
      </c>
      <c r="K302">
        <f t="shared" si="100"/>
        <v>0</v>
      </c>
      <c r="L302">
        <f t="shared" si="111"/>
        <v>0</v>
      </c>
      <c r="M302">
        <v>0</v>
      </c>
      <c r="N302" t="s">
        <v>86</v>
      </c>
      <c r="R302">
        <v>36</v>
      </c>
      <c r="T302">
        <v>640</v>
      </c>
      <c r="U302">
        <v>58</v>
      </c>
      <c r="V302">
        <v>0</v>
      </c>
      <c r="W302">
        <f t="shared" si="101"/>
        <v>0</v>
      </c>
      <c r="X302">
        <f t="shared" si="103"/>
        <v>38</v>
      </c>
      <c r="Y302">
        <f t="shared" si="112"/>
        <v>118750</v>
      </c>
      <c r="Z302">
        <f t="shared" si="102"/>
        <v>26</v>
      </c>
      <c r="AA302">
        <f t="shared" si="113"/>
        <v>487.5</v>
      </c>
      <c r="AF302" t="s">
        <v>415</v>
      </c>
      <c r="AG302" t="s">
        <v>416</v>
      </c>
    </row>
    <row r="303" spans="1:33" x14ac:dyDescent="0.3">
      <c r="B303" t="s">
        <v>130</v>
      </c>
      <c r="I303">
        <v>3</v>
      </c>
      <c r="J303">
        <v>350</v>
      </c>
      <c r="K303">
        <f t="shared" si="100"/>
        <v>0</v>
      </c>
      <c r="L303">
        <f t="shared" si="111"/>
        <v>0</v>
      </c>
      <c r="M303">
        <v>0</v>
      </c>
      <c r="N303" t="s">
        <v>86</v>
      </c>
      <c r="R303">
        <v>24</v>
      </c>
      <c r="T303">
        <v>720</v>
      </c>
      <c r="U303">
        <v>58</v>
      </c>
      <c r="V303">
        <v>0</v>
      </c>
      <c r="W303">
        <f t="shared" si="101"/>
        <v>0</v>
      </c>
      <c r="X303">
        <f t="shared" si="103"/>
        <v>39</v>
      </c>
      <c r="Y303">
        <f t="shared" si="112"/>
        <v>121875</v>
      </c>
      <c r="Z303">
        <f t="shared" si="102"/>
        <v>27</v>
      </c>
      <c r="AA303">
        <f t="shared" si="113"/>
        <v>506.25</v>
      </c>
      <c r="AF303" t="s">
        <v>415</v>
      </c>
      <c r="AG303" t="s">
        <v>416</v>
      </c>
    </row>
    <row r="304" spans="1:33" x14ac:dyDescent="0.3">
      <c r="B304" t="s">
        <v>134</v>
      </c>
      <c r="I304">
        <v>3</v>
      </c>
      <c r="J304">
        <v>350</v>
      </c>
      <c r="K304">
        <f t="shared" si="100"/>
        <v>0</v>
      </c>
      <c r="L304">
        <f t="shared" si="111"/>
        <v>0</v>
      </c>
      <c r="M304">
        <v>0</v>
      </c>
      <c r="N304" t="s">
        <v>86</v>
      </c>
      <c r="R304">
        <v>48</v>
      </c>
      <c r="T304">
        <v>240</v>
      </c>
      <c r="U304">
        <v>58</v>
      </c>
      <c r="V304">
        <v>0</v>
      </c>
      <c r="W304">
        <f t="shared" si="101"/>
        <v>0</v>
      </c>
      <c r="X304">
        <f t="shared" si="103"/>
        <v>29</v>
      </c>
      <c r="Y304">
        <f t="shared" si="112"/>
        <v>90625</v>
      </c>
      <c r="Z304">
        <f t="shared" si="102"/>
        <v>17</v>
      </c>
      <c r="AA304">
        <f t="shared" si="113"/>
        <v>318.75</v>
      </c>
      <c r="AF304" t="s">
        <v>415</v>
      </c>
      <c r="AG304" t="s">
        <v>416</v>
      </c>
    </row>
    <row r="305" spans="1:33" x14ac:dyDescent="0.3">
      <c r="A305" t="s">
        <v>525</v>
      </c>
      <c r="I305">
        <v>24</v>
      </c>
      <c r="J305">
        <v>210</v>
      </c>
      <c r="K305">
        <f t="shared" si="100"/>
        <v>1421</v>
      </c>
      <c r="L305">
        <f t="shared" si="111"/>
        <v>1441</v>
      </c>
      <c r="M305">
        <v>1060</v>
      </c>
      <c r="N305" t="s">
        <v>86</v>
      </c>
      <c r="R305">
        <v>64</v>
      </c>
      <c r="T305">
        <v>400</v>
      </c>
      <c r="U305">
        <v>53</v>
      </c>
      <c r="V305">
        <v>0.1</v>
      </c>
      <c r="W305">
        <f t="shared" si="101"/>
        <v>51.940000000000012</v>
      </c>
      <c r="X305">
        <f t="shared" si="103"/>
        <v>50</v>
      </c>
      <c r="Y305">
        <f t="shared" si="112"/>
        <v>156250</v>
      </c>
      <c r="Z305">
        <f t="shared" si="102"/>
        <v>48</v>
      </c>
      <c r="AA305">
        <f t="shared" si="113"/>
        <v>900</v>
      </c>
      <c r="AF305" t="s">
        <v>415</v>
      </c>
      <c r="AG305" t="s">
        <v>492</v>
      </c>
    </row>
    <row r="306" spans="1:33" x14ac:dyDescent="0.3">
      <c r="B306" t="s">
        <v>127</v>
      </c>
      <c r="I306">
        <v>24</v>
      </c>
      <c r="J306">
        <v>210</v>
      </c>
      <c r="K306">
        <f t="shared" si="100"/>
        <v>0</v>
      </c>
      <c r="L306">
        <f t="shared" si="111"/>
        <v>0</v>
      </c>
      <c r="M306">
        <v>0</v>
      </c>
      <c r="N306" t="s">
        <v>86</v>
      </c>
      <c r="R306">
        <v>76</v>
      </c>
      <c r="T306">
        <v>400</v>
      </c>
      <c r="U306">
        <v>53</v>
      </c>
      <c r="V306">
        <v>0</v>
      </c>
      <c r="W306">
        <f t="shared" si="101"/>
        <v>0</v>
      </c>
      <c r="X306">
        <f t="shared" si="103"/>
        <v>12</v>
      </c>
      <c r="Y306">
        <f t="shared" si="112"/>
        <v>37500</v>
      </c>
      <c r="Z306">
        <f t="shared" si="102"/>
        <v>11</v>
      </c>
      <c r="AA306">
        <f t="shared" si="113"/>
        <v>206.25</v>
      </c>
      <c r="AF306" t="s">
        <v>415</v>
      </c>
      <c r="AG306" t="s">
        <v>492</v>
      </c>
    </row>
    <row r="307" spans="1:33" x14ac:dyDescent="0.3">
      <c r="A307" t="s">
        <v>147</v>
      </c>
      <c r="B307" t="s">
        <v>127</v>
      </c>
      <c r="I307">
        <v>24</v>
      </c>
      <c r="J307">
        <v>210</v>
      </c>
      <c r="K307">
        <f t="shared" si="100"/>
        <v>0</v>
      </c>
      <c r="L307">
        <f t="shared" si="111"/>
        <v>0</v>
      </c>
      <c r="M307">
        <v>0</v>
      </c>
      <c r="N307" t="s">
        <v>86</v>
      </c>
      <c r="R307">
        <v>76</v>
      </c>
      <c r="T307">
        <v>400</v>
      </c>
      <c r="U307">
        <v>53</v>
      </c>
      <c r="V307">
        <v>0</v>
      </c>
      <c r="W307">
        <f t="shared" si="101"/>
        <v>0</v>
      </c>
      <c r="X307">
        <f t="shared" si="103"/>
        <v>12</v>
      </c>
      <c r="Y307">
        <f t="shared" si="112"/>
        <v>37500</v>
      </c>
      <c r="Z307">
        <f t="shared" si="102"/>
        <v>11</v>
      </c>
      <c r="AA307">
        <f t="shared" si="113"/>
        <v>206.25</v>
      </c>
      <c r="AF307" t="s">
        <v>415</v>
      </c>
      <c r="AG307" t="s">
        <v>492</v>
      </c>
    </row>
    <row r="308" spans="1:33" x14ac:dyDescent="0.3">
      <c r="A308" t="s">
        <v>527</v>
      </c>
      <c r="I308">
        <v>28</v>
      </c>
      <c r="J308">
        <v>270</v>
      </c>
      <c r="K308">
        <f t="shared" si="100"/>
        <v>6437</v>
      </c>
      <c r="L308">
        <f t="shared" si="111"/>
        <v>6526</v>
      </c>
      <c r="M308">
        <v>4800</v>
      </c>
      <c r="R308">
        <v>0</v>
      </c>
      <c r="T308">
        <v>185</v>
      </c>
      <c r="U308">
        <v>78</v>
      </c>
      <c r="V308">
        <v>0.26200000000000001</v>
      </c>
      <c r="W308">
        <f t="shared" si="101"/>
        <v>200.27280000000002</v>
      </c>
      <c r="X308">
        <f t="shared" si="103"/>
        <v>81</v>
      </c>
      <c r="Y308">
        <f t="shared" si="112"/>
        <v>253125</v>
      </c>
      <c r="Z308">
        <f t="shared" si="102"/>
        <v>81</v>
      </c>
      <c r="AA308">
        <f t="shared" si="113"/>
        <v>1518.75</v>
      </c>
      <c r="AF308" t="s">
        <v>415</v>
      </c>
      <c r="AG308" t="s">
        <v>492</v>
      </c>
    </row>
    <row r="309" spans="1:33" x14ac:dyDescent="0.3">
      <c r="B309" t="s">
        <v>126</v>
      </c>
      <c r="I309">
        <v>28</v>
      </c>
      <c r="J309">
        <v>270</v>
      </c>
      <c r="K309">
        <f t="shared" si="100"/>
        <v>0</v>
      </c>
      <c r="L309">
        <f t="shared" si="111"/>
        <v>0</v>
      </c>
      <c r="M309">
        <v>0</v>
      </c>
      <c r="N309" t="s">
        <v>86</v>
      </c>
      <c r="R309">
        <v>98</v>
      </c>
      <c r="T309">
        <v>240</v>
      </c>
      <c r="U309">
        <v>58</v>
      </c>
      <c r="V309">
        <v>0</v>
      </c>
      <c r="W309">
        <f t="shared" si="101"/>
        <v>0</v>
      </c>
      <c r="X309">
        <f t="shared" si="103"/>
        <v>5</v>
      </c>
      <c r="Y309">
        <f t="shared" si="112"/>
        <v>15625</v>
      </c>
      <c r="Z309">
        <f t="shared" si="102"/>
        <v>6</v>
      </c>
      <c r="AA309">
        <f t="shared" si="113"/>
        <v>112.5</v>
      </c>
      <c r="AF309" t="s">
        <v>415</v>
      </c>
      <c r="AG309" t="s">
        <v>492</v>
      </c>
    </row>
    <row r="310" spans="1:33" x14ac:dyDescent="0.3">
      <c r="B310" t="s">
        <v>127</v>
      </c>
      <c r="I310">
        <v>28</v>
      </c>
      <c r="J310">
        <v>270</v>
      </c>
      <c r="K310">
        <f t="shared" si="100"/>
        <v>0</v>
      </c>
      <c r="L310">
        <f t="shared" si="111"/>
        <v>0</v>
      </c>
      <c r="M310">
        <v>0</v>
      </c>
      <c r="N310" t="s">
        <v>86</v>
      </c>
      <c r="R310">
        <v>72</v>
      </c>
      <c r="T310">
        <v>400</v>
      </c>
      <c r="U310">
        <v>58</v>
      </c>
      <c r="V310">
        <v>0</v>
      </c>
      <c r="W310">
        <f t="shared" si="101"/>
        <v>0</v>
      </c>
      <c r="X310">
        <f t="shared" si="103"/>
        <v>9</v>
      </c>
      <c r="Y310">
        <f t="shared" si="112"/>
        <v>28125</v>
      </c>
      <c r="Z310">
        <f t="shared" si="102"/>
        <v>10</v>
      </c>
      <c r="AA310">
        <f t="shared" si="113"/>
        <v>187.5</v>
      </c>
      <c r="AF310" t="s">
        <v>415</v>
      </c>
      <c r="AG310" t="s">
        <v>492</v>
      </c>
    </row>
    <row r="311" spans="1:33" x14ac:dyDescent="0.3">
      <c r="B311" t="s">
        <v>134</v>
      </c>
      <c r="I311">
        <v>28</v>
      </c>
      <c r="J311">
        <v>270</v>
      </c>
      <c r="K311">
        <f t="shared" si="100"/>
        <v>0</v>
      </c>
      <c r="L311">
        <f t="shared" si="111"/>
        <v>0</v>
      </c>
      <c r="M311">
        <v>0</v>
      </c>
      <c r="N311" t="s">
        <v>86</v>
      </c>
      <c r="R311">
        <v>45</v>
      </c>
      <c r="T311">
        <v>240</v>
      </c>
      <c r="U311">
        <v>58</v>
      </c>
      <c r="V311">
        <v>0</v>
      </c>
      <c r="W311">
        <f t="shared" si="101"/>
        <v>0</v>
      </c>
      <c r="X311">
        <f t="shared" si="103"/>
        <v>3</v>
      </c>
      <c r="Y311">
        <f t="shared" si="112"/>
        <v>9375</v>
      </c>
      <c r="Z311">
        <f t="shared" si="102"/>
        <v>5</v>
      </c>
      <c r="AA311">
        <f t="shared" si="113"/>
        <v>93.75</v>
      </c>
      <c r="AF311" t="s">
        <v>415</v>
      </c>
      <c r="AG311" t="s">
        <v>492</v>
      </c>
    </row>
    <row r="312" spans="1:33" ht="56" x14ac:dyDescent="0.3">
      <c r="A312" t="s">
        <v>564</v>
      </c>
      <c r="G312" s="9" t="s">
        <v>499</v>
      </c>
      <c r="H312" s="9" t="s">
        <v>500</v>
      </c>
      <c r="I312">
        <v>3</v>
      </c>
      <c r="J312">
        <v>350</v>
      </c>
      <c r="K312">
        <f t="shared" si="100"/>
        <v>3269</v>
      </c>
      <c r="L312">
        <f t="shared" si="111"/>
        <v>3314</v>
      </c>
      <c r="M312">
        <v>2437.5</v>
      </c>
      <c r="N312" t="s">
        <v>86</v>
      </c>
      <c r="R312">
        <v>32</v>
      </c>
      <c r="T312">
        <v>640</v>
      </c>
      <c r="U312">
        <v>54</v>
      </c>
      <c r="V312">
        <v>0.13300000000000001</v>
      </c>
      <c r="W312">
        <f t="shared" si="101"/>
        <v>70.383600000000015</v>
      </c>
      <c r="X312">
        <f t="shared" si="103"/>
        <v>95</v>
      </c>
      <c r="Y312">
        <f t="shared" si="112"/>
        <v>296875</v>
      </c>
      <c r="Z312">
        <f t="shared" si="102"/>
        <v>84</v>
      </c>
      <c r="AA312">
        <f t="shared" si="113"/>
        <v>1575</v>
      </c>
      <c r="AF312" t="s">
        <v>415</v>
      </c>
      <c r="AG312" t="s">
        <v>565</v>
      </c>
    </row>
    <row r="313" spans="1:33" x14ac:dyDescent="0.3">
      <c r="B313" t="s">
        <v>126</v>
      </c>
      <c r="I313">
        <v>3</v>
      </c>
      <c r="J313">
        <v>350</v>
      </c>
      <c r="K313">
        <f t="shared" ref="K313:K320" si="114">ROUND(M313/0.745699872,0)</f>
        <v>3269</v>
      </c>
      <c r="L313">
        <f t="shared" ref="L313:L320" si="115">ROUND(M313/0.73549875,0)</f>
        <v>3314</v>
      </c>
      <c r="M313">
        <v>2437.5</v>
      </c>
      <c r="N313" t="s">
        <v>86</v>
      </c>
      <c r="R313">
        <v>93</v>
      </c>
      <c r="T313">
        <v>240</v>
      </c>
      <c r="U313">
        <v>54</v>
      </c>
      <c r="V313">
        <v>0.13300000000000001</v>
      </c>
      <c r="W313">
        <f t="shared" ref="W313:W320" si="116">U313*V313*9.8</f>
        <v>70.383600000000015</v>
      </c>
      <c r="X313">
        <f t="shared" ref="X313:X320" si="117">MAX(1, INT(U313/10+SQRT(J313)/20+SQRT(L313)+V313+SQRT(R313)/2+SQRT(T313)-SQRT(185)+20-I313))</f>
        <v>87</v>
      </c>
      <c r="Y313">
        <f t="shared" ref="Y313:Y320" si="118">X313*50000/16</f>
        <v>271875</v>
      </c>
      <c r="Z313">
        <f t="shared" ref="Z313:Z320" si="119">MAX(1, ROUND((SQRT(J313)/100+SQRT(L313)+V313+(40/I313-2)+SQRT(R313)/2+SQRT(T313)-SQRT(185)), 0))</f>
        <v>76</v>
      </c>
      <c r="AA313">
        <f t="shared" ref="AA313:AA320" si="120">Z313*300/16</f>
        <v>1425</v>
      </c>
      <c r="AF313" t="s">
        <v>415</v>
      </c>
      <c r="AG313" t="s">
        <v>565</v>
      </c>
    </row>
    <row r="314" spans="1:33" x14ac:dyDescent="0.3">
      <c r="B314" t="s">
        <v>128</v>
      </c>
      <c r="I314">
        <v>3</v>
      </c>
      <c r="J314">
        <v>350</v>
      </c>
      <c r="K314">
        <f t="shared" si="114"/>
        <v>3270</v>
      </c>
      <c r="L314">
        <f t="shared" ref="L314" si="121">ROUND(M314/0.73549875,0)</f>
        <v>3315</v>
      </c>
      <c r="M314">
        <v>2438.5</v>
      </c>
      <c r="N314" t="s">
        <v>86</v>
      </c>
      <c r="R314">
        <v>38</v>
      </c>
      <c r="T314">
        <v>640</v>
      </c>
      <c r="U314">
        <v>54</v>
      </c>
      <c r="V314">
        <v>0.13300000000000001</v>
      </c>
      <c r="W314">
        <f t="shared" ref="W314:W318" si="122">U314*V314*9.8</f>
        <v>70.383600000000015</v>
      </c>
      <c r="X314">
        <f t="shared" ref="X314:X318" si="123">MAX(1, INT(U314/10+SQRT(J314)/20+SQRT(L314)+V314+SQRT(R314)/2+SQRT(T314)-SQRT(185)+20-I314))</f>
        <v>95</v>
      </c>
      <c r="Y314">
        <f t="shared" ref="Y314:Y318" si="124">X314*50000/16</f>
        <v>296875</v>
      </c>
      <c r="Z314">
        <f t="shared" ref="Z314:Z318" si="125">MAX(1, ROUND((SQRT(J314)/100+SQRT(L314)+V314+(40/I314-2)+SQRT(R314)/2+SQRT(T314)-SQRT(185)), 0))</f>
        <v>84</v>
      </c>
      <c r="AA314">
        <f t="shared" ref="AA314:AA318" si="126">Z314*300/16</f>
        <v>1575</v>
      </c>
      <c r="AF314" t="s">
        <v>415</v>
      </c>
      <c r="AG314" t="s">
        <v>565</v>
      </c>
    </row>
    <row r="315" spans="1:33" x14ac:dyDescent="0.3">
      <c r="B315" t="s">
        <v>392</v>
      </c>
      <c r="I315">
        <v>3</v>
      </c>
      <c r="J315">
        <v>350</v>
      </c>
      <c r="K315">
        <f t="shared" si="114"/>
        <v>3269</v>
      </c>
      <c r="L315">
        <f t="shared" si="115"/>
        <v>3314</v>
      </c>
      <c r="M315">
        <v>2437.5</v>
      </c>
      <c r="N315" t="s">
        <v>86</v>
      </c>
      <c r="Q315" t="s">
        <v>393</v>
      </c>
      <c r="R315">
        <v>40</v>
      </c>
      <c r="T315">
        <v>640</v>
      </c>
      <c r="U315">
        <v>54</v>
      </c>
      <c r="V315">
        <v>0.13300000000000001</v>
      </c>
      <c r="W315">
        <f t="shared" si="122"/>
        <v>70.383600000000015</v>
      </c>
      <c r="X315">
        <f t="shared" si="123"/>
        <v>95</v>
      </c>
      <c r="Y315">
        <f t="shared" si="124"/>
        <v>296875</v>
      </c>
      <c r="Z315">
        <f t="shared" si="125"/>
        <v>84</v>
      </c>
      <c r="AA315">
        <f t="shared" si="126"/>
        <v>1575</v>
      </c>
      <c r="AF315" t="s">
        <v>415</v>
      </c>
      <c r="AG315" t="s">
        <v>565</v>
      </c>
    </row>
    <row r="316" spans="1:33" x14ac:dyDescent="0.3">
      <c r="B316" t="s">
        <v>134</v>
      </c>
      <c r="I316">
        <v>3</v>
      </c>
      <c r="J316">
        <v>350</v>
      </c>
      <c r="K316">
        <f t="shared" si="114"/>
        <v>3269</v>
      </c>
      <c r="L316">
        <f t="shared" si="115"/>
        <v>3314</v>
      </c>
      <c r="M316">
        <v>2437.5</v>
      </c>
      <c r="N316" t="s">
        <v>86</v>
      </c>
      <c r="Q316" t="s">
        <v>393</v>
      </c>
      <c r="R316">
        <v>18</v>
      </c>
      <c r="T316">
        <v>640</v>
      </c>
      <c r="U316">
        <v>54</v>
      </c>
      <c r="V316">
        <v>0.13300000000000001</v>
      </c>
      <c r="W316">
        <f t="shared" si="122"/>
        <v>70.383600000000015</v>
      </c>
      <c r="X316">
        <f t="shared" si="123"/>
        <v>94</v>
      </c>
      <c r="Y316">
        <f t="shared" si="124"/>
        <v>293750</v>
      </c>
      <c r="Z316">
        <f t="shared" si="125"/>
        <v>83</v>
      </c>
      <c r="AA316">
        <f t="shared" si="126"/>
        <v>1556.25</v>
      </c>
      <c r="AF316" t="s">
        <v>415</v>
      </c>
      <c r="AG316" t="s">
        <v>565</v>
      </c>
    </row>
    <row r="317" spans="1:33" x14ac:dyDescent="0.3">
      <c r="A317" t="s">
        <v>147</v>
      </c>
      <c r="B317" t="s">
        <v>126</v>
      </c>
      <c r="I317">
        <v>3</v>
      </c>
      <c r="J317">
        <v>350</v>
      </c>
      <c r="K317">
        <f t="shared" si="114"/>
        <v>0</v>
      </c>
      <c r="L317">
        <f t="shared" si="115"/>
        <v>0</v>
      </c>
      <c r="M317">
        <v>0</v>
      </c>
      <c r="R317">
        <v>93</v>
      </c>
      <c r="T317">
        <v>640</v>
      </c>
      <c r="U317">
        <v>54</v>
      </c>
      <c r="V317">
        <v>0</v>
      </c>
      <c r="W317">
        <f t="shared" si="122"/>
        <v>0</v>
      </c>
      <c r="X317">
        <f t="shared" si="123"/>
        <v>39</v>
      </c>
      <c r="Y317">
        <f t="shared" si="124"/>
        <v>121875</v>
      </c>
      <c r="Z317">
        <f t="shared" si="125"/>
        <v>28</v>
      </c>
      <c r="AA317">
        <f t="shared" si="126"/>
        <v>525</v>
      </c>
      <c r="AF317" t="s">
        <v>415</v>
      </c>
      <c r="AG317" t="s">
        <v>565</v>
      </c>
    </row>
    <row r="318" spans="1:33" x14ac:dyDescent="0.3">
      <c r="B318" t="s">
        <v>128</v>
      </c>
      <c r="I318">
        <v>3</v>
      </c>
      <c r="J318">
        <v>350</v>
      </c>
      <c r="K318">
        <f t="shared" si="114"/>
        <v>0</v>
      </c>
      <c r="L318">
        <f t="shared" si="115"/>
        <v>0</v>
      </c>
      <c r="M318">
        <v>0</v>
      </c>
      <c r="R318">
        <v>36</v>
      </c>
      <c r="T318">
        <v>640</v>
      </c>
      <c r="U318">
        <v>54</v>
      </c>
      <c r="V318">
        <v>0</v>
      </c>
      <c r="W318">
        <f t="shared" si="122"/>
        <v>0</v>
      </c>
      <c r="X318">
        <f t="shared" si="123"/>
        <v>38</v>
      </c>
      <c r="Y318">
        <f t="shared" si="124"/>
        <v>118750</v>
      </c>
      <c r="Z318">
        <f t="shared" si="125"/>
        <v>26</v>
      </c>
      <c r="AA318">
        <f t="shared" si="126"/>
        <v>487.5</v>
      </c>
      <c r="AF318" t="s">
        <v>415</v>
      </c>
      <c r="AG318" t="s">
        <v>565</v>
      </c>
    </row>
    <row r="319" spans="1:33" x14ac:dyDescent="0.3">
      <c r="B319" t="s">
        <v>392</v>
      </c>
      <c r="I319">
        <v>3</v>
      </c>
      <c r="J319">
        <v>350</v>
      </c>
      <c r="K319">
        <f t="shared" si="114"/>
        <v>0</v>
      </c>
      <c r="L319">
        <f t="shared" si="115"/>
        <v>0</v>
      </c>
      <c r="M319">
        <v>0</v>
      </c>
      <c r="R319">
        <v>40</v>
      </c>
      <c r="T319">
        <v>640</v>
      </c>
      <c r="U319">
        <v>54</v>
      </c>
      <c r="V319">
        <v>0</v>
      </c>
      <c r="W319">
        <f t="shared" si="116"/>
        <v>0</v>
      </c>
      <c r="X319">
        <f t="shared" si="117"/>
        <v>38</v>
      </c>
      <c r="Y319">
        <f t="shared" si="118"/>
        <v>118750</v>
      </c>
      <c r="Z319">
        <f t="shared" si="119"/>
        <v>26</v>
      </c>
      <c r="AA319">
        <f t="shared" si="120"/>
        <v>487.5</v>
      </c>
      <c r="AF319" t="s">
        <v>415</v>
      </c>
      <c r="AG319" t="s">
        <v>565</v>
      </c>
    </row>
    <row r="320" spans="1:33" x14ac:dyDescent="0.3">
      <c r="B320" t="s">
        <v>134</v>
      </c>
      <c r="I320">
        <v>3</v>
      </c>
      <c r="J320">
        <v>350</v>
      </c>
      <c r="K320">
        <f t="shared" si="114"/>
        <v>0</v>
      </c>
      <c r="L320">
        <f t="shared" si="115"/>
        <v>0</v>
      </c>
      <c r="M320">
        <v>0</v>
      </c>
      <c r="R320">
        <v>18</v>
      </c>
      <c r="T320">
        <v>640</v>
      </c>
      <c r="U320">
        <v>54</v>
      </c>
      <c r="V320">
        <v>0</v>
      </c>
      <c r="W320">
        <f t="shared" si="116"/>
        <v>0</v>
      </c>
      <c r="X320">
        <f t="shared" si="117"/>
        <v>37</v>
      </c>
      <c r="Y320">
        <f t="shared" si="118"/>
        <v>115625</v>
      </c>
      <c r="Z320">
        <f t="shared" si="119"/>
        <v>25</v>
      </c>
      <c r="AA320">
        <f t="shared" si="120"/>
        <v>468.75</v>
      </c>
      <c r="AF320" t="s">
        <v>415</v>
      </c>
      <c r="AG320" t="s">
        <v>565</v>
      </c>
    </row>
    <row r="321" spans="10:10" x14ac:dyDescent="0.3">
      <c r="J321">
        <v>350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F46"/>
  <sheetViews>
    <sheetView topLeftCell="A25" workbookViewId="0">
      <selection activeCell="M46" sqref="M45:M46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56</v>
      </c>
      <c r="J1" t="s">
        <v>9</v>
      </c>
      <c r="K1" t="s">
        <v>10</v>
      </c>
      <c r="L1" t="s">
        <v>552</v>
      </c>
      <c r="M1" t="s">
        <v>553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140</v>
      </c>
      <c r="B2" t="s">
        <v>141</v>
      </c>
      <c r="F2">
        <v>1987</v>
      </c>
      <c r="G2">
        <v>30</v>
      </c>
      <c r="H2" t="s">
        <v>87</v>
      </c>
      <c r="J2">
        <v>100</v>
      </c>
      <c r="N2" t="s">
        <v>142</v>
      </c>
      <c r="O2" t="s">
        <v>143</v>
      </c>
      <c r="R2">
        <v>61</v>
      </c>
      <c r="S2">
        <v>16</v>
      </c>
      <c r="T2">
        <v>185</v>
      </c>
      <c r="U2">
        <v>22.5</v>
      </c>
      <c r="W2">
        <f t="shared" ref="W2:W27" si="0">MEDIAN(0,255,ROUND(U2/20+SQRT(J2)/40+SQRT(R2)/2+(SQRT(T2)-SQRT(185)),0))</f>
        <v>5</v>
      </c>
      <c r="Y2">
        <f t="shared" ref="Y2:Y27" si="1">MEDIAN(0,255,ROUND(SQRT(J2)/200+SQRT(R2)/2+(SQRT(T2)-SQRT(185)),0))</f>
        <v>4</v>
      </c>
    </row>
    <row r="3" spans="1:32" x14ac:dyDescent="0.3">
      <c r="A3" t="s">
        <v>144</v>
      </c>
      <c r="B3" t="s">
        <v>145</v>
      </c>
      <c r="F3">
        <v>1980</v>
      </c>
      <c r="G3">
        <v>30</v>
      </c>
      <c r="H3" t="s">
        <v>87</v>
      </c>
      <c r="J3">
        <v>100</v>
      </c>
      <c r="R3">
        <v>60</v>
      </c>
      <c r="S3">
        <v>12</v>
      </c>
      <c r="T3">
        <v>185</v>
      </c>
      <c r="U3">
        <v>24</v>
      </c>
      <c r="W3">
        <f t="shared" si="0"/>
        <v>5</v>
      </c>
      <c r="Y3">
        <f t="shared" si="1"/>
        <v>4</v>
      </c>
    </row>
    <row r="4" spans="1:32" x14ac:dyDescent="0.3">
      <c r="A4" t="s">
        <v>176</v>
      </c>
      <c r="B4" t="s">
        <v>177</v>
      </c>
      <c r="F4">
        <v>1958</v>
      </c>
      <c r="G4">
        <v>30</v>
      </c>
      <c r="H4" t="s">
        <v>87</v>
      </c>
      <c r="J4">
        <v>100</v>
      </c>
      <c r="N4" t="s">
        <v>175</v>
      </c>
      <c r="R4">
        <v>52</v>
      </c>
      <c r="S4">
        <v>8</v>
      </c>
      <c r="T4">
        <v>185</v>
      </c>
      <c r="U4">
        <v>20.6</v>
      </c>
      <c r="W4">
        <f t="shared" si="0"/>
        <v>5</v>
      </c>
      <c r="Y4">
        <f t="shared" si="1"/>
        <v>4</v>
      </c>
    </row>
    <row r="5" spans="1:32" x14ac:dyDescent="0.3">
      <c r="A5" t="s">
        <v>187</v>
      </c>
      <c r="B5" t="s">
        <v>188</v>
      </c>
      <c r="F5">
        <v>1965</v>
      </c>
      <c r="G5">
        <v>30</v>
      </c>
      <c r="H5">
        <v>30</v>
      </c>
      <c r="J5">
        <v>100</v>
      </c>
      <c r="R5">
        <v>60</v>
      </c>
      <c r="S5">
        <v>12</v>
      </c>
      <c r="T5">
        <v>185</v>
      </c>
      <c r="U5">
        <v>22.2</v>
      </c>
      <c r="W5">
        <f t="shared" si="0"/>
        <v>5</v>
      </c>
      <c r="Y5">
        <f t="shared" si="1"/>
        <v>4</v>
      </c>
    </row>
    <row r="6" spans="1:32" x14ac:dyDescent="0.3">
      <c r="A6" t="s">
        <v>191</v>
      </c>
      <c r="B6" t="s">
        <v>190</v>
      </c>
      <c r="F6">
        <v>1971</v>
      </c>
      <c r="G6">
        <v>30</v>
      </c>
      <c r="H6">
        <v>50</v>
      </c>
      <c r="I6">
        <v>25</v>
      </c>
      <c r="J6">
        <v>100</v>
      </c>
      <c r="R6">
        <v>60</v>
      </c>
      <c r="S6">
        <v>16</v>
      </c>
      <c r="T6">
        <v>185</v>
      </c>
      <c r="U6">
        <v>20.6</v>
      </c>
      <c r="W6">
        <f t="shared" si="0"/>
        <v>5</v>
      </c>
      <c r="Y6">
        <f t="shared" si="1"/>
        <v>4</v>
      </c>
    </row>
    <row r="7" spans="1:32" x14ac:dyDescent="0.3">
      <c r="A7" t="s">
        <v>200</v>
      </c>
      <c r="B7" t="s">
        <v>201</v>
      </c>
      <c r="F7">
        <v>1998</v>
      </c>
      <c r="G7">
        <v>30</v>
      </c>
      <c r="H7" t="s">
        <v>87</v>
      </c>
      <c r="J7">
        <v>100</v>
      </c>
      <c r="R7">
        <v>60</v>
      </c>
      <c r="S7">
        <v>20</v>
      </c>
      <c r="T7">
        <v>185</v>
      </c>
      <c r="U7">
        <v>22.1</v>
      </c>
      <c r="W7">
        <f t="shared" si="0"/>
        <v>5</v>
      </c>
      <c r="Y7">
        <f t="shared" si="1"/>
        <v>4</v>
      </c>
    </row>
    <row r="8" spans="1:32" x14ac:dyDescent="0.3">
      <c r="A8" t="s">
        <v>230</v>
      </c>
      <c r="B8" t="s">
        <v>231</v>
      </c>
      <c r="F8">
        <v>1958</v>
      </c>
      <c r="G8">
        <v>30</v>
      </c>
      <c r="H8">
        <v>60</v>
      </c>
      <c r="I8">
        <v>15</v>
      </c>
      <c r="J8">
        <v>90</v>
      </c>
      <c r="R8">
        <v>60</v>
      </c>
      <c r="S8">
        <v>20</v>
      </c>
      <c r="T8">
        <v>185</v>
      </c>
      <c r="U8">
        <v>18</v>
      </c>
      <c r="W8">
        <f t="shared" si="0"/>
        <v>5</v>
      </c>
      <c r="Y8">
        <f t="shared" si="1"/>
        <v>4</v>
      </c>
    </row>
    <row r="9" spans="1:32" x14ac:dyDescent="0.3">
      <c r="A9" t="s">
        <v>232</v>
      </c>
      <c r="B9" t="s">
        <v>235</v>
      </c>
      <c r="F9">
        <v>2005</v>
      </c>
      <c r="G9">
        <v>30</v>
      </c>
      <c r="H9" t="s">
        <v>87</v>
      </c>
      <c r="J9">
        <v>120</v>
      </c>
      <c r="R9">
        <v>70</v>
      </c>
      <c r="S9">
        <v>16</v>
      </c>
      <c r="T9">
        <v>185</v>
      </c>
      <c r="U9">
        <v>23.8</v>
      </c>
      <c r="W9">
        <f t="shared" si="0"/>
        <v>6</v>
      </c>
      <c r="Y9">
        <f t="shared" si="1"/>
        <v>4</v>
      </c>
    </row>
    <row r="10" spans="1:32" x14ac:dyDescent="0.3">
      <c r="A10" t="s">
        <v>233</v>
      </c>
      <c r="B10" t="s">
        <v>236</v>
      </c>
      <c r="F10">
        <v>2003</v>
      </c>
      <c r="G10">
        <v>30</v>
      </c>
      <c r="H10" t="s">
        <v>87</v>
      </c>
      <c r="J10">
        <v>120</v>
      </c>
      <c r="R10">
        <v>70</v>
      </c>
      <c r="S10">
        <v>12</v>
      </c>
      <c r="T10">
        <v>185</v>
      </c>
      <c r="U10">
        <v>24.5</v>
      </c>
      <c r="W10">
        <f t="shared" si="0"/>
        <v>6</v>
      </c>
      <c r="Y10">
        <f t="shared" si="1"/>
        <v>4</v>
      </c>
    </row>
    <row r="11" spans="1:32" x14ac:dyDescent="0.3">
      <c r="A11" t="s">
        <v>234</v>
      </c>
      <c r="B11" t="s">
        <v>237</v>
      </c>
      <c r="F11">
        <v>2005</v>
      </c>
      <c r="G11">
        <v>30</v>
      </c>
      <c r="H11" t="s">
        <v>87</v>
      </c>
      <c r="J11">
        <v>120</v>
      </c>
      <c r="R11">
        <v>70</v>
      </c>
      <c r="S11">
        <v>8</v>
      </c>
      <c r="T11">
        <v>185</v>
      </c>
      <c r="U11">
        <v>23.4</v>
      </c>
      <c r="W11">
        <f t="shared" si="0"/>
        <v>6</v>
      </c>
      <c r="Y11">
        <f t="shared" si="1"/>
        <v>4</v>
      </c>
    </row>
    <row r="12" spans="1:32" x14ac:dyDescent="0.3">
      <c r="A12" t="s">
        <v>286</v>
      </c>
      <c r="B12" t="s">
        <v>287</v>
      </c>
      <c r="F12">
        <v>2006</v>
      </c>
      <c r="G12">
        <v>30</v>
      </c>
      <c r="H12" t="s">
        <v>275</v>
      </c>
      <c r="J12">
        <v>120</v>
      </c>
      <c r="R12">
        <v>20</v>
      </c>
      <c r="S12">
        <v>6</v>
      </c>
      <c r="T12">
        <v>400</v>
      </c>
      <c r="U12">
        <v>37</v>
      </c>
      <c r="W12">
        <f t="shared" si="0"/>
        <v>11</v>
      </c>
      <c r="Y12">
        <f t="shared" si="1"/>
        <v>9</v>
      </c>
    </row>
    <row r="13" spans="1:32" x14ac:dyDescent="0.3">
      <c r="A13" t="s">
        <v>356</v>
      </c>
      <c r="B13" t="s">
        <v>357</v>
      </c>
      <c r="F13">
        <v>2008</v>
      </c>
      <c r="G13">
        <v>30</v>
      </c>
      <c r="H13" t="s">
        <v>87</v>
      </c>
      <c r="J13">
        <v>120</v>
      </c>
      <c r="R13">
        <v>22</v>
      </c>
      <c r="S13">
        <v>6</v>
      </c>
      <c r="T13">
        <v>400</v>
      </c>
      <c r="U13">
        <v>37</v>
      </c>
      <c r="W13">
        <f t="shared" si="0"/>
        <v>11</v>
      </c>
      <c r="Y13">
        <f t="shared" si="1"/>
        <v>9</v>
      </c>
    </row>
    <row r="14" spans="1:32" x14ac:dyDescent="0.3">
      <c r="A14" t="s">
        <v>358</v>
      </c>
      <c r="B14" t="s">
        <v>359</v>
      </c>
      <c r="F14">
        <v>1980</v>
      </c>
      <c r="G14">
        <v>30</v>
      </c>
      <c r="H14">
        <v>60</v>
      </c>
      <c r="I14">
        <v>30</v>
      </c>
      <c r="J14">
        <v>100</v>
      </c>
      <c r="R14">
        <v>45</v>
      </c>
      <c r="S14">
        <v>12</v>
      </c>
      <c r="T14">
        <v>800</v>
      </c>
      <c r="U14">
        <v>34</v>
      </c>
      <c r="W14">
        <f t="shared" si="0"/>
        <v>20</v>
      </c>
      <c r="Y14">
        <f t="shared" si="1"/>
        <v>18</v>
      </c>
    </row>
    <row r="15" spans="1:32" x14ac:dyDescent="0.3">
      <c r="A15" t="s">
        <v>382</v>
      </c>
      <c r="B15" t="s">
        <v>383</v>
      </c>
      <c r="F15">
        <v>1986</v>
      </c>
      <c r="G15">
        <v>30</v>
      </c>
      <c r="H15" t="s">
        <v>87</v>
      </c>
      <c r="J15">
        <v>120</v>
      </c>
      <c r="R15">
        <v>184</v>
      </c>
      <c r="S15">
        <v>48</v>
      </c>
      <c r="T15">
        <v>1600</v>
      </c>
      <c r="U15">
        <v>184</v>
      </c>
      <c r="W15">
        <f t="shared" si="0"/>
        <v>43</v>
      </c>
      <c r="Y15">
        <f t="shared" si="1"/>
        <v>33</v>
      </c>
      <c r="AF15" t="s">
        <v>386</v>
      </c>
    </row>
    <row r="16" spans="1:32" x14ac:dyDescent="0.3">
      <c r="A16" t="s">
        <v>387</v>
      </c>
      <c r="B16" t="s">
        <v>388</v>
      </c>
      <c r="F16">
        <v>2010</v>
      </c>
      <c r="G16">
        <v>30</v>
      </c>
      <c r="H16" t="s">
        <v>87</v>
      </c>
      <c r="J16">
        <v>120</v>
      </c>
      <c r="R16">
        <v>70</v>
      </c>
      <c r="S16">
        <v>24</v>
      </c>
      <c r="T16">
        <v>185</v>
      </c>
      <c r="U16">
        <v>23</v>
      </c>
      <c r="W16">
        <f t="shared" si="0"/>
        <v>6</v>
      </c>
      <c r="Y16">
        <f t="shared" si="1"/>
        <v>4</v>
      </c>
      <c r="AF16" t="s">
        <v>386</v>
      </c>
    </row>
    <row r="17" spans="1:32" x14ac:dyDescent="0.3">
      <c r="A17" t="s">
        <v>389</v>
      </c>
      <c r="B17" t="s">
        <v>390</v>
      </c>
      <c r="F17">
        <v>2010</v>
      </c>
      <c r="G17">
        <v>30</v>
      </c>
      <c r="H17" t="s">
        <v>87</v>
      </c>
      <c r="J17">
        <v>120</v>
      </c>
      <c r="R17">
        <v>70</v>
      </c>
      <c r="S17">
        <v>20</v>
      </c>
      <c r="T17">
        <v>185</v>
      </c>
      <c r="U17">
        <v>23.8</v>
      </c>
      <c r="W17">
        <f t="shared" si="0"/>
        <v>6</v>
      </c>
      <c r="Y17">
        <f t="shared" si="1"/>
        <v>4</v>
      </c>
    </row>
    <row r="18" spans="1:32" x14ac:dyDescent="0.3">
      <c r="A18" t="s">
        <v>425</v>
      </c>
      <c r="W18">
        <f t="shared" si="0"/>
        <v>0</v>
      </c>
      <c r="Y18">
        <f t="shared" si="1"/>
        <v>0</v>
      </c>
    </row>
    <row r="19" spans="1:32" x14ac:dyDescent="0.3">
      <c r="A19" s="3" t="s">
        <v>462</v>
      </c>
      <c r="B19" s="3" t="s">
        <v>462</v>
      </c>
      <c r="C19" s="4"/>
      <c r="D19" s="4"/>
      <c r="E19" s="4"/>
      <c r="F19" s="5">
        <v>1967</v>
      </c>
      <c r="G19" s="5">
        <v>30</v>
      </c>
      <c r="H19" s="3" t="s">
        <v>253</v>
      </c>
      <c r="I19" s="4"/>
      <c r="J19" s="5">
        <v>100</v>
      </c>
      <c r="K19" s="4"/>
      <c r="L19" s="4"/>
      <c r="M19" s="4"/>
      <c r="N19" s="4"/>
      <c r="O19" s="4"/>
      <c r="P19" s="4"/>
      <c r="Q19" s="4"/>
      <c r="R19" s="5">
        <v>60</v>
      </c>
      <c r="S19" s="5">
        <v>12</v>
      </c>
      <c r="T19" s="5">
        <v>185</v>
      </c>
      <c r="U19" s="5">
        <v>24</v>
      </c>
      <c r="V19" s="4"/>
      <c r="W19">
        <f t="shared" si="0"/>
        <v>5</v>
      </c>
      <c r="X19" s="6"/>
      <c r="Y19">
        <f t="shared" si="1"/>
        <v>4</v>
      </c>
      <c r="Z19" s="4"/>
      <c r="AA19" s="4"/>
      <c r="AB19" s="4"/>
      <c r="AC19" s="4"/>
      <c r="AD19" s="4"/>
      <c r="AE19" s="4"/>
      <c r="AF19" s="3" t="s">
        <v>386</v>
      </c>
    </row>
    <row r="20" spans="1:32" x14ac:dyDescent="0.3">
      <c r="A20" s="3" t="s">
        <v>463</v>
      </c>
      <c r="B20" s="3" t="s">
        <v>463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4"/>
      <c r="Q20" s="4"/>
      <c r="R20" s="5">
        <v>60</v>
      </c>
      <c r="S20" s="5">
        <v>16</v>
      </c>
      <c r="T20" s="5">
        <v>185</v>
      </c>
      <c r="U20" s="5">
        <v>24</v>
      </c>
      <c r="V20" s="4"/>
      <c r="W20">
        <f t="shared" si="0"/>
        <v>5</v>
      </c>
      <c r="X20" s="6"/>
      <c r="Y20">
        <f t="shared" si="1"/>
        <v>4</v>
      </c>
      <c r="Z20" s="4"/>
      <c r="AA20" s="4"/>
      <c r="AB20" s="4"/>
      <c r="AC20" s="4"/>
      <c r="AD20" s="4"/>
      <c r="AE20" s="4"/>
      <c r="AF20" s="3" t="s">
        <v>386</v>
      </c>
    </row>
    <row r="21" spans="1:32" x14ac:dyDescent="0.3">
      <c r="A21" s="3" t="s">
        <v>464</v>
      </c>
      <c r="B21" s="3" t="s">
        <v>464</v>
      </c>
      <c r="C21" s="4"/>
      <c r="D21" s="4"/>
      <c r="E21" s="4"/>
      <c r="F21" s="5">
        <v>2011</v>
      </c>
      <c r="G21" s="5">
        <v>20</v>
      </c>
      <c r="H21" s="3" t="s">
        <v>253</v>
      </c>
      <c r="I21" s="4"/>
      <c r="J21" s="5">
        <v>100</v>
      </c>
      <c r="K21" s="4"/>
      <c r="L21" s="4">
        <v>27</v>
      </c>
      <c r="M21" t="str">
        <f t="shared" ref="M21:M38" si="2">IF(L21&gt;=26.5,"E",IF(L21&gt;23.5,"D",IF(L21&gt;19.5,"C",IF(L21&gt;14.5,"B","A"))))</f>
        <v>E</v>
      </c>
      <c r="N21" s="4"/>
      <c r="O21" s="4"/>
      <c r="P21" s="4"/>
      <c r="Q21" s="4"/>
      <c r="R21" s="5">
        <v>80</v>
      </c>
      <c r="S21" s="5">
        <v>12</v>
      </c>
      <c r="T21" s="5">
        <v>185</v>
      </c>
      <c r="U21" s="5">
        <v>25.6</v>
      </c>
      <c r="V21" s="4"/>
      <c r="W21">
        <f t="shared" si="0"/>
        <v>6</v>
      </c>
      <c r="X21" s="6"/>
      <c r="Y21">
        <f t="shared" si="1"/>
        <v>5</v>
      </c>
      <c r="Z21" s="4"/>
      <c r="AA21" s="4"/>
      <c r="AB21" s="4"/>
      <c r="AC21" s="4"/>
      <c r="AD21" s="4"/>
      <c r="AE21" s="4"/>
      <c r="AF21" s="3" t="s">
        <v>386</v>
      </c>
    </row>
    <row r="22" spans="1:32" x14ac:dyDescent="0.3">
      <c r="A22" s="3" t="s">
        <v>465</v>
      </c>
      <c r="B22" s="3" t="s">
        <v>465</v>
      </c>
      <c r="C22" s="4"/>
      <c r="D22" s="4"/>
      <c r="E22" s="4"/>
      <c r="F22" s="5">
        <v>1963</v>
      </c>
      <c r="G22" s="5">
        <v>30</v>
      </c>
      <c r="H22" s="3" t="s">
        <v>253</v>
      </c>
      <c r="I22" s="4"/>
      <c r="J22" s="5">
        <v>100</v>
      </c>
      <c r="K22" s="4"/>
      <c r="L22" s="4"/>
      <c r="M22" t="str">
        <f t="shared" si="2"/>
        <v>A</v>
      </c>
      <c r="N22" s="4"/>
      <c r="O22" s="4"/>
      <c r="P22" s="4"/>
      <c r="Q22" s="4"/>
      <c r="R22" s="5">
        <v>52</v>
      </c>
      <c r="S22" s="5">
        <v>12</v>
      </c>
      <c r="T22" s="5">
        <v>185</v>
      </c>
      <c r="U22" s="5">
        <v>22.3</v>
      </c>
      <c r="V22" s="4"/>
      <c r="W22">
        <f t="shared" si="0"/>
        <v>5</v>
      </c>
      <c r="X22" s="6"/>
      <c r="Y22">
        <f t="shared" si="1"/>
        <v>4</v>
      </c>
      <c r="Z22" s="4"/>
      <c r="AA22" s="4"/>
      <c r="AB22" s="4"/>
      <c r="AC22" s="4"/>
      <c r="AD22" s="4"/>
      <c r="AE22" s="4"/>
      <c r="AF22" s="3" t="s">
        <v>386</v>
      </c>
    </row>
    <row r="23" spans="1:32" x14ac:dyDescent="0.3">
      <c r="A23" s="3" t="s">
        <v>466</v>
      </c>
      <c r="B23" s="3" t="s">
        <v>466</v>
      </c>
      <c r="C23" s="4"/>
      <c r="D23" s="4" t="s">
        <v>507</v>
      </c>
      <c r="E23" s="4"/>
      <c r="F23" s="5">
        <v>2006</v>
      </c>
      <c r="G23" s="5">
        <v>30</v>
      </c>
      <c r="H23" s="3" t="s">
        <v>253</v>
      </c>
      <c r="I23" s="4"/>
      <c r="J23" s="5">
        <v>120</v>
      </c>
      <c r="K23" s="4"/>
      <c r="L23" s="4"/>
      <c r="M23" t="str">
        <f t="shared" si="2"/>
        <v>A</v>
      </c>
      <c r="N23" s="4"/>
      <c r="O23" s="4"/>
      <c r="P23" s="4"/>
      <c r="Q23" s="4"/>
      <c r="R23" s="5">
        <v>90</v>
      </c>
      <c r="S23" s="5">
        <v>12</v>
      </c>
      <c r="T23" s="5">
        <v>185</v>
      </c>
      <c r="U23" s="5">
        <v>28</v>
      </c>
      <c r="V23" s="4"/>
      <c r="W23">
        <f t="shared" si="0"/>
        <v>6</v>
      </c>
      <c r="X23" s="6"/>
      <c r="Y23">
        <f t="shared" si="1"/>
        <v>5</v>
      </c>
      <c r="Z23" s="4"/>
      <c r="AA23" s="4"/>
      <c r="AB23" s="4"/>
      <c r="AC23" s="4"/>
      <c r="AD23" s="4"/>
      <c r="AE23" s="4"/>
      <c r="AF23" s="3" t="s">
        <v>386</v>
      </c>
    </row>
    <row r="24" spans="1:32" x14ac:dyDescent="0.3">
      <c r="A24" s="3" t="s">
        <v>477</v>
      </c>
      <c r="B24" s="3" t="s">
        <v>478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t="str">
        <f t="shared" si="2"/>
        <v>A</v>
      </c>
      <c r="N24" s="4"/>
      <c r="O24" s="4"/>
      <c r="P24" s="4"/>
      <c r="Q24" s="4"/>
      <c r="R24" s="5">
        <v>20</v>
      </c>
      <c r="S24" s="5">
        <v>12</v>
      </c>
      <c r="T24" s="5">
        <v>800</v>
      </c>
      <c r="U24" s="5">
        <v>27</v>
      </c>
      <c r="V24" s="4"/>
      <c r="W24">
        <f t="shared" si="0"/>
        <v>19</v>
      </c>
      <c r="X24" s="6"/>
      <c r="Y24">
        <f t="shared" si="1"/>
        <v>17</v>
      </c>
      <c r="Z24" s="4"/>
      <c r="AA24" s="4"/>
      <c r="AB24" s="4"/>
      <c r="AC24" s="4"/>
      <c r="AD24" s="4"/>
      <c r="AE24" s="4"/>
      <c r="AF24" s="3" t="s">
        <v>386</v>
      </c>
    </row>
    <row r="25" spans="1:32" x14ac:dyDescent="0.3">
      <c r="A25" s="3" t="s">
        <v>479</v>
      </c>
      <c r="B25" s="3" t="s">
        <v>480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M25" t="str">
        <f t="shared" si="2"/>
        <v>A</v>
      </c>
      <c r="R25" s="5">
        <v>50</v>
      </c>
      <c r="S25" s="5">
        <v>20</v>
      </c>
      <c r="T25" s="5">
        <v>185</v>
      </c>
      <c r="U25" s="5">
        <v>19</v>
      </c>
      <c r="W25">
        <f t="shared" si="0"/>
        <v>5</v>
      </c>
      <c r="X25" s="6"/>
      <c r="Y25">
        <f t="shared" si="1"/>
        <v>4</v>
      </c>
      <c r="AF25" s="3" t="s">
        <v>386</v>
      </c>
    </row>
    <row r="26" spans="1:32" x14ac:dyDescent="0.3">
      <c r="A26" s="3" t="s">
        <v>504</v>
      </c>
      <c r="F26" s="5">
        <v>2015</v>
      </c>
      <c r="G26" s="5">
        <v>30</v>
      </c>
      <c r="H26" s="3" t="s">
        <v>87</v>
      </c>
      <c r="J26" s="5">
        <v>120</v>
      </c>
      <c r="M26" t="str">
        <f t="shared" si="2"/>
        <v>A</v>
      </c>
      <c r="R26" s="5">
        <v>80</v>
      </c>
      <c r="S26" s="5">
        <v>12</v>
      </c>
      <c r="T26" s="5">
        <v>185</v>
      </c>
      <c r="U26" s="5">
        <v>26</v>
      </c>
      <c r="W26">
        <f t="shared" si="0"/>
        <v>6</v>
      </c>
      <c r="Y26">
        <f t="shared" si="1"/>
        <v>5</v>
      </c>
      <c r="AF26" s="3" t="s">
        <v>386</v>
      </c>
    </row>
    <row r="27" spans="1:32" x14ac:dyDescent="0.3">
      <c r="A27" s="3" t="s">
        <v>505</v>
      </c>
      <c r="D27" t="s">
        <v>507</v>
      </c>
      <c r="F27" s="5">
        <v>1998</v>
      </c>
      <c r="G27" s="5">
        <v>30</v>
      </c>
      <c r="J27" s="5">
        <v>120</v>
      </c>
      <c r="M27" t="str">
        <f t="shared" si="2"/>
        <v>A</v>
      </c>
      <c r="R27" s="5">
        <v>58</v>
      </c>
      <c r="S27" s="5">
        <v>12</v>
      </c>
      <c r="T27" s="5">
        <v>185</v>
      </c>
      <c r="U27" s="5">
        <v>25.2</v>
      </c>
      <c r="W27">
        <f t="shared" si="0"/>
        <v>5</v>
      </c>
      <c r="Y27">
        <f t="shared" si="1"/>
        <v>4</v>
      </c>
      <c r="AF27" s="3" t="s">
        <v>386</v>
      </c>
    </row>
    <row r="28" spans="1:32" ht="17.149999999999999" customHeight="1" x14ac:dyDescent="0.3">
      <c r="A28" s="3" t="s">
        <v>517</v>
      </c>
      <c r="F28" s="5">
        <v>1992</v>
      </c>
      <c r="G28" s="5">
        <v>30</v>
      </c>
      <c r="J28" s="5">
        <v>100</v>
      </c>
      <c r="M28" t="str">
        <f t="shared" si="2"/>
        <v>A</v>
      </c>
      <c r="R28" s="5">
        <v>58</v>
      </c>
      <c r="S28" s="5">
        <v>12</v>
      </c>
      <c r="T28" s="5">
        <v>185</v>
      </c>
      <c r="U28" s="5">
        <v>21.5</v>
      </c>
      <c r="W28">
        <f t="shared" ref="W28:W30" si="3">MEDIAN(0,255,ROUND(U28/20+SQRT(J28)/40+SQRT(R28)/2+(SQRT(T28)-SQRT(185)),0))</f>
        <v>5</v>
      </c>
      <c r="Y28">
        <f t="shared" ref="Y28:Y30" si="4">MEDIAN(0,255,ROUND(SQRT(J28)/200+SQRT(R28)/2+(SQRT(T28)-SQRT(185)),0))</f>
        <v>4</v>
      </c>
      <c r="AF28" s="3" t="s">
        <v>386</v>
      </c>
    </row>
    <row r="29" spans="1:32" x14ac:dyDescent="0.3">
      <c r="A29" s="3" t="s">
        <v>531</v>
      </c>
      <c r="F29" s="5">
        <v>1989</v>
      </c>
      <c r="G29" s="5">
        <v>30</v>
      </c>
      <c r="H29">
        <v>60</v>
      </c>
      <c r="I29">
        <v>30</v>
      </c>
      <c r="J29" s="5">
        <v>100</v>
      </c>
      <c r="M29" t="str">
        <f t="shared" si="2"/>
        <v>A</v>
      </c>
      <c r="R29" s="5">
        <v>18</v>
      </c>
      <c r="S29" s="5">
        <v>6</v>
      </c>
      <c r="T29" s="5">
        <v>400</v>
      </c>
      <c r="U29" s="5">
        <v>27</v>
      </c>
      <c r="W29">
        <f t="shared" si="3"/>
        <v>10</v>
      </c>
      <c r="Y29">
        <f t="shared" si="4"/>
        <v>9</v>
      </c>
      <c r="AA29">
        <v>10</v>
      </c>
      <c r="AF29" s="3" t="s">
        <v>386</v>
      </c>
    </row>
    <row r="30" spans="1:32" x14ac:dyDescent="0.3">
      <c r="A30" s="3" t="s">
        <v>533</v>
      </c>
      <c r="F30" s="5">
        <v>1982</v>
      </c>
      <c r="G30" s="5">
        <v>30</v>
      </c>
      <c r="H30">
        <v>60</v>
      </c>
      <c r="I30">
        <v>30</v>
      </c>
      <c r="J30" s="5">
        <v>85</v>
      </c>
      <c r="M30" t="str">
        <f t="shared" si="2"/>
        <v>A</v>
      </c>
      <c r="R30" s="5">
        <v>50</v>
      </c>
      <c r="S30" s="5">
        <v>12</v>
      </c>
      <c r="T30" s="5">
        <v>185</v>
      </c>
      <c r="U30" s="5">
        <v>26.5</v>
      </c>
      <c r="W30">
        <f t="shared" si="3"/>
        <v>5</v>
      </c>
      <c r="Y30">
        <f t="shared" si="4"/>
        <v>4</v>
      </c>
      <c r="AA30">
        <v>8</v>
      </c>
      <c r="AF30" s="3" t="s">
        <v>386</v>
      </c>
    </row>
    <row r="31" spans="1:32" x14ac:dyDescent="0.3">
      <c r="A31" s="3" t="s">
        <v>534</v>
      </c>
      <c r="F31" s="5">
        <v>1982</v>
      </c>
      <c r="G31" s="5">
        <v>30</v>
      </c>
      <c r="H31">
        <v>60</v>
      </c>
      <c r="I31">
        <v>30</v>
      </c>
      <c r="J31" s="5">
        <v>85</v>
      </c>
      <c r="M31" t="str">
        <f t="shared" si="2"/>
        <v>A</v>
      </c>
      <c r="R31" s="5">
        <v>50</v>
      </c>
      <c r="S31" s="5">
        <v>12</v>
      </c>
      <c r="T31" s="5">
        <v>400</v>
      </c>
      <c r="U31" s="5">
        <v>26.5</v>
      </c>
      <c r="W31">
        <f t="shared" ref="W31:W43" si="5">MEDIAN(0,255,ROUND(U31/20+SQRT(J31)/40+SQRT(R31)/2+(SQRT(T31)-SQRT(185)),0))</f>
        <v>11</v>
      </c>
      <c r="Y31">
        <f t="shared" ref="Y31:Y44" si="6">MEDIAN(0,255,ROUND(SQRT(J31)/200+SQRT(R31)/2+(SQRT(T31)-SQRT(185)),0))</f>
        <v>10</v>
      </c>
      <c r="AA31">
        <v>8</v>
      </c>
      <c r="AF31" s="3" t="s">
        <v>386</v>
      </c>
    </row>
    <row r="32" spans="1:32" x14ac:dyDescent="0.3">
      <c r="A32" s="3" t="s">
        <v>540</v>
      </c>
      <c r="F32" s="5">
        <v>2002</v>
      </c>
      <c r="G32" s="5">
        <v>30</v>
      </c>
      <c r="H32">
        <v>60</v>
      </c>
      <c r="I32">
        <v>30</v>
      </c>
      <c r="J32" s="5">
        <v>120</v>
      </c>
      <c r="M32" t="str">
        <f t="shared" si="2"/>
        <v>A</v>
      </c>
      <c r="R32" s="5">
        <v>50</v>
      </c>
      <c r="S32" s="5">
        <v>12</v>
      </c>
      <c r="T32" s="5">
        <v>400</v>
      </c>
      <c r="U32" s="5">
        <v>26.5</v>
      </c>
      <c r="W32">
        <f t="shared" si="5"/>
        <v>12</v>
      </c>
      <c r="Y32">
        <f t="shared" si="6"/>
        <v>10</v>
      </c>
      <c r="AA32">
        <v>8</v>
      </c>
      <c r="AF32" s="3" t="s">
        <v>386</v>
      </c>
    </row>
    <row r="33" spans="1:32" x14ac:dyDescent="0.3">
      <c r="A33" s="3" t="s">
        <v>535</v>
      </c>
      <c r="F33" s="5">
        <v>2001</v>
      </c>
      <c r="G33" s="5">
        <v>30</v>
      </c>
      <c r="H33" t="s">
        <v>87</v>
      </c>
      <c r="J33" s="5">
        <v>120</v>
      </c>
      <c r="M33" t="str">
        <f t="shared" si="2"/>
        <v>A</v>
      </c>
      <c r="R33" s="5">
        <v>60</v>
      </c>
      <c r="S33" s="5">
        <v>16</v>
      </c>
      <c r="T33" s="5">
        <v>185</v>
      </c>
      <c r="U33" s="5">
        <v>24</v>
      </c>
      <c r="W33">
        <f t="shared" si="5"/>
        <v>5</v>
      </c>
      <c r="Y33">
        <f t="shared" si="6"/>
        <v>4</v>
      </c>
      <c r="AA33">
        <v>8</v>
      </c>
      <c r="AF33" s="3" t="s">
        <v>386</v>
      </c>
    </row>
    <row r="34" spans="1:32" x14ac:dyDescent="0.3">
      <c r="A34" s="3" t="s">
        <v>532</v>
      </c>
      <c r="F34" s="5">
        <v>2001</v>
      </c>
      <c r="G34" s="5">
        <v>30</v>
      </c>
      <c r="H34" t="s">
        <v>87</v>
      </c>
      <c r="J34" s="5">
        <v>120</v>
      </c>
      <c r="M34" t="str">
        <f t="shared" si="2"/>
        <v>A</v>
      </c>
      <c r="R34" s="5">
        <v>55</v>
      </c>
      <c r="S34" s="5">
        <v>16</v>
      </c>
      <c r="T34" s="5">
        <v>400</v>
      </c>
      <c r="U34" s="5">
        <v>24</v>
      </c>
      <c r="W34">
        <f t="shared" si="5"/>
        <v>12</v>
      </c>
      <c r="Y34">
        <f t="shared" si="6"/>
        <v>10</v>
      </c>
      <c r="AA34">
        <v>8</v>
      </c>
      <c r="AF34" s="3" t="s">
        <v>386</v>
      </c>
    </row>
    <row r="35" spans="1:32" x14ac:dyDescent="0.3">
      <c r="A35" s="3" t="s">
        <v>536</v>
      </c>
      <c r="F35" s="5">
        <v>2019</v>
      </c>
      <c r="G35" s="5">
        <v>30</v>
      </c>
      <c r="H35" t="s">
        <v>87</v>
      </c>
      <c r="J35" s="5">
        <v>120</v>
      </c>
      <c r="M35" t="str">
        <f t="shared" si="2"/>
        <v>A</v>
      </c>
      <c r="R35" s="5">
        <v>64</v>
      </c>
      <c r="S35" s="5">
        <v>16</v>
      </c>
      <c r="T35" s="5">
        <v>800</v>
      </c>
      <c r="U35" s="5">
        <v>29.5</v>
      </c>
      <c r="W35">
        <f t="shared" si="5"/>
        <v>20</v>
      </c>
      <c r="Y35">
        <f t="shared" si="6"/>
        <v>19</v>
      </c>
      <c r="AA35">
        <v>10</v>
      </c>
      <c r="AF35" s="3" t="s">
        <v>386</v>
      </c>
    </row>
    <row r="36" spans="1:32" x14ac:dyDescent="0.3">
      <c r="A36" s="3" t="s">
        <v>537</v>
      </c>
      <c r="F36" s="5">
        <v>2004</v>
      </c>
      <c r="G36" s="5">
        <v>30</v>
      </c>
      <c r="H36">
        <v>60</v>
      </c>
      <c r="I36">
        <v>30</v>
      </c>
      <c r="J36" s="5">
        <v>120</v>
      </c>
      <c r="M36" t="str">
        <f t="shared" si="2"/>
        <v>A</v>
      </c>
      <c r="R36" s="5">
        <v>60</v>
      </c>
      <c r="S36" s="5">
        <v>48</v>
      </c>
      <c r="T36" s="5">
        <v>185</v>
      </c>
      <c r="U36" s="5">
        <v>23.8</v>
      </c>
      <c r="W36">
        <f t="shared" si="5"/>
        <v>5</v>
      </c>
      <c r="Y36">
        <f t="shared" si="6"/>
        <v>4</v>
      </c>
      <c r="AA36">
        <v>8</v>
      </c>
      <c r="AF36" s="3" t="s">
        <v>386</v>
      </c>
    </row>
    <row r="37" spans="1:32" x14ac:dyDescent="0.3">
      <c r="A37" s="3" t="s">
        <v>538</v>
      </c>
      <c r="F37" s="5">
        <v>1994</v>
      </c>
      <c r="G37" s="5">
        <v>30</v>
      </c>
      <c r="H37">
        <v>60</v>
      </c>
      <c r="I37">
        <v>30</v>
      </c>
      <c r="J37" s="5">
        <v>100</v>
      </c>
      <c r="M37" t="str">
        <f t="shared" si="2"/>
        <v>A</v>
      </c>
      <c r="R37" s="5">
        <v>58</v>
      </c>
      <c r="S37" s="5">
        <v>12</v>
      </c>
      <c r="T37" s="5">
        <v>185</v>
      </c>
      <c r="U37" s="5">
        <v>25.3</v>
      </c>
      <c r="W37">
        <f t="shared" si="5"/>
        <v>5</v>
      </c>
      <c r="Y37">
        <f t="shared" si="6"/>
        <v>4</v>
      </c>
      <c r="AA37">
        <v>8</v>
      </c>
      <c r="AF37" s="3" t="s">
        <v>386</v>
      </c>
    </row>
    <row r="38" spans="1:32" x14ac:dyDescent="0.3">
      <c r="A38" s="3" t="s">
        <v>539</v>
      </c>
      <c r="F38" s="5">
        <v>1987</v>
      </c>
      <c r="G38" s="5">
        <v>30</v>
      </c>
      <c r="H38">
        <v>60</v>
      </c>
      <c r="I38">
        <v>30</v>
      </c>
      <c r="J38" s="5">
        <v>100</v>
      </c>
      <c r="M38" t="str">
        <f t="shared" si="2"/>
        <v>A</v>
      </c>
      <c r="R38" s="5">
        <v>60</v>
      </c>
      <c r="S38" s="5">
        <v>12</v>
      </c>
      <c r="T38" s="5">
        <v>185</v>
      </c>
      <c r="U38" s="5">
        <v>23.4</v>
      </c>
      <c r="W38">
        <f t="shared" si="5"/>
        <v>5</v>
      </c>
      <c r="Y38">
        <f t="shared" si="6"/>
        <v>4</v>
      </c>
      <c r="AA38">
        <v>8</v>
      </c>
      <c r="AF38" s="3" t="s">
        <v>386</v>
      </c>
    </row>
    <row r="39" spans="1:32" x14ac:dyDescent="0.3">
      <c r="A39" s="3" t="s">
        <v>541</v>
      </c>
      <c r="F39" s="5">
        <v>2004</v>
      </c>
      <c r="G39" s="5">
        <v>30</v>
      </c>
      <c r="H39" t="s">
        <v>87</v>
      </c>
      <c r="J39" s="5">
        <v>120</v>
      </c>
      <c r="M39" t="str">
        <f t="shared" ref="M39:M44" si="7">IF(L39&gt;=26.5,"E",IF(L39&gt;23.5,"D",IF(L39&gt;19.5,"C",IF(L39&gt;14.5,"B","A"))))</f>
        <v>A</v>
      </c>
      <c r="R39" s="5">
        <v>78</v>
      </c>
      <c r="S39" s="5">
        <v>24</v>
      </c>
      <c r="T39" s="5">
        <v>185</v>
      </c>
      <c r="U39" s="5">
        <v>21.8</v>
      </c>
      <c r="W39">
        <f t="shared" si="5"/>
        <v>6</v>
      </c>
      <c r="Y39">
        <f t="shared" si="6"/>
        <v>4</v>
      </c>
      <c r="AA39">
        <v>11</v>
      </c>
      <c r="AF39" s="3" t="s">
        <v>386</v>
      </c>
    </row>
    <row r="40" spans="1:32" x14ac:dyDescent="0.3">
      <c r="A40" s="3" t="s">
        <v>550</v>
      </c>
      <c r="F40" s="5">
        <v>1949</v>
      </c>
      <c r="G40" s="5">
        <v>30</v>
      </c>
      <c r="H40">
        <v>60</v>
      </c>
      <c r="I40">
        <v>30</v>
      </c>
      <c r="J40" s="5">
        <v>75</v>
      </c>
      <c r="L40">
        <v>11</v>
      </c>
      <c r="M40" t="str">
        <f t="shared" si="7"/>
        <v>A</v>
      </c>
      <c r="R40" s="5">
        <v>30</v>
      </c>
      <c r="S40" s="5">
        <v>16</v>
      </c>
      <c r="T40" s="5">
        <v>185</v>
      </c>
      <c r="U40" s="5">
        <v>15</v>
      </c>
      <c r="W40">
        <f t="shared" si="5"/>
        <v>4</v>
      </c>
      <c r="Y40">
        <f t="shared" si="6"/>
        <v>3</v>
      </c>
      <c r="AF40" s="3" t="s">
        <v>386</v>
      </c>
    </row>
    <row r="41" spans="1:32" x14ac:dyDescent="0.3">
      <c r="F41" s="5">
        <v>1956</v>
      </c>
      <c r="G41" s="5">
        <v>30</v>
      </c>
      <c r="H41">
        <v>60</v>
      </c>
      <c r="I41">
        <v>60</v>
      </c>
      <c r="J41" s="5">
        <v>75</v>
      </c>
      <c r="L41">
        <v>13</v>
      </c>
      <c r="M41" t="str">
        <f t="shared" si="7"/>
        <v>A</v>
      </c>
      <c r="R41" s="5">
        <v>30</v>
      </c>
      <c r="S41" s="5">
        <v>16</v>
      </c>
      <c r="T41" s="5">
        <v>185</v>
      </c>
      <c r="U41" s="5">
        <v>13.5</v>
      </c>
      <c r="W41">
        <f t="shared" si="5"/>
        <v>4</v>
      </c>
      <c r="Y41">
        <f t="shared" si="6"/>
        <v>3</v>
      </c>
      <c r="AF41" s="3" t="s">
        <v>386</v>
      </c>
    </row>
    <row r="42" spans="1:32" x14ac:dyDescent="0.3">
      <c r="A42" s="3" t="s">
        <v>551</v>
      </c>
      <c r="F42" s="5">
        <v>2003</v>
      </c>
      <c r="G42" s="5">
        <v>30</v>
      </c>
      <c r="H42" t="s">
        <v>87</v>
      </c>
      <c r="J42" s="5">
        <v>100</v>
      </c>
      <c r="L42">
        <v>25</v>
      </c>
      <c r="M42" t="str">
        <f t="shared" si="7"/>
        <v>D</v>
      </c>
      <c r="R42" s="5">
        <v>80</v>
      </c>
      <c r="S42" s="5">
        <v>24</v>
      </c>
      <c r="T42" s="5">
        <v>185</v>
      </c>
      <c r="U42" s="5">
        <v>20</v>
      </c>
      <c r="W42">
        <f t="shared" si="5"/>
        <v>6</v>
      </c>
      <c r="Y42">
        <f t="shared" si="6"/>
        <v>5</v>
      </c>
      <c r="AF42" s="3" t="s">
        <v>386</v>
      </c>
    </row>
    <row r="43" spans="1:32" x14ac:dyDescent="0.3">
      <c r="A43" s="3" t="s">
        <v>554</v>
      </c>
      <c r="F43" s="5">
        <v>1992</v>
      </c>
      <c r="G43" s="5">
        <v>30</v>
      </c>
      <c r="H43">
        <v>60</v>
      </c>
      <c r="I43">
        <v>30</v>
      </c>
      <c r="J43" s="5">
        <v>100</v>
      </c>
      <c r="L43">
        <v>18</v>
      </c>
      <c r="M43" t="str">
        <f t="shared" si="7"/>
        <v>B</v>
      </c>
      <c r="R43" s="5">
        <v>62</v>
      </c>
      <c r="S43" s="5">
        <v>8</v>
      </c>
      <c r="T43" s="5">
        <v>185</v>
      </c>
      <c r="U43" s="5">
        <v>20</v>
      </c>
      <c r="W43">
        <f t="shared" si="5"/>
        <v>5</v>
      </c>
      <c r="Y43">
        <f t="shared" si="6"/>
        <v>4</v>
      </c>
      <c r="AF43" s="3" t="s">
        <v>386</v>
      </c>
    </row>
    <row r="44" spans="1:32" x14ac:dyDescent="0.3">
      <c r="A44" s="3" t="s">
        <v>559</v>
      </c>
      <c r="F44" s="5">
        <v>1952</v>
      </c>
      <c r="G44" s="5">
        <v>30</v>
      </c>
      <c r="H44">
        <v>60</v>
      </c>
      <c r="J44" s="5">
        <v>75</v>
      </c>
      <c r="L44">
        <v>12</v>
      </c>
      <c r="M44" t="str">
        <f t="shared" si="7"/>
        <v>A</v>
      </c>
      <c r="R44" s="5">
        <v>30</v>
      </c>
      <c r="S44" s="5">
        <v>12</v>
      </c>
      <c r="T44" s="5">
        <v>185</v>
      </c>
      <c r="U44" s="5">
        <v>11.6</v>
      </c>
      <c r="W44">
        <f>MEDIAN(0,255,ROUND(U44/20+SQRT(J44)/40+SQRT(R44)/2+(SQRT(T44)-SQRT(185)),0))</f>
        <v>4</v>
      </c>
      <c r="Y44">
        <f t="shared" si="6"/>
        <v>3</v>
      </c>
      <c r="AF44" s="3" t="s">
        <v>386</v>
      </c>
    </row>
    <row r="45" spans="1:32" ht="21" customHeight="1" x14ac:dyDescent="0.3">
      <c r="A45" s="3" t="s">
        <v>506</v>
      </c>
      <c r="F45" s="5">
        <v>1953</v>
      </c>
      <c r="G45" s="5">
        <v>30</v>
      </c>
      <c r="H45">
        <v>60</v>
      </c>
      <c r="J45" s="5">
        <v>80</v>
      </c>
      <c r="L45">
        <v>18</v>
      </c>
      <c r="M45" t="str">
        <f>IF(L45&gt;=26.5,"E",IF(L45&gt;23.5,"D",IF(L45&gt;19.5,"C",IF(L45&gt;14.5,"B","A"))))</f>
        <v>B</v>
      </c>
      <c r="R45" s="5">
        <v>50</v>
      </c>
      <c r="S45" s="5">
        <v>12</v>
      </c>
      <c r="T45" s="5">
        <v>185</v>
      </c>
      <c r="U45" s="5">
        <v>21.6</v>
      </c>
      <c r="W45">
        <f>MEDIAN(0,255,ROUND(U45/20+SQRT(J45)/40+SQRT(R45)/2+(SQRT(T45)-SQRT(185)),0))</f>
        <v>5</v>
      </c>
      <c r="Y45">
        <f>MEDIAN(0,255,ROUND(SQRT(J45)/200+SQRT(R45)/2+(SQRT(T45)-SQRT(185)),0))</f>
        <v>4</v>
      </c>
      <c r="AF45" s="3" t="s">
        <v>386</v>
      </c>
    </row>
    <row r="46" spans="1:32" ht="14.5" customHeight="1" x14ac:dyDescent="0.3">
      <c r="A46" s="3"/>
      <c r="F46" s="5">
        <v>1956</v>
      </c>
      <c r="G46" s="5">
        <v>30</v>
      </c>
      <c r="H46">
        <v>60</v>
      </c>
      <c r="J46" s="5">
        <v>80</v>
      </c>
      <c r="L46">
        <v>18</v>
      </c>
      <c r="M46" t="str">
        <f>IF(L46&gt;=26.5,"E",IF(L46&gt;23.5,"D",IF(L46&gt;19.5,"C",IF(L46&gt;14.5,"B","A"))))</f>
        <v>B</v>
      </c>
      <c r="R46" s="5">
        <v>50</v>
      </c>
      <c r="S46" s="5">
        <v>12</v>
      </c>
      <c r="T46" s="5">
        <v>185</v>
      </c>
      <c r="U46" s="5">
        <v>21</v>
      </c>
      <c r="W46">
        <f>MEDIAN(0,255,ROUND(U46/20+SQRT(J46)/40+SQRT(R46)/2+(SQRT(T46)-SQRT(185)),0))</f>
        <v>5</v>
      </c>
      <c r="Y46">
        <f>MEDIAN(0,255,ROUND(SQRT(J46)/200+SQRT(R46)/2+(SQRT(T46)-SQRT(185)),0))</f>
        <v>4</v>
      </c>
      <c r="AF46" s="3" t="s">
        <v>386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AB90"/>
  <sheetViews>
    <sheetView tabSelected="1" zoomScaleNormal="100" workbookViewId="0">
      <pane ySplit="1" topLeftCell="A62" activePane="bottomLeft" state="frozen"/>
      <selection pane="bottomLeft" activeCell="S90" sqref="S90"/>
    </sheetView>
  </sheetViews>
  <sheetFormatPr defaultRowHeight="1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552</v>
      </c>
      <c r="N1" t="s">
        <v>553</v>
      </c>
      <c r="O1" t="s">
        <v>15</v>
      </c>
      <c r="P1" t="s">
        <v>16</v>
      </c>
      <c r="Q1" t="s">
        <v>17</v>
      </c>
      <c r="R1" t="s">
        <v>30</v>
      </c>
      <c r="S1" t="s">
        <v>19</v>
      </c>
      <c r="T1" t="s">
        <v>28</v>
      </c>
      <c r="U1" t="s">
        <v>20</v>
      </c>
      <c r="V1" t="s">
        <v>27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29</v>
      </c>
      <c r="AB1" t="s">
        <v>25</v>
      </c>
    </row>
    <row r="2" spans="1:28" x14ac:dyDescent="0.3">
      <c r="A2" t="s">
        <v>75</v>
      </c>
      <c r="B2" t="s">
        <v>74</v>
      </c>
      <c r="D2" t="s">
        <v>76</v>
      </c>
      <c r="E2">
        <v>1992</v>
      </c>
      <c r="F2">
        <v>30</v>
      </c>
      <c r="G2" t="s">
        <v>87</v>
      </c>
      <c r="H2">
        <v>120</v>
      </c>
      <c r="I2" t="s">
        <v>86</v>
      </c>
      <c r="O2">
        <v>118</v>
      </c>
      <c r="P2">
        <v>16</v>
      </c>
      <c r="Q2">
        <v>200</v>
      </c>
      <c r="R2">
        <v>47.3</v>
      </c>
      <c r="S2">
        <f>MEDIAN(0,255,ROUND(R2/20+SQRT(H2)/40+SQRT(O2)/2+(SQRT(Q2)-SQRT(185)), 0))</f>
        <v>9</v>
      </c>
      <c r="T2">
        <f>S2*50000/16</f>
        <v>28125</v>
      </c>
      <c r="U2">
        <f>MEDIAN(0,255,ROUND(SQRT(H2)/200+SQRT(O2)/2+(SQRT(Q2)-SQRT(185)),0))</f>
        <v>6</v>
      </c>
      <c r="V2">
        <f>U2*300/16*12</f>
        <v>1350</v>
      </c>
    </row>
    <row r="3" spans="1:28" x14ac:dyDescent="0.3">
      <c r="A3" t="s">
        <v>77</v>
      </c>
      <c r="B3" t="s">
        <v>80</v>
      </c>
      <c r="D3" t="s">
        <v>85</v>
      </c>
      <c r="E3">
        <v>1992</v>
      </c>
      <c r="F3">
        <v>30</v>
      </c>
      <c r="G3" t="s">
        <v>87</v>
      </c>
      <c r="H3">
        <v>120</v>
      </c>
      <c r="I3" t="s">
        <v>86</v>
      </c>
      <c r="O3">
        <v>80</v>
      </c>
      <c r="P3">
        <v>16</v>
      </c>
      <c r="Q3">
        <v>240</v>
      </c>
      <c r="R3">
        <v>45.3</v>
      </c>
      <c r="S3">
        <f t="shared" ref="S3:S47" si="0">MEDIAN(0,255,ROUND(R3/20+SQRT(H3)/40+SQRT(O3)/2+(SQRT(Q3)-SQRT(185)), 0))</f>
        <v>9</v>
      </c>
      <c r="T3">
        <f t="shared" ref="T3:T5" si="1">S3*50000/16</f>
        <v>28125</v>
      </c>
      <c r="U3">
        <f t="shared" ref="U3:U47" si="2">MEDIAN(0,255,ROUND(SQRT(H3)/200+SQRT(O3)/2+(SQRT(Q3)-SQRT(185)),0))</f>
        <v>6</v>
      </c>
      <c r="V3">
        <f t="shared" ref="V3:V47" si="3">U3*300/16*12</f>
        <v>1350</v>
      </c>
    </row>
    <row r="4" spans="1:28" x14ac:dyDescent="0.3">
      <c r="A4" t="s">
        <v>78</v>
      </c>
      <c r="B4" t="s">
        <v>81</v>
      </c>
      <c r="D4" t="s">
        <v>83</v>
      </c>
      <c r="E4">
        <v>1992</v>
      </c>
      <c r="F4">
        <v>30</v>
      </c>
      <c r="G4" t="s">
        <v>87</v>
      </c>
      <c r="H4">
        <v>120</v>
      </c>
      <c r="I4" t="s">
        <v>86</v>
      </c>
      <c r="O4">
        <v>66</v>
      </c>
      <c r="P4">
        <v>16</v>
      </c>
      <c r="Q4">
        <v>360</v>
      </c>
      <c r="R4">
        <v>48.5</v>
      </c>
      <c r="S4">
        <f t="shared" si="0"/>
        <v>12</v>
      </c>
      <c r="T4">
        <f t="shared" si="1"/>
        <v>37500</v>
      </c>
      <c r="U4">
        <f t="shared" si="2"/>
        <v>9</v>
      </c>
      <c r="V4">
        <f t="shared" si="3"/>
        <v>2025</v>
      </c>
    </row>
    <row r="5" spans="1:28" x14ac:dyDescent="0.3">
      <c r="A5" t="s">
        <v>79</v>
      </c>
      <c r="B5" t="s">
        <v>82</v>
      </c>
      <c r="D5" t="s">
        <v>84</v>
      </c>
      <c r="E5">
        <v>1992</v>
      </c>
      <c r="F5">
        <v>30</v>
      </c>
      <c r="G5" t="s">
        <v>87</v>
      </c>
      <c r="H5">
        <v>120</v>
      </c>
      <c r="I5" t="s">
        <v>86</v>
      </c>
      <c r="O5">
        <v>36</v>
      </c>
      <c r="P5">
        <v>16</v>
      </c>
      <c r="Q5">
        <v>480</v>
      </c>
      <c r="R5">
        <v>47.5</v>
      </c>
      <c r="S5">
        <f t="shared" si="0"/>
        <v>14</v>
      </c>
      <c r="T5">
        <f t="shared" si="1"/>
        <v>43750</v>
      </c>
      <c r="U5">
        <f t="shared" si="2"/>
        <v>11</v>
      </c>
      <c r="V5">
        <f t="shared" si="3"/>
        <v>2475</v>
      </c>
    </row>
    <row r="6" spans="1:28" x14ac:dyDescent="0.3">
      <c r="A6" t="s">
        <v>92</v>
      </c>
      <c r="B6" t="s">
        <v>96</v>
      </c>
      <c r="D6" t="s">
        <v>160</v>
      </c>
      <c r="E6">
        <v>2002</v>
      </c>
      <c r="F6">
        <v>30</v>
      </c>
      <c r="G6" t="s">
        <v>87</v>
      </c>
      <c r="H6">
        <v>160</v>
      </c>
      <c r="I6" t="s">
        <v>86</v>
      </c>
      <c r="O6">
        <v>118</v>
      </c>
      <c r="P6">
        <v>16</v>
      </c>
      <c r="Q6">
        <v>200</v>
      </c>
      <c r="R6">
        <v>50</v>
      </c>
      <c r="S6">
        <f t="shared" si="0"/>
        <v>9</v>
      </c>
      <c r="T6">
        <f>S6*50000/16</f>
        <v>28125</v>
      </c>
      <c r="U6">
        <f t="shared" si="2"/>
        <v>6</v>
      </c>
      <c r="V6">
        <f t="shared" si="3"/>
        <v>1350</v>
      </c>
    </row>
    <row r="7" spans="1:28" x14ac:dyDescent="0.3">
      <c r="A7" t="s">
        <v>93</v>
      </c>
      <c r="B7" t="s">
        <v>97</v>
      </c>
      <c r="D7" t="s">
        <v>159</v>
      </c>
      <c r="E7">
        <v>2002</v>
      </c>
      <c r="F7">
        <v>30</v>
      </c>
      <c r="G7" t="s">
        <v>87</v>
      </c>
      <c r="H7">
        <v>160</v>
      </c>
      <c r="I7" t="s">
        <v>86</v>
      </c>
      <c r="O7">
        <v>80</v>
      </c>
      <c r="P7">
        <v>16</v>
      </c>
      <c r="Q7">
        <v>240</v>
      </c>
      <c r="R7">
        <v>46.4</v>
      </c>
      <c r="S7">
        <f t="shared" si="0"/>
        <v>9</v>
      </c>
      <c r="T7">
        <f t="shared" ref="T7:T47" si="4">S7*50000/16</f>
        <v>28125</v>
      </c>
      <c r="U7">
        <f t="shared" si="2"/>
        <v>6</v>
      </c>
      <c r="V7">
        <f t="shared" si="3"/>
        <v>1350</v>
      </c>
    </row>
    <row r="8" spans="1:28" x14ac:dyDescent="0.3">
      <c r="A8" t="s">
        <v>94</v>
      </c>
      <c r="B8" t="s">
        <v>98</v>
      </c>
      <c r="D8" t="s">
        <v>158</v>
      </c>
      <c r="E8">
        <v>2002</v>
      </c>
      <c r="F8">
        <v>30</v>
      </c>
      <c r="G8" t="s">
        <v>87</v>
      </c>
      <c r="H8">
        <v>160</v>
      </c>
      <c r="I8" t="s">
        <v>86</v>
      </c>
      <c r="O8">
        <v>66</v>
      </c>
      <c r="P8">
        <v>16</v>
      </c>
      <c r="Q8">
        <v>360</v>
      </c>
      <c r="R8">
        <v>52.9</v>
      </c>
      <c r="S8">
        <f t="shared" si="0"/>
        <v>12</v>
      </c>
      <c r="T8">
        <f t="shared" si="4"/>
        <v>37500</v>
      </c>
      <c r="U8">
        <f t="shared" si="2"/>
        <v>9</v>
      </c>
      <c r="V8">
        <f t="shared" si="3"/>
        <v>2025</v>
      </c>
    </row>
    <row r="9" spans="1:28" x14ac:dyDescent="0.3">
      <c r="A9" t="s">
        <v>95</v>
      </c>
      <c r="B9" t="s">
        <v>99</v>
      </c>
      <c r="D9" t="s">
        <v>156</v>
      </c>
      <c r="E9">
        <v>2002</v>
      </c>
      <c r="F9">
        <v>30</v>
      </c>
      <c r="G9" t="s">
        <v>87</v>
      </c>
      <c r="H9">
        <v>160</v>
      </c>
      <c r="I9" t="s">
        <v>86</v>
      </c>
      <c r="O9">
        <v>36</v>
      </c>
      <c r="P9">
        <v>16</v>
      </c>
      <c r="Q9">
        <v>480</v>
      </c>
      <c r="R9">
        <v>51.3</v>
      </c>
      <c r="S9">
        <f t="shared" si="0"/>
        <v>14</v>
      </c>
      <c r="T9">
        <f t="shared" si="4"/>
        <v>43750</v>
      </c>
      <c r="U9">
        <f t="shared" si="2"/>
        <v>11</v>
      </c>
      <c r="V9">
        <f t="shared" si="3"/>
        <v>2475</v>
      </c>
    </row>
    <row r="10" spans="1:28" x14ac:dyDescent="0.3">
      <c r="A10" t="s">
        <v>154</v>
      </c>
      <c r="B10" t="s">
        <v>155</v>
      </c>
      <c r="D10" t="s">
        <v>157</v>
      </c>
      <c r="E10">
        <v>2002</v>
      </c>
      <c r="F10">
        <v>30</v>
      </c>
      <c r="G10" t="s">
        <v>87</v>
      </c>
      <c r="H10">
        <v>160</v>
      </c>
      <c r="I10" t="s">
        <v>86</v>
      </c>
      <c r="O10">
        <v>48</v>
      </c>
      <c r="P10">
        <v>8</v>
      </c>
      <c r="Q10">
        <v>200</v>
      </c>
      <c r="R10">
        <v>46</v>
      </c>
      <c r="S10">
        <f t="shared" si="0"/>
        <v>7</v>
      </c>
      <c r="T10">
        <f t="shared" si="4"/>
        <v>21875</v>
      </c>
      <c r="U10">
        <f t="shared" si="2"/>
        <v>4</v>
      </c>
      <c r="V10">
        <f t="shared" si="3"/>
        <v>900</v>
      </c>
    </row>
    <row r="11" spans="1:28" x14ac:dyDescent="0.3">
      <c r="A11" t="s">
        <v>106</v>
      </c>
      <c r="B11" t="s">
        <v>107</v>
      </c>
      <c r="D11" t="s">
        <v>108</v>
      </c>
      <c r="E11">
        <v>1996</v>
      </c>
      <c r="F11">
        <v>30</v>
      </c>
      <c r="G11" t="s">
        <v>87</v>
      </c>
      <c r="H11">
        <v>140</v>
      </c>
      <c r="I11" t="s">
        <v>109</v>
      </c>
      <c r="O11">
        <v>71</v>
      </c>
      <c r="P11">
        <v>12</v>
      </c>
      <c r="Q11">
        <v>200</v>
      </c>
      <c r="R11">
        <v>45.1</v>
      </c>
      <c r="S11">
        <f t="shared" si="0"/>
        <v>7</v>
      </c>
      <c r="T11">
        <f t="shared" si="4"/>
        <v>21875</v>
      </c>
      <c r="U11">
        <f t="shared" si="2"/>
        <v>5</v>
      </c>
      <c r="V11">
        <f t="shared" si="3"/>
        <v>1125</v>
      </c>
    </row>
    <row r="12" spans="1:28" x14ac:dyDescent="0.3">
      <c r="A12" t="s">
        <v>110</v>
      </c>
      <c r="B12" t="s">
        <v>111</v>
      </c>
      <c r="D12" t="s">
        <v>112</v>
      </c>
      <c r="E12">
        <v>1992</v>
      </c>
      <c r="F12">
        <v>30</v>
      </c>
      <c r="G12" t="s">
        <v>87</v>
      </c>
      <c r="H12">
        <v>120</v>
      </c>
      <c r="I12" t="s">
        <v>109</v>
      </c>
      <c r="O12">
        <v>80</v>
      </c>
      <c r="P12">
        <v>12</v>
      </c>
      <c r="Q12">
        <v>200</v>
      </c>
      <c r="R12">
        <v>46</v>
      </c>
      <c r="S12">
        <f t="shared" si="0"/>
        <v>8</v>
      </c>
      <c r="T12">
        <f t="shared" si="4"/>
        <v>25000</v>
      </c>
      <c r="U12">
        <f t="shared" si="2"/>
        <v>5</v>
      </c>
      <c r="V12">
        <f t="shared" si="3"/>
        <v>1125</v>
      </c>
    </row>
    <row r="13" spans="1:28" x14ac:dyDescent="0.3">
      <c r="A13" t="s">
        <v>161</v>
      </c>
      <c r="B13" t="s">
        <v>162</v>
      </c>
      <c r="E13">
        <v>2002</v>
      </c>
      <c r="F13">
        <v>30</v>
      </c>
      <c r="G13" t="s">
        <v>87</v>
      </c>
      <c r="H13">
        <v>160</v>
      </c>
      <c r="I13" t="s">
        <v>109</v>
      </c>
      <c r="O13">
        <v>71</v>
      </c>
      <c r="P13">
        <v>12</v>
      </c>
      <c r="Q13">
        <v>200</v>
      </c>
      <c r="R13">
        <v>45.7</v>
      </c>
      <c r="S13">
        <f t="shared" ref="S13" si="5">MEDIAN(0,255,ROUND(R13/20+SQRT(H13)/40+SQRT(O13)/2+(SQRT(Q13)-SQRT(185)), 0))</f>
        <v>7</v>
      </c>
      <c r="T13">
        <f t="shared" ref="T13" si="6">S13*50000/16</f>
        <v>21875</v>
      </c>
      <c r="U13">
        <f t="shared" ref="U13" si="7">MEDIAN(0,255,ROUND(SQRT(H13)/200+SQRT(O13)/2+(SQRT(Q13)-SQRT(185)),0))</f>
        <v>5</v>
      </c>
      <c r="V13">
        <f t="shared" ref="V13" si="8">U13*300/16*12</f>
        <v>1125</v>
      </c>
    </row>
    <row r="14" spans="1:28" x14ac:dyDescent="0.3">
      <c r="A14" t="s">
        <v>113</v>
      </c>
      <c r="B14" t="s">
        <v>117</v>
      </c>
      <c r="D14" t="s">
        <v>121</v>
      </c>
      <c r="E14">
        <v>1996</v>
      </c>
      <c r="F14">
        <v>30</v>
      </c>
      <c r="G14" t="s">
        <v>87</v>
      </c>
      <c r="H14">
        <v>140</v>
      </c>
      <c r="I14" t="s">
        <v>86</v>
      </c>
      <c r="O14">
        <v>118</v>
      </c>
      <c r="P14">
        <v>16</v>
      </c>
      <c r="Q14">
        <v>200</v>
      </c>
      <c r="R14">
        <v>48.8</v>
      </c>
      <c r="S14">
        <f t="shared" si="0"/>
        <v>9</v>
      </c>
      <c r="T14">
        <f t="shared" si="4"/>
        <v>28125</v>
      </c>
      <c r="U14">
        <f t="shared" si="2"/>
        <v>6</v>
      </c>
      <c r="V14">
        <f t="shared" si="3"/>
        <v>1350</v>
      </c>
    </row>
    <row r="15" spans="1:28" x14ac:dyDescent="0.3">
      <c r="A15" t="s">
        <v>114</v>
      </c>
      <c r="B15" t="s">
        <v>118</v>
      </c>
      <c r="D15" t="s">
        <v>122</v>
      </c>
      <c r="E15">
        <v>1996</v>
      </c>
      <c r="F15">
        <v>30</v>
      </c>
      <c r="G15" t="s">
        <v>87</v>
      </c>
      <c r="H15">
        <v>140</v>
      </c>
      <c r="I15" t="s">
        <v>86</v>
      </c>
      <c r="O15">
        <v>80</v>
      </c>
      <c r="P15">
        <v>16</v>
      </c>
      <c r="Q15">
        <v>240</v>
      </c>
      <c r="R15">
        <v>41.6</v>
      </c>
      <c r="S15">
        <f t="shared" si="0"/>
        <v>9</v>
      </c>
      <c r="T15">
        <f t="shared" si="4"/>
        <v>28125</v>
      </c>
      <c r="U15">
        <f t="shared" si="2"/>
        <v>6</v>
      </c>
      <c r="V15">
        <f t="shared" si="3"/>
        <v>1350</v>
      </c>
    </row>
    <row r="16" spans="1:28" x14ac:dyDescent="0.3">
      <c r="A16" t="s">
        <v>115</v>
      </c>
      <c r="B16" t="s">
        <v>119</v>
      </c>
      <c r="D16" t="s">
        <v>123</v>
      </c>
      <c r="E16">
        <v>1996</v>
      </c>
      <c r="F16">
        <v>30</v>
      </c>
      <c r="G16" t="s">
        <v>87</v>
      </c>
      <c r="H16">
        <v>140</v>
      </c>
      <c r="I16" t="s">
        <v>86</v>
      </c>
      <c r="O16">
        <v>66</v>
      </c>
      <c r="P16">
        <v>16</v>
      </c>
      <c r="Q16">
        <v>360</v>
      </c>
      <c r="R16">
        <v>46.5</v>
      </c>
      <c r="S16">
        <f t="shared" si="0"/>
        <v>12</v>
      </c>
      <c r="T16">
        <f t="shared" si="4"/>
        <v>37500</v>
      </c>
      <c r="U16">
        <f t="shared" si="2"/>
        <v>9</v>
      </c>
      <c r="V16">
        <f t="shared" si="3"/>
        <v>2025</v>
      </c>
    </row>
    <row r="17" spans="1:22" x14ac:dyDescent="0.3">
      <c r="A17" t="s">
        <v>116</v>
      </c>
      <c r="B17" t="s">
        <v>120</v>
      </c>
      <c r="D17" t="s">
        <v>124</v>
      </c>
      <c r="E17">
        <v>1996</v>
      </c>
      <c r="F17">
        <v>30</v>
      </c>
      <c r="G17" t="s">
        <v>87</v>
      </c>
      <c r="H17">
        <v>140</v>
      </c>
      <c r="I17" t="s">
        <v>86</v>
      </c>
      <c r="O17">
        <v>36</v>
      </c>
      <c r="P17">
        <v>16</v>
      </c>
      <c r="Q17">
        <v>480</v>
      </c>
      <c r="R17">
        <v>47</v>
      </c>
      <c r="S17">
        <f t="shared" si="0"/>
        <v>14</v>
      </c>
      <c r="T17">
        <f t="shared" si="4"/>
        <v>43750</v>
      </c>
      <c r="U17">
        <f t="shared" si="2"/>
        <v>11</v>
      </c>
      <c r="V17">
        <f t="shared" si="3"/>
        <v>2475</v>
      </c>
    </row>
    <row r="18" spans="1:22" x14ac:dyDescent="0.3">
      <c r="A18" t="s">
        <v>209</v>
      </c>
      <c r="B18" t="s">
        <v>206</v>
      </c>
      <c r="E18">
        <v>1999</v>
      </c>
      <c r="F18">
        <v>30</v>
      </c>
      <c r="G18" t="s">
        <v>87</v>
      </c>
      <c r="H18">
        <v>140</v>
      </c>
      <c r="I18" t="s">
        <v>86</v>
      </c>
      <c r="O18">
        <v>148</v>
      </c>
      <c r="P18">
        <v>24</v>
      </c>
      <c r="Q18">
        <v>200</v>
      </c>
      <c r="R18">
        <v>52.1</v>
      </c>
      <c r="S18">
        <f t="shared" ref="S18:S19" si="9">MEDIAN(0,255,ROUND(R18/20+SQRT(H18)/40+SQRT(O18)/2+(SQRT(Q18)-SQRT(185)), 0))</f>
        <v>10</v>
      </c>
      <c r="T18">
        <f t="shared" ref="T18:T19" si="10">S18*50000/16</f>
        <v>31250</v>
      </c>
      <c r="U18">
        <f t="shared" ref="U18:U19" si="11">MEDIAN(0,255,ROUND(SQRT(H18)/200+SQRT(O18)/2+(SQRT(Q18)-SQRT(185)),0))</f>
        <v>7</v>
      </c>
      <c r="V18">
        <f t="shared" ref="V18:V19" si="12">U18*300/16*12</f>
        <v>1575</v>
      </c>
    </row>
    <row r="19" spans="1:22" x14ac:dyDescent="0.3">
      <c r="A19" t="s">
        <v>208</v>
      </c>
      <c r="B19" t="s">
        <v>207</v>
      </c>
      <c r="E19">
        <v>1999</v>
      </c>
      <c r="F19">
        <v>30</v>
      </c>
      <c r="G19" t="s">
        <v>87</v>
      </c>
      <c r="H19">
        <v>140</v>
      </c>
      <c r="I19" t="s">
        <v>86</v>
      </c>
      <c r="O19">
        <v>108</v>
      </c>
      <c r="P19">
        <v>24</v>
      </c>
      <c r="Q19">
        <v>240</v>
      </c>
      <c r="R19">
        <v>51.4</v>
      </c>
      <c r="S19">
        <f t="shared" si="9"/>
        <v>10</v>
      </c>
      <c r="T19">
        <f t="shared" si="10"/>
        <v>31250</v>
      </c>
      <c r="U19">
        <f t="shared" si="11"/>
        <v>7</v>
      </c>
      <c r="V19">
        <f t="shared" si="12"/>
        <v>1575</v>
      </c>
    </row>
    <row r="20" spans="1:22" x14ac:dyDescent="0.3">
      <c r="A20" t="s">
        <v>218</v>
      </c>
      <c r="B20" t="s">
        <v>222</v>
      </c>
      <c r="E20">
        <v>1999</v>
      </c>
      <c r="F20">
        <v>30</v>
      </c>
      <c r="G20" t="s">
        <v>87</v>
      </c>
      <c r="H20">
        <v>140</v>
      </c>
      <c r="I20" t="s">
        <v>86</v>
      </c>
      <c r="O20">
        <v>148</v>
      </c>
      <c r="P20">
        <v>16</v>
      </c>
      <c r="Q20">
        <v>200</v>
      </c>
      <c r="R20">
        <v>52.1</v>
      </c>
      <c r="S20">
        <f t="shared" ref="S20:S23" si="13">MEDIAN(0,255,ROUND(R20/20+SQRT(H20)/40+SQRT(O20)/2+(SQRT(Q20)-SQRT(185)), 0))</f>
        <v>10</v>
      </c>
      <c r="T20">
        <f t="shared" ref="T20:T23" si="14">S20*50000/16</f>
        <v>31250</v>
      </c>
      <c r="U20">
        <f t="shared" ref="U20:U23" si="15">MEDIAN(0,255,ROUND(SQRT(H20)/200+SQRT(O20)/2+(SQRT(Q20)-SQRT(185)),0))</f>
        <v>7</v>
      </c>
      <c r="V20">
        <f t="shared" ref="V20:V23" si="16">U20*300/16*12</f>
        <v>1575</v>
      </c>
    </row>
    <row r="21" spans="1:22" x14ac:dyDescent="0.3">
      <c r="A21" t="s">
        <v>219</v>
      </c>
      <c r="B21" t="s">
        <v>223</v>
      </c>
      <c r="E21">
        <v>1999</v>
      </c>
      <c r="F21">
        <v>30</v>
      </c>
      <c r="G21" t="s">
        <v>87</v>
      </c>
      <c r="H21">
        <v>140</v>
      </c>
      <c r="I21" t="s">
        <v>86</v>
      </c>
      <c r="O21">
        <v>108</v>
      </c>
      <c r="P21">
        <v>16</v>
      </c>
      <c r="Q21">
        <v>240</v>
      </c>
      <c r="R21">
        <v>51.4</v>
      </c>
      <c r="S21">
        <f t="shared" si="13"/>
        <v>10</v>
      </c>
      <c r="T21">
        <f t="shared" si="14"/>
        <v>31250</v>
      </c>
      <c r="U21">
        <f t="shared" si="15"/>
        <v>7</v>
      </c>
      <c r="V21">
        <f t="shared" si="16"/>
        <v>1575</v>
      </c>
    </row>
    <row r="22" spans="1:22" x14ac:dyDescent="0.3">
      <c r="A22" t="s">
        <v>220</v>
      </c>
      <c r="B22" t="s">
        <v>224</v>
      </c>
      <c r="E22">
        <v>1999</v>
      </c>
      <c r="F22">
        <v>30</v>
      </c>
      <c r="G22" t="s">
        <v>87</v>
      </c>
      <c r="H22">
        <v>140</v>
      </c>
      <c r="I22" t="s">
        <v>86</v>
      </c>
      <c r="O22">
        <v>80</v>
      </c>
      <c r="P22">
        <v>16</v>
      </c>
      <c r="Q22">
        <v>360</v>
      </c>
      <c r="R22">
        <v>52</v>
      </c>
      <c r="S22">
        <f t="shared" si="13"/>
        <v>13</v>
      </c>
      <c r="T22">
        <f t="shared" si="14"/>
        <v>40625</v>
      </c>
      <c r="U22">
        <f t="shared" si="15"/>
        <v>10</v>
      </c>
      <c r="V22">
        <f t="shared" si="16"/>
        <v>2250</v>
      </c>
    </row>
    <row r="23" spans="1:22" x14ac:dyDescent="0.3">
      <c r="A23" t="s">
        <v>221</v>
      </c>
      <c r="B23" t="s">
        <v>225</v>
      </c>
      <c r="E23">
        <v>1999</v>
      </c>
      <c r="F23">
        <v>30</v>
      </c>
      <c r="G23" t="s">
        <v>87</v>
      </c>
      <c r="H23">
        <v>140</v>
      </c>
      <c r="I23" t="s">
        <v>86</v>
      </c>
      <c r="O23">
        <v>50</v>
      </c>
      <c r="P23">
        <v>16</v>
      </c>
      <c r="Q23">
        <v>480</v>
      </c>
      <c r="R23">
        <v>54.3</v>
      </c>
      <c r="S23">
        <f t="shared" si="13"/>
        <v>15</v>
      </c>
      <c r="T23">
        <f t="shared" si="14"/>
        <v>46875</v>
      </c>
      <c r="U23">
        <f t="shared" si="15"/>
        <v>12</v>
      </c>
      <c r="V23">
        <f t="shared" si="16"/>
        <v>2700</v>
      </c>
    </row>
    <row r="24" spans="1:22" x14ac:dyDescent="0.3">
      <c r="A24" t="s">
        <v>226</v>
      </c>
      <c r="B24" t="s">
        <v>227</v>
      </c>
      <c r="E24">
        <v>1999</v>
      </c>
      <c r="F24">
        <v>30</v>
      </c>
      <c r="G24" t="s">
        <v>87</v>
      </c>
      <c r="H24">
        <v>140</v>
      </c>
      <c r="I24" t="s">
        <v>86</v>
      </c>
      <c r="O24">
        <v>72</v>
      </c>
      <c r="P24">
        <v>8</v>
      </c>
      <c r="Q24">
        <v>200</v>
      </c>
      <c r="R24">
        <v>53.1</v>
      </c>
      <c r="S24">
        <f t="shared" ref="S24" si="17">MEDIAN(0,255,ROUND(R24/20+SQRT(H24)/40+SQRT(O24)/2+(SQRT(Q24)-SQRT(185)), 0))</f>
        <v>8</v>
      </c>
      <c r="T24">
        <f t="shared" ref="T24" si="18">S24*50000/16</f>
        <v>25000</v>
      </c>
      <c r="U24">
        <f t="shared" ref="U24" si="19">MEDIAN(0,255,ROUND(SQRT(H24)/200+SQRT(O24)/2+(SQRT(Q24)-SQRT(185)),0))</f>
        <v>5</v>
      </c>
      <c r="V24">
        <f t="shared" ref="V24" si="20">U24*300/16*12</f>
        <v>1125</v>
      </c>
    </row>
    <row r="25" spans="1:22" x14ac:dyDescent="0.3">
      <c r="A25" t="s">
        <v>137</v>
      </c>
      <c r="B25" t="s">
        <v>138</v>
      </c>
      <c r="D25" t="s">
        <v>139</v>
      </c>
      <c r="E25">
        <v>1991</v>
      </c>
      <c r="F25">
        <v>30</v>
      </c>
      <c r="G25" t="s">
        <v>87</v>
      </c>
      <c r="H25">
        <v>120</v>
      </c>
      <c r="I25" t="s">
        <v>86</v>
      </c>
      <c r="O25">
        <v>0</v>
      </c>
      <c r="P25">
        <v>16</v>
      </c>
      <c r="Q25">
        <v>185</v>
      </c>
      <c r="R25">
        <v>60</v>
      </c>
      <c r="S25">
        <f t="shared" si="0"/>
        <v>3</v>
      </c>
      <c r="T25">
        <f t="shared" si="4"/>
        <v>9375</v>
      </c>
      <c r="U25">
        <f t="shared" si="2"/>
        <v>0</v>
      </c>
      <c r="V25">
        <f t="shared" si="3"/>
        <v>0</v>
      </c>
    </row>
    <row r="26" spans="1:22" x14ac:dyDescent="0.3">
      <c r="A26" t="s">
        <v>150</v>
      </c>
      <c r="B26" t="s">
        <v>151</v>
      </c>
      <c r="D26" t="s">
        <v>150</v>
      </c>
      <c r="E26">
        <v>1996</v>
      </c>
      <c r="F26">
        <v>30</v>
      </c>
      <c r="G26" t="s">
        <v>87</v>
      </c>
      <c r="H26">
        <v>140</v>
      </c>
      <c r="I26" t="s">
        <v>86</v>
      </c>
      <c r="O26">
        <v>0</v>
      </c>
      <c r="P26">
        <v>16</v>
      </c>
      <c r="Q26">
        <v>185</v>
      </c>
      <c r="R26">
        <v>62</v>
      </c>
      <c r="S26">
        <f t="shared" si="0"/>
        <v>3</v>
      </c>
      <c r="T26">
        <f t="shared" si="4"/>
        <v>9375</v>
      </c>
      <c r="U26">
        <f t="shared" si="2"/>
        <v>0</v>
      </c>
      <c r="V26">
        <f t="shared" si="3"/>
        <v>0</v>
      </c>
    </row>
    <row r="27" spans="1:22" x14ac:dyDescent="0.3">
      <c r="A27" t="s">
        <v>152</v>
      </c>
      <c r="B27" t="s">
        <v>153</v>
      </c>
      <c r="D27" t="s">
        <v>152</v>
      </c>
      <c r="E27">
        <v>2002</v>
      </c>
      <c r="F27">
        <v>30</v>
      </c>
      <c r="G27" t="s">
        <v>87</v>
      </c>
      <c r="H27">
        <v>160</v>
      </c>
      <c r="I27" t="s">
        <v>109</v>
      </c>
      <c r="O27">
        <v>92</v>
      </c>
      <c r="P27">
        <v>12</v>
      </c>
      <c r="Q27">
        <v>200</v>
      </c>
      <c r="R27">
        <v>39.299999999999997</v>
      </c>
      <c r="S27">
        <f t="shared" si="0"/>
        <v>8</v>
      </c>
      <c r="T27">
        <f t="shared" si="4"/>
        <v>25000</v>
      </c>
      <c r="U27">
        <f t="shared" si="2"/>
        <v>5</v>
      </c>
      <c r="V27">
        <f t="shared" si="3"/>
        <v>1125</v>
      </c>
    </row>
    <row r="28" spans="1:22" x14ac:dyDescent="0.3">
      <c r="A28" t="s">
        <v>163</v>
      </c>
      <c r="B28" t="s">
        <v>172</v>
      </c>
      <c r="E28">
        <v>1991</v>
      </c>
      <c r="F28">
        <v>30</v>
      </c>
      <c r="G28">
        <v>30</v>
      </c>
      <c r="H28">
        <v>120</v>
      </c>
      <c r="I28" t="s">
        <v>86</v>
      </c>
      <c r="O28">
        <v>128</v>
      </c>
      <c r="P28">
        <v>16</v>
      </c>
      <c r="Q28">
        <v>144</v>
      </c>
      <c r="R28">
        <v>44.7</v>
      </c>
      <c r="S28">
        <f t="shared" si="0"/>
        <v>7</v>
      </c>
      <c r="T28">
        <f t="shared" si="4"/>
        <v>21875</v>
      </c>
      <c r="U28">
        <f t="shared" si="2"/>
        <v>4</v>
      </c>
      <c r="V28">
        <f t="shared" si="3"/>
        <v>900</v>
      </c>
    </row>
    <row r="29" spans="1:22" x14ac:dyDescent="0.3">
      <c r="A29" t="s">
        <v>164</v>
      </c>
      <c r="B29" t="s">
        <v>170</v>
      </c>
      <c r="E29">
        <v>1991</v>
      </c>
      <c r="F29">
        <v>30</v>
      </c>
      <c r="G29">
        <v>30</v>
      </c>
      <c r="H29">
        <v>120</v>
      </c>
      <c r="I29" t="s">
        <v>86</v>
      </c>
      <c r="O29">
        <v>80</v>
      </c>
      <c r="P29">
        <v>16</v>
      </c>
      <c r="Q29">
        <v>192</v>
      </c>
      <c r="R29">
        <v>50.2</v>
      </c>
      <c r="S29">
        <f t="shared" si="0"/>
        <v>8</v>
      </c>
      <c r="T29">
        <f t="shared" si="4"/>
        <v>25000</v>
      </c>
      <c r="U29">
        <f t="shared" si="2"/>
        <v>5</v>
      </c>
      <c r="V29">
        <f t="shared" si="3"/>
        <v>1125</v>
      </c>
    </row>
    <row r="30" spans="1:22" x14ac:dyDescent="0.3">
      <c r="A30" t="s">
        <v>165</v>
      </c>
      <c r="B30" t="s">
        <v>171</v>
      </c>
      <c r="E30">
        <v>1991</v>
      </c>
      <c r="F30">
        <v>30</v>
      </c>
      <c r="G30">
        <v>30</v>
      </c>
      <c r="H30">
        <v>120</v>
      </c>
      <c r="I30" t="s">
        <v>86</v>
      </c>
      <c r="O30">
        <v>66</v>
      </c>
      <c r="P30">
        <v>16</v>
      </c>
      <c r="Q30">
        <v>288</v>
      </c>
      <c r="R30">
        <v>47</v>
      </c>
      <c r="S30">
        <f t="shared" si="0"/>
        <v>10</v>
      </c>
      <c r="T30">
        <f t="shared" si="4"/>
        <v>31250</v>
      </c>
      <c r="U30">
        <f t="shared" si="2"/>
        <v>7</v>
      </c>
      <c r="V30">
        <f t="shared" si="3"/>
        <v>1575</v>
      </c>
    </row>
    <row r="31" spans="1:22" x14ac:dyDescent="0.3">
      <c r="A31" t="s">
        <v>166</v>
      </c>
      <c r="B31" t="s">
        <v>169</v>
      </c>
      <c r="E31">
        <v>1991</v>
      </c>
      <c r="F31">
        <v>30</v>
      </c>
      <c r="G31">
        <v>30</v>
      </c>
      <c r="H31">
        <v>120</v>
      </c>
      <c r="I31" t="s">
        <v>86</v>
      </c>
      <c r="O31">
        <v>36</v>
      </c>
      <c r="P31">
        <v>16</v>
      </c>
      <c r="Q31">
        <v>480</v>
      </c>
      <c r="R31">
        <v>51.5</v>
      </c>
      <c r="S31">
        <f t="shared" si="0"/>
        <v>14</v>
      </c>
      <c r="T31">
        <f t="shared" si="4"/>
        <v>43750</v>
      </c>
      <c r="U31">
        <f t="shared" si="2"/>
        <v>11</v>
      </c>
      <c r="V31">
        <f t="shared" si="3"/>
        <v>2475</v>
      </c>
    </row>
    <row r="32" spans="1:22" x14ac:dyDescent="0.3">
      <c r="A32" t="s">
        <v>202</v>
      </c>
      <c r="B32" t="s">
        <v>205</v>
      </c>
      <c r="E32">
        <v>1991</v>
      </c>
      <c r="F32">
        <v>30</v>
      </c>
      <c r="G32" t="s">
        <v>87</v>
      </c>
      <c r="H32">
        <v>120</v>
      </c>
      <c r="I32" t="s">
        <v>86</v>
      </c>
      <c r="O32">
        <v>176</v>
      </c>
      <c r="P32">
        <v>24</v>
      </c>
      <c r="Q32">
        <v>200</v>
      </c>
      <c r="R32">
        <v>52.2</v>
      </c>
      <c r="S32">
        <f t="shared" ref="S32:S33" si="21">MEDIAN(0,255,ROUND(R32/20+SQRT(H32)/40+SQRT(O32)/2+(SQRT(Q32)-SQRT(185)), 0))</f>
        <v>10</v>
      </c>
      <c r="T32">
        <f t="shared" ref="T32:T33" si="22">S32*50000/16</f>
        <v>31250</v>
      </c>
      <c r="U32">
        <f t="shared" ref="U32:U33" si="23">MEDIAN(0,255,ROUND(SQRT(H32)/200+SQRT(O32)/2+(SQRT(Q32)-SQRT(185)),0))</f>
        <v>7</v>
      </c>
      <c r="V32">
        <f t="shared" ref="V32:V33" si="24">U32*300/16*12</f>
        <v>1575</v>
      </c>
    </row>
    <row r="33" spans="1:28" x14ac:dyDescent="0.3">
      <c r="A33" t="s">
        <v>203</v>
      </c>
      <c r="B33" t="s">
        <v>204</v>
      </c>
      <c r="E33">
        <v>1991</v>
      </c>
      <c r="F33">
        <v>30</v>
      </c>
      <c r="G33" t="s">
        <v>87</v>
      </c>
      <c r="H33">
        <v>120</v>
      </c>
      <c r="I33" t="s">
        <v>86</v>
      </c>
      <c r="O33">
        <v>108</v>
      </c>
      <c r="P33">
        <v>24</v>
      </c>
      <c r="Q33">
        <v>240</v>
      </c>
      <c r="R33">
        <v>51.9</v>
      </c>
      <c r="S33">
        <f t="shared" si="21"/>
        <v>10</v>
      </c>
      <c r="T33">
        <f t="shared" si="22"/>
        <v>31250</v>
      </c>
      <c r="U33">
        <f t="shared" si="23"/>
        <v>7</v>
      </c>
      <c r="V33">
        <f t="shared" si="24"/>
        <v>1575</v>
      </c>
    </row>
    <row r="34" spans="1:28" x14ac:dyDescent="0.3">
      <c r="A34" t="s">
        <v>210</v>
      </c>
      <c r="B34" t="s">
        <v>213</v>
      </c>
      <c r="E34">
        <v>1994</v>
      </c>
      <c r="F34">
        <v>30</v>
      </c>
      <c r="G34" t="s">
        <v>87</v>
      </c>
      <c r="H34">
        <v>140</v>
      </c>
      <c r="I34" t="s">
        <v>86</v>
      </c>
      <c r="O34">
        <v>176</v>
      </c>
      <c r="P34">
        <v>16</v>
      </c>
      <c r="Q34">
        <v>200</v>
      </c>
      <c r="R34">
        <v>52.2</v>
      </c>
      <c r="S34">
        <f t="shared" ref="S34:S37" si="25">MEDIAN(0,255,ROUND(R34/20+SQRT(H34)/40+SQRT(O34)/2+(SQRT(Q34)-SQRT(185)), 0))</f>
        <v>10</v>
      </c>
      <c r="T34">
        <f t="shared" ref="T34:T37" si="26">S34*50000/16</f>
        <v>31250</v>
      </c>
      <c r="U34">
        <f t="shared" ref="U34:U37" si="27">MEDIAN(0,255,ROUND(SQRT(H34)/200+SQRT(O34)/2+(SQRT(Q34)-SQRT(185)),0))</f>
        <v>7</v>
      </c>
      <c r="V34">
        <f t="shared" ref="V34:V37" si="28">U34*300/16*12</f>
        <v>1575</v>
      </c>
    </row>
    <row r="35" spans="1:28" x14ac:dyDescent="0.3">
      <c r="A35" t="s">
        <v>211</v>
      </c>
      <c r="B35" t="s">
        <v>212</v>
      </c>
      <c r="E35">
        <v>1994</v>
      </c>
      <c r="F35">
        <v>30</v>
      </c>
      <c r="G35" t="s">
        <v>87</v>
      </c>
      <c r="H35">
        <v>140</v>
      </c>
      <c r="I35" t="s">
        <v>86</v>
      </c>
      <c r="O35">
        <v>108</v>
      </c>
      <c r="P35">
        <v>16</v>
      </c>
      <c r="Q35">
        <v>240</v>
      </c>
      <c r="R35">
        <v>51.9</v>
      </c>
      <c r="S35">
        <f t="shared" si="25"/>
        <v>10</v>
      </c>
      <c r="T35">
        <f t="shared" si="26"/>
        <v>31250</v>
      </c>
      <c r="U35">
        <f t="shared" si="27"/>
        <v>7</v>
      </c>
      <c r="V35">
        <f t="shared" si="28"/>
        <v>1575</v>
      </c>
    </row>
    <row r="36" spans="1:28" x14ac:dyDescent="0.3">
      <c r="A36" t="s">
        <v>214</v>
      </c>
      <c r="B36" t="s">
        <v>215</v>
      </c>
      <c r="E36">
        <v>1994</v>
      </c>
      <c r="F36">
        <v>30</v>
      </c>
      <c r="G36" t="s">
        <v>87</v>
      </c>
      <c r="H36">
        <v>140</v>
      </c>
      <c r="I36" t="s">
        <v>86</v>
      </c>
      <c r="O36">
        <v>80</v>
      </c>
      <c r="P36">
        <v>16</v>
      </c>
      <c r="Q36">
        <v>360</v>
      </c>
      <c r="R36">
        <v>53.6</v>
      </c>
      <c r="S36">
        <f t="shared" si="25"/>
        <v>13</v>
      </c>
      <c r="T36">
        <f t="shared" si="26"/>
        <v>40625</v>
      </c>
      <c r="U36">
        <f t="shared" si="27"/>
        <v>10</v>
      </c>
      <c r="V36">
        <f t="shared" si="28"/>
        <v>2250</v>
      </c>
    </row>
    <row r="37" spans="1:28" x14ac:dyDescent="0.3">
      <c r="A37" t="s">
        <v>216</v>
      </c>
      <c r="B37" t="s">
        <v>217</v>
      </c>
      <c r="E37">
        <v>1994</v>
      </c>
      <c r="F37">
        <v>30</v>
      </c>
      <c r="G37" t="s">
        <v>87</v>
      </c>
      <c r="H37">
        <v>140</v>
      </c>
      <c r="I37" t="s">
        <v>86</v>
      </c>
      <c r="O37">
        <v>50</v>
      </c>
      <c r="P37">
        <v>16</v>
      </c>
      <c r="Q37">
        <v>480</v>
      </c>
      <c r="R37">
        <v>56</v>
      </c>
      <c r="S37">
        <f t="shared" si="25"/>
        <v>15</v>
      </c>
      <c r="T37">
        <f t="shared" si="26"/>
        <v>46875</v>
      </c>
      <c r="U37">
        <f t="shared" si="27"/>
        <v>12</v>
      </c>
      <c r="V37">
        <f t="shared" si="28"/>
        <v>2700</v>
      </c>
    </row>
    <row r="38" spans="1:28" x14ac:dyDescent="0.3">
      <c r="A38" t="s">
        <v>167</v>
      </c>
      <c r="B38" t="s">
        <v>168</v>
      </c>
      <c r="E38">
        <v>1988</v>
      </c>
      <c r="F38">
        <v>30</v>
      </c>
      <c r="G38">
        <v>10</v>
      </c>
      <c r="H38">
        <v>120</v>
      </c>
      <c r="I38" t="s">
        <v>86</v>
      </c>
      <c r="O38">
        <v>118</v>
      </c>
      <c r="P38">
        <v>16</v>
      </c>
      <c r="Q38">
        <v>144</v>
      </c>
      <c r="R38">
        <v>42.5</v>
      </c>
      <c r="S38">
        <f t="shared" si="0"/>
        <v>6</v>
      </c>
      <c r="T38">
        <f t="shared" si="4"/>
        <v>18750</v>
      </c>
      <c r="U38">
        <f t="shared" si="2"/>
        <v>4</v>
      </c>
      <c r="V38">
        <f t="shared" si="3"/>
        <v>900</v>
      </c>
    </row>
    <row r="39" spans="1:28" x14ac:dyDescent="0.3">
      <c r="A39" t="s">
        <v>173</v>
      </c>
      <c r="B39" t="s">
        <v>174</v>
      </c>
      <c r="E39">
        <v>1988</v>
      </c>
      <c r="F39">
        <v>30</v>
      </c>
      <c r="G39">
        <v>10</v>
      </c>
      <c r="H39">
        <v>120</v>
      </c>
      <c r="I39" t="s">
        <v>86</v>
      </c>
      <c r="O39">
        <v>60</v>
      </c>
      <c r="P39">
        <v>16</v>
      </c>
      <c r="Q39">
        <v>288</v>
      </c>
      <c r="R39">
        <v>45</v>
      </c>
      <c r="S39">
        <f t="shared" si="0"/>
        <v>10</v>
      </c>
      <c r="T39">
        <f t="shared" si="4"/>
        <v>31250</v>
      </c>
      <c r="U39">
        <f t="shared" si="2"/>
        <v>7</v>
      </c>
      <c r="V39">
        <f t="shared" si="3"/>
        <v>1575</v>
      </c>
    </row>
    <row r="40" spans="1:28" x14ac:dyDescent="0.3">
      <c r="A40" t="s">
        <v>178</v>
      </c>
      <c r="B40" t="s">
        <v>179</v>
      </c>
      <c r="E40">
        <v>1988</v>
      </c>
      <c r="F40">
        <v>30</v>
      </c>
      <c r="G40">
        <v>10</v>
      </c>
      <c r="H40">
        <v>120</v>
      </c>
      <c r="I40" t="s">
        <v>86</v>
      </c>
      <c r="O40">
        <v>32</v>
      </c>
      <c r="P40">
        <v>16</v>
      </c>
      <c r="Q40">
        <v>480</v>
      </c>
      <c r="R40">
        <v>51.2</v>
      </c>
      <c r="S40">
        <f t="shared" si="0"/>
        <v>14</v>
      </c>
      <c r="T40">
        <f t="shared" si="4"/>
        <v>43750</v>
      </c>
      <c r="U40">
        <f t="shared" si="2"/>
        <v>11</v>
      </c>
      <c r="V40">
        <f t="shared" si="3"/>
        <v>2475</v>
      </c>
    </row>
    <row r="41" spans="1:28" x14ac:dyDescent="0.3">
      <c r="A41" t="s">
        <v>180</v>
      </c>
      <c r="B41" t="s">
        <v>184</v>
      </c>
      <c r="E41">
        <v>1959</v>
      </c>
      <c r="F41">
        <v>30</v>
      </c>
      <c r="G41">
        <v>35</v>
      </c>
      <c r="H41">
        <v>120</v>
      </c>
      <c r="I41" t="s">
        <v>86</v>
      </c>
      <c r="O41">
        <v>118</v>
      </c>
      <c r="P41">
        <v>16</v>
      </c>
      <c r="Q41">
        <v>144</v>
      </c>
      <c r="R41">
        <v>42.5</v>
      </c>
      <c r="S41">
        <f t="shared" si="0"/>
        <v>6</v>
      </c>
      <c r="T41">
        <f t="shared" si="4"/>
        <v>18750</v>
      </c>
      <c r="U41">
        <f t="shared" si="2"/>
        <v>4</v>
      </c>
      <c r="V41">
        <f t="shared" si="3"/>
        <v>900</v>
      </c>
    </row>
    <row r="42" spans="1:28" x14ac:dyDescent="0.3">
      <c r="A42" t="s">
        <v>181</v>
      </c>
      <c r="B42" t="s">
        <v>184</v>
      </c>
      <c r="E42">
        <v>1976</v>
      </c>
      <c r="F42">
        <v>30</v>
      </c>
      <c r="G42">
        <v>22</v>
      </c>
      <c r="H42">
        <v>120</v>
      </c>
      <c r="I42" t="s">
        <v>86</v>
      </c>
      <c r="O42">
        <v>64</v>
      </c>
      <c r="P42">
        <v>16</v>
      </c>
      <c r="Q42">
        <v>192</v>
      </c>
      <c r="R42">
        <v>46</v>
      </c>
      <c r="S42">
        <f t="shared" si="0"/>
        <v>7</v>
      </c>
      <c r="T42">
        <f t="shared" si="4"/>
        <v>21875</v>
      </c>
      <c r="U42">
        <f t="shared" si="2"/>
        <v>4</v>
      </c>
      <c r="V42">
        <f t="shared" si="3"/>
        <v>900</v>
      </c>
    </row>
    <row r="43" spans="1:28" x14ac:dyDescent="0.3">
      <c r="A43" t="s">
        <v>182</v>
      </c>
      <c r="B43" t="s">
        <v>185</v>
      </c>
      <c r="E43">
        <v>1959</v>
      </c>
      <c r="F43">
        <v>30</v>
      </c>
      <c r="G43">
        <v>35</v>
      </c>
      <c r="H43">
        <v>120</v>
      </c>
      <c r="I43" t="s">
        <v>86</v>
      </c>
      <c r="O43">
        <v>77</v>
      </c>
      <c r="P43">
        <v>16</v>
      </c>
      <c r="Q43">
        <v>240</v>
      </c>
      <c r="R43">
        <v>45</v>
      </c>
      <c r="S43">
        <f t="shared" si="0"/>
        <v>9</v>
      </c>
      <c r="T43">
        <f t="shared" si="4"/>
        <v>28125</v>
      </c>
      <c r="U43">
        <f t="shared" si="2"/>
        <v>6</v>
      </c>
      <c r="V43">
        <f t="shared" si="3"/>
        <v>1350</v>
      </c>
    </row>
    <row r="44" spans="1:28" x14ac:dyDescent="0.3">
      <c r="A44" t="s">
        <v>183</v>
      </c>
      <c r="B44" t="s">
        <v>186</v>
      </c>
      <c r="E44">
        <v>1959</v>
      </c>
      <c r="F44">
        <v>30</v>
      </c>
      <c r="G44">
        <v>35</v>
      </c>
      <c r="H44">
        <v>120</v>
      </c>
      <c r="I44" t="s">
        <v>86</v>
      </c>
      <c r="O44">
        <v>32</v>
      </c>
      <c r="P44">
        <v>16</v>
      </c>
      <c r="Q44">
        <v>384</v>
      </c>
      <c r="R44">
        <v>47</v>
      </c>
      <c r="S44">
        <f t="shared" si="0"/>
        <v>11</v>
      </c>
      <c r="T44">
        <f t="shared" si="4"/>
        <v>34375</v>
      </c>
      <c r="U44">
        <f t="shared" si="2"/>
        <v>9</v>
      </c>
      <c r="V44">
        <f t="shared" si="3"/>
        <v>2025</v>
      </c>
    </row>
    <row r="45" spans="1:28" x14ac:dyDescent="0.3">
      <c r="A45" t="s">
        <v>271</v>
      </c>
      <c r="B45" t="s">
        <v>272</v>
      </c>
      <c r="E45">
        <v>1991</v>
      </c>
      <c r="F45">
        <v>30</v>
      </c>
      <c r="G45">
        <v>30</v>
      </c>
      <c r="H45">
        <v>120</v>
      </c>
      <c r="I45" t="s">
        <v>109</v>
      </c>
      <c r="O45">
        <v>68</v>
      </c>
      <c r="P45">
        <v>12</v>
      </c>
      <c r="Q45">
        <v>200</v>
      </c>
      <c r="R45">
        <v>44.2</v>
      </c>
      <c r="S45">
        <f t="shared" si="0"/>
        <v>7</v>
      </c>
      <c r="T45">
        <f t="shared" si="4"/>
        <v>21875</v>
      </c>
      <c r="U45">
        <f t="shared" si="2"/>
        <v>5</v>
      </c>
      <c r="V45">
        <f t="shared" si="3"/>
        <v>1125</v>
      </c>
    </row>
    <row r="46" spans="1:28" x14ac:dyDescent="0.3">
      <c r="A46" t="s">
        <v>273</v>
      </c>
      <c r="B46" t="s">
        <v>274</v>
      </c>
      <c r="E46">
        <v>2002</v>
      </c>
      <c r="F46">
        <v>30</v>
      </c>
      <c r="G46" t="s">
        <v>275</v>
      </c>
      <c r="H46">
        <v>160</v>
      </c>
      <c r="I46" t="s">
        <v>86</v>
      </c>
      <c r="O46">
        <v>0</v>
      </c>
      <c r="P46">
        <v>16</v>
      </c>
      <c r="Q46">
        <v>185</v>
      </c>
      <c r="R46">
        <v>85.8</v>
      </c>
      <c r="S46">
        <f t="shared" si="0"/>
        <v>5</v>
      </c>
      <c r="T46">
        <f t="shared" si="4"/>
        <v>15625</v>
      </c>
      <c r="U46">
        <f t="shared" si="2"/>
        <v>0</v>
      </c>
      <c r="V46">
        <f t="shared" si="3"/>
        <v>0</v>
      </c>
    </row>
    <row r="47" spans="1:28" x14ac:dyDescent="0.3">
      <c r="A47" t="s">
        <v>284</v>
      </c>
      <c r="B47" t="s">
        <v>285</v>
      </c>
      <c r="E47">
        <v>1959</v>
      </c>
      <c r="F47">
        <v>30</v>
      </c>
      <c r="G47">
        <v>35</v>
      </c>
      <c r="H47">
        <v>120</v>
      </c>
      <c r="I47" t="s">
        <v>109</v>
      </c>
      <c r="O47">
        <v>68</v>
      </c>
      <c r="P47">
        <v>12</v>
      </c>
      <c r="Q47">
        <v>200</v>
      </c>
      <c r="R47">
        <v>43</v>
      </c>
      <c r="S47">
        <f t="shared" si="0"/>
        <v>7</v>
      </c>
      <c r="T47">
        <f t="shared" si="4"/>
        <v>21875</v>
      </c>
      <c r="U47">
        <f t="shared" si="2"/>
        <v>5</v>
      </c>
      <c r="V47">
        <f t="shared" si="3"/>
        <v>1125</v>
      </c>
    </row>
    <row r="48" spans="1:28" ht="14" customHeight="1" x14ac:dyDescent="0.3">
      <c r="A48" t="s">
        <v>288</v>
      </c>
      <c r="B48" t="s">
        <v>289</v>
      </c>
      <c r="D48" t="s">
        <v>288</v>
      </c>
      <c r="E48">
        <v>1993</v>
      </c>
      <c r="F48">
        <v>30</v>
      </c>
      <c r="G48">
        <v>20</v>
      </c>
      <c r="H48">
        <v>140</v>
      </c>
      <c r="I48" t="s">
        <v>290</v>
      </c>
      <c r="O48">
        <v>96</v>
      </c>
      <c r="P48">
        <v>16</v>
      </c>
      <c r="Q48">
        <v>240</v>
      </c>
      <c r="R48">
        <v>46.4</v>
      </c>
      <c r="S48">
        <f t="shared" ref="S48:S60" si="29">MEDIAN(0,255,ROUND(R48/20+SQRT(H48)/40+SQRT(O48)/2+(SQRT(Q48)-SQRT(185)), 0))</f>
        <v>9</v>
      </c>
      <c r="T48">
        <f t="shared" ref="T48:T60" si="30">S48*50000/16</f>
        <v>28125</v>
      </c>
      <c r="U48">
        <f t="shared" ref="U48:U60" si="31">MEDIAN(0,255,ROUND(SQRT(H48)/200+SQRT(O48)/2+(SQRT(Q48)-SQRT(185)),0))</f>
        <v>7</v>
      </c>
      <c r="V48">
        <f t="shared" ref="V48:V60" si="32">U48*300/16*12</f>
        <v>1575</v>
      </c>
      <c r="AA48" t="s">
        <v>342</v>
      </c>
      <c r="AB48" s="9" t="s">
        <v>310</v>
      </c>
    </row>
    <row r="49" spans="1:28" x14ac:dyDescent="0.3">
      <c r="A49" t="s">
        <v>291</v>
      </c>
      <c r="B49" t="s">
        <v>292</v>
      </c>
      <c r="D49" t="s">
        <v>291</v>
      </c>
      <c r="E49">
        <v>1993</v>
      </c>
      <c r="F49">
        <v>30</v>
      </c>
      <c r="G49">
        <v>20</v>
      </c>
      <c r="H49">
        <v>140</v>
      </c>
      <c r="I49" t="s">
        <v>290</v>
      </c>
      <c r="O49">
        <v>80</v>
      </c>
      <c r="P49">
        <v>16</v>
      </c>
      <c r="Q49">
        <v>320</v>
      </c>
      <c r="R49">
        <v>46.9</v>
      </c>
      <c r="S49">
        <f t="shared" si="29"/>
        <v>11</v>
      </c>
      <c r="T49">
        <f t="shared" si="30"/>
        <v>34375</v>
      </c>
      <c r="U49">
        <f t="shared" si="31"/>
        <v>9</v>
      </c>
      <c r="V49">
        <f t="shared" si="32"/>
        <v>2025</v>
      </c>
      <c r="AA49" t="s">
        <v>342</v>
      </c>
      <c r="AB49" s="9"/>
    </row>
    <row r="50" spans="1:28" x14ac:dyDescent="0.3">
      <c r="A50" t="s">
        <v>293</v>
      </c>
      <c r="B50" t="s">
        <v>294</v>
      </c>
      <c r="D50" t="s">
        <v>293</v>
      </c>
      <c r="E50">
        <v>1993</v>
      </c>
      <c r="F50">
        <v>30</v>
      </c>
      <c r="G50">
        <v>20</v>
      </c>
      <c r="H50">
        <v>140</v>
      </c>
      <c r="I50" t="s">
        <v>290</v>
      </c>
      <c r="O50">
        <v>42</v>
      </c>
      <c r="P50">
        <v>16</v>
      </c>
      <c r="Q50">
        <v>400</v>
      </c>
      <c r="R50">
        <v>48</v>
      </c>
      <c r="S50">
        <f t="shared" si="29"/>
        <v>12</v>
      </c>
      <c r="T50">
        <f t="shared" si="30"/>
        <v>37500</v>
      </c>
      <c r="U50">
        <f t="shared" si="31"/>
        <v>10</v>
      </c>
      <c r="V50">
        <f t="shared" si="32"/>
        <v>2250</v>
      </c>
      <c r="AA50" t="s">
        <v>342</v>
      </c>
      <c r="AB50" s="9"/>
    </row>
    <row r="51" spans="1:28" x14ac:dyDescent="0.3">
      <c r="A51" t="s">
        <v>295</v>
      </c>
      <c r="B51" t="s">
        <v>296</v>
      </c>
      <c r="D51" t="s">
        <v>295</v>
      </c>
      <c r="E51">
        <v>1993</v>
      </c>
      <c r="F51">
        <v>30</v>
      </c>
      <c r="G51">
        <v>20</v>
      </c>
      <c r="H51">
        <v>140</v>
      </c>
      <c r="I51" t="s">
        <v>290</v>
      </c>
      <c r="O51">
        <v>36</v>
      </c>
      <c r="P51">
        <v>16</v>
      </c>
      <c r="Q51">
        <v>240</v>
      </c>
      <c r="R51">
        <v>46.3</v>
      </c>
      <c r="S51">
        <f t="shared" si="29"/>
        <v>8</v>
      </c>
      <c r="T51">
        <f t="shared" si="30"/>
        <v>25000</v>
      </c>
      <c r="U51">
        <f t="shared" si="31"/>
        <v>5</v>
      </c>
      <c r="V51">
        <f t="shared" si="32"/>
        <v>1125</v>
      </c>
      <c r="AA51" t="s">
        <v>342</v>
      </c>
      <c r="AB51" s="9"/>
    </row>
    <row r="52" spans="1:28" x14ac:dyDescent="0.3">
      <c r="A52" t="s">
        <v>297</v>
      </c>
      <c r="B52" t="s">
        <v>298</v>
      </c>
      <c r="D52" t="s">
        <v>297</v>
      </c>
      <c r="E52">
        <v>1993</v>
      </c>
      <c r="F52">
        <v>30</v>
      </c>
      <c r="G52">
        <v>20</v>
      </c>
      <c r="H52">
        <v>140</v>
      </c>
      <c r="I52" t="s">
        <v>290</v>
      </c>
      <c r="O52">
        <v>0</v>
      </c>
      <c r="P52">
        <v>16</v>
      </c>
      <c r="Q52">
        <v>200</v>
      </c>
      <c r="R52">
        <v>59</v>
      </c>
      <c r="S52">
        <f t="shared" si="29"/>
        <v>4</v>
      </c>
      <c r="T52">
        <f t="shared" si="30"/>
        <v>12500</v>
      </c>
      <c r="U52">
        <f t="shared" si="31"/>
        <v>1</v>
      </c>
      <c r="V52">
        <f t="shared" si="32"/>
        <v>225</v>
      </c>
      <c r="AA52" t="s">
        <v>342</v>
      </c>
      <c r="AB52" s="9"/>
    </row>
    <row r="53" spans="1:28" x14ac:dyDescent="0.3">
      <c r="A53" t="s">
        <v>302</v>
      </c>
      <c r="B53" t="s">
        <v>303</v>
      </c>
      <c r="D53" t="s">
        <v>302</v>
      </c>
      <c r="E53">
        <v>1993</v>
      </c>
      <c r="F53">
        <v>30</v>
      </c>
      <c r="G53">
        <v>20</v>
      </c>
      <c r="H53">
        <v>140</v>
      </c>
      <c r="I53" t="s">
        <v>290</v>
      </c>
      <c r="O53">
        <v>124</v>
      </c>
      <c r="P53">
        <v>16</v>
      </c>
      <c r="Q53">
        <v>240</v>
      </c>
      <c r="R53">
        <v>52.7</v>
      </c>
      <c r="S53">
        <f t="shared" si="29"/>
        <v>10</v>
      </c>
      <c r="T53">
        <f t="shared" si="30"/>
        <v>31250</v>
      </c>
      <c r="U53">
        <f t="shared" si="31"/>
        <v>8</v>
      </c>
      <c r="V53">
        <f t="shared" si="32"/>
        <v>1800</v>
      </c>
      <c r="AA53" t="s">
        <v>342</v>
      </c>
      <c r="AB53" s="9"/>
    </row>
    <row r="54" spans="1:28" x14ac:dyDescent="0.3">
      <c r="A54" t="s">
        <v>304</v>
      </c>
      <c r="B54" t="s">
        <v>305</v>
      </c>
      <c r="D54" t="s">
        <v>304</v>
      </c>
      <c r="E54">
        <v>1993</v>
      </c>
      <c r="F54">
        <v>30</v>
      </c>
      <c r="G54">
        <v>20</v>
      </c>
      <c r="H54">
        <v>140</v>
      </c>
      <c r="I54" t="s">
        <v>290</v>
      </c>
      <c r="O54">
        <v>108</v>
      </c>
      <c r="P54">
        <v>16</v>
      </c>
      <c r="Q54">
        <v>320</v>
      </c>
      <c r="R54">
        <v>53</v>
      </c>
      <c r="S54">
        <f t="shared" si="29"/>
        <v>12</v>
      </c>
      <c r="T54">
        <f t="shared" si="30"/>
        <v>37500</v>
      </c>
      <c r="U54">
        <f t="shared" si="31"/>
        <v>10</v>
      </c>
      <c r="V54">
        <f t="shared" si="32"/>
        <v>2250</v>
      </c>
      <c r="AA54" t="s">
        <v>342</v>
      </c>
      <c r="AB54" s="9"/>
    </row>
    <row r="55" spans="1:28" x14ac:dyDescent="0.3">
      <c r="A55" t="s">
        <v>306</v>
      </c>
      <c r="B55" t="s">
        <v>307</v>
      </c>
      <c r="D55" t="s">
        <v>306</v>
      </c>
      <c r="E55">
        <v>1993</v>
      </c>
      <c r="F55">
        <v>30</v>
      </c>
      <c r="G55">
        <v>20</v>
      </c>
      <c r="H55">
        <v>140</v>
      </c>
      <c r="I55" t="s">
        <v>290</v>
      </c>
      <c r="O55">
        <v>60</v>
      </c>
      <c r="P55">
        <v>16</v>
      </c>
      <c r="Q55">
        <v>240</v>
      </c>
      <c r="R55">
        <v>50.1</v>
      </c>
      <c r="S55">
        <f t="shared" si="29"/>
        <v>9</v>
      </c>
      <c r="T55">
        <f t="shared" si="30"/>
        <v>28125</v>
      </c>
      <c r="U55">
        <f t="shared" si="31"/>
        <v>6</v>
      </c>
      <c r="V55">
        <f t="shared" si="32"/>
        <v>1350</v>
      </c>
      <c r="AA55" t="s">
        <v>342</v>
      </c>
      <c r="AB55" s="9"/>
    </row>
    <row r="56" spans="1:28" x14ac:dyDescent="0.3">
      <c r="A56" t="s">
        <v>337</v>
      </c>
      <c r="B56" t="s">
        <v>339</v>
      </c>
      <c r="E56">
        <v>2014</v>
      </c>
      <c r="F56">
        <v>30</v>
      </c>
      <c r="G56" t="s">
        <v>87</v>
      </c>
      <c r="H56">
        <v>140</v>
      </c>
      <c r="I56" t="s">
        <v>86</v>
      </c>
      <c r="O56">
        <v>80</v>
      </c>
      <c r="P56">
        <v>16</v>
      </c>
      <c r="Q56">
        <v>360</v>
      </c>
      <c r="R56">
        <v>53.6</v>
      </c>
      <c r="S56">
        <f t="shared" si="29"/>
        <v>13</v>
      </c>
      <c r="T56">
        <f t="shared" si="30"/>
        <v>40625</v>
      </c>
      <c r="U56">
        <f t="shared" si="31"/>
        <v>10</v>
      </c>
      <c r="V56">
        <f t="shared" si="32"/>
        <v>2250</v>
      </c>
      <c r="AA56" t="s">
        <v>342</v>
      </c>
      <c r="AB56" t="s">
        <v>341</v>
      </c>
    </row>
    <row r="57" spans="1:28" x14ac:dyDescent="0.3">
      <c r="A57" t="s">
        <v>338</v>
      </c>
      <c r="B57" t="s">
        <v>340</v>
      </c>
      <c r="E57">
        <v>2014</v>
      </c>
      <c r="F57">
        <v>30</v>
      </c>
      <c r="G57" t="s">
        <v>87</v>
      </c>
      <c r="H57">
        <v>140</v>
      </c>
      <c r="I57" t="s">
        <v>86</v>
      </c>
      <c r="O57">
        <v>50</v>
      </c>
      <c r="P57">
        <v>16</v>
      </c>
      <c r="Q57">
        <v>480</v>
      </c>
      <c r="R57">
        <v>56</v>
      </c>
      <c r="S57">
        <f t="shared" si="29"/>
        <v>15</v>
      </c>
      <c r="T57">
        <f t="shared" si="30"/>
        <v>46875</v>
      </c>
      <c r="U57">
        <f t="shared" si="31"/>
        <v>12</v>
      </c>
      <c r="V57">
        <f t="shared" si="32"/>
        <v>2700</v>
      </c>
      <c r="AA57" t="s">
        <v>342</v>
      </c>
      <c r="AB57" t="s">
        <v>341</v>
      </c>
    </row>
    <row r="58" spans="1:28" x14ac:dyDescent="0.3">
      <c r="A58" t="s">
        <v>360</v>
      </c>
      <c r="B58" t="s">
        <v>362</v>
      </c>
      <c r="E58">
        <v>1997</v>
      </c>
      <c r="F58">
        <v>30</v>
      </c>
      <c r="G58" t="s">
        <v>87</v>
      </c>
      <c r="H58">
        <v>160</v>
      </c>
      <c r="I58" t="s">
        <v>86</v>
      </c>
      <c r="O58">
        <v>16</v>
      </c>
      <c r="P58">
        <v>16</v>
      </c>
      <c r="Q58">
        <v>640</v>
      </c>
      <c r="R58">
        <v>50</v>
      </c>
      <c r="S58">
        <f t="shared" si="29"/>
        <v>17</v>
      </c>
      <c r="T58">
        <f t="shared" si="30"/>
        <v>53125</v>
      </c>
      <c r="U58">
        <f t="shared" si="31"/>
        <v>14</v>
      </c>
      <c r="V58">
        <f t="shared" si="32"/>
        <v>3150</v>
      </c>
      <c r="AA58" t="s">
        <v>335</v>
      </c>
      <c r="AB58" t="s">
        <v>364</v>
      </c>
    </row>
    <row r="59" spans="1:28" x14ac:dyDescent="0.3">
      <c r="A59" t="s">
        <v>361</v>
      </c>
      <c r="B59" t="s">
        <v>363</v>
      </c>
      <c r="E59">
        <v>2007.5</v>
      </c>
      <c r="F59">
        <v>30</v>
      </c>
      <c r="G59" t="s">
        <v>87</v>
      </c>
      <c r="H59">
        <v>160</v>
      </c>
      <c r="I59" t="s">
        <v>86</v>
      </c>
      <c r="O59">
        <v>16</v>
      </c>
      <c r="P59">
        <v>16</v>
      </c>
      <c r="Q59">
        <v>640</v>
      </c>
      <c r="R59">
        <v>54</v>
      </c>
      <c r="S59">
        <f t="shared" si="29"/>
        <v>17</v>
      </c>
      <c r="T59">
        <f t="shared" si="30"/>
        <v>53125</v>
      </c>
      <c r="U59">
        <f t="shared" si="31"/>
        <v>14</v>
      </c>
      <c r="V59">
        <f t="shared" si="32"/>
        <v>3150</v>
      </c>
      <c r="AA59" t="s">
        <v>335</v>
      </c>
      <c r="AB59" t="s">
        <v>364</v>
      </c>
    </row>
    <row r="60" spans="1:28" x14ac:dyDescent="0.3">
      <c r="A60" t="s">
        <v>365</v>
      </c>
      <c r="B60" t="s">
        <v>366</v>
      </c>
      <c r="E60">
        <v>1959</v>
      </c>
      <c r="F60">
        <v>30</v>
      </c>
      <c r="G60">
        <v>35</v>
      </c>
      <c r="H60">
        <v>120</v>
      </c>
      <c r="I60" t="s">
        <v>367</v>
      </c>
      <c r="O60">
        <v>68</v>
      </c>
      <c r="P60">
        <v>12</v>
      </c>
      <c r="Q60">
        <v>200</v>
      </c>
      <c r="R60">
        <v>43</v>
      </c>
      <c r="S60">
        <f t="shared" si="29"/>
        <v>7</v>
      </c>
      <c r="T60">
        <f t="shared" si="30"/>
        <v>21875</v>
      </c>
      <c r="U60">
        <f t="shared" si="31"/>
        <v>5</v>
      </c>
      <c r="V60">
        <f t="shared" si="32"/>
        <v>1125</v>
      </c>
      <c r="AA60" t="s">
        <v>335</v>
      </c>
      <c r="AB60" t="s">
        <v>364</v>
      </c>
    </row>
    <row r="61" spans="1:28" x14ac:dyDescent="0.3">
      <c r="A61" t="s">
        <v>369</v>
      </c>
      <c r="B61" t="s">
        <v>368</v>
      </c>
      <c r="E61">
        <v>1985</v>
      </c>
      <c r="F61">
        <v>30</v>
      </c>
      <c r="G61">
        <v>35</v>
      </c>
      <c r="H61">
        <v>100</v>
      </c>
      <c r="I61" t="s">
        <v>86</v>
      </c>
      <c r="O61">
        <v>118</v>
      </c>
      <c r="P61">
        <v>16</v>
      </c>
      <c r="Q61">
        <v>200</v>
      </c>
      <c r="R61">
        <v>42.5</v>
      </c>
      <c r="S61">
        <f t="shared" ref="S61:S70" si="33">MEDIAN(0,255,ROUND(R61/20+SQRT(H61)/40+SQRT(O61)/2+(SQRT(Q61)-SQRT(185)), 0))</f>
        <v>8</v>
      </c>
      <c r="T61">
        <f t="shared" ref="T61:T70" si="34">S61*50000/16</f>
        <v>25000</v>
      </c>
      <c r="U61">
        <f t="shared" ref="U61:U70" si="35">MEDIAN(0,255,ROUND(SQRT(H61)/200+SQRT(O61)/2+(SQRT(Q61)-SQRT(185)),0))</f>
        <v>6</v>
      </c>
      <c r="V61">
        <f t="shared" ref="V61:V70" si="36">U61*300/16*12</f>
        <v>1350</v>
      </c>
      <c r="AA61" t="s">
        <v>335</v>
      </c>
      <c r="AB61" t="s">
        <v>364</v>
      </c>
    </row>
    <row r="62" spans="1:28" x14ac:dyDescent="0.3">
      <c r="A62" t="s">
        <v>370</v>
      </c>
      <c r="B62" t="s">
        <v>371</v>
      </c>
      <c r="E62">
        <v>1985</v>
      </c>
      <c r="F62">
        <v>30</v>
      </c>
      <c r="G62">
        <v>35</v>
      </c>
      <c r="H62">
        <v>100</v>
      </c>
      <c r="I62" t="s">
        <v>86</v>
      </c>
      <c r="O62">
        <v>64</v>
      </c>
      <c r="P62">
        <v>16</v>
      </c>
      <c r="Q62">
        <v>240</v>
      </c>
      <c r="R62">
        <v>46</v>
      </c>
      <c r="S62">
        <f t="shared" si="33"/>
        <v>8</v>
      </c>
      <c r="T62">
        <f t="shared" si="34"/>
        <v>25000</v>
      </c>
      <c r="U62">
        <f t="shared" si="35"/>
        <v>6</v>
      </c>
      <c r="V62">
        <f t="shared" si="36"/>
        <v>1350</v>
      </c>
      <c r="AA62" t="s">
        <v>335</v>
      </c>
      <c r="AB62" t="s">
        <v>364</v>
      </c>
    </row>
    <row r="63" spans="1:28" x14ac:dyDescent="0.3">
      <c r="A63" t="s">
        <v>372</v>
      </c>
      <c r="B63" t="s">
        <v>373</v>
      </c>
      <c r="E63">
        <v>1985</v>
      </c>
      <c r="F63">
        <v>30</v>
      </c>
      <c r="G63">
        <v>35</v>
      </c>
      <c r="H63">
        <v>100</v>
      </c>
      <c r="I63" t="s">
        <v>86</v>
      </c>
      <c r="O63">
        <v>60</v>
      </c>
      <c r="P63">
        <v>16</v>
      </c>
      <c r="Q63">
        <v>360</v>
      </c>
      <c r="R63">
        <v>45</v>
      </c>
      <c r="S63">
        <f t="shared" si="33"/>
        <v>12</v>
      </c>
      <c r="T63">
        <f t="shared" si="34"/>
        <v>37500</v>
      </c>
      <c r="U63">
        <f t="shared" si="35"/>
        <v>9</v>
      </c>
      <c r="V63">
        <f t="shared" si="36"/>
        <v>2025</v>
      </c>
      <c r="AA63" t="s">
        <v>335</v>
      </c>
      <c r="AB63" t="s">
        <v>364</v>
      </c>
    </row>
    <row r="64" spans="1:28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86</v>
      </c>
      <c r="O64">
        <v>32</v>
      </c>
      <c r="P64">
        <v>16</v>
      </c>
      <c r="Q64">
        <v>480</v>
      </c>
      <c r="R64">
        <v>47</v>
      </c>
      <c r="S64">
        <f t="shared" si="33"/>
        <v>14</v>
      </c>
      <c r="T64">
        <f t="shared" si="34"/>
        <v>43750</v>
      </c>
      <c r="U64">
        <f t="shared" si="35"/>
        <v>11</v>
      </c>
      <c r="V64">
        <f t="shared" si="36"/>
        <v>2475</v>
      </c>
      <c r="AA64" t="s">
        <v>335</v>
      </c>
      <c r="AB64" t="s">
        <v>364</v>
      </c>
    </row>
    <row r="65" spans="1:28" x14ac:dyDescent="0.3">
      <c r="A65" t="s">
        <v>378</v>
      </c>
      <c r="B65" t="s">
        <v>379</v>
      </c>
      <c r="E65">
        <v>1985</v>
      </c>
      <c r="F65">
        <v>30</v>
      </c>
      <c r="G65">
        <v>35</v>
      </c>
      <c r="H65">
        <v>100</v>
      </c>
      <c r="I65" t="s">
        <v>86</v>
      </c>
      <c r="O65">
        <v>48</v>
      </c>
      <c r="P65">
        <v>8</v>
      </c>
      <c r="Q65">
        <v>200</v>
      </c>
      <c r="R65">
        <v>45</v>
      </c>
      <c r="S65">
        <f t="shared" si="33"/>
        <v>7</v>
      </c>
      <c r="T65">
        <f t="shared" si="34"/>
        <v>21875</v>
      </c>
      <c r="U65">
        <f t="shared" si="35"/>
        <v>4</v>
      </c>
      <c r="V65">
        <f t="shared" si="36"/>
        <v>900</v>
      </c>
      <c r="AA65" t="s">
        <v>335</v>
      </c>
      <c r="AB65" t="s">
        <v>364</v>
      </c>
    </row>
    <row r="66" spans="1:28" x14ac:dyDescent="0.3">
      <c r="A66" t="s">
        <v>381</v>
      </c>
      <c r="B66" t="s">
        <v>380</v>
      </c>
      <c r="E66">
        <v>1963</v>
      </c>
      <c r="F66">
        <v>30</v>
      </c>
      <c r="G66">
        <v>35</v>
      </c>
      <c r="H66">
        <v>120</v>
      </c>
      <c r="I66" t="s">
        <v>86</v>
      </c>
      <c r="O66">
        <v>48</v>
      </c>
      <c r="P66">
        <v>8</v>
      </c>
      <c r="Q66">
        <v>144</v>
      </c>
      <c r="R66">
        <v>45</v>
      </c>
      <c r="S66">
        <f t="shared" si="33"/>
        <v>4</v>
      </c>
      <c r="T66">
        <f t="shared" si="34"/>
        <v>12500</v>
      </c>
      <c r="U66">
        <f t="shared" si="35"/>
        <v>2</v>
      </c>
      <c r="V66">
        <f t="shared" si="36"/>
        <v>450</v>
      </c>
      <c r="AA66" t="s">
        <v>335</v>
      </c>
      <c r="AB66" t="s">
        <v>364</v>
      </c>
    </row>
    <row r="67" spans="1:28" x14ac:dyDescent="0.3">
      <c r="A67" t="s">
        <v>376</v>
      </c>
      <c r="B67" t="s">
        <v>377</v>
      </c>
      <c r="E67">
        <v>1985</v>
      </c>
      <c r="F67">
        <v>30</v>
      </c>
      <c r="G67">
        <v>35</v>
      </c>
      <c r="H67">
        <v>120</v>
      </c>
      <c r="I67" t="s">
        <v>86</v>
      </c>
      <c r="O67">
        <v>0</v>
      </c>
      <c r="P67">
        <v>16</v>
      </c>
      <c r="Q67">
        <v>185</v>
      </c>
      <c r="R67">
        <v>60</v>
      </c>
      <c r="S67">
        <f t="shared" si="33"/>
        <v>3</v>
      </c>
      <c r="T67">
        <f t="shared" si="34"/>
        <v>9375</v>
      </c>
      <c r="U67">
        <f t="shared" si="35"/>
        <v>0</v>
      </c>
      <c r="V67">
        <f t="shared" si="36"/>
        <v>0</v>
      </c>
      <c r="AA67" t="s">
        <v>335</v>
      </c>
      <c r="AB67" t="s">
        <v>335</v>
      </c>
    </row>
    <row r="68" spans="1:28" ht="12.65" customHeight="1" x14ac:dyDescent="0.3">
      <c r="A68" t="s">
        <v>421</v>
      </c>
      <c r="B68" t="s">
        <v>418</v>
      </c>
      <c r="E68">
        <v>2001</v>
      </c>
      <c r="F68">
        <v>30</v>
      </c>
      <c r="G68">
        <v>15</v>
      </c>
      <c r="H68">
        <v>140</v>
      </c>
      <c r="I68" t="s">
        <v>86</v>
      </c>
      <c r="O68">
        <v>98</v>
      </c>
      <c r="P68">
        <v>16</v>
      </c>
      <c r="Q68">
        <v>160</v>
      </c>
      <c r="R68">
        <v>49.2</v>
      </c>
      <c r="S68">
        <f t="shared" ref="S68" si="37">MEDIAN(0,255,ROUND(R68/20+SQRT(H68)/40+SQRT(O68)/2+(SQRT(Q68)-SQRT(185)), 0))</f>
        <v>7</v>
      </c>
      <c r="T68">
        <f t="shared" ref="T68" si="38">S68*50000/16</f>
        <v>21875</v>
      </c>
      <c r="U68">
        <f t="shared" ref="U68" si="39">MEDIAN(0,255,ROUND(SQRT(H68)/200+SQRT(O68)/2+(SQRT(Q68)-SQRT(185)),0))</f>
        <v>4</v>
      </c>
      <c r="V68">
        <f t="shared" ref="V68" si="40">U68*300/16*12</f>
        <v>900</v>
      </c>
    </row>
    <row r="69" spans="1:28" ht="12.65" customHeight="1" x14ac:dyDescent="0.3">
      <c r="A69" t="s">
        <v>422</v>
      </c>
      <c r="B69" t="s">
        <v>418</v>
      </c>
      <c r="E69">
        <v>2001</v>
      </c>
      <c r="F69">
        <v>30</v>
      </c>
      <c r="G69">
        <v>15</v>
      </c>
      <c r="H69">
        <v>140</v>
      </c>
      <c r="I69" t="s">
        <v>86</v>
      </c>
      <c r="O69">
        <v>36</v>
      </c>
      <c r="P69">
        <v>16</v>
      </c>
      <c r="Q69">
        <v>288</v>
      </c>
      <c r="R69">
        <v>49.2</v>
      </c>
      <c r="S69">
        <f t="shared" ref="S69" si="41">MEDIAN(0,255,ROUND(R69/20+SQRT(H69)/40+SQRT(O69)/2+(SQRT(Q69)-SQRT(185)), 0))</f>
        <v>9</v>
      </c>
      <c r="T69">
        <f t="shared" ref="T69" si="42">S69*50000/16</f>
        <v>28125</v>
      </c>
      <c r="U69">
        <f t="shared" ref="U69" si="43">MEDIAN(0,255,ROUND(SQRT(H69)/200+SQRT(O69)/2+(SQRT(Q69)-SQRT(185)),0))</f>
        <v>6</v>
      </c>
      <c r="V69">
        <f t="shared" ref="V69" si="44">U69*300/16*12</f>
        <v>1350</v>
      </c>
    </row>
    <row r="70" spans="1:28" ht="12.65" customHeight="1" x14ac:dyDescent="0.3">
      <c r="A70" t="s">
        <v>417</v>
      </c>
      <c r="B70" t="s">
        <v>418</v>
      </c>
      <c r="E70">
        <v>2001</v>
      </c>
      <c r="F70">
        <v>30</v>
      </c>
      <c r="G70">
        <v>15</v>
      </c>
      <c r="H70">
        <v>140</v>
      </c>
      <c r="I70" t="s">
        <v>86</v>
      </c>
      <c r="O70">
        <v>36</v>
      </c>
      <c r="P70">
        <v>16</v>
      </c>
      <c r="Q70">
        <v>384</v>
      </c>
      <c r="R70">
        <v>49.2</v>
      </c>
      <c r="S70">
        <f t="shared" si="33"/>
        <v>12</v>
      </c>
      <c r="T70">
        <f t="shared" si="34"/>
        <v>37500</v>
      </c>
      <c r="U70">
        <f t="shared" si="35"/>
        <v>9</v>
      </c>
      <c r="V70">
        <f t="shared" si="36"/>
        <v>2025</v>
      </c>
    </row>
    <row r="71" spans="1:28" ht="12.65" customHeight="1" x14ac:dyDescent="0.3">
      <c r="A71" t="s">
        <v>419</v>
      </c>
      <c r="B71" t="s">
        <v>418</v>
      </c>
      <c r="E71">
        <v>2001</v>
      </c>
      <c r="F71">
        <v>30</v>
      </c>
      <c r="G71">
        <v>15</v>
      </c>
      <c r="H71">
        <v>140</v>
      </c>
      <c r="I71" t="s">
        <v>86</v>
      </c>
      <c r="O71">
        <v>36</v>
      </c>
      <c r="P71">
        <v>16</v>
      </c>
      <c r="Q71">
        <v>160</v>
      </c>
      <c r="R71">
        <v>49.2</v>
      </c>
      <c r="S71">
        <f t="shared" ref="S71:S78" si="45">MEDIAN(0,255,ROUND(R71/20+SQRT(H71)/40+SQRT(O71)/2+(SQRT(Q71)-SQRT(185)), 0))</f>
        <v>5</v>
      </c>
      <c r="T71">
        <f t="shared" ref="T71:T84" si="46">S71*50000/16</f>
        <v>15625</v>
      </c>
      <c r="U71">
        <f t="shared" ref="U71:U78" si="47">MEDIAN(0,255,ROUND(SQRT(H71)/200+SQRT(O71)/2+(SQRT(Q71)-SQRT(185)),0))</f>
        <v>2</v>
      </c>
      <c r="V71">
        <f t="shared" ref="V71:V84" si="48">U71*300/16*12</f>
        <v>450</v>
      </c>
    </row>
    <row r="72" spans="1:28" ht="12.65" customHeight="1" x14ac:dyDescent="0.3">
      <c r="A72" t="s">
        <v>420</v>
      </c>
      <c r="B72" t="s">
        <v>418</v>
      </c>
      <c r="E72">
        <v>2001</v>
      </c>
      <c r="F72">
        <v>30</v>
      </c>
      <c r="G72">
        <v>15</v>
      </c>
      <c r="H72">
        <v>140</v>
      </c>
      <c r="I72" t="s">
        <v>86</v>
      </c>
      <c r="O72">
        <v>36</v>
      </c>
      <c r="P72">
        <v>16</v>
      </c>
      <c r="Q72">
        <v>192</v>
      </c>
      <c r="R72">
        <v>49.2</v>
      </c>
      <c r="S72">
        <f t="shared" si="45"/>
        <v>6</v>
      </c>
      <c r="T72">
        <f t="shared" si="46"/>
        <v>18750</v>
      </c>
      <c r="U72">
        <f t="shared" si="47"/>
        <v>3</v>
      </c>
      <c r="V72">
        <f t="shared" si="48"/>
        <v>675</v>
      </c>
    </row>
    <row r="73" spans="1:28" x14ac:dyDescent="0.3">
      <c r="A73" t="s">
        <v>423</v>
      </c>
      <c r="B73" t="s">
        <v>424</v>
      </c>
      <c r="E73">
        <v>1964</v>
      </c>
      <c r="F73">
        <v>30</v>
      </c>
      <c r="G73">
        <v>20</v>
      </c>
      <c r="H73">
        <v>100</v>
      </c>
      <c r="I73" t="s">
        <v>86</v>
      </c>
      <c r="O73">
        <v>300</v>
      </c>
      <c r="P73">
        <v>64</v>
      </c>
      <c r="Q73">
        <v>108</v>
      </c>
      <c r="R73">
        <v>41</v>
      </c>
      <c r="S73">
        <f t="shared" si="45"/>
        <v>8</v>
      </c>
      <c r="T73">
        <f t="shared" si="46"/>
        <v>25000</v>
      </c>
      <c r="U73">
        <f t="shared" si="47"/>
        <v>6</v>
      </c>
      <c r="V73">
        <f t="shared" si="48"/>
        <v>1350</v>
      </c>
    </row>
    <row r="74" spans="1:28" x14ac:dyDescent="0.3">
      <c r="A74" t="s">
        <v>467</v>
      </c>
      <c r="B74" t="s">
        <v>468</v>
      </c>
      <c r="E74">
        <v>1981</v>
      </c>
      <c r="F74">
        <v>30</v>
      </c>
      <c r="G74" t="s">
        <v>87</v>
      </c>
      <c r="H74">
        <v>120</v>
      </c>
      <c r="I74" t="s">
        <v>86</v>
      </c>
      <c r="O74">
        <v>0</v>
      </c>
      <c r="P74">
        <v>16</v>
      </c>
      <c r="Q74">
        <v>185</v>
      </c>
      <c r="R74">
        <v>60</v>
      </c>
      <c r="S74">
        <f t="shared" si="45"/>
        <v>3</v>
      </c>
      <c r="T74">
        <f t="shared" si="46"/>
        <v>9375</v>
      </c>
      <c r="U74">
        <f t="shared" si="47"/>
        <v>0</v>
      </c>
      <c r="V74">
        <f t="shared" si="48"/>
        <v>0</v>
      </c>
      <c r="AA74" t="s">
        <v>335</v>
      </c>
      <c r="AB74" t="s">
        <v>335</v>
      </c>
    </row>
    <row r="75" spans="1:28" x14ac:dyDescent="0.3">
      <c r="A75" t="s">
        <v>469</v>
      </c>
      <c r="B75" t="s">
        <v>74</v>
      </c>
      <c r="E75">
        <v>1981</v>
      </c>
      <c r="F75">
        <v>30</v>
      </c>
      <c r="G75" t="s">
        <v>87</v>
      </c>
      <c r="H75">
        <v>120</v>
      </c>
      <c r="I75" t="s">
        <v>86</v>
      </c>
      <c r="O75">
        <v>118</v>
      </c>
      <c r="P75">
        <v>16</v>
      </c>
      <c r="Q75">
        <v>200</v>
      </c>
      <c r="R75">
        <v>42</v>
      </c>
      <c r="S75">
        <f>MEDIAN(0,255,ROUND(R75/20+SQRT(H75)/40+SQRT(O75)/2+(SQRT(Q75)-SQRT(185)), 0))</f>
        <v>8</v>
      </c>
      <c r="T75">
        <f>S75*50000/16</f>
        <v>25000</v>
      </c>
      <c r="U75">
        <f>MEDIAN(0,255,ROUND(SQRT(H75)/200+SQRT(O75)/2+(SQRT(Q75)-SQRT(185)),0))</f>
        <v>6</v>
      </c>
      <c r="V75">
        <f>U75*300/16*12</f>
        <v>1350</v>
      </c>
    </row>
    <row r="76" spans="1:28" x14ac:dyDescent="0.3">
      <c r="A76" t="s">
        <v>470</v>
      </c>
      <c r="B76" t="s">
        <v>81</v>
      </c>
      <c r="E76">
        <v>1981</v>
      </c>
      <c r="F76">
        <v>30</v>
      </c>
      <c r="G76" t="s">
        <v>87</v>
      </c>
      <c r="H76">
        <v>120</v>
      </c>
      <c r="I76" t="s">
        <v>86</v>
      </c>
      <c r="O76">
        <v>66</v>
      </c>
      <c r="P76">
        <v>16</v>
      </c>
      <c r="Q76">
        <v>360</v>
      </c>
      <c r="R76">
        <v>44.7</v>
      </c>
      <c r="S76">
        <f t="shared" ref="S76:S77" si="49">MEDIAN(0,255,ROUND(R76/20+SQRT(H76)/40+SQRT(O76)/2+(SQRT(Q76)-SQRT(185)), 0))</f>
        <v>12</v>
      </c>
      <c r="T76">
        <f t="shared" ref="T76:T77" si="50">S76*50000/16</f>
        <v>37500</v>
      </c>
      <c r="U76">
        <f t="shared" ref="U76:U77" si="51">MEDIAN(0,255,ROUND(SQRT(H76)/200+SQRT(O76)/2+(SQRT(Q76)-SQRT(185)),0))</f>
        <v>9</v>
      </c>
      <c r="V76">
        <f t="shared" ref="V76:V77" si="52">U76*300/16*12</f>
        <v>2025</v>
      </c>
    </row>
    <row r="77" spans="1:28" x14ac:dyDescent="0.3">
      <c r="A77" t="s">
        <v>471</v>
      </c>
      <c r="B77" t="s">
        <v>82</v>
      </c>
      <c r="E77">
        <v>1981</v>
      </c>
      <c r="F77">
        <v>30</v>
      </c>
      <c r="G77" t="s">
        <v>87</v>
      </c>
      <c r="H77">
        <v>120</v>
      </c>
      <c r="I77" t="s">
        <v>86</v>
      </c>
      <c r="O77">
        <v>36</v>
      </c>
      <c r="P77">
        <v>16</v>
      </c>
      <c r="Q77">
        <v>480</v>
      </c>
      <c r="R77">
        <v>47.3</v>
      </c>
      <c r="S77">
        <f t="shared" si="49"/>
        <v>14</v>
      </c>
      <c r="T77">
        <f t="shared" si="50"/>
        <v>43750</v>
      </c>
      <c r="U77">
        <f t="shared" si="51"/>
        <v>11</v>
      </c>
      <c r="V77">
        <f t="shared" si="52"/>
        <v>2475</v>
      </c>
    </row>
    <row r="78" spans="1:28" x14ac:dyDescent="0.3">
      <c r="A78" t="s">
        <v>472</v>
      </c>
      <c r="E78">
        <v>1981</v>
      </c>
      <c r="F78">
        <v>30</v>
      </c>
      <c r="G78" t="s">
        <v>87</v>
      </c>
      <c r="H78">
        <v>120</v>
      </c>
      <c r="I78" t="s">
        <v>86</v>
      </c>
      <c r="O78">
        <v>48</v>
      </c>
      <c r="P78">
        <v>8</v>
      </c>
      <c r="Q78">
        <v>200</v>
      </c>
      <c r="R78">
        <v>47.5</v>
      </c>
      <c r="S78">
        <f t="shared" si="45"/>
        <v>7</v>
      </c>
      <c r="T78">
        <f t="shared" si="46"/>
        <v>21875</v>
      </c>
      <c r="U78">
        <f t="shared" si="47"/>
        <v>4</v>
      </c>
      <c r="V78">
        <f t="shared" si="48"/>
        <v>900</v>
      </c>
    </row>
    <row r="79" spans="1:28" x14ac:dyDescent="0.3">
      <c r="A79" t="s">
        <v>473</v>
      </c>
      <c r="E79">
        <v>1981</v>
      </c>
      <c r="F79">
        <v>30</v>
      </c>
      <c r="G79" t="s">
        <v>87</v>
      </c>
      <c r="H79">
        <v>120</v>
      </c>
      <c r="I79" t="s">
        <v>109</v>
      </c>
      <c r="O79">
        <v>68</v>
      </c>
      <c r="P79">
        <v>12</v>
      </c>
      <c r="Q79">
        <v>200</v>
      </c>
      <c r="R79">
        <v>42</v>
      </c>
      <c r="S79">
        <f>MEDIAN(0,255,ROUND(R79/20+SQRT(H79)/40+SQRT(O79)/2+(SQRT(Q79)-SQRT(185)), 0))</f>
        <v>7</v>
      </c>
      <c r="T79">
        <f t="shared" si="46"/>
        <v>21875</v>
      </c>
      <c r="U79">
        <f>MEDIAN(0,255,ROUND(SQRT(H79)/200+SQRT(O79)/2+(SQRT(Q79)-SQRT(185)),0))</f>
        <v>5</v>
      </c>
      <c r="V79">
        <f t="shared" si="48"/>
        <v>1125</v>
      </c>
    </row>
    <row r="80" spans="1:28" x14ac:dyDescent="0.3">
      <c r="A80" t="s">
        <v>542</v>
      </c>
      <c r="E80">
        <v>2012</v>
      </c>
      <c r="F80">
        <v>30</v>
      </c>
      <c r="H80">
        <v>160</v>
      </c>
      <c r="I80" t="s">
        <v>543</v>
      </c>
      <c r="O80" t="s">
        <v>544</v>
      </c>
      <c r="P80" t="s">
        <v>557</v>
      </c>
      <c r="Q80" t="s">
        <v>545</v>
      </c>
      <c r="R80">
        <v>46</v>
      </c>
      <c r="S80">
        <v>8</v>
      </c>
      <c r="T80">
        <f t="shared" si="46"/>
        <v>25000</v>
      </c>
      <c r="U80">
        <v>6</v>
      </c>
      <c r="V80">
        <f t="shared" si="48"/>
        <v>1350</v>
      </c>
    </row>
    <row r="81" spans="1:28" x14ac:dyDescent="0.3">
      <c r="A81" t="s">
        <v>546</v>
      </c>
      <c r="E81">
        <v>1998</v>
      </c>
      <c r="F81">
        <v>30</v>
      </c>
      <c r="G81" t="s">
        <v>87</v>
      </c>
      <c r="H81">
        <v>120</v>
      </c>
      <c r="I81" t="s">
        <v>86</v>
      </c>
      <c r="O81">
        <v>42</v>
      </c>
      <c r="P81">
        <v>16</v>
      </c>
      <c r="Q81">
        <v>400</v>
      </c>
      <c r="R81">
        <v>46</v>
      </c>
      <c r="S81">
        <f t="shared" ref="S81" si="53">MEDIAN(0,255,ROUND(R81/20+SQRT(H81)/40+SQRT(O81)/2+(SQRT(Q81)-SQRT(185)), 0))</f>
        <v>12</v>
      </c>
      <c r="T81">
        <f t="shared" si="46"/>
        <v>37500</v>
      </c>
      <c r="U81">
        <f t="shared" ref="U81:U83" si="54">MEDIAN(0,255,ROUND(SQRT(H81)/200+SQRT(O81)/2+(SQRT(Q81)-SQRT(185)),0))</f>
        <v>10</v>
      </c>
      <c r="V81">
        <f t="shared" si="48"/>
        <v>2250</v>
      </c>
    </row>
    <row r="82" spans="1:28" x14ac:dyDescent="0.3">
      <c r="A82" t="s">
        <v>555</v>
      </c>
      <c r="E82">
        <v>1998</v>
      </c>
      <c r="F82">
        <v>30</v>
      </c>
      <c r="G82" t="s">
        <v>87</v>
      </c>
      <c r="H82">
        <v>120</v>
      </c>
      <c r="I82" t="s">
        <v>86</v>
      </c>
      <c r="O82">
        <v>88</v>
      </c>
      <c r="P82">
        <v>16</v>
      </c>
      <c r="Q82">
        <v>240</v>
      </c>
      <c r="R82">
        <v>45</v>
      </c>
      <c r="S82">
        <f>MEDIAN(0,255,ROUND(R82/20+SQRT(H82)/40+SQRT(O82)/2+(SQRT(Q82)-SQRT(185)), 0))</f>
        <v>9</v>
      </c>
      <c r="T82">
        <f t="shared" si="46"/>
        <v>28125</v>
      </c>
      <c r="U82">
        <f t="shared" si="54"/>
        <v>7</v>
      </c>
      <c r="V82">
        <f t="shared" si="48"/>
        <v>1575</v>
      </c>
    </row>
    <row r="83" spans="1:28" x14ac:dyDescent="0.3">
      <c r="A83" t="s">
        <v>556</v>
      </c>
      <c r="E83">
        <v>1998</v>
      </c>
      <c r="F83">
        <v>30</v>
      </c>
      <c r="G83" t="s">
        <v>87</v>
      </c>
      <c r="H83">
        <v>120</v>
      </c>
      <c r="I83" t="s">
        <v>86</v>
      </c>
      <c r="O83">
        <v>80</v>
      </c>
      <c r="P83">
        <v>16</v>
      </c>
      <c r="Q83">
        <v>320</v>
      </c>
      <c r="R83">
        <v>47</v>
      </c>
      <c r="S83">
        <f t="shared" ref="S83" si="55">MEDIAN(0,255,ROUND(R83/20+SQRT(H83)/40+SQRT(O83)/2+(SQRT(Q83)-SQRT(185)), 0))</f>
        <v>11</v>
      </c>
      <c r="T83">
        <f t="shared" si="46"/>
        <v>34375</v>
      </c>
      <c r="U83">
        <f t="shared" si="54"/>
        <v>9</v>
      </c>
      <c r="V83">
        <f t="shared" si="48"/>
        <v>2025</v>
      </c>
    </row>
    <row r="84" spans="1:28" x14ac:dyDescent="0.3">
      <c r="A84" t="s">
        <v>566</v>
      </c>
      <c r="E84">
        <v>1992</v>
      </c>
      <c r="F84">
        <v>30</v>
      </c>
      <c r="G84" t="s">
        <v>87</v>
      </c>
      <c r="H84">
        <v>120</v>
      </c>
      <c r="I84" t="s">
        <v>109</v>
      </c>
      <c r="O84">
        <v>72</v>
      </c>
      <c r="P84">
        <v>12</v>
      </c>
      <c r="Q84">
        <v>200</v>
      </c>
      <c r="R84">
        <v>49</v>
      </c>
      <c r="S84">
        <f>MEDIAN(0,255,ROUND(R84/20+SQRT(H84)/40+SQRT(O84)/2+(SQRT(Q84)-SQRT(185)), 0))</f>
        <v>8</v>
      </c>
      <c r="T84">
        <f t="shared" si="46"/>
        <v>25000</v>
      </c>
      <c r="U84">
        <f>MEDIAN(0,255,ROUND(SQRT(H84)/200+SQRT(O84)/2+(SQRT(Q84)-SQRT(185)),0))</f>
        <v>5</v>
      </c>
      <c r="V84">
        <f t="shared" si="48"/>
        <v>1125</v>
      </c>
    </row>
    <row r="85" spans="1:28" x14ac:dyDescent="0.3">
      <c r="A85" t="s">
        <v>299</v>
      </c>
      <c r="B85" t="s">
        <v>300</v>
      </c>
      <c r="D85" t="s">
        <v>299</v>
      </c>
      <c r="E85">
        <v>1993</v>
      </c>
      <c r="F85">
        <v>30</v>
      </c>
      <c r="G85">
        <v>20</v>
      </c>
      <c r="H85">
        <v>140</v>
      </c>
      <c r="I85" t="s">
        <v>301</v>
      </c>
      <c r="O85" t="s">
        <v>558</v>
      </c>
      <c r="P85" t="s">
        <v>557</v>
      </c>
      <c r="Q85" t="s">
        <v>545</v>
      </c>
      <c r="R85">
        <v>42</v>
      </c>
      <c r="S85">
        <v>8</v>
      </c>
      <c r="T85">
        <f>S85*50000/16</f>
        <v>25000</v>
      </c>
      <c r="U85">
        <v>6</v>
      </c>
      <c r="V85">
        <f>U85*300/16*12</f>
        <v>1350</v>
      </c>
      <c r="AA85" t="s">
        <v>342</v>
      </c>
      <c r="AB85" s="9"/>
    </row>
    <row r="86" spans="1:28" x14ac:dyDescent="0.3">
      <c r="A86" t="s">
        <v>563</v>
      </c>
      <c r="E86">
        <v>1949</v>
      </c>
      <c r="F86">
        <v>30</v>
      </c>
      <c r="G86">
        <v>20</v>
      </c>
      <c r="H86">
        <v>75</v>
      </c>
      <c r="I86" t="s">
        <v>86</v>
      </c>
      <c r="M86">
        <v>12</v>
      </c>
      <c r="N86" t="str">
        <f>IF(M86&gt;=26.5,"E",IF(M86&gt;23.5,"D",IF(M86&gt;19.5,"C",IF(M86&gt;14.5,"B","A"))))</f>
        <v>A</v>
      </c>
      <c r="O86">
        <v>118</v>
      </c>
      <c r="P86">
        <v>16</v>
      </c>
      <c r="Q86">
        <v>144</v>
      </c>
      <c r="R86">
        <v>37.4</v>
      </c>
      <c r="S86">
        <f>MEDIAN(0,255,ROUND(R86/20+SQRT(H86)/40+SQRT(O86)/2+(SQRT(Q86)-SQRT(185)), 0))</f>
        <v>6</v>
      </c>
      <c r="T86">
        <f>S86*50000/16</f>
        <v>18750</v>
      </c>
      <c r="U86">
        <f>MEDIAN(0,255,ROUND(SQRT(H86)/200+SQRT(O86)/2+(SQRT(Q86)-SQRT(185)),0))</f>
        <v>4</v>
      </c>
      <c r="V86">
        <f>U86*300/16*12</f>
        <v>900</v>
      </c>
    </row>
    <row r="87" spans="1:28" x14ac:dyDescent="0.3">
      <c r="A87" t="s">
        <v>567</v>
      </c>
      <c r="E87">
        <v>1996</v>
      </c>
      <c r="F87">
        <v>30</v>
      </c>
      <c r="G87" t="s">
        <v>87</v>
      </c>
      <c r="H87">
        <v>140</v>
      </c>
      <c r="I87" t="s">
        <v>109</v>
      </c>
      <c r="M87">
        <v>16</v>
      </c>
      <c r="N87" t="str">
        <f>IF(M87&gt;=26.5,"E",IF(M87&gt;23.5,"D",IF(M87&gt;19.5,"C",IF(M87&gt;14.5,"B","A"))))</f>
        <v>B</v>
      </c>
      <c r="O87">
        <v>72</v>
      </c>
      <c r="P87">
        <v>12</v>
      </c>
      <c r="Q87">
        <v>200</v>
      </c>
      <c r="R87">
        <v>46</v>
      </c>
      <c r="S87">
        <f>MEDIAN(0,255,ROUND(R87/20+SQRT(H87)/40+SQRT(O87)/2+(SQRT(Q87)-SQRT(185)), 0))</f>
        <v>7</v>
      </c>
      <c r="T87">
        <f t="shared" ref="T87" si="56">S87*50000/16</f>
        <v>21875</v>
      </c>
      <c r="U87">
        <f>MEDIAN(0,255,ROUND(SQRT(H87)/200+SQRT(O87)/2+(SQRT(Q87)-SQRT(185)),0))</f>
        <v>5</v>
      </c>
      <c r="V87">
        <f t="shared" ref="V87" si="57">U87*300/16*12</f>
        <v>1125</v>
      </c>
    </row>
    <row r="88" spans="1:28" x14ac:dyDescent="0.3">
      <c r="A88" t="s">
        <v>568</v>
      </c>
      <c r="B88" t="s">
        <v>309</v>
      </c>
      <c r="D88" t="s">
        <v>308</v>
      </c>
      <c r="E88">
        <v>1993</v>
      </c>
      <c r="F88">
        <v>30</v>
      </c>
      <c r="G88">
        <v>20</v>
      </c>
      <c r="H88">
        <v>140</v>
      </c>
      <c r="I88" t="s">
        <v>301</v>
      </c>
      <c r="O88" t="s">
        <v>569</v>
      </c>
      <c r="P88" t="s">
        <v>557</v>
      </c>
      <c r="Q88" t="s">
        <v>570</v>
      </c>
      <c r="R88">
        <v>49.2</v>
      </c>
      <c r="S88">
        <v>17</v>
      </c>
      <c r="T88">
        <f t="shared" ref="T88:T90" si="58">S88*50000/16</f>
        <v>53125</v>
      </c>
      <c r="U88">
        <v>11</v>
      </c>
      <c r="V88">
        <f t="shared" ref="V88:V90" si="59">U88*300/16*12</f>
        <v>2475</v>
      </c>
      <c r="AA88" t="s">
        <v>342</v>
      </c>
      <c r="AB88" s="9"/>
    </row>
    <row r="89" spans="1:28" x14ac:dyDescent="0.3">
      <c r="A89" t="s">
        <v>571</v>
      </c>
      <c r="E89">
        <v>1992</v>
      </c>
      <c r="F89">
        <v>30</v>
      </c>
      <c r="G89">
        <v>30</v>
      </c>
      <c r="H89">
        <v>120</v>
      </c>
      <c r="I89" t="s">
        <v>301</v>
      </c>
      <c r="O89">
        <v>72</v>
      </c>
      <c r="P89">
        <v>12</v>
      </c>
      <c r="Q89">
        <v>200</v>
      </c>
      <c r="R89">
        <v>46.8</v>
      </c>
      <c r="S89">
        <f t="shared" ref="S89:S90" si="60">MEDIAN(0,255,ROUND(R89/20+SQRT(H89)/40+SQRT(O89)/2+(SQRT(Q89)-SQRT(185)), 0))</f>
        <v>7</v>
      </c>
      <c r="T89">
        <f t="shared" si="58"/>
        <v>21875</v>
      </c>
      <c r="U89">
        <f t="shared" ref="U89:U90" si="61">MEDIAN(0,255,ROUND(SQRT(H89)/200+SQRT(O89)/2+(SQRT(Q89)-SQRT(185)),0))</f>
        <v>5</v>
      </c>
      <c r="V89">
        <f t="shared" si="59"/>
        <v>1125</v>
      </c>
    </row>
    <row r="90" spans="1:28" x14ac:dyDescent="0.3">
      <c r="A90" t="s">
        <v>572</v>
      </c>
      <c r="E90">
        <v>1992</v>
      </c>
      <c r="F90">
        <v>30</v>
      </c>
      <c r="G90">
        <v>30</v>
      </c>
      <c r="H90">
        <v>120</v>
      </c>
      <c r="I90" t="s">
        <v>290</v>
      </c>
      <c r="O90">
        <v>48</v>
      </c>
      <c r="P90">
        <v>8</v>
      </c>
      <c r="Q90">
        <v>144</v>
      </c>
      <c r="R90">
        <v>47</v>
      </c>
      <c r="S90">
        <f t="shared" si="60"/>
        <v>4</v>
      </c>
      <c r="T90">
        <f t="shared" si="58"/>
        <v>12500</v>
      </c>
      <c r="U90">
        <f t="shared" si="61"/>
        <v>2</v>
      </c>
      <c r="V90">
        <f t="shared" si="59"/>
        <v>450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2024-10-16T18:29:34Z</dcterms:modified>
</cp:coreProperties>
</file>