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F07ADF04-422A-4D84-9BEA-76BD29FACDCA}" xr6:coauthVersionLast="47" xr6:coauthVersionMax="47" xr10:uidLastSave="{00000000-0000-0000-0000-000000000000}"/>
  <bookViews>
    <workbookView xWindow="12710" yWindow="0" windowWidth="12980" windowHeight="13770" activeTab="2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S10" i="3"/>
  <c r="T10" i="3" s="1"/>
  <c r="S11" i="3"/>
  <c r="T11" i="3" s="1"/>
  <c r="S12" i="3"/>
  <c r="T12" i="3" s="1"/>
  <c r="S13" i="3"/>
  <c r="T13" i="3" s="1"/>
  <c r="S14" i="3"/>
  <c r="T14" i="3" s="1"/>
  <c r="S15" i="3"/>
  <c r="T15" i="3" s="1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T3" i="1"/>
  <c r="U3" i="1" s="1"/>
  <c r="T4" i="1"/>
  <c r="U4" i="1" s="1"/>
  <c r="T5" i="1"/>
  <c r="T6" i="1"/>
  <c r="T7" i="1"/>
  <c r="T8" i="1"/>
  <c r="T9" i="1"/>
  <c r="T10" i="1"/>
  <c r="T11" i="1"/>
  <c r="T12" i="1"/>
  <c r="T13" i="1"/>
  <c r="T14" i="1"/>
  <c r="T15" i="1"/>
  <c r="U15" i="1" s="1"/>
  <c r="T16" i="1"/>
  <c r="U16" i="1" s="1"/>
  <c r="T17" i="1"/>
  <c r="U17" i="1" s="1"/>
  <c r="T18" i="1"/>
  <c r="U18" i="1" s="1"/>
  <c r="T19" i="1"/>
  <c r="T20" i="1"/>
  <c r="U20" i="1" s="1"/>
  <c r="T21" i="1"/>
  <c r="T22" i="1"/>
  <c r="T23" i="1"/>
  <c r="T24" i="1"/>
  <c r="T25" i="1"/>
  <c r="T26" i="1"/>
  <c r="T27" i="1"/>
  <c r="T28" i="1"/>
  <c r="T2" i="1"/>
  <c r="U2" i="1"/>
  <c r="T4" i="3"/>
  <c r="T2" i="3"/>
  <c r="U5" i="1"/>
  <c r="U6" i="1"/>
  <c r="U7" i="1"/>
  <c r="U8" i="1"/>
  <c r="U9" i="1"/>
  <c r="U10" i="1"/>
  <c r="U11" i="1"/>
  <c r="U12" i="1"/>
  <c r="U13" i="1"/>
  <c r="U14" i="1"/>
  <c r="U19" i="1"/>
  <c r="U21" i="1"/>
  <c r="U22" i="1"/>
  <c r="U23" i="1"/>
  <c r="U24" i="1"/>
  <c r="U25" i="1"/>
  <c r="U26" i="1"/>
  <c r="U27" i="1"/>
  <c r="U28" i="1"/>
  <c r="S2" i="1"/>
  <c r="S2" i="3"/>
  <c r="S3" i="3"/>
  <c r="T3" i="3" s="1"/>
  <c r="S4" i="3"/>
  <c r="S5" i="3"/>
  <c r="T5" i="3" s="1"/>
  <c r="S6" i="3"/>
  <c r="T6" i="3" s="1"/>
  <c r="S7" i="3"/>
  <c r="T7" i="3" s="1"/>
  <c r="S8" i="3"/>
  <c r="T8" i="3" s="1"/>
  <c r="S9" i="3"/>
  <c r="T9" i="3" s="1"/>
  <c r="R3" i="1"/>
  <c r="R4" i="1"/>
  <c r="S4" i="1" s="1"/>
  <c r="R5" i="1"/>
  <c r="S5" i="1" s="1"/>
  <c r="R6" i="1"/>
  <c r="R7" i="1"/>
  <c r="R8" i="1"/>
  <c r="S8" i="1" s="1"/>
  <c r="R9" i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R18" i="1"/>
  <c r="S18" i="1" s="1"/>
  <c r="R19" i="1"/>
  <c r="R20" i="1"/>
  <c r="R21" i="1"/>
  <c r="R22" i="1"/>
  <c r="R23" i="1"/>
  <c r="R24" i="1"/>
  <c r="R25" i="1"/>
  <c r="R26" i="1"/>
  <c r="S26" i="1" s="1"/>
  <c r="R27" i="1"/>
  <c r="S27" i="1" s="1"/>
  <c r="R28" i="1"/>
  <c r="S28" i="1" s="1"/>
  <c r="R2" i="1"/>
  <c r="S6" i="1"/>
  <c r="S7" i="1"/>
  <c r="S9" i="1"/>
  <c r="S17" i="1"/>
  <c r="AC9" i="1"/>
  <c r="V9" i="1"/>
  <c r="O9" i="1"/>
  <c r="Q9" i="1" s="1"/>
  <c r="Q9" i="3"/>
  <c r="R9" i="3" s="1"/>
  <c r="Q8" i="3"/>
  <c r="R8" i="3" s="1"/>
  <c r="Q7" i="3"/>
  <c r="R7" i="3" s="1"/>
  <c r="Q6" i="3"/>
  <c r="R6" i="3" s="1"/>
  <c r="V3" i="1"/>
  <c r="V4" i="1"/>
  <c r="V5" i="1"/>
  <c r="V6" i="1"/>
  <c r="V7" i="1"/>
  <c r="V8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" i="1"/>
  <c r="AC3" i="1"/>
  <c r="AC4" i="1"/>
  <c r="AC5" i="1"/>
  <c r="AC6" i="1"/>
  <c r="AC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Q7" i="1"/>
  <c r="Q11" i="1"/>
  <c r="Q5" i="3"/>
  <c r="R5" i="3" s="1"/>
  <c r="Q2" i="3"/>
  <c r="R2" i="3" s="1"/>
  <c r="Q3" i="3"/>
  <c r="R3" i="3" s="1"/>
  <c r="Q4" i="3"/>
  <c r="R4" i="3" s="1"/>
  <c r="W2" i="4"/>
  <c r="U2" i="4"/>
  <c r="O2" i="1"/>
  <c r="Q2" i="1" s="1"/>
  <c r="S3" i="1"/>
  <c r="AC2" i="1"/>
  <c r="S19" i="1"/>
  <c r="S20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<sst xmlns="http://schemas.openxmlformats.org/spreadsheetml/2006/main" count="267" uniqueCount="133">
  <si>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</si>
  <si>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</si>
  <si>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</si>
  <si>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</si>
  <si>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</si>
  <si>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</si>
  <si>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</si>
  <si>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</si>
  <si>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</si>
  <si>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</si>
  <si>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</si>
  <si>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</si>
  <si>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</si>
  <si>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</si>
  <si>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</si>
  <si>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</si>
  <si>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</si>
  <si>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</si>
  <si>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</si>
  <si>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</si>
  <si>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</si>
  <si>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</si>
  <si>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</si>
  <si>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</si>
  <si>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</si>
  <si>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</si>
  <si>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</si>
  <si>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</si>
  <si>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</si>
  <si>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</si>
  <si>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</si>
  <si>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</si>
  <si>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</si>
  <si>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</si>
  <si>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</si>
  <si>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</si>
  <si>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</si>
  <si>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</si>
  <si>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</si>
  <si>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</si>
  <si>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</si>
  <si>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</si>
  <si>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</si>
  <si>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</si>
  <si>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</si>
  <si>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</si>
  <si>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</si>
  <si>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</si>
  <si>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</si>
  <si>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</si>
  <si>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</si>
  <si>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</si>
  <si>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</si>
  <si>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</si>
  <si>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</si>
  <si>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</si>
  <si>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</si>
  <si>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</si>
  <si>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</si>
  <si>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</si>
  <si>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</si>
  <si>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</si>
  <si>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</si>
  <si>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</si>
  <si>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</si>
  <si>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</si>
  <si>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</si>
  <si>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</si>
  <si>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</si>
  <si>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</si>
  <si>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</si>
  <si>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</si>
  <si>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</si>
  <si>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</si>
  <si>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</si>
  <si>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</si>
  <si>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</si>
  <si>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</si>
  <si>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</si>
  <si>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</si>
  <si>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</si>
  <si>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</si>
  <si>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</si>
  <si>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</si>
  <si>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</si>
  <si>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</si>
  <si>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</si>
  <si>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</si>
  <si>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</si>
  <si>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</si>
  <si>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</si>
  <si>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</si>
  <si>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</si>
  <si>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</si>
  <si>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</si>
  <si>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</si>
  <si>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</si>
  <si>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</si>
  <si>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</si>
  <si>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</si>
  <si>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</si>
  <si>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</si>
  <si>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</si>
  <si>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</si>
  <si>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 (25m Express Hard Seat Passenger Coach)</t>
    <phoneticPr fontId="2" type="noConversion"/>
  </si>
  <si>
    <t>RZ25T (25m Express Soft Seat Passenger Coach)</t>
    <phoneticPr fontId="2" type="noConversion"/>
  </si>
  <si>
    <t>YW25T (25m Express Hard Sleeper Passenger Coach)</t>
    <phoneticPr fontId="2" type="noConversion"/>
  </si>
  <si>
    <t>RW25T (25m Express Soft Sleeper Passenger Coach)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</si>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</sst>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workbookViewId="0">
      <selection activeCell="T19" sqref="T18:T19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INT((M2/10+SQRT(K2)/20+SQRT(L2)+P2+20-J2)), 0)</f>
        <v>53</v>
      </c>
      <c r="S2">
        <f>R2*50000/16</f>
        <v>165625</v>
      </c>
      <c r="T2">
        <f>MEDIAN(0, 255, INT((SQRT(K2)/100+SQRT(L2)+P2+40/J2-2)/2))</f>
        <v>19</v>
      </c>
      <c r="U2">
        <f>IF(E2="Steam", T2*350/16*12, IF(E2="Diesel", T2*325/16*12,  T2*300/16*12))</f>
        <v>4987.5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8" si="0">M3-N3</f>
        <v>0</v>
      </c>
      <c r="Q3">
        <f t="shared" ref="Q3:Q28" si="1">O3*P3*9.8</f>
        <v>0</v>
      </c>
      <c r="R3">
        <f t="shared" ref="R3:R28" si="2">MEDIAN(255, INT((M3/10+SQRT(K3)/20+SQRT(L3)+P3+20-J3)), 0)</f>
        <v>20</v>
      </c>
      <c r="S3">
        <f t="shared" ref="S3:S28" si="3">R3*50000/16</f>
        <v>62500</v>
      </c>
      <c r="T3" t="e">
        <f t="shared" ref="T3:T28" si="4">MEDIAN(0, 255, INT((SQRT(K3)/100+SQRT(L3)+P3+40/J3-2)/2))</f>
        <v>#DIV/0!</v>
      </c>
      <c r="U3" t="e">
        <f t="shared" ref="U3:U28" si="5">IF(E3="Steam", T3*350/16*12, IF(E3="Diesel", T3*325/16*12,  T3*300/16*12))</f>
        <v>#DIV/0!</v>
      </c>
      <c r="V3">
        <f t="shared" ref="V3:V28" si="6">W3+X3+Y3</f>
        <v>0</v>
      </c>
      <c r="AC3" s="2" t="e">
        <f t="shared" ref="AC3:AC28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0"/>
        <v>0</v>
      </c>
      <c r="Q4">
        <f t="shared" si="1"/>
        <v>0</v>
      </c>
      <c r="R4">
        <f t="shared" si="2"/>
        <v>20</v>
      </c>
      <c r="S4">
        <f t="shared" si="3"/>
        <v>62500</v>
      </c>
      <c r="T4" t="e">
        <f t="shared" si="4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0"/>
        <v>0</v>
      </c>
      <c r="Q5">
        <f t="shared" si="1"/>
        <v>0</v>
      </c>
      <c r="R5">
        <f t="shared" si="2"/>
        <v>20</v>
      </c>
      <c r="S5">
        <f t="shared" si="3"/>
        <v>62500</v>
      </c>
      <c r="T5" t="e">
        <f t="shared" si="4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0"/>
        <v>0</v>
      </c>
      <c r="Q6">
        <f t="shared" si="1"/>
        <v>0</v>
      </c>
      <c r="R6">
        <f t="shared" si="2"/>
        <v>20</v>
      </c>
      <c r="S6">
        <f t="shared" si="3"/>
        <v>62500</v>
      </c>
      <c r="T6" t="e">
        <f t="shared" si="4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0"/>
        <v>0</v>
      </c>
      <c r="Q7">
        <f t="shared" si="1"/>
        <v>0</v>
      </c>
      <c r="R7">
        <f t="shared" si="2"/>
        <v>20</v>
      </c>
      <c r="S7">
        <f t="shared" si="3"/>
        <v>62500</v>
      </c>
      <c r="T7" t="e">
        <f t="shared" si="4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110</v>
      </c>
      <c r="B8" t="s">
        <v>108</v>
      </c>
      <c r="D8" t="s">
        <v>112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0"/>
        <v>138</v>
      </c>
      <c r="P8">
        <v>0.24199999999999999</v>
      </c>
      <c r="Q8">
        <f t="shared" si="1"/>
        <v>327.28080000000006</v>
      </c>
      <c r="R8">
        <f t="shared" si="2"/>
        <v>53</v>
      </c>
      <c r="S8">
        <f t="shared" si="3"/>
        <v>165625</v>
      </c>
      <c r="T8">
        <f t="shared" si="4"/>
        <v>25</v>
      </c>
      <c r="U8">
        <f t="shared" si="5"/>
        <v>6093.75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111</v>
      </c>
      <c r="B9" t="s">
        <v>109</v>
      </c>
      <c r="D9" t="s">
        <v>113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0"/>
        <v>138</v>
      </c>
      <c r="P9">
        <v>0.30499999999999999</v>
      </c>
      <c r="Q9">
        <f t="shared" si="1"/>
        <v>412.48199999999997</v>
      </c>
      <c r="R9">
        <f t="shared" si="2"/>
        <v>53</v>
      </c>
      <c r="S9">
        <f t="shared" ref="S9" si="8">R9*50000/16</f>
        <v>165625</v>
      </c>
      <c r="T9">
        <f t="shared" si="4"/>
        <v>25</v>
      </c>
      <c r="U9">
        <f t="shared" si="5"/>
        <v>6093.75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0</v>
      </c>
      <c r="AC9" s="2">
        <f t="shared" si="7"/>
        <v>0.66666666666666663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0"/>
        <v>0</v>
      </c>
      <c r="Q10">
        <f t="shared" si="1"/>
        <v>0</v>
      </c>
      <c r="R10">
        <f t="shared" si="2"/>
        <v>20</v>
      </c>
      <c r="S10">
        <f t="shared" si="3"/>
        <v>62500</v>
      </c>
      <c r="T10" t="e">
        <f t="shared" si="4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1874</v>
      </c>
      <c r="O11">
        <f t="shared" si="0"/>
        <v>0</v>
      </c>
      <c r="Q11">
        <f t="shared" si="1"/>
        <v>0</v>
      </c>
      <c r="R11">
        <f t="shared" si="2"/>
        <v>20</v>
      </c>
      <c r="S11">
        <f t="shared" si="3"/>
        <v>62500</v>
      </c>
      <c r="T11" t="e">
        <f t="shared" si="4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0"/>
        <v>0</v>
      </c>
      <c r="Q12">
        <f t="shared" si="1"/>
        <v>0</v>
      </c>
      <c r="R12">
        <f t="shared" si="2"/>
        <v>20</v>
      </c>
      <c r="S12">
        <f t="shared" si="3"/>
        <v>62500</v>
      </c>
      <c r="T12" t="e">
        <f t="shared" si="4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0"/>
        <v>0</v>
      </c>
      <c r="Q13">
        <f t="shared" si="1"/>
        <v>0</v>
      </c>
      <c r="R13">
        <f t="shared" si="2"/>
        <v>20</v>
      </c>
      <c r="S13">
        <f t="shared" si="3"/>
        <v>62500</v>
      </c>
      <c r="T13" t="e">
        <f t="shared" si="4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0"/>
        <v>0</v>
      </c>
      <c r="Q14">
        <f t="shared" si="1"/>
        <v>0</v>
      </c>
      <c r="R14">
        <f t="shared" si="2"/>
        <v>20</v>
      </c>
      <c r="S14">
        <f t="shared" si="3"/>
        <v>62500</v>
      </c>
      <c r="T14" t="e">
        <f t="shared" si="4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31</v>
      </c>
      <c r="B15" t="s">
        <v>72</v>
      </c>
      <c r="D15" t="s">
        <v>31</v>
      </c>
      <c r="E15" t="s">
        <v>52</v>
      </c>
      <c r="F15">
        <v>1958</v>
      </c>
      <c r="O15">
        <f t="shared" si="0"/>
        <v>0</v>
      </c>
      <c r="Q15">
        <f t="shared" si="1"/>
        <v>0</v>
      </c>
      <c r="R15">
        <f t="shared" si="2"/>
        <v>20</v>
      </c>
      <c r="S15">
        <f t="shared" si="3"/>
        <v>62500</v>
      </c>
      <c r="T15" t="e">
        <f t="shared" si="4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32</v>
      </c>
      <c r="B16" t="s">
        <v>73</v>
      </c>
      <c r="D16" t="s">
        <v>32</v>
      </c>
      <c r="E16" t="s">
        <v>52</v>
      </c>
      <c r="F16">
        <v>1979</v>
      </c>
      <c r="O16">
        <f t="shared" si="0"/>
        <v>0</v>
      </c>
      <c r="Q16">
        <f t="shared" si="1"/>
        <v>0</v>
      </c>
      <c r="R16">
        <f t="shared" si="2"/>
        <v>20</v>
      </c>
      <c r="S16">
        <f t="shared" si="3"/>
        <v>62500</v>
      </c>
      <c r="T16" t="e">
        <f t="shared" si="4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33</v>
      </c>
      <c r="B17" t="s">
        <v>74</v>
      </c>
      <c r="D17" t="s">
        <v>33</v>
      </c>
      <c r="E17" t="s">
        <v>52</v>
      </c>
      <c r="F17">
        <v>1989</v>
      </c>
      <c r="O17">
        <f t="shared" si="0"/>
        <v>0</v>
      </c>
      <c r="Q17">
        <f t="shared" si="1"/>
        <v>0</v>
      </c>
      <c r="R17">
        <f t="shared" si="2"/>
        <v>20</v>
      </c>
      <c r="S17">
        <f t="shared" si="3"/>
        <v>62500</v>
      </c>
      <c r="T17" t="e">
        <f t="shared" si="4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39</v>
      </c>
      <c r="B18" t="s">
        <v>75</v>
      </c>
      <c r="D18" t="s">
        <v>39</v>
      </c>
      <c r="E18" t="s">
        <v>52</v>
      </c>
      <c r="F18">
        <v>1995</v>
      </c>
      <c r="O18">
        <f t="shared" si="0"/>
        <v>0</v>
      </c>
      <c r="Q18">
        <f t="shared" si="1"/>
        <v>0</v>
      </c>
      <c r="R18">
        <f t="shared" si="2"/>
        <v>20</v>
      </c>
      <c r="S18">
        <f t="shared" si="3"/>
        <v>62500</v>
      </c>
      <c r="T18" t="e">
        <f t="shared" si="4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40</v>
      </c>
      <c r="B19" t="s">
        <v>76</v>
      </c>
      <c r="C19">
        <v>6144</v>
      </c>
      <c r="D19" t="s">
        <v>40</v>
      </c>
      <c r="E19" t="s">
        <v>52</v>
      </c>
      <c r="F19">
        <v>2010</v>
      </c>
      <c r="G19">
        <v>30</v>
      </c>
      <c r="J19">
        <v>6</v>
      </c>
      <c r="K19">
        <v>120</v>
      </c>
      <c r="L19">
        <v>9789</v>
      </c>
      <c r="M19">
        <v>138</v>
      </c>
      <c r="O19">
        <f t="shared" si="0"/>
        <v>138</v>
      </c>
      <c r="P19">
        <v>0.38450000000000001</v>
      </c>
      <c r="Q19">
        <f t="shared" si="1"/>
        <v>519.99779999999998</v>
      </c>
      <c r="R19">
        <f t="shared" si="2"/>
        <v>127</v>
      </c>
      <c r="S19">
        <f t="shared" si="3"/>
        <v>396875</v>
      </c>
      <c r="T19">
        <f t="shared" si="4"/>
        <v>52</v>
      </c>
      <c r="U19">
        <f t="shared" si="5"/>
        <v>11700</v>
      </c>
      <c r="V19">
        <f t="shared" si="6"/>
        <v>10</v>
      </c>
      <c r="W19">
        <v>1</v>
      </c>
      <c r="X19">
        <v>8</v>
      </c>
      <c r="Y19">
        <v>1</v>
      </c>
      <c r="Z19" s="1">
        <v>1</v>
      </c>
      <c r="AA19" s="1">
        <v>1</v>
      </c>
      <c r="AB19" s="1">
        <v>1</v>
      </c>
      <c r="AC19" s="2">
        <f t="shared" si="7"/>
        <v>1</v>
      </c>
      <c r="AD19" s="2" t="s">
        <v>92</v>
      </c>
      <c r="AE19" t="s">
        <v>93</v>
      </c>
    </row>
    <row r="20" spans="1:31" x14ac:dyDescent="0.3">
      <c r="A20" t="s">
        <v>41</v>
      </c>
      <c r="B20" t="s">
        <v>77</v>
      </c>
      <c r="D20" t="s">
        <v>41</v>
      </c>
      <c r="E20" t="s">
        <v>52</v>
      </c>
      <c r="F20">
        <v>2012</v>
      </c>
      <c r="O20">
        <f t="shared" si="0"/>
        <v>0</v>
      </c>
      <c r="Q20">
        <f t="shared" si="1"/>
        <v>0</v>
      </c>
      <c r="R20">
        <f t="shared" si="2"/>
        <v>20</v>
      </c>
      <c r="S20">
        <f t="shared" si="3"/>
        <v>62500</v>
      </c>
      <c r="T20" t="e">
        <f t="shared" si="4"/>
        <v>#DIV/0!</v>
      </c>
      <c r="U20" t="e">
        <f t="shared" si="5"/>
        <v>#DIV/0!</v>
      </c>
      <c r="V20">
        <f t="shared" si="6"/>
        <v>0</v>
      </c>
      <c r="AC20" s="2" t="e">
        <f t="shared" si="7"/>
        <v>#DIV/0!</v>
      </c>
    </row>
    <row r="21" spans="1:31" x14ac:dyDescent="0.3">
      <c r="O21">
        <f t="shared" si="0"/>
        <v>0</v>
      </c>
      <c r="Q21">
        <f t="shared" si="1"/>
        <v>0</v>
      </c>
      <c r="R21">
        <f t="shared" si="2"/>
        <v>20</v>
      </c>
      <c r="S21">
        <f t="shared" si="3"/>
        <v>62500</v>
      </c>
      <c r="T21" t="e">
        <f t="shared" si="4"/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O22">
        <f t="shared" si="0"/>
        <v>0</v>
      </c>
      <c r="Q22">
        <f t="shared" si="1"/>
        <v>0</v>
      </c>
      <c r="R22">
        <f t="shared" si="2"/>
        <v>20</v>
      </c>
      <c r="S22">
        <f t="shared" si="3"/>
        <v>62500</v>
      </c>
      <c r="T22" t="e">
        <f t="shared" si="4"/>
        <v>#DIV/0!</v>
      </c>
      <c r="U22" t="e">
        <f t="shared" si="5"/>
        <v>#DIV/0!</v>
      </c>
      <c r="V22">
        <f t="shared" si="6"/>
        <v>0</v>
      </c>
      <c r="AC22" s="2" t="e">
        <f t="shared" si="7"/>
        <v>#DIV/0!</v>
      </c>
    </row>
    <row r="23" spans="1:31" x14ac:dyDescent="0.3">
      <c r="O23">
        <f t="shared" si="0"/>
        <v>0</v>
      </c>
      <c r="Q23">
        <f t="shared" si="1"/>
        <v>0</v>
      </c>
      <c r="R23">
        <f t="shared" si="2"/>
        <v>20</v>
      </c>
      <c r="S23">
        <f t="shared" si="3"/>
        <v>62500</v>
      </c>
      <c r="T23" t="e">
        <f t="shared" si="4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0"/>
        <v>0</v>
      </c>
      <c r="Q24">
        <f t="shared" si="1"/>
        <v>0</v>
      </c>
      <c r="R24">
        <f t="shared" si="2"/>
        <v>20</v>
      </c>
      <c r="S24">
        <f t="shared" si="3"/>
        <v>62500</v>
      </c>
      <c r="T24" t="e">
        <f t="shared" si="4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0"/>
        <v>0</v>
      </c>
      <c r="Q25">
        <f t="shared" si="1"/>
        <v>0</v>
      </c>
      <c r="R25">
        <f t="shared" si="2"/>
        <v>20</v>
      </c>
      <c r="S25">
        <f t="shared" si="3"/>
        <v>62500</v>
      </c>
      <c r="T25" t="e">
        <f t="shared" si="4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0"/>
        <v>0</v>
      </c>
      <c r="Q26">
        <f t="shared" si="1"/>
        <v>0</v>
      </c>
      <c r="R26">
        <f t="shared" si="2"/>
        <v>20</v>
      </c>
      <c r="S26">
        <f t="shared" si="3"/>
        <v>62500</v>
      </c>
      <c r="T26" t="e">
        <f t="shared" si="4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0"/>
        <v>0</v>
      </c>
      <c r="Q27">
        <f t="shared" si="1"/>
        <v>0</v>
      </c>
      <c r="R27">
        <f t="shared" si="2"/>
        <v>20</v>
      </c>
      <c r="S27">
        <f t="shared" si="3"/>
        <v>62500</v>
      </c>
      <c r="T27" t="e">
        <f t="shared" si="4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0"/>
        <v>0</v>
      </c>
      <c r="Q28">
        <f t="shared" si="1"/>
        <v>0</v>
      </c>
      <c r="R28">
        <f t="shared" si="2"/>
        <v>20</v>
      </c>
      <c r="S28">
        <f t="shared" si="3"/>
        <v>62500</v>
      </c>
      <c r="T28" t="e">
        <f t="shared" si="4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D1"/>
  <sheetViews>
    <sheetView workbookViewId="0">
      <selection sqref="A1:AD1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29"/>
  <sheetViews>
    <sheetView tabSelected="1" topLeftCell="J1" workbookViewId="0">
      <selection activeCell="R14" sqref="R14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1991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 t="shared" ref="Q2:Q4" si="0">MEDIAN(0,255,INT(P2/20+SQRT(H2)/40+SQRT(M2)/2+(SQRT(O2)-SQRT(185))))</f>
        <v>8</v>
      </c>
      <c r="R2">
        <f>Q2*50000/16</f>
        <v>25000</v>
      </c>
      <c r="S2">
        <f t="shared" ref="S2:S4" si="1">MEDIAN(0,255,INT(SQRT(H2)/200+SQRT(M2)/2+(SQRT(O2)-SQRT(185))))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1991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si="0"/>
        <v>8</v>
      </c>
      <c r="R3">
        <f t="shared" ref="R3:R5" si="2">Q3*50000/16</f>
        <v>25000</v>
      </c>
      <c r="S3">
        <f t="shared" si="1"/>
        <v>6</v>
      </c>
      <c r="T3">
        <f t="shared" ref="T3:T29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1991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400</v>
      </c>
      <c r="P4">
        <v>48.5</v>
      </c>
      <c r="Q4">
        <f t="shared" si="0"/>
        <v>13</v>
      </c>
      <c r="R4">
        <f t="shared" si="2"/>
        <v>40625</v>
      </c>
      <c r="S4">
        <f t="shared" si="1"/>
        <v>10</v>
      </c>
      <c r="T4">
        <f t="shared" si="3"/>
        <v>2250</v>
      </c>
    </row>
    <row r="5" spans="1:26" x14ac:dyDescent="0.3">
      <c r="A5" t="s">
        <v>83</v>
      </c>
      <c r="B5" t="s">
        <v>86</v>
      </c>
      <c r="D5" t="s">
        <v>88</v>
      </c>
      <c r="E5">
        <v>1991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>MEDIAN(0,255,INT(P5/20+SQRT(H5)/40+SQRT(M5)/2+(SQRT(O5)-SQRT(185))))</f>
        <v>13</v>
      </c>
      <c r="R5">
        <f t="shared" si="2"/>
        <v>40625</v>
      </c>
      <c r="S5">
        <f>MEDIAN(0,255,INT(SQRT(H5)/200+SQRT(M5)/2+(SQRT(O5)-SQRT(185))))</f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104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ref="Q6:Q8" si="4">MEDIAN(0,255,INT(P6/20+SQRT(H6)/40+SQRT(M6)/2+(SQRT(O6)-SQRT(185))))</f>
        <v>8</v>
      </c>
      <c r="R6">
        <f>Q6*50000/16</f>
        <v>25000</v>
      </c>
      <c r="S6">
        <f t="shared" ref="S6:S8" si="5">MEDIAN(0,255,INT(SQRT(H6)/200+SQRT(M6)/2+(SQRT(O6)-SQRT(185))))</f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105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4"/>
        <v>8</v>
      </c>
      <c r="R7">
        <f t="shared" ref="R7:R29" si="6">Q7*50000/16</f>
        <v>25000</v>
      </c>
      <c r="S7">
        <f t="shared" si="5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106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400</v>
      </c>
      <c r="P8">
        <v>52.9</v>
      </c>
      <c r="Q8">
        <f t="shared" si="4"/>
        <v>13</v>
      </c>
      <c r="R8">
        <f t="shared" si="6"/>
        <v>40625</v>
      </c>
      <c r="S8">
        <f t="shared" si="5"/>
        <v>10</v>
      </c>
      <c r="T8">
        <f t="shared" si="3"/>
        <v>2250</v>
      </c>
    </row>
    <row r="9" spans="1:26" x14ac:dyDescent="0.3">
      <c r="A9" t="s">
        <v>99</v>
      </c>
      <c r="B9" t="s">
        <v>103</v>
      </c>
      <c r="D9" t="s">
        <v>107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>MEDIAN(0,255,INT(P9/20+SQRT(H9)/40+SQRT(M9)/2+(SQRT(O9)-SQRT(185))))</f>
        <v>14</v>
      </c>
      <c r="R9">
        <f t="shared" si="6"/>
        <v>43750</v>
      </c>
      <c r="S9">
        <f>MEDIAN(0,255,INT(SQRT(H9)/200+SQRT(M9)/2+(SQRT(O9)-SQRT(185))))</f>
        <v>11</v>
      </c>
      <c r="T9">
        <f t="shared" si="3"/>
        <v>2475</v>
      </c>
    </row>
    <row r="10" spans="1:26" x14ac:dyDescent="0.3">
      <c r="A10" t="s">
        <v>114</v>
      </c>
      <c r="B10" t="s">
        <v>115</v>
      </c>
      <c r="D10" t="s">
        <v>116</v>
      </c>
      <c r="E10">
        <v>1996</v>
      </c>
      <c r="F10">
        <v>30</v>
      </c>
      <c r="G10" t="s">
        <v>91</v>
      </c>
      <c r="H10">
        <v>140</v>
      </c>
      <c r="I10" t="s">
        <v>117</v>
      </c>
      <c r="M10">
        <v>71</v>
      </c>
      <c r="N10">
        <v>12</v>
      </c>
      <c r="O10">
        <v>200</v>
      </c>
      <c r="P10">
        <v>45.1</v>
      </c>
      <c r="Q10">
        <f t="shared" ref="Q10:Q29" si="7">MEDIAN(0,255,INT(P10/20+SQRT(H10)/40+SQRT(M10)/2+(SQRT(O10)-SQRT(185))))</f>
        <v>7</v>
      </c>
      <c r="R10">
        <f t="shared" si="6"/>
        <v>21875</v>
      </c>
      <c r="S10">
        <f t="shared" ref="S10:S29" si="8">MEDIAN(0,255,INT(SQRT(H10)/200+SQRT(M10)/2+(SQRT(O10)-SQRT(185))))</f>
        <v>4</v>
      </c>
      <c r="T10">
        <f t="shared" si="3"/>
        <v>900</v>
      </c>
    </row>
    <row r="11" spans="1:26" x14ac:dyDescent="0.3">
      <c r="A11" t="s">
        <v>118</v>
      </c>
      <c r="B11" t="s">
        <v>119</v>
      </c>
      <c r="D11" t="s">
        <v>120</v>
      </c>
      <c r="E11">
        <v>1991</v>
      </c>
      <c r="F11">
        <v>30</v>
      </c>
      <c r="G11" t="s">
        <v>91</v>
      </c>
      <c r="H11">
        <v>120</v>
      </c>
      <c r="I11" t="s">
        <v>117</v>
      </c>
      <c r="M11">
        <v>71</v>
      </c>
      <c r="N11">
        <v>12</v>
      </c>
      <c r="O11">
        <v>200</v>
      </c>
      <c r="P11">
        <v>46</v>
      </c>
      <c r="Q11">
        <f t="shared" si="7"/>
        <v>7</v>
      </c>
      <c r="R11">
        <f t="shared" si="6"/>
        <v>21875</v>
      </c>
      <c r="S11">
        <f t="shared" si="8"/>
        <v>4</v>
      </c>
      <c r="T11">
        <f t="shared" si="3"/>
        <v>900</v>
      </c>
    </row>
    <row r="12" spans="1:26" x14ac:dyDescent="0.3">
      <c r="A12" t="s">
        <v>121</v>
      </c>
      <c r="B12" t="s">
        <v>125</v>
      </c>
      <c r="D12" t="s">
        <v>129</v>
      </c>
      <c r="E12">
        <v>1996</v>
      </c>
      <c r="F12">
        <v>30</v>
      </c>
      <c r="G12" t="s">
        <v>91</v>
      </c>
      <c r="H12">
        <v>140</v>
      </c>
      <c r="I12" t="s">
        <v>90</v>
      </c>
      <c r="M12">
        <v>118</v>
      </c>
      <c r="N12">
        <v>16</v>
      </c>
      <c r="O12">
        <v>200</v>
      </c>
      <c r="P12">
        <v>48.8</v>
      </c>
      <c r="Q12">
        <f t="shared" si="7"/>
        <v>8</v>
      </c>
      <c r="R12">
        <f t="shared" si="6"/>
        <v>25000</v>
      </c>
      <c r="S12">
        <f t="shared" si="8"/>
        <v>6</v>
      </c>
      <c r="T12">
        <f t="shared" si="3"/>
        <v>1350</v>
      </c>
    </row>
    <row r="13" spans="1:26" x14ac:dyDescent="0.3">
      <c r="A13" t="s">
        <v>122</v>
      </c>
      <c r="B13" t="s">
        <v>126</v>
      </c>
      <c r="D13" t="s">
        <v>130</v>
      </c>
      <c r="E13">
        <v>1996</v>
      </c>
      <c r="F13">
        <v>30</v>
      </c>
      <c r="G13" t="s">
        <v>91</v>
      </c>
      <c r="H13">
        <v>140</v>
      </c>
      <c r="I13" t="s">
        <v>90</v>
      </c>
      <c r="M13">
        <v>80</v>
      </c>
      <c r="N13">
        <v>16</v>
      </c>
      <c r="O13">
        <v>240</v>
      </c>
      <c r="P13">
        <v>41.6</v>
      </c>
      <c r="Q13">
        <f t="shared" si="7"/>
        <v>8</v>
      </c>
      <c r="R13">
        <f t="shared" si="6"/>
        <v>25000</v>
      </c>
      <c r="S13">
        <f t="shared" si="8"/>
        <v>6</v>
      </c>
      <c r="T13">
        <f t="shared" si="3"/>
        <v>1350</v>
      </c>
    </row>
    <row r="14" spans="1:26" x14ac:dyDescent="0.3">
      <c r="A14" t="s">
        <v>123</v>
      </c>
      <c r="B14" t="s">
        <v>127</v>
      </c>
      <c r="D14" t="s">
        <v>131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66</v>
      </c>
      <c r="N14">
        <v>12</v>
      </c>
      <c r="O14">
        <v>400</v>
      </c>
      <c r="P14">
        <v>46.5</v>
      </c>
      <c r="Q14">
        <f t="shared" si="7"/>
        <v>13</v>
      </c>
      <c r="R14">
        <f t="shared" si="6"/>
        <v>40625</v>
      </c>
      <c r="S14">
        <f t="shared" si="8"/>
        <v>10</v>
      </c>
      <c r="T14">
        <f t="shared" si="3"/>
        <v>2250</v>
      </c>
    </row>
    <row r="15" spans="1:26" x14ac:dyDescent="0.3">
      <c r="A15" t="s">
        <v>124</v>
      </c>
      <c r="B15" t="s">
        <v>128</v>
      </c>
      <c r="D15" t="s">
        <v>132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36</v>
      </c>
      <c r="N15">
        <v>8</v>
      </c>
      <c r="O15">
        <v>480</v>
      </c>
      <c r="P15">
        <v>47</v>
      </c>
      <c r="Q15">
        <f t="shared" si="7"/>
        <v>13</v>
      </c>
      <c r="R15">
        <f t="shared" si="6"/>
        <v>40625</v>
      </c>
      <c r="S15">
        <f t="shared" si="8"/>
        <v>11</v>
      </c>
      <c r="T15">
        <f t="shared" si="3"/>
        <v>2475</v>
      </c>
    </row>
    <row r="16" spans="1:26" x14ac:dyDescent="0.3">
      <c r="Q16">
        <f t="shared" si="7"/>
        <v>0</v>
      </c>
      <c r="R16">
        <f t="shared" si="6"/>
        <v>0</v>
      </c>
      <c r="S16">
        <f t="shared" si="8"/>
        <v>0</v>
      </c>
      <c r="T16">
        <f t="shared" si="3"/>
        <v>0</v>
      </c>
    </row>
    <row r="17" spans="17:20" x14ac:dyDescent="0.3">
      <c r="Q17">
        <f t="shared" si="7"/>
        <v>0</v>
      </c>
      <c r="R17">
        <f t="shared" si="6"/>
        <v>0</v>
      </c>
      <c r="S17">
        <f t="shared" si="8"/>
        <v>0</v>
      </c>
      <c r="T17">
        <f t="shared" si="3"/>
        <v>0</v>
      </c>
    </row>
    <row r="18" spans="17:20" x14ac:dyDescent="0.3">
      <c r="Q18">
        <f t="shared" si="7"/>
        <v>0</v>
      </c>
      <c r="R18">
        <f t="shared" si="6"/>
        <v>0</v>
      </c>
      <c r="S18">
        <f t="shared" si="8"/>
        <v>0</v>
      </c>
      <c r="T18">
        <f t="shared" si="3"/>
        <v>0</v>
      </c>
    </row>
    <row r="19" spans="17:20" x14ac:dyDescent="0.3">
      <c r="Q19">
        <f t="shared" si="7"/>
        <v>0</v>
      </c>
      <c r="R19">
        <f t="shared" si="6"/>
        <v>0</v>
      </c>
      <c r="S19">
        <f t="shared" si="8"/>
        <v>0</v>
      </c>
      <c r="T19">
        <f t="shared" si="3"/>
        <v>0</v>
      </c>
    </row>
    <row r="20" spans="17:20" x14ac:dyDescent="0.3">
      <c r="Q20">
        <f t="shared" si="7"/>
        <v>0</v>
      </c>
      <c r="R20">
        <f t="shared" si="6"/>
        <v>0</v>
      </c>
      <c r="S20">
        <f t="shared" si="8"/>
        <v>0</v>
      </c>
      <c r="T20">
        <f t="shared" si="3"/>
        <v>0</v>
      </c>
    </row>
    <row r="21" spans="17:20" x14ac:dyDescent="0.3">
      <c r="Q21">
        <f t="shared" si="7"/>
        <v>0</v>
      </c>
      <c r="R21">
        <f t="shared" si="6"/>
        <v>0</v>
      </c>
      <c r="S21">
        <f t="shared" si="8"/>
        <v>0</v>
      </c>
      <c r="T21">
        <f t="shared" si="3"/>
        <v>0</v>
      </c>
    </row>
    <row r="22" spans="17:20" x14ac:dyDescent="0.3">
      <c r="Q22">
        <f t="shared" si="7"/>
        <v>0</v>
      </c>
      <c r="R22">
        <f t="shared" si="6"/>
        <v>0</v>
      </c>
      <c r="S22">
        <f t="shared" si="8"/>
        <v>0</v>
      </c>
      <c r="T22">
        <f t="shared" si="3"/>
        <v>0</v>
      </c>
    </row>
    <row r="23" spans="17:20" x14ac:dyDescent="0.3">
      <c r="Q23">
        <f t="shared" si="7"/>
        <v>0</v>
      </c>
      <c r="R23">
        <f t="shared" si="6"/>
        <v>0</v>
      </c>
      <c r="S23">
        <f t="shared" si="8"/>
        <v>0</v>
      </c>
      <c r="T23">
        <f t="shared" si="3"/>
        <v>0</v>
      </c>
    </row>
    <row r="24" spans="17:20" x14ac:dyDescent="0.3">
      <c r="Q24">
        <f t="shared" si="7"/>
        <v>0</v>
      </c>
      <c r="R24">
        <f t="shared" si="6"/>
        <v>0</v>
      </c>
      <c r="S24">
        <f t="shared" si="8"/>
        <v>0</v>
      </c>
      <c r="T24">
        <f t="shared" si="3"/>
        <v>0</v>
      </c>
    </row>
    <row r="25" spans="17:20" x14ac:dyDescent="0.3">
      <c r="Q25">
        <f t="shared" si="7"/>
        <v>0</v>
      </c>
      <c r="R25">
        <f t="shared" si="6"/>
        <v>0</v>
      </c>
      <c r="S25">
        <f t="shared" si="8"/>
        <v>0</v>
      </c>
      <c r="T25">
        <f t="shared" si="3"/>
        <v>0</v>
      </c>
    </row>
    <row r="26" spans="17:20" x14ac:dyDescent="0.3">
      <c r="Q26">
        <f t="shared" si="7"/>
        <v>0</v>
      </c>
      <c r="R26">
        <f t="shared" si="6"/>
        <v>0</v>
      </c>
      <c r="S26">
        <f t="shared" si="8"/>
        <v>0</v>
      </c>
      <c r="T26">
        <f t="shared" si="3"/>
        <v>0</v>
      </c>
    </row>
    <row r="27" spans="17:20" x14ac:dyDescent="0.3">
      <c r="Q27">
        <f t="shared" si="7"/>
        <v>0</v>
      </c>
      <c r="R27">
        <f t="shared" si="6"/>
        <v>0</v>
      </c>
      <c r="S27">
        <f t="shared" si="8"/>
        <v>0</v>
      </c>
      <c r="T27">
        <f t="shared" si="3"/>
        <v>0</v>
      </c>
    </row>
    <row r="28" spans="17:20" x14ac:dyDescent="0.3">
      <c r="Q28">
        <f t="shared" si="7"/>
        <v>0</v>
      </c>
      <c r="R28">
        <f t="shared" si="6"/>
        <v>0</v>
      </c>
      <c r="S28">
        <f t="shared" si="8"/>
        <v>0</v>
      </c>
      <c r="T28">
        <f t="shared" si="3"/>
        <v>0</v>
      </c>
    </row>
    <row r="29" spans="17:20" x14ac:dyDescent="0.3">
      <c r="Q29">
        <f t="shared" si="7"/>
        <v>0</v>
      </c>
      <c r="R29">
        <f t="shared" si="6"/>
        <v>0</v>
      </c>
      <c r="S29">
        <f t="shared" si="8"/>
        <v>0</v>
      </c>
      <c r="T29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"/>
  <sheetViews>
    <sheetView topLeftCell="M1" workbookViewId="0">
      <selection activeCell="U2" sqref="U2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U2" t="e">
        <f>MEDIAN(0,255,INT(S2/20+SQRT(J2)/40+SQRT(P2)/2+(LOG((R2/185),2))^3))</f>
        <v>#NUM!</v>
      </c>
      <c r="W2" t="e">
        <f>MEDIAN(0,255,INT(SQRT(J2)/200+SQRT(P2)/2+(LOG((R2/185),2))^3))</f>
        <v>#NUM!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2023-08-15T09:39:39Z</dcterms:modified>
</cp:coreProperties>
</file>