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3BE06D1B-4A35-46F5-AF39-C4E24B548870}" xr6:coauthVersionLast="47" xr6:coauthVersionMax="47" xr10:uidLastSave="{00000000-0000-0000-0000-000000000000}"/>
  <bookViews>
    <workbookView xWindow="12710" yWindow="0" windowWidth="12980" windowHeight="13770" activeTab="1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7" i="2" l="1"/>
  <c r="AB67" i="2"/>
  <c r="Z67" i="2"/>
  <c r="AA67" i="2" s="1"/>
  <c r="Y67" i="2"/>
  <c r="Y66" i="2"/>
  <c r="T66" i="2"/>
  <c r="P66" i="2"/>
  <c r="Z66" i="2" s="1"/>
  <c r="AA66" i="2" s="1"/>
  <c r="AB65" i="2"/>
  <c r="AC65" i="2" s="1"/>
  <c r="Z65" i="2"/>
  <c r="AA65" i="2" s="1"/>
  <c r="Y65" i="2"/>
  <c r="T65" i="2"/>
  <c r="P65" i="2"/>
  <c r="Y64" i="2"/>
  <c r="T64" i="2"/>
  <c r="P64" i="2"/>
  <c r="AB64" i="2" s="1"/>
  <c r="AC64" i="2" s="1"/>
  <c r="Y63" i="2"/>
  <c r="T63" i="2"/>
  <c r="AB63" i="2" s="1"/>
  <c r="AC63" i="2" s="1"/>
  <c r="P63" i="2"/>
  <c r="Y62" i="2"/>
  <c r="T62" i="2"/>
  <c r="P62" i="2"/>
  <c r="AB62" i="2" s="1"/>
  <c r="AC62" i="2" s="1"/>
  <c r="Y61" i="2"/>
  <c r="T61" i="2"/>
  <c r="P61" i="2"/>
  <c r="AB61" i="2" s="1"/>
  <c r="AC61" i="2" s="1"/>
  <c r="AB60" i="2"/>
  <c r="AC60" i="2" s="1"/>
  <c r="Z60" i="2"/>
  <c r="AA60" i="2" s="1"/>
  <c r="Y60" i="2"/>
  <c r="AB59" i="2"/>
  <c r="AC59" i="2" s="1"/>
  <c r="Z59" i="2"/>
  <c r="AA59" i="2" s="1"/>
  <c r="Y59" i="2"/>
  <c r="AB58" i="2"/>
  <c r="AC58" i="2" s="1"/>
  <c r="Z58" i="2"/>
  <c r="AA58" i="2" s="1"/>
  <c r="Y58" i="2"/>
  <c r="AB57" i="2"/>
  <c r="AC57" i="2" s="1"/>
  <c r="AA57" i="2"/>
  <c r="Z57" i="2"/>
  <c r="Y57" i="2"/>
  <c r="AB56" i="2"/>
  <c r="AC56" i="2" s="1"/>
  <c r="Z56" i="2"/>
  <c r="AA56" i="2" s="1"/>
  <c r="Y56" i="2"/>
  <c r="Z43" i="2"/>
  <c r="AA43" i="2" s="1"/>
  <c r="AB43" i="2"/>
  <c r="AC43" i="2" s="1"/>
  <c r="Y43" i="2"/>
  <c r="T43" i="2"/>
  <c r="P43" i="2"/>
  <c r="AB55" i="2"/>
  <c r="AC55" i="2" s="1"/>
  <c r="Z55" i="2"/>
  <c r="AA55" i="2" s="1"/>
  <c r="Y55" i="2"/>
  <c r="Y54" i="2"/>
  <c r="T54" i="2"/>
  <c r="P54" i="2"/>
  <c r="Z54" i="2" s="1"/>
  <c r="AA54" i="2" s="1"/>
  <c r="Y53" i="2"/>
  <c r="T53" i="2"/>
  <c r="P53" i="2"/>
  <c r="Z53" i="2" s="1"/>
  <c r="AA53" i="2" s="1"/>
  <c r="Y52" i="2"/>
  <c r="T52" i="2"/>
  <c r="P52" i="2"/>
  <c r="Y51" i="2"/>
  <c r="T51" i="2"/>
  <c r="P51" i="2"/>
  <c r="Y50" i="2"/>
  <c r="T50" i="2"/>
  <c r="P50" i="2"/>
  <c r="Z50" i="2" s="1"/>
  <c r="AA50" i="2" s="1"/>
  <c r="Y49" i="2"/>
  <c r="T49" i="2"/>
  <c r="AB49" i="2" s="1"/>
  <c r="AC49" i="2" s="1"/>
  <c r="P49" i="2"/>
  <c r="AB48" i="2"/>
  <c r="AC48" i="2" s="1"/>
  <c r="Z48" i="2"/>
  <c r="AA48" i="2" s="1"/>
  <c r="Y48" i="2"/>
  <c r="AB47" i="2"/>
  <c r="AC47" i="2" s="1"/>
  <c r="Z47" i="2"/>
  <c r="AA47" i="2" s="1"/>
  <c r="Y47" i="2"/>
  <c r="AB46" i="2"/>
  <c r="AC46" i="2" s="1"/>
  <c r="Z46" i="2"/>
  <c r="AA46" i="2" s="1"/>
  <c r="Y46" i="2"/>
  <c r="AB45" i="2"/>
  <c r="AC45" i="2" s="1"/>
  <c r="Z45" i="2"/>
  <c r="AA45" i="2" s="1"/>
  <c r="Y45" i="2"/>
  <c r="AB44" i="2"/>
  <c r="AC44" i="2" s="1"/>
  <c r="Z44" i="2"/>
  <c r="AA44" i="2" s="1"/>
  <c r="Y44" i="2"/>
  <c r="AC15" i="1"/>
  <c r="T15" i="1"/>
  <c r="U15" i="1" s="1"/>
  <c r="V15" i="1"/>
  <c r="R15" i="1"/>
  <c r="S15" i="1" s="1"/>
  <c r="O15" i="1"/>
  <c r="Q15" i="1" s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AB42" i="2"/>
  <c r="AC42" i="2" s="1"/>
  <c r="Z42" i="2"/>
  <c r="AA42" i="2" s="1"/>
  <c r="T41" i="2"/>
  <c r="P41" i="2"/>
  <c r="AB41" i="2" s="1"/>
  <c r="AC41" i="2" s="1"/>
  <c r="T40" i="2"/>
  <c r="P40" i="2"/>
  <c r="AB40" i="2" s="1"/>
  <c r="AC40" i="2" s="1"/>
  <c r="T39" i="2"/>
  <c r="AB39" i="2" s="1"/>
  <c r="AC39" i="2" s="1"/>
  <c r="P39" i="2"/>
  <c r="T38" i="2"/>
  <c r="P38" i="2"/>
  <c r="AB38" i="2" s="1"/>
  <c r="AC38" i="2" s="1"/>
  <c r="AB37" i="2"/>
  <c r="AC37" i="2" s="1"/>
  <c r="Z37" i="2"/>
  <c r="AA37" i="2" s="1"/>
  <c r="T37" i="2"/>
  <c r="P37" i="2"/>
  <c r="AB36" i="2"/>
  <c r="AC36" i="2" s="1"/>
  <c r="T36" i="2"/>
  <c r="P36" i="2"/>
  <c r="Z36" i="2" s="1"/>
  <c r="AA36" i="2" s="1"/>
  <c r="AB35" i="2"/>
  <c r="AC35" i="2" s="1"/>
  <c r="Z35" i="2"/>
  <c r="AA35" i="2" s="1"/>
  <c r="AB34" i="2"/>
  <c r="AC34" i="2" s="1"/>
  <c r="Z34" i="2"/>
  <c r="AA34" i="2" s="1"/>
  <c r="AB33" i="2"/>
  <c r="AC33" i="2" s="1"/>
  <c r="Z33" i="2"/>
  <c r="AA33" i="2" s="1"/>
  <c r="AB32" i="2"/>
  <c r="AC32" i="2" s="1"/>
  <c r="Z32" i="2"/>
  <c r="AA32" i="2" s="1"/>
  <c r="AB31" i="2"/>
  <c r="AC31" i="2" s="1"/>
  <c r="Z31" i="2"/>
  <c r="AA31" i="2" s="1"/>
  <c r="AA26" i="2"/>
  <c r="P29" i="2"/>
  <c r="AB29" i="2" s="1"/>
  <c r="AC29" i="2" s="1"/>
  <c r="P28" i="2"/>
  <c r="P27" i="2"/>
  <c r="P26" i="2"/>
  <c r="P25" i="2"/>
  <c r="Z25" i="2" s="1"/>
  <c r="AA25" i="2" s="1"/>
  <c r="P24" i="2"/>
  <c r="T25" i="2"/>
  <c r="T26" i="2"/>
  <c r="T27" i="2"/>
  <c r="T28" i="2"/>
  <c r="T29" i="2"/>
  <c r="T24" i="2"/>
  <c r="Z24" i="2" s="1"/>
  <c r="AA24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30" i="2"/>
  <c r="AC30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30" i="2"/>
  <c r="AA30" i="2" s="1"/>
  <c r="AB28" i="2"/>
  <c r="AC28" i="2" s="1"/>
  <c r="Z27" i="2"/>
  <c r="AA27" i="2" s="1"/>
  <c r="Z26" i="2"/>
  <c r="W3" i="4"/>
  <c r="U3" i="4"/>
  <c r="W2" i="4"/>
  <c r="U2" i="4"/>
  <c r="AB2" i="2"/>
  <c r="AC2" i="2" s="1"/>
  <c r="AB3" i="2"/>
  <c r="AC3" i="2" s="1"/>
  <c r="AB4" i="2"/>
  <c r="AC4" i="2" s="1"/>
  <c r="AB5" i="2"/>
  <c r="AC5" i="2" s="1"/>
  <c r="AB6" i="2"/>
  <c r="AC6" i="2" s="1"/>
  <c r="AB7" i="2"/>
  <c r="AC7" i="2" s="1"/>
  <c r="AB14" i="2"/>
  <c r="AB15" i="2"/>
  <c r="AC15" i="2" s="1"/>
  <c r="AB16" i="2"/>
  <c r="AC16" i="2" s="1"/>
  <c r="AB17" i="2"/>
  <c r="AC17" i="2" s="1"/>
  <c r="P9" i="2"/>
  <c r="P10" i="2"/>
  <c r="P11" i="2"/>
  <c r="Z11" i="2" s="1"/>
  <c r="AA11" i="2" s="1"/>
  <c r="P12" i="2"/>
  <c r="AB12" i="2" s="1"/>
  <c r="AC12" i="2" s="1"/>
  <c r="P13" i="2"/>
  <c r="AB13" i="2" s="1"/>
  <c r="AC13" i="2" s="1"/>
  <c r="P8" i="2"/>
  <c r="AB8" i="2" s="1"/>
  <c r="AC8" i="2" s="1"/>
  <c r="AC14" i="2"/>
  <c r="AA16" i="2"/>
  <c r="Z14" i="2"/>
  <c r="AA14" i="2" s="1"/>
  <c r="T9" i="2"/>
  <c r="Z9" i="2" s="1"/>
  <c r="AA9" i="2" s="1"/>
  <c r="T10" i="2"/>
  <c r="Z10" i="2" s="1"/>
  <c r="AA10" i="2" s="1"/>
  <c r="T11" i="2"/>
  <c r="T12" i="2"/>
  <c r="T13" i="2"/>
  <c r="Z16" i="2"/>
  <c r="Z17" i="2"/>
  <c r="AA17" i="2" s="1"/>
  <c r="T8" i="2"/>
  <c r="Z3" i="2"/>
  <c r="AA3" i="2" s="1"/>
  <c r="Z4" i="2"/>
  <c r="AA4" i="2" s="1"/>
  <c r="Z5" i="2"/>
  <c r="AA5" i="2" s="1"/>
  <c r="Z6" i="2"/>
  <c r="AA6" i="2" s="1"/>
  <c r="Z7" i="2"/>
  <c r="AA7" i="2" s="1"/>
  <c r="Z8" i="2"/>
  <c r="AA8" i="2" s="1"/>
  <c r="Z15" i="2"/>
  <c r="AA15" i="2" s="1"/>
  <c r="S3" i="3"/>
  <c r="S4" i="3"/>
  <c r="S5" i="3"/>
  <c r="S6" i="3"/>
  <c r="S7" i="3"/>
  <c r="T7" i="3" s="1"/>
  <c r="S8" i="3"/>
  <c r="T8" i="3" s="1"/>
  <c r="S9" i="3"/>
  <c r="T9" i="3" s="1"/>
  <c r="S10" i="3"/>
  <c r="S11" i="3"/>
  <c r="S12" i="3"/>
  <c r="S13" i="3"/>
  <c r="S14" i="3"/>
  <c r="S15" i="3"/>
  <c r="S16" i="3"/>
  <c r="T16" i="3" s="1"/>
  <c r="S17" i="3"/>
  <c r="T17" i="3" s="1"/>
  <c r="S18" i="3"/>
  <c r="T18" i="3" s="1"/>
  <c r="S19" i="3"/>
  <c r="S20" i="3"/>
  <c r="S21" i="3"/>
  <c r="S22" i="3"/>
  <c r="S23" i="3"/>
  <c r="S24" i="3"/>
  <c r="S25" i="3"/>
  <c r="S26" i="3"/>
  <c r="S27" i="3"/>
  <c r="S28" i="3"/>
  <c r="S29" i="3"/>
  <c r="S2" i="3"/>
  <c r="T2" i="3" s="1"/>
  <c r="Q3" i="3"/>
  <c r="Q4" i="3"/>
  <c r="Q5" i="3"/>
  <c r="Q6" i="3"/>
  <c r="Q7" i="3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Q20" i="3"/>
  <c r="Q21" i="3"/>
  <c r="Q22" i="3"/>
  <c r="Q23" i="3"/>
  <c r="Q24" i="3"/>
  <c r="Q25" i="3"/>
  <c r="Q26" i="3"/>
  <c r="Q27" i="3"/>
  <c r="Q28" i="3"/>
  <c r="Q29" i="3"/>
  <c r="R29" i="3" s="1"/>
  <c r="Q2" i="3"/>
  <c r="R2" i="3" s="1"/>
  <c r="R3" i="1"/>
  <c r="R4" i="1"/>
  <c r="R5" i="1"/>
  <c r="R6" i="1"/>
  <c r="R7" i="1"/>
  <c r="R8" i="1"/>
  <c r="R9" i="1"/>
  <c r="S9" i="1" s="1"/>
  <c r="R10" i="1"/>
  <c r="R11" i="1"/>
  <c r="R12" i="1"/>
  <c r="R13" i="1"/>
  <c r="R14" i="1"/>
  <c r="R16" i="1"/>
  <c r="R17" i="1"/>
  <c r="R18" i="1"/>
  <c r="S18" i="1" s="1"/>
  <c r="R19" i="1"/>
  <c r="R20" i="1"/>
  <c r="R21" i="1"/>
  <c r="R22" i="1"/>
  <c r="S22" i="1" s="1"/>
  <c r="R23" i="1"/>
  <c r="R24" i="1"/>
  <c r="R25" i="1"/>
  <c r="R26" i="1"/>
  <c r="R27" i="1"/>
  <c r="S27" i="1" s="1"/>
  <c r="R28" i="1"/>
  <c r="S28" i="1" s="1"/>
  <c r="R29" i="1"/>
  <c r="S29" i="1" s="1"/>
  <c r="R2" i="1"/>
  <c r="S2" i="1" s="1"/>
  <c r="T3" i="1"/>
  <c r="T4" i="1"/>
  <c r="U4" i="1" s="1"/>
  <c r="T5" i="1"/>
  <c r="T6" i="1"/>
  <c r="T7" i="1"/>
  <c r="U7" i="1" s="1"/>
  <c r="T8" i="1"/>
  <c r="T9" i="1"/>
  <c r="T10" i="1"/>
  <c r="U10" i="1" s="1"/>
  <c r="T11" i="1"/>
  <c r="U11" i="1" s="1"/>
  <c r="T12" i="1"/>
  <c r="U12" i="1" s="1"/>
  <c r="T13" i="1"/>
  <c r="U13" i="1" s="1"/>
  <c r="T14" i="1"/>
  <c r="U14" i="1" s="1"/>
  <c r="T16" i="1"/>
  <c r="U16" i="1" s="1"/>
  <c r="T17" i="1"/>
  <c r="U17" i="1" s="1"/>
  <c r="T18" i="1"/>
  <c r="U18" i="1" s="1"/>
  <c r="T19" i="1"/>
  <c r="U19" i="1" s="1"/>
  <c r="T20" i="1"/>
  <c r="T21" i="1"/>
  <c r="U21" i="1" s="1"/>
  <c r="T22" i="1"/>
  <c r="U22" i="1" s="1"/>
  <c r="T23" i="1"/>
  <c r="U23" i="1" s="1"/>
  <c r="T24" i="1"/>
  <c r="U24" i="1" s="1"/>
  <c r="T25" i="1"/>
  <c r="T26" i="1"/>
  <c r="U26" i="1" s="1"/>
  <c r="T27" i="1"/>
  <c r="U27" i="1" s="1"/>
  <c r="T28" i="1"/>
  <c r="T29" i="1"/>
  <c r="U29" i="1" s="1"/>
  <c r="T2" i="1"/>
  <c r="U2" i="1" s="1"/>
  <c r="Y2" i="2"/>
  <c r="Z2" i="2"/>
  <c r="AA2" i="2" s="1"/>
  <c r="T19" i="3"/>
  <c r="T20" i="3"/>
  <c r="T21" i="3"/>
  <c r="T22" i="3"/>
  <c r="T23" i="3"/>
  <c r="T24" i="3"/>
  <c r="T25" i="3"/>
  <c r="T26" i="3"/>
  <c r="T27" i="3"/>
  <c r="T28" i="3"/>
  <c r="T29" i="3"/>
  <c r="R19" i="3"/>
  <c r="R20" i="3"/>
  <c r="R21" i="3"/>
  <c r="R22" i="3"/>
  <c r="R23" i="3"/>
  <c r="R24" i="3"/>
  <c r="R25" i="3"/>
  <c r="R26" i="3"/>
  <c r="R27" i="3"/>
  <c r="R28" i="3"/>
  <c r="T10" i="3"/>
  <c r="T11" i="3"/>
  <c r="T12" i="3"/>
  <c r="T13" i="3"/>
  <c r="T14" i="3"/>
  <c r="T15" i="3"/>
  <c r="U3" i="1"/>
  <c r="T4" i="3"/>
  <c r="U5" i="1"/>
  <c r="U6" i="1"/>
  <c r="U8" i="1"/>
  <c r="U9" i="1"/>
  <c r="U20" i="1"/>
  <c r="U25" i="1"/>
  <c r="U28" i="1"/>
  <c r="T3" i="3"/>
  <c r="T5" i="3"/>
  <c r="T6" i="3"/>
  <c r="S4" i="1"/>
  <c r="S5" i="1"/>
  <c r="S8" i="1"/>
  <c r="S10" i="1"/>
  <c r="S11" i="1"/>
  <c r="S12" i="1"/>
  <c r="S13" i="1"/>
  <c r="S14" i="1"/>
  <c r="S16" i="1"/>
  <c r="S17" i="1"/>
  <c r="S19" i="1"/>
  <c r="S6" i="1"/>
  <c r="S7" i="1"/>
  <c r="AC9" i="1"/>
  <c r="V9" i="1"/>
  <c r="O9" i="1"/>
  <c r="Q9" i="1" s="1"/>
  <c r="R7" i="3"/>
  <c r="R6" i="3"/>
  <c r="V3" i="1"/>
  <c r="V4" i="1"/>
  <c r="V5" i="1"/>
  <c r="V6" i="1"/>
  <c r="V7" i="1"/>
  <c r="V8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AC3" i="1"/>
  <c r="AC4" i="1"/>
  <c r="AC5" i="1"/>
  <c r="AC6" i="1"/>
  <c r="AC7" i="1"/>
  <c r="AC8" i="1"/>
  <c r="AC10" i="1"/>
  <c r="AC11" i="1"/>
  <c r="AC12" i="1"/>
  <c r="AC13" i="1"/>
  <c r="AC14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O3" i="1"/>
  <c r="Q3" i="1" s="1"/>
  <c r="O4" i="1"/>
  <c r="Q4" i="1" s="1"/>
  <c r="O5" i="1"/>
  <c r="Q5" i="1" s="1"/>
  <c r="O6" i="1"/>
  <c r="Q6" i="1" s="1"/>
  <c r="O7" i="1"/>
  <c r="O8" i="1"/>
  <c r="Q8" i="1" s="1"/>
  <c r="O10" i="1"/>
  <c r="Q10" i="1" s="1"/>
  <c r="O11" i="1"/>
  <c r="O12" i="1"/>
  <c r="Q12" i="1" s="1"/>
  <c r="O13" i="1"/>
  <c r="Q13" i="1" s="1"/>
  <c r="O14" i="1"/>
  <c r="Q14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Q7" i="1"/>
  <c r="Q11" i="1"/>
  <c r="R5" i="3"/>
  <c r="R3" i="3"/>
  <c r="R4" i="3"/>
  <c r="O2" i="1"/>
  <c r="Q2" i="1" s="1"/>
  <c r="S3" i="1"/>
  <c r="AC2" i="1"/>
  <c r="S20" i="1"/>
  <c r="S21" i="1"/>
  <c r="S23" i="1"/>
  <c r="S24" i="1"/>
  <c r="S25" i="1"/>
  <c r="S26" i="1"/>
  <c r="Z64" i="2" l="1"/>
  <c r="AA64" i="2" s="1"/>
  <c r="AB66" i="2"/>
  <c r="AC66" i="2" s="1"/>
  <c r="Z61" i="2"/>
  <c r="AA61" i="2" s="1"/>
  <c r="Z63" i="2"/>
  <c r="AA63" i="2" s="1"/>
  <c r="Z62" i="2"/>
  <c r="AA62" i="2" s="1"/>
  <c r="AB54" i="2"/>
  <c r="AC54" i="2" s="1"/>
  <c r="AB53" i="2"/>
  <c r="AC53" i="2" s="1"/>
  <c r="AB52" i="2"/>
  <c r="AC52" i="2" s="1"/>
  <c r="Z51" i="2"/>
  <c r="AA51" i="2" s="1"/>
  <c r="AB51" i="2"/>
  <c r="AC51" i="2" s="1"/>
  <c r="AB50" i="2"/>
  <c r="AC50" i="2" s="1"/>
  <c r="Z49" i="2"/>
  <c r="AA49" i="2" s="1"/>
  <c r="Z52" i="2"/>
  <c r="AA52" i="2" s="1"/>
  <c r="Z38" i="2"/>
  <c r="AA38" i="2" s="1"/>
  <c r="Z41" i="2"/>
  <c r="AA41" i="2" s="1"/>
  <c r="Z40" i="2"/>
  <c r="AA40" i="2" s="1"/>
  <c r="Z39" i="2"/>
  <c r="AA39" i="2" s="1"/>
  <c r="Z29" i="2"/>
  <c r="AA29" i="2" s="1"/>
  <c r="Z28" i="2"/>
  <c r="AA28" i="2" s="1"/>
  <c r="AB27" i="2"/>
  <c r="AC27" i="2" s="1"/>
  <c r="AB26" i="2"/>
  <c r="AC26" i="2" s="1"/>
  <c r="AB25" i="2"/>
  <c r="AC25" i="2" s="1"/>
  <c r="AB24" i="2"/>
  <c r="AC24" i="2" s="1"/>
  <c r="AB9" i="2"/>
  <c r="AC9" i="2" s="1"/>
  <c r="AB10" i="2"/>
  <c r="AC10" i="2" s="1"/>
  <c r="AB11" i="2"/>
  <c r="AC11" i="2" s="1"/>
  <c r="Z13" i="2"/>
  <c r="AA13" i="2" s="1"/>
  <c r="Z12" i="2"/>
  <c r="AA12" i="2" s="1"/>
</calcChain>
</file>

<file path=xl/sharedStrings.xml><?xml version="1.0" encoding="utf-8"?>
<sst xmlns="http://schemas.openxmlformats.org/spreadsheetml/2006/main" count="446" uniqueCount="174">
  <si>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</si>
  <si>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</si>
  <si>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</si>
  <si>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</si>
  <si>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</si>
  <si>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</si>
  <si>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</si>
  <si>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</si>
  <si>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</si>
  <si>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</si>
  <si>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</si>
  <si>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</si>
  <si>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</si>
  <si>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</si>
  <si>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</si>
  <si>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</si>
  <si>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</si>
  <si>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</si>
  <si>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</si>
  <si>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</si>
  <si>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</si>
  <si>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</si>
  <si>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</si>
  <si>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</si>
  <si>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</si>
  <si>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</si>
  <si>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</si>
  <si>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</si>
  <si>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</si>
  <si>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</si>
  <si>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</si>
  <si>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</si>
  <si>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</si>
  <si>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</si>
  <si>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</si>
  <si>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</si>
  <si>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</si>
  <si>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</si>
  <si>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</si>
  <si>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</si>
  <si>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</si>
  <si>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</si>
  <si>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</si>
  <si>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</si>
  <si>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</si>
  <si>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</si>
  <si>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</si>
  <si>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</si>
  <si>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</si>
  <si>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</si>
  <si>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</si>
  <si>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</si>
  <si>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</si>
  <si>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</si>
  <si>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</si>
  <si>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</si>
  <si>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</si>
  <si>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</si>
  <si>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</si>
  <si>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</si>
  <si>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</si>
  <si>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</si>
  <si>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</si>
  <si>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</si>
  <si>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</si>
  <si>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</si>
  <si>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</si>
  <si>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</si>
  <si>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</si>
  <si>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</si>
  <si>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</si>
  <si>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</si>
  <si>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</si>
  <si>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</si>
  <si>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</si>
  <si>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</si>
  <si>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</si>
  <si>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</si>
  <si>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</si>
  <si>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</si>
  <si>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</si>
  <si>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</si>
  <si>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</si>
  <si>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</si>
  <si>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</si>
  <si>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</si>
  <si>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</si>
  <si>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</si>
  <si>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</si>
  <si>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</si>
  <si>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</si>
  <si>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</si>
  <si>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</si>
  <si>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</si>
  <si>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</si>
  <si>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</si>
  <si>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</si>
  <si>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</si>
  <si>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</si>
  <si>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</si>
  <si>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</si>
  <si>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</si>
  <si>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</si>
  <si>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</si>
  <si>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 (25m Express Hard Seat Passenger Coach)</t>
    <phoneticPr fontId="2" type="noConversion"/>
  </si>
  <si>
    <t>RZ25T (25m Express Soft Seat Passenger Coach)</t>
    <phoneticPr fontId="2" type="noConversion"/>
  </si>
  <si>
    <t>YW25T (25m Express Hard Sleeper Passenger Coach)</t>
    <phoneticPr fontId="2" type="noConversion"/>
  </si>
  <si>
    <t>RW25T (25m Express Soft Sleeper Passenger Coach)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</si>
  <si>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</si>
  <si>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</si>
  <si>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</si>
  <si>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</si>
  <si>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</si>
  <si>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</si>
  <si>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</si>
  <si>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</si>
  <si>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</si>
  <si>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</si>
  <si>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</si>
  <si>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</si>
  <si>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</si>
  <si>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</si>
  <si>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</si>
  <si>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</si>
  <si>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</si>
  <si>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</si>
  <si>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</si>
  <si>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</si>
  <si>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</si>
  <si>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</si>
  <si>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</si>
  <si>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</si>
  <si>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</si>
  <si>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</si>
  <si>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</si>
  <si>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</si>
  <si>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zt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</si>
  <si>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</si>
  <si>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</si>
  <si>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</si>
  <si>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zet</t>
    <phoneticPr fontId="2" type="noConversion"/>
  </si>
  <si>
    <t>zes</t>
    <phoneticPr fontId="2" type="noConversion"/>
  </si>
  <si>
    <t>zesw</t>
    <phoneticPr fontId="2" type="noConversion"/>
  </si>
  <si>
    <t>zyt</t>
    <phoneticPr fontId="2" type="noConversion"/>
  </si>
  <si>
    <t>zys</t>
    <phoneticPr fontId="2" type="noConversion"/>
  </si>
  <si>
    <t>zysw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</si>
  <si>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</si>
  <si>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</si>
  <si>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</si>
  <si>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cap1</t>
    <phoneticPr fontId="2" type="noConversion"/>
  </si>
  <si>
    <t>cap2</t>
    <phoneticPr fontId="2" type="noConversion"/>
  </si>
  <si>
    <t>decay1</t>
    <phoneticPr fontId="2" type="noConversion"/>
  </si>
  <si>
    <t>decay2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</si>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</sst>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opLeftCell="J1" workbookViewId="0">
      <selection activeCell="T15" sqref="T15"/>
    </sheetView>
  </sheetViews>
  <sheetFormatPr defaultRowHeight="14" x14ac:dyDescent="0.3"/>
  <cols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>MEDIAN(0, 255, ROUND((SQRT(K2)/100+SQRT(L2)+P2+40/J2-2)/2,0))</f>
        <v>20</v>
      </c>
      <c r="U2">
        <f>IF(E2="Steam", T2*350/16*12, IF(E2="Diesel", T2*325/16*12,  T2*300/16*12))</f>
        <v>5250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29" si="0">M3-N3</f>
        <v>0</v>
      </c>
      <c r="Q3">
        <f t="shared" ref="Q3:Q29" si="1">O3*P3*9.8</f>
        <v>0</v>
      </c>
      <c r="R3">
        <f t="shared" ref="R3:R29" si="2">MEDIAN(255, ROUND((M3/10+SQRT(K3)/20+SQRT(L3)+P3+20-J3), 0), 0)</f>
        <v>20</v>
      </c>
      <c r="S3">
        <f t="shared" ref="S3:S29" si="3">R3*50000/16</f>
        <v>62500</v>
      </c>
      <c r="T3" t="e">
        <f t="shared" ref="T3:T29" si="4">MEDIAN(0, 255, ROUND((SQRT(K3)/100+SQRT(L3)+P3+40/J3-2)/2,0))</f>
        <v>#DIV/0!</v>
      </c>
      <c r="U3" t="e">
        <f t="shared" ref="U3:U29" si="5">IF(E3="Steam", T3*350/16*12, IF(E3="Diesel", T3*325/16*12,  T3*300/16*12))</f>
        <v>#DIV/0!</v>
      </c>
      <c r="V3">
        <f t="shared" ref="V3:V29" si="6">W3+X3+Y3</f>
        <v>0</v>
      </c>
      <c r="AC3" s="2" t="e">
        <f t="shared" ref="AC3:AC29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0"/>
        <v>0</v>
      </c>
      <c r="Q4">
        <f t="shared" si="1"/>
        <v>0</v>
      </c>
      <c r="R4">
        <f t="shared" si="2"/>
        <v>20</v>
      </c>
      <c r="S4">
        <f t="shared" si="3"/>
        <v>62500</v>
      </c>
      <c r="T4" t="e">
        <f t="shared" si="4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0"/>
        <v>0</v>
      </c>
      <c r="Q5">
        <f t="shared" si="1"/>
        <v>0</v>
      </c>
      <c r="R5">
        <f t="shared" si="2"/>
        <v>20</v>
      </c>
      <c r="S5">
        <f t="shared" si="3"/>
        <v>62500</v>
      </c>
      <c r="T5" t="e">
        <f t="shared" si="4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0"/>
        <v>0</v>
      </c>
      <c r="Q6">
        <f t="shared" si="1"/>
        <v>0</v>
      </c>
      <c r="R6">
        <f t="shared" si="2"/>
        <v>20</v>
      </c>
      <c r="S6">
        <f t="shared" si="3"/>
        <v>62500</v>
      </c>
      <c r="T6" t="e">
        <f t="shared" si="4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0"/>
        <v>0</v>
      </c>
      <c r="Q7">
        <f t="shared" si="1"/>
        <v>0</v>
      </c>
      <c r="R7">
        <f t="shared" si="2"/>
        <v>20</v>
      </c>
      <c r="S7">
        <f t="shared" si="3"/>
        <v>62500</v>
      </c>
      <c r="T7" t="e">
        <f t="shared" si="4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110</v>
      </c>
      <c r="B8" t="s">
        <v>108</v>
      </c>
      <c r="D8" t="s">
        <v>112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0"/>
        <v>138</v>
      </c>
      <c r="P8">
        <v>0.24199999999999999</v>
      </c>
      <c r="Q8">
        <f t="shared" si="1"/>
        <v>327.28080000000006</v>
      </c>
      <c r="R8">
        <f t="shared" si="2"/>
        <v>54</v>
      </c>
      <c r="S8">
        <f t="shared" si="3"/>
        <v>168750</v>
      </c>
      <c r="T8">
        <f t="shared" si="4"/>
        <v>25</v>
      </c>
      <c r="U8">
        <f t="shared" si="5"/>
        <v>6093.75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111</v>
      </c>
      <c r="B9" t="s">
        <v>109</v>
      </c>
      <c r="D9" t="s">
        <v>113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0"/>
        <v>138</v>
      </c>
      <c r="P9">
        <v>0.30499999999999999</v>
      </c>
      <c r="Q9">
        <f t="shared" si="1"/>
        <v>412.48199999999997</v>
      </c>
      <c r="R9">
        <f t="shared" si="2"/>
        <v>54</v>
      </c>
      <c r="S9">
        <f t="shared" ref="S9" si="8">R9*50000/16</f>
        <v>168750</v>
      </c>
      <c r="T9">
        <f t="shared" si="4"/>
        <v>25</v>
      </c>
      <c r="U9">
        <f t="shared" si="5"/>
        <v>6093.75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34</v>
      </c>
      <c r="B10" t="s">
        <v>67</v>
      </c>
      <c r="D10" t="s">
        <v>34</v>
      </c>
      <c r="E10" t="s">
        <v>51</v>
      </c>
      <c r="F10">
        <v>1976</v>
      </c>
      <c r="O10">
        <f t="shared" si="0"/>
        <v>0</v>
      </c>
      <c r="Q10">
        <f t="shared" si="1"/>
        <v>0</v>
      </c>
      <c r="R10">
        <f t="shared" si="2"/>
        <v>20</v>
      </c>
      <c r="S10">
        <f t="shared" si="3"/>
        <v>62500</v>
      </c>
      <c r="T10" t="e">
        <f t="shared" si="4"/>
        <v>#DIV/0!</v>
      </c>
      <c r="U10" t="e">
        <f t="shared" si="5"/>
        <v>#DIV/0!</v>
      </c>
      <c r="V10">
        <f t="shared" si="6"/>
        <v>0</v>
      </c>
      <c r="AC10" s="2" t="e">
        <f t="shared" si="7"/>
        <v>#DIV/0!</v>
      </c>
    </row>
    <row r="11" spans="1:31" x14ac:dyDescent="0.3">
      <c r="A11" t="s">
        <v>35</v>
      </c>
      <c r="B11" t="s">
        <v>68</v>
      </c>
      <c r="D11" t="s">
        <v>35</v>
      </c>
      <c r="E11" t="s">
        <v>51</v>
      </c>
      <c r="F11">
        <v>1974</v>
      </c>
      <c r="O11">
        <f t="shared" si="0"/>
        <v>0</v>
      </c>
      <c r="Q11">
        <f t="shared" si="1"/>
        <v>0</v>
      </c>
      <c r="R11">
        <f t="shared" si="2"/>
        <v>20</v>
      </c>
      <c r="S11">
        <f t="shared" si="3"/>
        <v>62500</v>
      </c>
      <c r="T11" t="e">
        <f t="shared" si="4"/>
        <v>#DIV/0!</v>
      </c>
      <c r="U11" t="e">
        <f t="shared" si="5"/>
        <v>#DIV/0!</v>
      </c>
      <c r="V11">
        <f t="shared" si="6"/>
        <v>0</v>
      </c>
      <c r="AC11" s="2" t="e">
        <f t="shared" si="7"/>
        <v>#DIV/0!</v>
      </c>
    </row>
    <row r="12" spans="1:31" x14ac:dyDescent="0.3">
      <c r="A12" t="s">
        <v>36</v>
      </c>
      <c r="B12" t="s">
        <v>69</v>
      </c>
      <c r="D12" t="s">
        <v>36</v>
      </c>
      <c r="E12" t="s">
        <v>51</v>
      </c>
      <c r="F12">
        <v>1992</v>
      </c>
      <c r="O12">
        <f t="shared" si="0"/>
        <v>0</v>
      </c>
      <c r="Q12">
        <f t="shared" si="1"/>
        <v>0</v>
      </c>
      <c r="R12">
        <f t="shared" si="2"/>
        <v>20</v>
      </c>
      <c r="S12">
        <f t="shared" si="3"/>
        <v>62500</v>
      </c>
      <c r="T12" t="e">
        <f t="shared" si="4"/>
        <v>#DIV/0!</v>
      </c>
      <c r="U12" t="e">
        <f t="shared" si="5"/>
        <v>#DIV/0!</v>
      </c>
      <c r="V12">
        <f t="shared" si="6"/>
        <v>0</v>
      </c>
      <c r="AC12" s="2" t="e">
        <f t="shared" si="7"/>
        <v>#DIV/0!</v>
      </c>
    </row>
    <row r="13" spans="1:31" x14ac:dyDescent="0.3">
      <c r="A13" t="s">
        <v>37</v>
      </c>
      <c r="B13" t="s">
        <v>70</v>
      </c>
      <c r="D13" t="s">
        <v>37</v>
      </c>
      <c r="E13" t="s">
        <v>51</v>
      </c>
      <c r="O13">
        <f t="shared" si="0"/>
        <v>0</v>
      </c>
      <c r="Q13">
        <f t="shared" si="1"/>
        <v>0</v>
      </c>
      <c r="R13">
        <f t="shared" si="2"/>
        <v>20</v>
      </c>
      <c r="S13">
        <f t="shared" si="3"/>
        <v>62500</v>
      </c>
      <c r="T13" t="e">
        <f t="shared" si="4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38</v>
      </c>
      <c r="B14" t="s">
        <v>71</v>
      </c>
      <c r="D14" t="s">
        <v>38</v>
      </c>
      <c r="E14" t="s">
        <v>51</v>
      </c>
      <c r="F14">
        <v>2005</v>
      </c>
      <c r="O14">
        <f t="shared" si="0"/>
        <v>0</v>
      </c>
      <c r="Q14">
        <f t="shared" si="1"/>
        <v>0</v>
      </c>
      <c r="R14">
        <f t="shared" si="2"/>
        <v>20</v>
      </c>
      <c r="S14">
        <f t="shared" si="3"/>
        <v>62500</v>
      </c>
      <c r="T14" t="e">
        <f t="shared" si="4"/>
        <v>#DIV/0!</v>
      </c>
      <c r="U14" t="e">
        <f t="shared" si="5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A15" t="s">
        <v>167</v>
      </c>
      <c r="B15" t="s">
        <v>168</v>
      </c>
      <c r="D15" t="s">
        <v>167</v>
      </c>
      <c r="E15" t="s">
        <v>51</v>
      </c>
      <c r="F15">
        <v>2003</v>
      </c>
      <c r="G15">
        <v>30</v>
      </c>
      <c r="H15" t="s">
        <v>91</v>
      </c>
      <c r="J15">
        <v>6</v>
      </c>
      <c r="K15">
        <v>170</v>
      </c>
      <c r="L15">
        <v>4133</v>
      </c>
      <c r="M15">
        <v>138</v>
      </c>
      <c r="O15">
        <f t="shared" si="0"/>
        <v>138</v>
      </c>
      <c r="P15">
        <v>0.14299999999999999</v>
      </c>
      <c r="Q15">
        <f t="shared" si="1"/>
        <v>193.39320000000001</v>
      </c>
      <c r="R15">
        <f t="shared" si="2"/>
        <v>93</v>
      </c>
      <c r="S15">
        <f t="shared" si="3"/>
        <v>290625</v>
      </c>
      <c r="T15">
        <f t="shared" ref="T15" si="10">MEDIAN(0, 255, ROUND((SQRT(K15)/100+SQRT(L15)+P15+40/J15-2)/2,0))</f>
        <v>35</v>
      </c>
      <c r="U15">
        <f t="shared" ref="U15" si="11">IF(E15="Steam", T15*350/16*12, IF(E15="Diesel", T15*325/16*12,  T15*300/16*12))</f>
        <v>8531.25</v>
      </c>
      <c r="V15">
        <f t="shared" ref="V15" si="12">W15+X15+Y15</f>
        <v>11</v>
      </c>
      <c r="W15">
        <v>2</v>
      </c>
      <c r="X15">
        <v>7</v>
      </c>
      <c r="Y15">
        <v>2</v>
      </c>
      <c r="Z15" s="1">
        <v>1</v>
      </c>
      <c r="AA15" s="1">
        <v>1</v>
      </c>
      <c r="AB15" s="1">
        <v>0.5</v>
      </c>
      <c r="AC15" s="2">
        <f t="shared" si="7"/>
        <v>0.83333333333333337</v>
      </c>
      <c r="AD15" s="2" t="s">
        <v>92</v>
      </c>
      <c r="AE15" t="s">
        <v>93</v>
      </c>
    </row>
    <row r="16" spans="1:31" x14ac:dyDescent="0.3">
      <c r="A16" t="s">
        <v>31</v>
      </c>
      <c r="B16" t="s">
        <v>72</v>
      </c>
      <c r="D16" t="s">
        <v>31</v>
      </c>
      <c r="E16" t="s">
        <v>52</v>
      </c>
      <c r="F16">
        <v>1958</v>
      </c>
      <c r="O16">
        <f t="shared" si="0"/>
        <v>0</v>
      </c>
      <c r="Q16">
        <f t="shared" si="1"/>
        <v>0</v>
      </c>
      <c r="R16">
        <f t="shared" si="2"/>
        <v>20</v>
      </c>
      <c r="S16">
        <f t="shared" si="3"/>
        <v>62500</v>
      </c>
      <c r="T16" t="e">
        <f t="shared" si="4"/>
        <v>#DIV/0!</v>
      </c>
      <c r="U16" t="e">
        <f t="shared" si="5"/>
        <v>#DIV/0!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32</v>
      </c>
      <c r="B17" t="s">
        <v>73</v>
      </c>
      <c r="D17" t="s">
        <v>32</v>
      </c>
      <c r="E17" t="s">
        <v>52</v>
      </c>
      <c r="F17">
        <v>1979</v>
      </c>
      <c r="O17">
        <f t="shared" si="0"/>
        <v>0</v>
      </c>
      <c r="Q17">
        <f t="shared" si="1"/>
        <v>0</v>
      </c>
      <c r="R17">
        <f t="shared" si="2"/>
        <v>20</v>
      </c>
      <c r="S17">
        <f t="shared" si="3"/>
        <v>62500</v>
      </c>
      <c r="T17" t="e">
        <f t="shared" si="4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33</v>
      </c>
      <c r="B18" t="s">
        <v>74</v>
      </c>
      <c r="D18" t="s">
        <v>33</v>
      </c>
      <c r="E18" t="s">
        <v>52</v>
      </c>
      <c r="F18">
        <v>1989</v>
      </c>
      <c r="O18">
        <f t="shared" si="0"/>
        <v>0</v>
      </c>
      <c r="Q18">
        <f t="shared" si="1"/>
        <v>0</v>
      </c>
      <c r="R18">
        <f t="shared" si="2"/>
        <v>20</v>
      </c>
      <c r="S18">
        <f t="shared" si="3"/>
        <v>62500</v>
      </c>
      <c r="T18" t="e">
        <f t="shared" si="4"/>
        <v>#DIV/0!</v>
      </c>
      <c r="U18" t="e">
        <f t="shared" si="5"/>
        <v>#DIV/0!</v>
      </c>
      <c r="V18">
        <f t="shared" si="6"/>
        <v>0</v>
      </c>
      <c r="AC18" s="2" t="e">
        <f t="shared" si="7"/>
        <v>#DIV/0!</v>
      </c>
    </row>
    <row r="19" spans="1:31" x14ac:dyDescent="0.3">
      <c r="A19" t="s">
        <v>39</v>
      </c>
      <c r="B19" t="s">
        <v>75</v>
      </c>
      <c r="D19" t="s">
        <v>39</v>
      </c>
      <c r="E19" t="s">
        <v>52</v>
      </c>
      <c r="F19">
        <v>1995</v>
      </c>
      <c r="O19">
        <f t="shared" si="0"/>
        <v>0</v>
      </c>
      <c r="Q19">
        <f t="shared" si="1"/>
        <v>0</v>
      </c>
      <c r="R19">
        <f t="shared" si="2"/>
        <v>20</v>
      </c>
      <c r="S19">
        <f t="shared" si="3"/>
        <v>62500</v>
      </c>
      <c r="T19" t="e">
        <f t="shared" si="4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40</v>
      </c>
      <c r="B20" t="s">
        <v>76</v>
      </c>
      <c r="C20">
        <v>6144</v>
      </c>
      <c r="D20" t="s">
        <v>40</v>
      </c>
      <c r="E20" t="s">
        <v>52</v>
      </c>
      <c r="F20">
        <v>2010</v>
      </c>
      <c r="G20">
        <v>30</v>
      </c>
      <c r="H20" t="s">
        <v>91</v>
      </c>
      <c r="J20">
        <v>6</v>
      </c>
      <c r="K20">
        <v>120</v>
      </c>
      <c r="L20">
        <v>9789</v>
      </c>
      <c r="M20">
        <v>138</v>
      </c>
      <c r="O20">
        <f t="shared" si="0"/>
        <v>138</v>
      </c>
      <c r="P20">
        <v>0.38450000000000001</v>
      </c>
      <c r="Q20">
        <f t="shared" si="1"/>
        <v>519.99779999999998</v>
      </c>
      <c r="R20">
        <f t="shared" si="2"/>
        <v>128</v>
      </c>
      <c r="S20">
        <f t="shared" si="3"/>
        <v>400000</v>
      </c>
      <c r="T20">
        <f t="shared" si="4"/>
        <v>52</v>
      </c>
      <c r="U20">
        <f t="shared" si="5"/>
        <v>11700</v>
      </c>
      <c r="V20">
        <f t="shared" si="6"/>
        <v>10</v>
      </c>
      <c r="W20">
        <v>1</v>
      </c>
      <c r="X20">
        <v>8</v>
      </c>
      <c r="Y20">
        <v>1</v>
      </c>
      <c r="Z20" s="1">
        <v>1</v>
      </c>
      <c r="AA20" s="1">
        <v>1</v>
      </c>
      <c r="AB20" s="1">
        <v>1</v>
      </c>
      <c r="AC20" s="2">
        <f t="shared" si="7"/>
        <v>1</v>
      </c>
      <c r="AD20" s="2" t="s">
        <v>92</v>
      </c>
      <c r="AE20" t="s">
        <v>93</v>
      </c>
    </row>
    <row r="21" spans="1:31" x14ac:dyDescent="0.3">
      <c r="A21" t="s">
        <v>41</v>
      </c>
      <c r="B21" t="s">
        <v>77</v>
      </c>
      <c r="D21" t="s">
        <v>41</v>
      </c>
      <c r="E21" t="s">
        <v>52</v>
      </c>
      <c r="F21">
        <v>2012</v>
      </c>
      <c r="O21">
        <f t="shared" si="0"/>
        <v>0</v>
      </c>
      <c r="Q21">
        <f t="shared" si="1"/>
        <v>0</v>
      </c>
      <c r="R21">
        <f t="shared" si="2"/>
        <v>20</v>
      </c>
      <c r="S21">
        <f t="shared" si="3"/>
        <v>62500</v>
      </c>
      <c r="T21" t="e">
        <f t="shared" si="4"/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A22" t="s">
        <v>154</v>
      </c>
      <c r="B22" t="s">
        <v>155</v>
      </c>
      <c r="C22">
        <v>6145</v>
      </c>
      <c r="D22" t="s">
        <v>154</v>
      </c>
      <c r="E22" t="s">
        <v>52</v>
      </c>
      <c r="F22">
        <v>2012</v>
      </c>
      <c r="G22">
        <v>30</v>
      </c>
      <c r="H22" t="s">
        <v>91</v>
      </c>
      <c r="J22">
        <v>6</v>
      </c>
      <c r="K22">
        <v>170</v>
      </c>
      <c r="L22">
        <v>9789</v>
      </c>
      <c r="M22">
        <v>126</v>
      </c>
      <c r="O22">
        <f t="shared" si="0"/>
        <v>126</v>
      </c>
      <c r="P22">
        <v>0.34</v>
      </c>
      <c r="Q22">
        <f t="shared" si="1"/>
        <v>419.83200000000005</v>
      </c>
      <c r="R22">
        <f t="shared" si="2"/>
        <v>127</v>
      </c>
      <c r="S22">
        <f t="shared" si="3"/>
        <v>396875</v>
      </c>
      <c r="T22">
        <f t="shared" si="4"/>
        <v>52</v>
      </c>
      <c r="U22">
        <f t="shared" si="5"/>
        <v>11700</v>
      </c>
      <c r="V22">
        <f t="shared" si="6"/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f t="shared" si="7"/>
        <v>1</v>
      </c>
      <c r="AD22" s="2" t="s">
        <v>92</v>
      </c>
      <c r="AE22" t="s">
        <v>93</v>
      </c>
    </row>
    <row r="23" spans="1:31" x14ac:dyDescent="0.3">
      <c r="O23">
        <f t="shared" si="0"/>
        <v>0</v>
      </c>
      <c r="Q23">
        <f t="shared" si="1"/>
        <v>0</v>
      </c>
      <c r="R23">
        <f t="shared" si="2"/>
        <v>20</v>
      </c>
      <c r="S23">
        <f t="shared" si="3"/>
        <v>62500</v>
      </c>
      <c r="T23" t="e">
        <f t="shared" si="4"/>
        <v>#DIV/0!</v>
      </c>
      <c r="U23" t="e">
        <f t="shared" si="5"/>
        <v>#DIV/0!</v>
      </c>
      <c r="V23">
        <f t="shared" si="6"/>
        <v>0</v>
      </c>
      <c r="AC23" s="2" t="e">
        <f t="shared" si="7"/>
        <v>#DIV/0!</v>
      </c>
    </row>
    <row r="24" spans="1:31" x14ac:dyDescent="0.3">
      <c r="O24">
        <f t="shared" si="0"/>
        <v>0</v>
      </c>
      <c r="Q24">
        <f t="shared" si="1"/>
        <v>0</v>
      </c>
      <c r="R24">
        <f t="shared" si="2"/>
        <v>20</v>
      </c>
      <c r="S24">
        <f t="shared" si="3"/>
        <v>62500</v>
      </c>
      <c r="T24" t="e">
        <f t="shared" si="4"/>
        <v>#DIV/0!</v>
      </c>
      <c r="U24" t="e">
        <f t="shared" si="5"/>
        <v>#DIV/0!</v>
      </c>
      <c r="V24">
        <f t="shared" si="6"/>
        <v>0</v>
      </c>
      <c r="AC24" s="2" t="e">
        <f t="shared" si="7"/>
        <v>#DIV/0!</v>
      </c>
    </row>
    <row r="25" spans="1:31" x14ac:dyDescent="0.3">
      <c r="O25">
        <f t="shared" si="0"/>
        <v>0</v>
      </c>
      <c r="Q25">
        <f t="shared" si="1"/>
        <v>0</v>
      </c>
      <c r="R25">
        <f t="shared" si="2"/>
        <v>20</v>
      </c>
      <c r="S25">
        <f t="shared" si="3"/>
        <v>62500</v>
      </c>
      <c r="T25" t="e">
        <f t="shared" si="4"/>
        <v>#DIV/0!</v>
      </c>
      <c r="U25" t="e">
        <f t="shared" si="5"/>
        <v>#DIV/0!</v>
      </c>
      <c r="V25">
        <f t="shared" si="6"/>
        <v>0</v>
      </c>
      <c r="AC25" s="2" t="e">
        <f t="shared" si="7"/>
        <v>#DIV/0!</v>
      </c>
    </row>
    <row r="26" spans="1:31" x14ac:dyDescent="0.3">
      <c r="O26">
        <f t="shared" si="0"/>
        <v>0</v>
      </c>
      <c r="Q26">
        <f t="shared" si="1"/>
        <v>0</v>
      </c>
      <c r="R26">
        <f t="shared" si="2"/>
        <v>20</v>
      </c>
      <c r="S26">
        <f t="shared" si="3"/>
        <v>62500</v>
      </c>
      <c r="T26" t="e">
        <f t="shared" si="4"/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O27">
        <f t="shared" si="0"/>
        <v>0</v>
      </c>
      <c r="Q27">
        <f t="shared" si="1"/>
        <v>0</v>
      </c>
      <c r="R27">
        <f t="shared" si="2"/>
        <v>20</v>
      </c>
      <c r="S27">
        <f t="shared" si="3"/>
        <v>62500</v>
      </c>
      <c r="T27" t="e">
        <f t="shared" si="4"/>
        <v>#DIV/0!</v>
      </c>
      <c r="U27" t="e">
        <f t="shared" si="5"/>
        <v>#DIV/0!</v>
      </c>
      <c r="V27">
        <f t="shared" si="6"/>
        <v>0</v>
      </c>
      <c r="AC27" s="2" t="e">
        <f t="shared" si="7"/>
        <v>#DIV/0!</v>
      </c>
    </row>
    <row r="28" spans="1:31" x14ac:dyDescent="0.3">
      <c r="O28">
        <f t="shared" si="0"/>
        <v>0</v>
      </c>
      <c r="Q28">
        <f t="shared" si="1"/>
        <v>0</v>
      </c>
      <c r="R28">
        <f t="shared" si="2"/>
        <v>20</v>
      </c>
      <c r="S28">
        <f t="shared" si="3"/>
        <v>62500</v>
      </c>
      <c r="T28" t="e">
        <f t="shared" si="4"/>
        <v>#DIV/0!</v>
      </c>
      <c r="U28" t="e">
        <f t="shared" si="5"/>
        <v>#DIV/0!</v>
      </c>
      <c r="V28">
        <f t="shared" si="6"/>
        <v>0</v>
      </c>
      <c r="AC28" s="2" t="e">
        <f t="shared" si="7"/>
        <v>#DIV/0!</v>
      </c>
    </row>
    <row r="29" spans="1:31" x14ac:dyDescent="0.3">
      <c r="O29">
        <f t="shared" si="0"/>
        <v>0</v>
      </c>
      <c r="Q29">
        <f t="shared" si="1"/>
        <v>0</v>
      </c>
      <c r="R29">
        <f t="shared" si="2"/>
        <v>20</v>
      </c>
      <c r="S29">
        <f t="shared" si="3"/>
        <v>62500</v>
      </c>
      <c r="T29" t="e">
        <f t="shared" si="4"/>
        <v>#DIV/0!</v>
      </c>
      <c r="U29" t="e">
        <f t="shared" si="5"/>
        <v>#DIV/0!</v>
      </c>
      <c r="V29">
        <f t="shared" si="6"/>
        <v>0</v>
      </c>
      <c r="AC29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I67"/>
  <sheetViews>
    <sheetView tabSelected="1" topLeftCell="G1" workbookViewId="0">
      <pane ySplit="1" topLeftCell="A47" activePane="bottomLeft" state="frozen"/>
      <selection pane="bottomLeft" activeCell="Z42" sqref="Z42"/>
    </sheetView>
  </sheetViews>
  <sheetFormatPr defaultRowHeight="1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149</v>
      </c>
      <c r="R1" t="s">
        <v>150</v>
      </c>
      <c r="S1" t="s">
        <v>16</v>
      </c>
      <c r="T1" t="s">
        <v>17</v>
      </c>
      <c r="U1" t="s">
        <v>151</v>
      </c>
      <c r="V1" t="s">
        <v>152</v>
      </c>
      <c r="W1" t="s">
        <v>30</v>
      </c>
      <c r="X1" t="s">
        <v>18</v>
      </c>
      <c r="Y1" t="s">
        <v>56</v>
      </c>
      <c r="Z1" t="s">
        <v>19</v>
      </c>
      <c r="AA1" t="s">
        <v>28</v>
      </c>
      <c r="AB1" t="s">
        <v>20</v>
      </c>
      <c r="AC1" t="s">
        <v>27</v>
      </c>
      <c r="AD1" s="1" t="s">
        <v>21</v>
      </c>
      <c r="AE1" s="1" t="s">
        <v>22</v>
      </c>
      <c r="AF1" s="1" t="s">
        <v>23</v>
      </c>
      <c r="AG1" s="2" t="s">
        <v>24</v>
      </c>
      <c r="AH1" s="2" t="s">
        <v>29</v>
      </c>
      <c r="AI1" t="s">
        <v>25</v>
      </c>
    </row>
    <row r="2" spans="1:35" x14ac:dyDescent="0.3">
      <c r="A2" t="s">
        <v>138</v>
      </c>
      <c r="E2" t="s">
        <v>133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v>7614</v>
      </c>
      <c r="L2" t="s">
        <v>90</v>
      </c>
      <c r="P2">
        <v>0</v>
      </c>
      <c r="S2">
        <v>0</v>
      </c>
      <c r="T2">
        <v>185</v>
      </c>
      <c r="W2">
        <v>78</v>
      </c>
      <c r="X2">
        <v>0.314</v>
      </c>
      <c r="Y2">
        <f>W2*X2*9.8</f>
        <v>240.02160000000003</v>
      </c>
      <c r="Z2">
        <f>MAX(1, INT(W2/10+SQRT(J2)/20+SQRT(K2)+X2+SQRT(P2)/2+SQRT(T2)-SQRT(185)+20-I2))</f>
        <v>96</v>
      </c>
      <c r="AA2">
        <f>Z2*50000/16</f>
        <v>300000</v>
      </c>
      <c r="AB2">
        <f>MAX(1, ROUND((SQRT(J2)/100+SQRT(K2)+X2+(40/I2-2)+SQRT(P2)/2+SQRT(T2)-SQRT(185))/2, 0))</f>
        <v>44</v>
      </c>
      <c r="AC2">
        <f>AB2*300/16</f>
        <v>825</v>
      </c>
    </row>
    <row r="3" spans="1:35" x14ac:dyDescent="0.3">
      <c r="B3" t="s">
        <v>134</v>
      </c>
      <c r="I3">
        <v>20</v>
      </c>
      <c r="J3">
        <v>160</v>
      </c>
      <c r="K3">
        <v>0</v>
      </c>
      <c r="L3" t="s">
        <v>90</v>
      </c>
      <c r="P3">
        <v>98</v>
      </c>
      <c r="T3">
        <v>300</v>
      </c>
      <c r="W3">
        <v>56</v>
      </c>
      <c r="X3">
        <v>0</v>
      </c>
      <c r="Y3">
        <f t="shared" ref="Y3:Y42" si="0">W3*X3*9.8</f>
        <v>0</v>
      </c>
      <c r="Z3">
        <f t="shared" ref="Z3:Z30" si="1">MAX(1, INT(W3/10+SQRT(J3)/20+SQRT(K3)+X3+SQRT(P3)/2+SQRT(T3)-SQRT(185)+20-I3))</f>
        <v>14</v>
      </c>
      <c r="AA3">
        <f t="shared" ref="AA3:AA30" si="2">Z3*50000/16</f>
        <v>43750</v>
      </c>
      <c r="AB3">
        <f t="shared" ref="AB3:AB30" si="3">MAX(1, ROUND((SQRT(J3)/100+SQRT(K3)+X3+(40/I3-2)+SQRT(P3)/2+SQRT(T3)-SQRT(185))/2, 0))</f>
        <v>4</v>
      </c>
      <c r="AC3">
        <f t="shared" ref="AC3:AC30" si="4">AB3*300/16</f>
        <v>75</v>
      </c>
    </row>
    <row r="4" spans="1:35" x14ac:dyDescent="0.3">
      <c r="B4" t="s">
        <v>135</v>
      </c>
      <c r="I4">
        <v>20</v>
      </c>
      <c r="J4">
        <v>160</v>
      </c>
      <c r="K4">
        <v>0</v>
      </c>
      <c r="L4" t="s">
        <v>90</v>
      </c>
      <c r="P4">
        <v>71</v>
      </c>
      <c r="T4">
        <v>500</v>
      </c>
      <c r="W4">
        <v>56</v>
      </c>
      <c r="X4">
        <v>0</v>
      </c>
      <c r="Y4">
        <f t="shared" si="0"/>
        <v>0</v>
      </c>
      <c r="Z4">
        <f t="shared" si="1"/>
        <v>19</v>
      </c>
      <c r="AA4">
        <f t="shared" si="2"/>
        <v>59375</v>
      </c>
      <c r="AB4">
        <f t="shared" si="3"/>
        <v>7</v>
      </c>
      <c r="AC4">
        <f t="shared" si="4"/>
        <v>131.25</v>
      </c>
    </row>
    <row r="5" spans="1:35" x14ac:dyDescent="0.3">
      <c r="B5" t="s">
        <v>136</v>
      </c>
      <c r="I5">
        <v>20</v>
      </c>
      <c r="J5">
        <v>160</v>
      </c>
      <c r="K5">
        <v>0</v>
      </c>
      <c r="L5" t="s">
        <v>90</v>
      </c>
      <c r="P5">
        <v>36</v>
      </c>
      <c r="T5">
        <v>700</v>
      </c>
      <c r="W5">
        <v>56</v>
      </c>
      <c r="X5">
        <v>0</v>
      </c>
      <c r="Y5">
        <f t="shared" si="0"/>
        <v>0</v>
      </c>
      <c r="Z5">
        <f t="shared" si="1"/>
        <v>22</v>
      </c>
      <c r="AA5">
        <f t="shared" si="2"/>
        <v>68750</v>
      </c>
      <c r="AB5">
        <f t="shared" si="3"/>
        <v>8</v>
      </c>
      <c r="AC5">
        <f t="shared" si="4"/>
        <v>150</v>
      </c>
    </row>
    <row r="6" spans="1:35" x14ac:dyDescent="0.3">
      <c r="B6" t="s">
        <v>137</v>
      </c>
      <c r="I6">
        <v>20</v>
      </c>
      <c r="J6">
        <v>160</v>
      </c>
      <c r="K6">
        <v>0</v>
      </c>
      <c r="L6" t="s">
        <v>90</v>
      </c>
      <c r="P6">
        <v>30</v>
      </c>
      <c r="T6">
        <v>800</v>
      </c>
      <c r="W6">
        <v>56</v>
      </c>
      <c r="X6">
        <v>0</v>
      </c>
      <c r="Y6">
        <f t="shared" si="0"/>
        <v>0</v>
      </c>
      <c r="Z6">
        <f t="shared" si="1"/>
        <v>23</v>
      </c>
      <c r="AA6">
        <f t="shared" si="2"/>
        <v>71875</v>
      </c>
      <c r="AB6">
        <f t="shared" si="3"/>
        <v>9</v>
      </c>
      <c r="AC6">
        <f t="shared" si="4"/>
        <v>168.75</v>
      </c>
    </row>
    <row r="7" spans="1:35" x14ac:dyDescent="0.3">
      <c r="B7" t="s">
        <v>139</v>
      </c>
      <c r="I7">
        <v>20</v>
      </c>
      <c r="J7">
        <v>160</v>
      </c>
      <c r="K7">
        <v>0</v>
      </c>
      <c r="L7" t="s">
        <v>90</v>
      </c>
      <c r="P7">
        <v>22</v>
      </c>
      <c r="T7">
        <v>960</v>
      </c>
      <c r="W7">
        <v>56</v>
      </c>
      <c r="X7">
        <v>0</v>
      </c>
      <c r="Y7">
        <f t="shared" si="0"/>
        <v>0</v>
      </c>
      <c r="Z7">
        <f t="shared" si="1"/>
        <v>25</v>
      </c>
      <c r="AA7">
        <f t="shared" si="2"/>
        <v>78125</v>
      </c>
      <c r="AB7">
        <f t="shared" si="3"/>
        <v>10</v>
      </c>
      <c r="AC7">
        <f t="shared" si="4"/>
        <v>187.5</v>
      </c>
    </row>
    <row r="8" spans="1:35" x14ac:dyDescent="0.3">
      <c r="B8" t="s">
        <v>140</v>
      </c>
      <c r="I8">
        <v>20</v>
      </c>
      <c r="J8">
        <v>160</v>
      </c>
      <c r="K8">
        <v>0</v>
      </c>
      <c r="L8" t="s">
        <v>90</v>
      </c>
      <c r="P8">
        <f>Q8+R8</f>
        <v>81</v>
      </c>
      <c r="Q8">
        <v>9</v>
      </c>
      <c r="R8">
        <v>72</v>
      </c>
      <c r="T8">
        <f>SQRT((Q8*U8^2+R8*V8^2)/(Q8+R8))</f>
        <v>366.66666666666669</v>
      </c>
      <c r="U8">
        <v>700</v>
      </c>
      <c r="V8">
        <v>300</v>
      </c>
      <c r="W8">
        <v>56</v>
      </c>
      <c r="X8">
        <v>0</v>
      </c>
      <c r="Y8">
        <f t="shared" si="0"/>
        <v>0</v>
      </c>
      <c r="Z8">
        <f t="shared" si="1"/>
        <v>16</v>
      </c>
      <c r="AA8">
        <f t="shared" si="2"/>
        <v>50000</v>
      </c>
      <c r="AB8">
        <f t="shared" si="3"/>
        <v>5</v>
      </c>
      <c r="AC8">
        <f t="shared" si="4"/>
        <v>93.75</v>
      </c>
    </row>
    <row r="9" spans="1:35" x14ac:dyDescent="0.3">
      <c r="B9" t="s">
        <v>141</v>
      </c>
      <c r="I9">
        <v>20</v>
      </c>
      <c r="J9">
        <v>160</v>
      </c>
      <c r="K9">
        <v>0</v>
      </c>
      <c r="L9" t="s">
        <v>90</v>
      </c>
      <c r="P9">
        <f t="shared" ref="P9:P13" si="5">Q9+R9</f>
        <v>75</v>
      </c>
      <c r="Q9">
        <v>9</v>
      </c>
      <c r="R9">
        <v>66</v>
      </c>
      <c r="T9">
        <f t="shared" ref="T9:T13" si="6">SQRT((Q9*U9^2+R9*V9^2)/(Q9+R9))</f>
        <v>394.96835316262997</v>
      </c>
      <c r="U9">
        <v>800</v>
      </c>
      <c r="V9">
        <v>300</v>
      </c>
      <c r="W9">
        <v>56</v>
      </c>
      <c r="X9">
        <v>0</v>
      </c>
      <c r="Y9">
        <f t="shared" si="0"/>
        <v>0</v>
      </c>
      <c r="Z9">
        <f t="shared" si="1"/>
        <v>16</v>
      </c>
      <c r="AA9">
        <f t="shared" si="2"/>
        <v>50000</v>
      </c>
      <c r="AB9">
        <f t="shared" si="3"/>
        <v>5</v>
      </c>
      <c r="AC9">
        <f t="shared" si="4"/>
        <v>93.75</v>
      </c>
    </row>
    <row r="10" spans="1:35" x14ac:dyDescent="0.3">
      <c r="B10" t="s">
        <v>142</v>
      </c>
      <c r="I10">
        <v>20</v>
      </c>
      <c r="J10">
        <v>160</v>
      </c>
      <c r="K10">
        <v>0</v>
      </c>
      <c r="L10" t="s">
        <v>90</v>
      </c>
      <c r="P10">
        <f t="shared" si="5"/>
        <v>76</v>
      </c>
      <c r="Q10">
        <v>6</v>
      </c>
      <c r="R10">
        <v>70</v>
      </c>
      <c r="T10">
        <f t="shared" si="6"/>
        <v>394.52836600040223</v>
      </c>
      <c r="U10">
        <v>960</v>
      </c>
      <c r="V10">
        <v>300</v>
      </c>
      <c r="W10">
        <v>56</v>
      </c>
      <c r="X10">
        <v>0</v>
      </c>
      <c r="Y10">
        <f t="shared" si="0"/>
        <v>0</v>
      </c>
      <c r="Z10">
        <f t="shared" si="1"/>
        <v>16</v>
      </c>
      <c r="AA10">
        <f t="shared" si="2"/>
        <v>50000</v>
      </c>
      <c r="AB10">
        <f t="shared" si="3"/>
        <v>5</v>
      </c>
      <c r="AC10">
        <f t="shared" si="4"/>
        <v>93.75</v>
      </c>
    </row>
    <row r="11" spans="1:35" x14ac:dyDescent="0.3">
      <c r="B11" t="s">
        <v>143</v>
      </c>
      <c r="I11">
        <v>20</v>
      </c>
      <c r="J11">
        <v>160</v>
      </c>
      <c r="K11">
        <v>0</v>
      </c>
      <c r="L11" t="s">
        <v>90</v>
      </c>
      <c r="P11">
        <f t="shared" si="5"/>
        <v>61</v>
      </c>
      <c r="Q11">
        <v>9</v>
      </c>
      <c r="R11">
        <v>52</v>
      </c>
      <c r="T11">
        <f t="shared" si="6"/>
        <v>534.23762134987624</v>
      </c>
      <c r="U11">
        <v>700</v>
      </c>
      <c r="V11">
        <v>500</v>
      </c>
      <c r="W11">
        <v>56</v>
      </c>
      <c r="X11">
        <v>0</v>
      </c>
      <c r="Y11">
        <f t="shared" si="0"/>
        <v>0</v>
      </c>
      <c r="Z11">
        <f t="shared" si="1"/>
        <v>19</v>
      </c>
      <c r="AA11">
        <f t="shared" si="2"/>
        <v>59375</v>
      </c>
      <c r="AB11">
        <f t="shared" si="3"/>
        <v>7</v>
      </c>
      <c r="AC11">
        <f t="shared" si="4"/>
        <v>131.25</v>
      </c>
    </row>
    <row r="12" spans="1:35" x14ac:dyDescent="0.3">
      <c r="B12" t="s">
        <v>144</v>
      </c>
      <c r="I12">
        <v>20</v>
      </c>
      <c r="J12">
        <v>160</v>
      </c>
      <c r="K12">
        <v>0</v>
      </c>
      <c r="L12" t="s">
        <v>90</v>
      </c>
      <c r="P12">
        <f t="shared" si="5"/>
        <v>57</v>
      </c>
      <c r="Q12">
        <v>9</v>
      </c>
      <c r="R12">
        <v>48</v>
      </c>
      <c r="T12">
        <f t="shared" si="6"/>
        <v>558.19257193948852</v>
      </c>
      <c r="U12">
        <v>800</v>
      </c>
      <c r="V12">
        <v>500</v>
      </c>
      <c r="W12">
        <v>56</v>
      </c>
      <c r="X12">
        <v>0</v>
      </c>
      <c r="Y12">
        <f t="shared" si="0"/>
        <v>0</v>
      </c>
      <c r="Z12">
        <f t="shared" si="1"/>
        <v>20</v>
      </c>
      <c r="AA12">
        <f t="shared" si="2"/>
        <v>62500</v>
      </c>
      <c r="AB12">
        <f t="shared" si="3"/>
        <v>7</v>
      </c>
      <c r="AC12">
        <f t="shared" si="4"/>
        <v>131.25</v>
      </c>
    </row>
    <row r="13" spans="1:35" x14ac:dyDescent="0.3">
      <c r="B13" t="s">
        <v>145</v>
      </c>
      <c r="I13">
        <v>20</v>
      </c>
      <c r="J13">
        <v>160</v>
      </c>
      <c r="K13">
        <v>0</v>
      </c>
      <c r="L13" t="s">
        <v>90</v>
      </c>
      <c r="P13">
        <f t="shared" si="5"/>
        <v>56</v>
      </c>
      <c r="Q13">
        <v>6</v>
      </c>
      <c r="R13">
        <v>50</v>
      </c>
      <c r="T13">
        <f t="shared" si="6"/>
        <v>567.41267421264286</v>
      </c>
      <c r="U13">
        <v>960</v>
      </c>
      <c r="V13">
        <v>500</v>
      </c>
      <c r="W13">
        <v>56</v>
      </c>
      <c r="X13">
        <v>0</v>
      </c>
      <c r="Y13">
        <f t="shared" si="0"/>
        <v>0</v>
      </c>
      <c r="Z13">
        <f t="shared" si="1"/>
        <v>20</v>
      </c>
      <c r="AA13">
        <f t="shared" si="2"/>
        <v>62500</v>
      </c>
      <c r="AB13">
        <f t="shared" si="3"/>
        <v>7</v>
      </c>
      <c r="AC13">
        <f t="shared" si="4"/>
        <v>131.25</v>
      </c>
    </row>
    <row r="14" spans="1:35" x14ac:dyDescent="0.3">
      <c r="B14" t="s">
        <v>153</v>
      </c>
      <c r="I14">
        <v>20</v>
      </c>
      <c r="J14">
        <v>160</v>
      </c>
      <c r="K14">
        <v>0</v>
      </c>
      <c r="L14" t="s">
        <v>90</v>
      </c>
      <c r="P14">
        <v>46</v>
      </c>
      <c r="T14">
        <v>300</v>
      </c>
      <c r="W14">
        <v>56</v>
      </c>
      <c r="X14">
        <v>0</v>
      </c>
      <c r="Y14">
        <f t="shared" si="0"/>
        <v>0</v>
      </c>
      <c r="Z14">
        <f t="shared" si="1"/>
        <v>13</v>
      </c>
      <c r="AA14">
        <f t="shared" si="2"/>
        <v>40625</v>
      </c>
      <c r="AB14">
        <f t="shared" si="3"/>
        <v>4</v>
      </c>
      <c r="AC14">
        <f t="shared" si="4"/>
        <v>75</v>
      </c>
    </row>
    <row r="15" spans="1:35" x14ac:dyDescent="0.3">
      <c r="B15" t="s">
        <v>146</v>
      </c>
      <c r="I15">
        <v>20</v>
      </c>
      <c r="J15">
        <v>160</v>
      </c>
      <c r="K15">
        <v>0</v>
      </c>
      <c r="L15" t="s">
        <v>90</v>
      </c>
      <c r="P15">
        <v>66</v>
      </c>
      <c r="T15">
        <v>600</v>
      </c>
      <c r="W15">
        <v>56</v>
      </c>
      <c r="X15">
        <v>0</v>
      </c>
      <c r="Y15">
        <f t="shared" si="0"/>
        <v>0</v>
      </c>
      <c r="Z15">
        <f t="shared" si="1"/>
        <v>21</v>
      </c>
      <c r="AA15">
        <f t="shared" si="2"/>
        <v>65625</v>
      </c>
      <c r="AB15">
        <f t="shared" si="3"/>
        <v>8</v>
      </c>
      <c r="AC15">
        <f t="shared" si="4"/>
        <v>150</v>
      </c>
    </row>
    <row r="16" spans="1:35" x14ac:dyDescent="0.3">
      <c r="B16" t="s">
        <v>147</v>
      </c>
      <c r="I16">
        <v>20</v>
      </c>
      <c r="J16">
        <v>160</v>
      </c>
      <c r="K16">
        <v>0</v>
      </c>
      <c r="L16" t="s">
        <v>90</v>
      </c>
      <c r="P16">
        <v>40</v>
      </c>
      <c r="T16">
        <v>900</v>
      </c>
      <c r="W16">
        <v>56</v>
      </c>
      <c r="X16">
        <v>0</v>
      </c>
      <c r="Y16">
        <f t="shared" si="0"/>
        <v>0</v>
      </c>
      <c r="Z16">
        <f t="shared" si="1"/>
        <v>25</v>
      </c>
      <c r="AA16">
        <f t="shared" si="2"/>
        <v>78125</v>
      </c>
      <c r="AB16">
        <f t="shared" si="3"/>
        <v>10</v>
      </c>
      <c r="AC16">
        <f t="shared" si="4"/>
        <v>187.5</v>
      </c>
    </row>
    <row r="17" spans="1:29" x14ac:dyDescent="0.3">
      <c r="B17" t="s">
        <v>148</v>
      </c>
      <c r="I17">
        <v>20</v>
      </c>
      <c r="J17">
        <v>160</v>
      </c>
      <c r="K17">
        <v>0</v>
      </c>
      <c r="L17" t="s">
        <v>90</v>
      </c>
      <c r="P17">
        <v>16</v>
      </c>
      <c r="T17">
        <v>1200</v>
      </c>
      <c r="W17">
        <v>56</v>
      </c>
      <c r="X17">
        <v>0</v>
      </c>
      <c r="Y17">
        <f t="shared" si="0"/>
        <v>0</v>
      </c>
      <c r="Z17">
        <f t="shared" si="1"/>
        <v>29</v>
      </c>
      <c r="AA17">
        <f t="shared" si="2"/>
        <v>90625</v>
      </c>
      <c r="AB17">
        <f t="shared" si="3"/>
        <v>12</v>
      </c>
      <c r="AC17">
        <f t="shared" si="4"/>
        <v>225</v>
      </c>
    </row>
    <row r="18" spans="1:29" x14ac:dyDescent="0.3">
      <c r="A18" t="s">
        <v>165</v>
      </c>
      <c r="I18">
        <v>16</v>
      </c>
      <c r="J18">
        <v>250</v>
      </c>
      <c r="K18">
        <v>1495</v>
      </c>
      <c r="L18" t="s">
        <v>90</v>
      </c>
      <c r="P18">
        <v>56</v>
      </c>
      <c r="T18">
        <v>500</v>
      </c>
      <c r="W18">
        <v>52.8</v>
      </c>
      <c r="X18">
        <v>0.11700000000000001</v>
      </c>
      <c r="Y18">
        <f t="shared" si="0"/>
        <v>60.540480000000002</v>
      </c>
      <c r="Z18">
        <f t="shared" si="1"/>
        <v>61</v>
      </c>
      <c r="AA18">
        <f t="shared" si="2"/>
        <v>190625</v>
      </c>
      <c r="AB18">
        <f t="shared" si="3"/>
        <v>26</v>
      </c>
      <c r="AC18">
        <f t="shared" si="4"/>
        <v>487.5</v>
      </c>
    </row>
    <row r="19" spans="1:29" x14ac:dyDescent="0.3">
      <c r="B19" t="s">
        <v>134</v>
      </c>
      <c r="I19">
        <v>16</v>
      </c>
      <c r="J19">
        <v>250</v>
      </c>
      <c r="K19">
        <v>1495</v>
      </c>
      <c r="L19" t="s">
        <v>90</v>
      </c>
      <c r="P19">
        <v>90</v>
      </c>
      <c r="T19">
        <v>300</v>
      </c>
      <c r="W19">
        <v>52.8</v>
      </c>
      <c r="X19">
        <v>0.11700000000000001</v>
      </c>
      <c r="Y19">
        <f t="shared" si="0"/>
        <v>60.540480000000002</v>
      </c>
      <c r="Z19">
        <f t="shared" si="1"/>
        <v>57</v>
      </c>
      <c r="AA19">
        <f t="shared" si="2"/>
        <v>178125</v>
      </c>
      <c r="AB19">
        <f t="shared" si="3"/>
        <v>24</v>
      </c>
      <c r="AC19">
        <f t="shared" si="4"/>
        <v>450</v>
      </c>
    </row>
    <row r="20" spans="1:29" x14ac:dyDescent="0.3">
      <c r="B20" t="s">
        <v>135</v>
      </c>
      <c r="I20">
        <v>16</v>
      </c>
      <c r="J20">
        <v>250</v>
      </c>
      <c r="K20">
        <v>1495</v>
      </c>
      <c r="L20" t="s">
        <v>90</v>
      </c>
      <c r="P20">
        <v>69</v>
      </c>
      <c r="T20">
        <v>500</v>
      </c>
      <c r="W20">
        <v>52.8</v>
      </c>
      <c r="X20">
        <v>0.11700000000000001</v>
      </c>
      <c r="Y20">
        <f t="shared" si="0"/>
        <v>60.540480000000002</v>
      </c>
      <c r="Z20">
        <f t="shared" si="1"/>
        <v>61</v>
      </c>
      <c r="AA20">
        <f t="shared" si="2"/>
        <v>190625</v>
      </c>
      <c r="AB20">
        <f t="shared" si="3"/>
        <v>26</v>
      </c>
      <c r="AC20">
        <f t="shared" si="4"/>
        <v>487.5</v>
      </c>
    </row>
    <row r="21" spans="1:29" x14ac:dyDescent="0.3">
      <c r="B21" t="s">
        <v>136</v>
      </c>
      <c r="I21">
        <v>16</v>
      </c>
      <c r="J21">
        <v>250</v>
      </c>
      <c r="K21">
        <v>1495</v>
      </c>
      <c r="L21" t="s">
        <v>90</v>
      </c>
      <c r="P21">
        <v>34</v>
      </c>
      <c r="T21">
        <v>700</v>
      </c>
      <c r="W21">
        <v>52.8</v>
      </c>
      <c r="X21">
        <v>0.11700000000000001</v>
      </c>
      <c r="Y21">
        <f t="shared" si="0"/>
        <v>60.540480000000002</v>
      </c>
      <c r="Z21">
        <f t="shared" si="1"/>
        <v>64</v>
      </c>
      <c r="AA21">
        <f t="shared" si="2"/>
        <v>200000</v>
      </c>
      <c r="AB21">
        <f t="shared" si="3"/>
        <v>28</v>
      </c>
      <c r="AC21">
        <f t="shared" si="4"/>
        <v>525</v>
      </c>
    </row>
    <row r="22" spans="1:29" x14ac:dyDescent="0.3">
      <c r="B22" t="s">
        <v>137</v>
      </c>
      <c r="I22">
        <v>16</v>
      </c>
      <c r="J22">
        <v>250</v>
      </c>
      <c r="K22">
        <v>1495</v>
      </c>
      <c r="L22" t="s">
        <v>90</v>
      </c>
      <c r="P22">
        <v>28</v>
      </c>
      <c r="T22">
        <v>800</v>
      </c>
      <c r="W22">
        <v>52.8</v>
      </c>
      <c r="X22">
        <v>0.11700000000000001</v>
      </c>
      <c r="Y22">
        <f t="shared" si="0"/>
        <v>60.540480000000002</v>
      </c>
      <c r="Z22">
        <f t="shared" si="1"/>
        <v>66</v>
      </c>
      <c r="AA22">
        <f t="shared" si="2"/>
        <v>206250</v>
      </c>
      <c r="AB22">
        <f t="shared" si="3"/>
        <v>28</v>
      </c>
      <c r="AC22">
        <f t="shared" si="4"/>
        <v>525</v>
      </c>
    </row>
    <row r="23" spans="1:29" x14ac:dyDescent="0.3">
      <c r="B23" t="s">
        <v>139</v>
      </c>
      <c r="I23">
        <v>16</v>
      </c>
      <c r="J23">
        <v>250</v>
      </c>
      <c r="K23">
        <v>1495</v>
      </c>
      <c r="L23" t="s">
        <v>90</v>
      </c>
      <c r="P23">
        <v>20</v>
      </c>
      <c r="T23">
        <v>960</v>
      </c>
      <c r="W23">
        <v>52.8</v>
      </c>
      <c r="X23">
        <v>0.11700000000000001</v>
      </c>
      <c r="Y23">
        <f t="shared" si="0"/>
        <v>60.540480000000002</v>
      </c>
      <c r="Z23">
        <f t="shared" si="1"/>
        <v>68</v>
      </c>
      <c r="AA23">
        <f t="shared" si="2"/>
        <v>212500</v>
      </c>
      <c r="AB23">
        <f t="shared" si="3"/>
        <v>30</v>
      </c>
      <c r="AC23">
        <f t="shared" si="4"/>
        <v>562.5</v>
      </c>
    </row>
    <row r="24" spans="1:29" x14ac:dyDescent="0.3">
      <c r="B24" t="s">
        <v>140</v>
      </c>
      <c r="I24">
        <v>16</v>
      </c>
      <c r="J24">
        <v>250</v>
      </c>
      <c r="K24">
        <v>1495</v>
      </c>
      <c r="L24" t="s">
        <v>90</v>
      </c>
      <c r="P24">
        <f>Q24+R24</f>
        <v>75</v>
      </c>
      <c r="Q24">
        <v>9</v>
      </c>
      <c r="R24">
        <v>66</v>
      </c>
      <c r="T24">
        <f>SQRT((Q24*U24^2+R24*V24^2)/(Q24+R24))</f>
        <v>371.48351242013422</v>
      </c>
      <c r="U24">
        <v>700</v>
      </c>
      <c r="V24">
        <v>300</v>
      </c>
      <c r="W24">
        <v>52.8</v>
      </c>
      <c r="X24">
        <v>0.11700000000000001</v>
      </c>
      <c r="Y24">
        <f t="shared" si="0"/>
        <v>60.540480000000002</v>
      </c>
      <c r="Z24">
        <f t="shared" si="1"/>
        <v>58</v>
      </c>
      <c r="AA24">
        <f t="shared" si="2"/>
        <v>181250</v>
      </c>
      <c r="AB24">
        <f t="shared" si="3"/>
        <v>25</v>
      </c>
      <c r="AC24">
        <f t="shared" si="4"/>
        <v>468.75</v>
      </c>
    </row>
    <row r="25" spans="1:29" x14ac:dyDescent="0.3">
      <c r="B25" t="s">
        <v>141</v>
      </c>
      <c r="I25">
        <v>16</v>
      </c>
      <c r="J25">
        <v>250</v>
      </c>
      <c r="K25">
        <v>1495</v>
      </c>
      <c r="L25" t="s">
        <v>90</v>
      </c>
      <c r="P25">
        <f t="shared" ref="P25:P29" si="7">Q25+R25</f>
        <v>69</v>
      </c>
      <c r="Q25">
        <v>9</v>
      </c>
      <c r="R25">
        <v>60</v>
      </c>
      <c r="T25">
        <f t="shared" ref="T25:T29" si="8">SQRT((Q25*U25^2+R25*V25^2)/(Q25+R25))</f>
        <v>402.16803755990185</v>
      </c>
      <c r="U25">
        <v>800</v>
      </c>
      <c r="V25">
        <v>300</v>
      </c>
      <c r="W25">
        <v>52.8</v>
      </c>
      <c r="X25">
        <v>0.11700000000000001</v>
      </c>
      <c r="Y25">
        <f t="shared" si="0"/>
        <v>60.540480000000002</v>
      </c>
      <c r="Z25">
        <f t="shared" si="1"/>
        <v>59</v>
      </c>
      <c r="AA25">
        <f t="shared" si="2"/>
        <v>184375</v>
      </c>
      <c r="AB25">
        <f t="shared" si="3"/>
        <v>25</v>
      </c>
      <c r="AC25">
        <f t="shared" si="4"/>
        <v>468.75</v>
      </c>
    </row>
    <row r="26" spans="1:29" x14ac:dyDescent="0.3">
      <c r="B26" t="s">
        <v>142</v>
      </c>
      <c r="I26">
        <v>16</v>
      </c>
      <c r="J26">
        <v>250</v>
      </c>
      <c r="K26">
        <v>1495</v>
      </c>
      <c r="L26" t="s">
        <v>90</v>
      </c>
      <c r="P26">
        <f t="shared" si="7"/>
        <v>69</v>
      </c>
      <c r="Q26">
        <v>6</v>
      </c>
      <c r="R26">
        <v>63</v>
      </c>
      <c r="T26">
        <f t="shared" si="8"/>
        <v>402.88092965324239</v>
      </c>
      <c r="U26">
        <v>960</v>
      </c>
      <c r="V26">
        <v>300</v>
      </c>
      <c r="W26">
        <v>52.8</v>
      </c>
      <c r="X26">
        <v>0.11700000000000001</v>
      </c>
      <c r="Y26">
        <f t="shared" si="0"/>
        <v>60.540480000000002</v>
      </c>
      <c r="Z26">
        <f t="shared" si="1"/>
        <v>59</v>
      </c>
      <c r="AA26">
        <f t="shared" si="2"/>
        <v>184375</v>
      </c>
      <c r="AB26">
        <f t="shared" si="3"/>
        <v>25</v>
      </c>
      <c r="AC26">
        <f t="shared" si="4"/>
        <v>468.75</v>
      </c>
    </row>
    <row r="27" spans="1:29" x14ac:dyDescent="0.3">
      <c r="B27" t="s">
        <v>143</v>
      </c>
      <c r="I27">
        <v>16</v>
      </c>
      <c r="J27">
        <v>250</v>
      </c>
      <c r="K27">
        <v>1495</v>
      </c>
      <c r="L27" t="s">
        <v>90</v>
      </c>
      <c r="P27">
        <f t="shared" si="7"/>
        <v>59</v>
      </c>
      <c r="Q27">
        <v>9</v>
      </c>
      <c r="R27">
        <v>50</v>
      </c>
      <c r="T27">
        <f t="shared" si="8"/>
        <v>535.35985046651138</v>
      </c>
      <c r="U27">
        <v>700</v>
      </c>
      <c r="V27">
        <v>500</v>
      </c>
      <c r="W27">
        <v>52.8</v>
      </c>
      <c r="X27">
        <v>0.11700000000000001</v>
      </c>
      <c r="Y27">
        <f t="shared" si="0"/>
        <v>60.540480000000002</v>
      </c>
      <c r="Z27">
        <f t="shared" si="1"/>
        <v>62</v>
      </c>
      <c r="AA27">
        <f t="shared" si="2"/>
        <v>193750</v>
      </c>
      <c r="AB27">
        <f t="shared" si="3"/>
        <v>26</v>
      </c>
      <c r="AC27">
        <f t="shared" si="4"/>
        <v>487.5</v>
      </c>
    </row>
    <row r="28" spans="1:29" x14ac:dyDescent="0.3">
      <c r="B28" t="s">
        <v>144</v>
      </c>
      <c r="I28">
        <v>16</v>
      </c>
      <c r="J28">
        <v>250</v>
      </c>
      <c r="K28">
        <v>1495</v>
      </c>
      <c r="L28" t="s">
        <v>90</v>
      </c>
      <c r="P28">
        <f t="shared" si="7"/>
        <v>55</v>
      </c>
      <c r="Q28">
        <v>9</v>
      </c>
      <c r="R28">
        <v>46</v>
      </c>
      <c r="T28">
        <f t="shared" si="8"/>
        <v>560.19477132349402</v>
      </c>
      <c r="U28">
        <v>800</v>
      </c>
      <c r="V28">
        <v>500</v>
      </c>
      <c r="W28">
        <v>52.8</v>
      </c>
      <c r="X28">
        <v>0.11700000000000001</v>
      </c>
      <c r="Y28">
        <f t="shared" si="0"/>
        <v>60.540480000000002</v>
      </c>
      <c r="Z28">
        <f t="shared" si="1"/>
        <v>62</v>
      </c>
      <c r="AA28">
        <f t="shared" si="2"/>
        <v>193750</v>
      </c>
      <c r="AB28">
        <f t="shared" si="3"/>
        <v>27</v>
      </c>
      <c r="AC28">
        <f t="shared" si="4"/>
        <v>506.25</v>
      </c>
    </row>
    <row r="29" spans="1:29" x14ac:dyDescent="0.3">
      <c r="B29" t="s">
        <v>145</v>
      </c>
      <c r="I29">
        <v>16</v>
      </c>
      <c r="J29">
        <v>250</v>
      </c>
      <c r="K29">
        <v>1495</v>
      </c>
      <c r="L29" t="s">
        <v>90</v>
      </c>
      <c r="P29">
        <f t="shared" si="7"/>
        <v>54</v>
      </c>
      <c r="Q29">
        <v>6</v>
      </c>
      <c r="R29">
        <v>48</v>
      </c>
      <c r="T29">
        <f t="shared" si="8"/>
        <v>569.75628317923997</v>
      </c>
      <c r="U29">
        <v>960</v>
      </c>
      <c r="V29">
        <v>500</v>
      </c>
      <c r="W29">
        <v>52.8</v>
      </c>
      <c r="X29">
        <v>0.11700000000000001</v>
      </c>
      <c r="Y29">
        <f t="shared" si="0"/>
        <v>60.540480000000002</v>
      </c>
      <c r="Z29">
        <f t="shared" si="1"/>
        <v>62</v>
      </c>
      <c r="AA29">
        <f t="shared" si="2"/>
        <v>193750</v>
      </c>
      <c r="AB29">
        <f t="shared" si="3"/>
        <v>27</v>
      </c>
      <c r="AC29">
        <f t="shared" si="4"/>
        <v>506.25</v>
      </c>
    </row>
    <row r="30" spans="1:29" x14ac:dyDescent="0.3">
      <c r="B30" t="s">
        <v>153</v>
      </c>
      <c r="I30">
        <v>16</v>
      </c>
      <c r="J30">
        <v>250</v>
      </c>
      <c r="K30">
        <v>1495</v>
      </c>
      <c r="L30" t="s">
        <v>90</v>
      </c>
      <c r="P30">
        <v>40</v>
      </c>
      <c r="T30">
        <v>300</v>
      </c>
      <c r="W30">
        <v>52.8</v>
      </c>
      <c r="X30">
        <v>0.11700000000000001</v>
      </c>
      <c r="Y30">
        <f t="shared" si="0"/>
        <v>60.540480000000002</v>
      </c>
      <c r="Z30">
        <f t="shared" si="1"/>
        <v>55</v>
      </c>
      <c r="AA30">
        <f t="shared" si="2"/>
        <v>171875</v>
      </c>
      <c r="AB30">
        <f t="shared" si="3"/>
        <v>23</v>
      </c>
      <c r="AC30">
        <f t="shared" si="4"/>
        <v>431.25</v>
      </c>
    </row>
    <row r="31" spans="1:29" x14ac:dyDescent="0.3">
      <c r="A31" t="s">
        <v>166</v>
      </c>
      <c r="B31" t="s">
        <v>134</v>
      </c>
      <c r="I31">
        <v>16</v>
      </c>
      <c r="J31">
        <v>250</v>
      </c>
      <c r="K31">
        <v>0</v>
      </c>
      <c r="L31" t="s">
        <v>90</v>
      </c>
      <c r="P31">
        <v>90</v>
      </c>
      <c r="T31">
        <v>300</v>
      </c>
      <c r="W31">
        <v>52.8</v>
      </c>
      <c r="X31">
        <v>0.11700000000000001</v>
      </c>
      <c r="Y31">
        <f t="shared" si="0"/>
        <v>60.540480000000002</v>
      </c>
      <c r="Z31">
        <f t="shared" ref="Z31:Z43" si="9">MAX(1, INT(W31/10+SQRT(J31)/20+SQRT(K31)+X31+SQRT(P31)/2+SQRT(T31)-SQRT(185)+20-I31))</f>
        <v>18</v>
      </c>
      <c r="AA31">
        <f t="shared" ref="AA31:AA43" si="10">Z31*50000/16</f>
        <v>56250</v>
      </c>
      <c r="AB31">
        <f t="shared" ref="AB31:AB43" si="11">MAX(1, ROUND((SQRT(J31)/100+SQRT(K31)+X31+(40/I31-2)+SQRT(P31)/2+SQRT(T31)-SQRT(185))/2, 0))</f>
        <v>5</v>
      </c>
      <c r="AC31">
        <f t="shared" ref="AC31:AC43" si="12">AB31*300/16</f>
        <v>93.75</v>
      </c>
    </row>
    <row r="32" spans="1:29" x14ac:dyDescent="0.3">
      <c r="B32" t="s">
        <v>135</v>
      </c>
      <c r="I32">
        <v>16</v>
      </c>
      <c r="J32">
        <v>250</v>
      </c>
      <c r="K32">
        <v>0</v>
      </c>
      <c r="L32" t="s">
        <v>90</v>
      </c>
      <c r="P32">
        <v>69</v>
      </c>
      <c r="T32">
        <v>500</v>
      </c>
      <c r="W32">
        <v>52.8</v>
      </c>
      <c r="X32">
        <v>0.11700000000000001</v>
      </c>
      <c r="Y32">
        <f t="shared" si="0"/>
        <v>60.540480000000002</v>
      </c>
      <c r="Z32">
        <f t="shared" si="9"/>
        <v>23</v>
      </c>
      <c r="AA32">
        <f t="shared" si="10"/>
        <v>71875</v>
      </c>
      <c r="AB32">
        <f t="shared" si="11"/>
        <v>7</v>
      </c>
      <c r="AC32">
        <f t="shared" si="12"/>
        <v>131.25</v>
      </c>
    </row>
    <row r="33" spans="1:29" x14ac:dyDescent="0.3">
      <c r="B33" t="s">
        <v>136</v>
      </c>
      <c r="I33">
        <v>16</v>
      </c>
      <c r="J33">
        <v>250</v>
      </c>
      <c r="K33">
        <v>0</v>
      </c>
      <c r="L33" t="s">
        <v>90</v>
      </c>
      <c r="P33">
        <v>34</v>
      </c>
      <c r="T33">
        <v>700</v>
      </c>
      <c r="W33">
        <v>52.8</v>
      </c>
      <c r="X33">
        <v>0.11700000000000001</v>
      </c>
      <c r="Y33">
        <f t="shared" si="0"/>
        <v>60.540480000000002</v>
      </c>
      <c r="Z33">
        <f t="shared" si="9"/>
        <v>25</v>
      </c>
      <c r="AA33">
        <f t="shared" si="10"/>
        <v>78125</v>
      </c>
      <c r="AB33">
        <f t="shared" si="11"/>
        <v>8</v>
      </c>
      <c r="AC33">
        <f t="shared" si="12"/>
        <v>150</v>
      </c>
    </row>
    <row r="34" spans="1:29" x14ac:dyDescent="0.3">
      <c r="B34" t="s">
        <v>137</v>
      </c>
      <c r="I34">
        <v>16</v>
      </c>
      <c r="J34">
        <v>250</v>
      </c>
      <c r="K34">
        <v>0</v>
      </c>
      <c r="L34" t="s">
        <v>90</v>
      </c>
      <c r="P34">
        <v>28</v>
      </c>
      <c r="T34">
        <v>800</v>
      </c>
      <c r="W34">
        <v>52.8</v>
      </c>
      <c r="X34">
        <v>0.11700000000000001</v>
      </c>
      <c r="Y34">
        <f t="shared" si="0"/>
        <v>60.540480000000002</v>
      </c>
      <c r="Z34">
        <f t="shared" si="9"/>
        <v>27</v>
      </c>
      <c r="AA34">
        <f t="shared" si="10"/>
        <v>84375</v>
      </c>
      <c r="AB34">
        <f t="shared" si="11"/>
        <v>9</v>
      </c>
      <c r="AC34">
        <f t="shared" si="12"/>
        <v>168.75</v>
      </c>
    </row>
    <row r="35" spans="1:29" x14ac:dyDescent="0.3">
      <c r="B35" t="s">
        <v>139</v>
      </c>
      <c r="I35">
        <v>16</v>
      </c>
      <c r="J35">
        <v>250</v>
      </c>
      <c r="K35">
        <v>0</v>
      </c>
      <c r="L35" t="s">
        <v>90</v>
      </c>
      <c r="P35">
        <v>20</v>
      </c>
      <c r="T35">
        <v>960</v>
      </c>
      <c r="W35">
        <v>52.8</v>
      </c>
      <c r="X35">
        <v>0.11700000000000001</v>
      </c>
      <c r="Y35">
        <f t="shared" si="0"/>
        <v>60.540480000000002</v>
      </c>
      <c r="Z35">
        <f t="shared" si="9"/>
        <v>29</v>
      </c>
      <c r="AA35">
        <f t="shared" si="10"/>
        <v>90625</v>
      </c>
      <c r="AB35">
        <f t="shared" si="11"/>
        <v>10</v>
      </c>
      <c r="AC35">
        <f t="shared" si="12"/>
        <v>187.5</v>
      </c>
    </row>
    <row r="36" spans="1:29" x14ac:dyDescent="0.3">
      <c r="B36" t="s">
        <v>140</v>
      </c>
      <c r="I36">
        <v>16</v>
      </c>
      <c r="J36">
        <v>250</v>
      </c>
      <c r="K36">
        <v>0</v>
      </c>
      <c r="L36" t="s">
        <v>90</v>
      </c>
      <c r="P36">
        <f>Q36+R36</f>
        <v>75</v>
      </c>
      <c r="Q36">
        <v>9</v>
      </c>
      <c r="R36">
        <v>66</v>
      </c>
      <c r="T36">
        <f>SQRT((Q36*U36^2+R36*V36^2)/(Q36+R36))</f>
        <v>371.48351242013422</v>
      </c>
      <c r="U36">
        <v>700</v>
      </c>
      <c r="V36">
        <v>300</v>
      </c>
      <c r="W36">
        <v>52.8</v>
      </c>
      <c r="X36">
        <v>0.11700000000000001</v>
      </c>
      <c r="Y36">
        <f t="shared" si="0"/>
        <v>60.540480000000002</v>
      </c>
      <c r="Z36">
        <f t="shared" si="9"/>
        <v>20</v>
      </c>
      <c r="AA36">
        <f t="shared" si="10"/>
        <v>62500</v>
      </c>
      <c r="AB36">
        <f t="shared" si="11"/>
        <v>5</v>
      </c>
      <c r="AC36">
        <f t="shared" si="12"/>
        <v>93.75</v>
      </c>
    </row>
    <row r="37" spans="1:29" x14ac:dyDescent="0.3">
      <c r="B37" t="s">
        <v>141</v>
      </c>
      <c r="I37">
        <v>16</v>
      </c>
      <c r="J37">
        <v>250</v>
      </c>
      <c r="K37">
        <v>0</v>
      </c>
      <c r="L37" t="s">
        <v>90</v>
      </c>
      <c r="P37">
        <f t="shared" ref="P37:P41" si="13">Q37+R37</f>
        <v>69</v>
      </c>
      <c r="Q37">
        <v>9</v>
      </c>
      <c r="R37">
        <v>60</v>
      </c>
      <c r="T37">
        <f t="shared" ref="T37:T41" si="14">SQRT((Q37*U37^2+R37*V37^2)/(Q37+R37))</f>
        <v>402.16803755990185</v>
      </c>
      <c r="U37">
        <v>800</v>
      </c>
      <c r="V37">
        <v>300</v>
      </c>
      <c r="W37">
        <v>52.8</v>
      </c>
      <c r="X37">
        <v>0.11700000000000001</v>
      </c>
      <c r="Y37">
        <f t="shared" si="0"/>
        <v>60.540480000000002</v>
      </c>
      <c r="Z37">
        <f t="shared" si="9"/>
        <v>20</v>
      </c>
      <c r="AA37">
        <f t="shared" si="10"/>
        <v>62500</v>
      </c>
      <c r="AB37">
        <f t="shared" si="11"/>
        <v>6</v>
      </c>
      <c r="AC37">
        <f t="shared" si="12"/>
        <v>112.5</v>
      </c>
    </row>
    <row r="38" spans="1:29" x14ac:dyDescent="0.3">
      <c r="B38" t="s">
        <v>142</v>
      </c>
      <c r="I38">
        <v>16</v>
      </c>
      <c r="J38">
        <v>250</v>
      </c>
      <c r="K38">
        <v>0</v>
      </c>
      <c r="L38" t="s">
        <v>90</v>
      </c>
      <c r="P38">
        <f t="shared" si="13"/>
        <v>69</v>
      </c>
      <c r="Q38">
        <v>6</v>
      </c>
      <c r="R38">
        <v>63</v>
      </c>
      <c r="T38">
        <f t="shared" si="14"/>
        <v>402.88092965324239</v>
      </c>
      <c r="U38">
        <v>960</v>
      </c>
      <c r="V38">
        <v>300</v>
      </c>
      <c r="W38">
        <v>52.8</v>
      </c>
      <c r="X38">
        <v>0.11700000000000001</v>
      </c>
      <c r="Y38">
        <f t="shared" si="0"/>
        <v>60.540480000000002</v>
      </c>
      <c r="Z38">
        <f t="shared" si="9"/>
        <v>20</v>
      </c>
      <c r="AA38">
        <f t="shared" si="10"/>
        <v>62500</v>
      </c>
      <c r="AB38">
        <f t="shared" si="11"/>
        <v>6</v>
      </c>
      <c r="AC38">
        <f t="shared" si="12"/>
        <v>112.5</v>
      </c>
    </row>
    <row r="39" spans="1:29" x14ac:dyDescent="0.3">
      <c r="B39" t="s">
        <v>143</v>
      </c>
      <c r="I39">
        <v>16</v>
      </c>
      <c r="J39">
        <v>250</v>
      </c>
      <c r="K39">
        <v>0</v>
      </c>
      <c r="L39" t="s">
        <v>90</v>
      </c>
      <c r="P39">
        <f t="shared" si="13"/>
        <v>59</v>
      </c>
      <c r="Q39">
        <v>9</v>
      </c>
      <c r="R39">
        <v>50</v>
      </c>
      <c r="T39">
        <f t="shared" si="14"/>
        <v>535.35985046651138</v>
      </c>
      <c r="U39">
        <v>700</v>
      </c>
      <c r="V39">
        <v>500</v>
      </c>
      <c r="W39">
        <v>52.8</v>
      </c>
      <c r="X39">
        <v>0.11700000000000001</v>
      </c>
      <c r="Y39">
        <f t="shared" si="0"/>
        <v>60.540480000000002</v>
      </c>
      <c r="Z39">
        <f t="shared" si="9"/>
        <v>23</v>
      </c>
      <c r="AA39">
        <f t="shared" si="10"/>
        <v>71875</v>
      </c>
      <c r="AB39">
        <f t="shared" si="11"/>
        <v>7</v>
      </c>
      <c r="AC39">
        <f t="shared" si="12"/>
        <v>131.25</v>
      </c>
    </row>
    <row r="40" spans="1:29" x14ac:dyDescent="0.3">
      <c r="B40" t="s">
        <v>144</v>
      </c>
      <c r="I40">
        <v>16</v>
      </c>
      <c r="J40">
        <v>250</v>
      </c>
      <c r="K40">
        <v>0</v>
      </c>
      <c r="L40" t="s">
        <v>90</v>
      </c>
      <c r="P40">
        <f t="shared" si="13"/>
        <v>55</v>
      </c>
      <c r="Q40">
        <v>9</v>
      </c>
      <c r="R40">
        <v>46</v>
      </c>
      <c r="T40">
        <f t="shared" si="14"/>
        <v>560.19477132349402</v>
      </c>
      <c r="U40">
        <v>800</v>
      </c>
      <c r="V40">
        <v>500</v>
      </c>
      <c r="W40">
        <v>52.8</v>
      </c>
      <c r="X40">
        <v>0.11700000000000001</v>
      </c>
      <c r="Y40">
        <f t="shared" si="0"/>
        <v>60.540480000000002</v>
      </c>
      <c r="Z40">
        <f t="shared" si="9"/>
        <v>23</v>
      </c>
      <c r="AA40">
        <f t="shared" si="10"/>
        <v>71875</v>
      </c>
      <c r="AB40">
        <f t="shared" si="11"/>
        <v>7</v>
      </c>
      <c r="AC40">
        <f t="shared" si="12"/>
        <v>131.25</v>
      </c>
    </row>
    <row r="41" spans="1:29" x14ac:dyDescent="0.3">
      <c r="B41" t="s">
        <v>145</v>
      </c>
      <c r="I41">
        <v>16</v>
      </c>
      <c r="J41">
        <v>250</v>
      </c>
      <c r="K41">
        <v>0</v>
      </c>
      <c r="L41" t="s">
        <v>90</v>
      </c>
      <c r="P41">
        <f t="shared" si="13"/>
        <v>54</v>
      </c>
      <c r="Q41">
        <v>6</v>
      </c>
      <c r="R41">
        <v>48</v>
      </c>
      <c r="T41">
        <f t="shared" si="14"/>
        <v>569.75628317923997</v>
      </c>
      <c r="U41">
        <v>960</v>
      </c>
      <c r="V41">
        <v>500</v>
      </c>
      <c r="W41">
        <v>52.8</v>
      </c>
      <c r="X41">
        <v>0.11700000000000001</v>
      </c>
      <c r="Y41">
        <f t="shared" si="0"/>
        <v>60.540480000000002</v>
      </c>
      <c r="Z41">
        <f t="shared" si="9"/>
        <v>24</v>
      </c>
      <c r="AA41">
        <f t="shared" si="10"/>
        <v>75000</v>
      </c>
      <c r="AB41">
        <f t="shared" si="11"/>
        <v>7</v>
      </c>
      <c r="AC41">
        <f t="shared" si="12"/>
        <v>131.25</v>
      </c>
    </row>
    <row r="42" spans="1:29" x14ac:dyDescent="0.3">
      <c r="B42" t="s">
        <v>153</v>
      </c>
      <c r="I42">
        <v>16</v>
      </c>
      <c r="J42">
        <v>250</v>
      </c>
      <c r="K42">
        <v>0</v>
      </c>
      <c r="L42" t="s">
        <v>90</v>
      </c>
      <c r="P42">
        <v>40</v>
      </c>
      <c r="T42">
        <v>300</v>
      </c>
      <c r="W42">
        <v>52.8</v>
      </c>
      <c r="X42">
        <v>0.11700000000000001</v>
      </c>
      <c r="Y42">
        <f t="shared" si="0"/>
        <v>60.540480000000002</v>
      </c>
      <c r="Z42">
        <f t="shared" si="9"/>
        <v>17</v>
      </c>
      <c r="AA42">
        <f t="shared" si="10"/>
        <v>53125</v>
      </c>
      <c r="AB42">
        <f t="shared" si="11"/>
        <v>4</v>
      </c>
      <c r="AC42">
        <f t="shared" si="12"/>
        <v>75</v>
      </c>
    </row>
    <row r="43" spans="1:29" x14ac:dyDescent="0.3">
      <c r="A43" t="s">
        <v>173</v>
      </c>
      <c r="I43">
        <v>5</v>
      </c>
      <c r="J43">
        <v>350</v>
      </c>
      <c r="K43">
        <v>3535</v>
      </c>
      <c r="L43" t="s">
        <v>90</v>
      </c>
      <c r="P43">
        <f>Q43+R43</f>
        <v>33</v>
      </c>
      <c r="Q43">
        <v>5</v>
      </c>
      <c r="R43">
        <v>28</v>
      </c>
      <c r="T43">
        <f t="shared" ref="T43" si="15">SQRT((Q43*U43^2+R43*V43^2)/(Q43+R43))</f>
        <v>555.95944914256927</v>
      </c>
      <c r="U43">
        <v>800</v>
      </c>
      <c r="V43">
        <v>500</v>
      </c>
      <c r="W43">
        <v>57.7</v>
      </c>
      <c r="X43">
        <v>0.11799999999999999</v>
      </c>
      <c r="Y43">
        <f t="shared" ref="Y43:Y55" si="16">W43*X43*9.8</f>
        <v>66.724280000000007</v>
      </c>
      <c r="Z43">
        <f t="shared" si="9"/>
        <v>94</v>
      </c>
      <c r="AA43">
        <f t="shared" si="10"/>
        <v>293750</v>
      </c>
      <c r="AB43">
        <f t="shared" si="11"/>
        <v>39</v>
      </c>
      <c r="AC43">
        <f t="shared" si="12"/>
        <v>731.25</v>
      </c>
    </row>
    <row r="44" spans="1:29" x14ac:dyDescent="0.3">
      <c r="B44" t="s">
        <v>134</v>
      </c>
      <c r="I44">
        <v>5</v>
      </c>
      <c r="J44">
        <v>350</v>
      </c>
      <c r="K44">
        <v>3535</v>
      </c>
      <c r="L44" t="s">
        <v>90</v>
      </c>
      <c r="P44">
        <v>90</v>
      </c>
      <c r="T44">
        <v>300</v>
      </c>
      <c r="W44">
        <v>57.7</v>
      </c>
      <c r="X44">
        <v>0.11799999999999999</v>
      </c>
      <c r="Y44">
        <f t="shared" si="16"/>
        <v>66.724280000000007</v>
      </c>
      <c r="Z44">
        <f t="shared" ref="Z44:Z55" si="17">MAX(1, INT(W44/10+SQRT(J44)/20+SQRT(K44)+X44+SQRT(P44)/2+SQRT(T44)-SQRT(185)+20-I44))</f>
        <v>89</v>
      </c>
      <c r="AA44">
        <f t="shared" ref="AA44:AA55" si="18">Z44*50000/16</f>
        <v>278125</v>
      </c>
      <c r="AB44">
        <f t="shared" ref="AB44:AB55" si="19">MAX(1, ROUND((SQRT(J44)/100+SQRT(K44)+X44+(40/I44-2)+SQRT(P44)/2+SQRT(T44)-SQRT(185))/2, 0))</f>
        <v>37</v>
      </c>
      <c r="AC44">
        <f t="shared" ref="AC44:AC55" si="20">AB44*300/16</f>
        <v>693.75</v>
      </c>
    </row>
    <row r="45" spans="1:29" x14ac:dyDescent="0.3">
      <c r="B45" t="s">
        <v>135</v>
      </c>
      <c r="I45">
        <v>5</v>
      </c>
      <c r="J45">
        <v>350</v>
      </c>
      <c r="K45">
        <v>3535</v>
      </c>
      <c r="L45" t="s">
        <v>90</v>
      </c>
      <c r="P45">
        <v>60</v>
      </c>
      <c r="T45">
        <v>500</v>
      </c>
      <c r="W45">
        <v>57.7</v>
      </c>
      <c r="X45">
        <v>0.11799999999999999</v>
      </c>
      <c r="Y45">
        <f t="shared" si="16"/>
        <v>66.724280000000007</v>
      </c>
      <c r="Z45">
        <f t="shared" si="17"/>
        <v>93</v>
      </c>
      <c r="AA45">
        <f t="shared" si="18"/>
        <v>290625</v>
      </c>
      <c r="AB45">
        <f t="shared" si="19"/>
        <v>39</v>
      </c>
      <c r="AC45">
        <f t="shared" si="20"/>
        <v>731.25</v>
      </c>
    </row>
    <row r="46" spans="1:29" x14ac:dyDescent="0.3">
      <c r="B46" t="s">
        <v>136</v>
      </c>
      <c r="I46">
        <v>5</v>
      </c>
      <c r="J46">
        <v>350</v>
      </c>
      <c r="K46">
        <v>3535</v>
      </c>
      <c r="L46" t="s">
        <v>90</v>
      </c>
      <c r="P46">
        <v>33</v>
      </c>
      <c r="T46">
        <v>700</v>
      </c>
      <c r="W46">
        <v>57.7</v>
      </c>
      <c r="X46">
        <v>0.11799999999999999</v>
      </c>
      <c r="Y46">
        <f t="shared" si="16"/>
        <v>66.724280000000007</v>
      </c>
      <c r="Z46">
        <f t="shared" si="17"/>
        <v>97</v>
      </c>
      <c r="AA46">
        <f t="shared" si="18"/>
        <v>303125</v>
      </c>
      <c r="AB46">
        <f t="shared" si="19"/>
        <v>41</v>
      </c>
      <c r="AC46">
        <f t="shared" si="20"/>
        <v>768.75</v>
      </c>
    </row>
    <row r="47" spans="1:29" x14ac:dyDescent="0.3">
      <c r="B47" t="s">
        <v>137</v>
      </c>
      <c r="I47">
        <v>5</v>
      </c>
      <c r="J47">
        <v>350</v>
      </c>
      <c r="K47">
        <v>3535</v>
      </c>
      <c r="L47" t="s">
        <v>90</v>
      </c>
      <c r="P47">
        <v>26</v>
      </c>
      <c r="T47">
        <v>800</v>
      </c>
      <c r="W47">
        <v>57.7</v>
      </c>
      <c r="X47">
        <v>0.11799999999999999</v>
      </c>
      <c r="Y47">
        <f t="shared" si="16"/>
        <v>66.724280000000007</v>
      </c>
      <c r="Z47">
        <f t="shared" si="17"/>
        <v>98</v>
      </c>
      <c r="AA47">
        <f t="shared" si="18"/>
        <v>306250</v>
      </c>
      <c r="AB47">
        <f t="shared" si="19"/>
        <v>41</v>
      </c>
      <c r="AC47">
        <f t="shared" si="20"/>
        <v>768.75</v>
      </c>
    </row>
    <row r="48" spans="1:29" x14ac:dyDescent="0.3">
      <c r="B48" t="s">
        <v>139</v>
      </c>
      <c r="I48">
        <v>5</v>
      </c>
      <c r="J48">
        <v>350</v>
      </c>
      <c r="K48">
        <v>3535</v>
      </c>
      <c r="L48" t="s">
        <v>90</v>
      </c>
      <c r="P48">
        <v>26</v>
      </c>
      <c r="T48">
        <v>960</v>
      </c>
      <c r="W48">
        <v>57.7</v>
      </c>
      <c r="X48">
        <v>0.11799999999999999</v>
      </c>
      <c r="Y48">
        <f t="shared" si="16"/>
        <v>66.724280000000007</v>
      </c>
      <c r="Z48">
        <f t="shared" si="17"/>
        <v>101</v>
      </c>
      <c r="AA48">
        <f t="shared" si="18"/>
        <v>315625</v>
      </c>
      <c r="AB48">
        <f t="shared" si="19"/>
        <v>43</v>
      </c>
      <c r="AC48">
        <f t="shared" si="20"/>
        <v>806.25</v>
      </c>
    </row>
    <row r="49" spans="1:29" x14ac:dyDescent="0.3">
      <c r="B49" t="s">
        <v>140</v>
      </c>
      <c r="I49">
        <v>5</v>
      </c>
      <c r="J49">
        <v>350</v>
      </c>
      <c r="K49">
        <v>3535</v>
      </c>
      <c r="L49" t="s">
        <v>90</v>
      </c>
      <c r="P49">
        <f>Q49+R49</f>
        <v>74</v>
      </c>
      <c r="Q49">
        <v>9</v>
      </c>
      <c r="R49">
        <v>65</v>
      </c>
      <c r="T49">
        <f>SQRT((Q49*U49^2+R49*V49^2)/(Q49+R49))</f>
        <v>372.35554064448758</v>
      </c>
      <c r="U49">
        <v>700</v>
      </c>
      <c r="V49">
        <v>300</v>
      </c>
      <c r="W49">
        <v>57.7</v>
      </c>
      <c r="X49">
        <v>0.11799999999999999</v>
      </c>
      <c r="Y49">
        <f t="shared" si="16"/>
        <v>66.724280000000007</v>
      </c>
      <c r="Z49">
        <f t="shared" si="17"/>
        <v>91</v>
      </c>
      <c r="AA49">
        <f t="shared" si="18"/>
        <v>284375</v>
      </c>
      <c r="AB49">
        <f t="shared" si="19"/>
        <v>38</v>
      </c>
      <c r="AC49">
        <f t="shared" si="20"/>
        <v>712.5</v>
      </c>
    </row>
    <row r="50" spans="1:29" x14ac:dyDescent="0.3">
      <c r="B50" t="s">
        <v>141</v>
      </c>
      <c r="I50">
        <v>5</v>
      </c>
      <c r="J50">
        <v>350</v>
      </c>
      <c r="K50">
        <v>3535</v>
      </c>
      <c r="L50" t="s">
        <v>90</v>
      </c>
      <c r="P50">
        <f t="shared" ref="P50:P54" si="21">Q50+R50</f>
        <v>64</v>
      </c>
      <c r="Q50">
        <v>9</v>
      </c>
      <c r="R50">
        <v>55</v>
      </c>
      <c r="T50">
        <f t="shared" ref="T50:T54" si="22">SQRT((Q50*U50^2+R50*V50^2)/(Q50+R50))</f>
        <v>409.07670429883927</v>
      </c>
      <c r="U50">
        <v>800</v>
      </c>
      <c r="V50">
        <v>300</v>
      </c>
      <c r="W50">
        <v>57.7</v>
      </c>
      <c r="X50">
        <v>0.11799999999999999</v>
      </c>
      <c r="Y50">
        <f t="shared" si="16"/>
        <v>66.724280000000007</v>
      </c>
      <c r="Z50">
        <f t="shared" si="17"/>
        <v>91</v>
      </c>
      <c r="AA50">
        <f t="shared" si="18"/>
        <v>284375</v>
      </c>
      <c r="AB50">
        <f t="shared" si="19"/>
        <v>38</v>
      </c>
      <c r="AC50">
        <f t="shared" si="20"/>
        <v>712.5</v>
      </c>
    </row>
    <row r="51" spans="1:29" x14ac:dyDescent="0.3">
      <c r="B51" t="s">
        <v>142</v>
      </c>
      <c r="I51">
        <v>5</v>
      </c>
      <c r="J51">
        <v>350</v>
      </c>
      <c r="K51">
        <v>3535</v>
      </c>
      <c r="L51" t="s">
        <v>90</v>
      </c>
      <c r="P51">
        <f t="shared" si="21"/>
        <v>68</v>
      </c>
      <c r="Q51">
        <v>8</v>
      </c>
      <c r="R51">
        <v>60</v>
      </c>
      <c r="T51">
        <f t="shared" si="22"/>
        <v>433.39969325975193</v>
      </c>
      <c r="U51">
        <v>960</v>
      </c>
      <c r="V51">
        <v>300</v>
      </c>
      <c r="W51">
        <v>57.7</v>
      </c>
      <c r="X51">
        <v>0.11799999999999999</v>
      </c>
      <c r="Y51">
        <f t="shared" si="16"/>
        <v>66.724280000000007</v>
      </c>
      <c r="Z51">
        <f t="shared" si="17"/>
        <v>92</v>
      </c>
      <c r="AA51">
        <f t="shared" si="18"/>
        <v>287500</v>
      </c>
      <c r="AB51">
        <f t="shared" si="19"/>
        <v>39</v>
      </c>
      <c r="AC51">
        <f t="shared" si="20"/>
        <v>731.25</v>
      </c>
    </row>
    <row r="52" spans="1:29" x14ac:dyDescent="0.3">
      <c r="B52" t="s">
        <v>143</v>
      </c>
      <c r="I52">
        <v>5</v>
      </c>
      <c r="J52">
        <v>350</v>
      </c>
      <c r="K52">
        <v>3535</v>
      </c>
      <c r="L52" t="s">
        <v>90</v>
      </c>
      <c r="P52">
        <f t="shared" si="21"/>
        <v>49</v>
      </c>
      <c r="Q52">
        <v>9</v>
      </c>
      <c r="R52">
        <v>40</v>
      </c>
      <c r="T52">
        <f t="shared" si="22"/>
        <v>542.29293988863731</v>
      </c>
      <c r="U52">
        <v>700</v>
      </c>
      <c r="V52">
        <v>500</v>
      </c>
      <c r="W52">
        <v>57.7</v>
      </c>
      <c r="X52">
        <v>0.11799999999999999</v>
      </c>
      <c r="Y52">
        <f t="shared" si="16"/>
        <v>66.724280000000007</v>
      </c>
      <c r="Z52">
        <f t="shared" si="17"/>
        <v>94</v>
      </c>
      <c r="AA52">
        <f t="shared" si="18"/>
        <v>293750</v>
      </c>
      <c r="AB52">
        <f t="shared" si="19"/>
        <v>39</v>
      </c>
      <c r="AC52">
        <f t="shared" si="20"/>
        <v>731.25</v>
      </c>
    </row>
    <row r="53" spans="1:29" x14ac:dyDescent="0.3">
      <c r="B53" t="s">
        <v>144</v>
      </c>
      <c r="I53">
        <v>5</v>
      </c>
      <c r="J53">
        <v>350</v>
      </c>
      <c r="K53">
        <v>3535</v>
      </c>
      <c r="L53" t="s">
        <v>90</v>
      </c>
      <c r="P53">
        <f t="shared" si="21"/>
        <v>45</v>
      </c>
      <c r="Q53">
        <v>9</v>
      </c>
      <c r="R53">
        <v>36</v>
      </c>
      <c r="T53">
        <f t="shared" si="22"/>
        <v>572.71284253105409</v>
      </c>
      <c r="U53">
        <v>800</v>
      </c>
      <c r="V53">
        <v>500</v>
      </c>
      <c r="W53">
        <v>57.7</v>
      </c>
      <c r="X53">
        <v>0.11799999999999999</v>
      </c>
      <c r="Y53">
        <f t="shared" si="16"/>
        <v>66.724280000000007</v>
      </c>
      <c r="Z53">
        <f t="shared" si="17"/>
        <v>94</v>
      </c>
      <c r="AA53">
        <f t="shared" si="18"/>
        <v>293750</v>
      </c>
      <c r="AB53">
        <f t="shared" si="19"/>
        <v>40</v>
      </c>
      <c r="AC53">
        <f t="shared" si="20"/>
        <v>750</v>
      </c>
    </row>
    <row r="54" spans="1:29" x14ac:dyDescent="0.3">
      <c r="B54" t="s">
        <v>145</v>
      </c>
      <c r="I54">
        <v>5</v>
      </c>
      <c r="J54">
        <v>350</v>
      </c>
      <c r="K54">
        <v>3535</v>
      </c>
      <c r="L54" t="s">
        <v>90</v>
      </c>
      <c r="P54">
        <f t="shared" si="21"/>
        <v>48</v>
      </c>
      <c r="Q54">
        <v>8</v>
      </c>
      <c r="R54">
        <v>40</v>
      </c>
      <c r="T54">
        <f t="shared" si="22"/>
        <v>601.60895383407762</v>
      </c>
      <c r="U54">
        <v>960</v>
      </c>
      <c r="V54">
        <v>500</v>
      </c>
      <c r="W54">
        <v>57.7</v>
      </c>
      <c r="X54">
        <v>0.11799999999999999</v>
      </c>
      <c r="Y54">
        <f t="shared" si="16"/>
        <v>66.724280000000007</v>
      </c>
      <c r="Z54">
        <f t="shared" si="17"/>
        <v>95</v>
      </c>
      <c r="AA54">
        <f t="shared" si="18"/>
        <v>296875</v>
      </c>
      <c r="AB54">
        <f t="shared" si="19"/>
        <v>40</v>
      </c>
      <c r="AC54">
        <f t="shared" si="20"/>
        <v>750</v>
      </c>
    </row>
    <row r="55" spans="1:29" x14ac:dyDescent="0.3">
      <c r="B55" t="s">
        <v>153</v>
      </c>
      <c r="I55">
        <v>5</v>
      </c>
      <c r="J55">
        <v>350</v>
      </c>
      <c r="K55">
        <v>3535</v>
      </c>
      <c r="L55" t="s">
        <v>90</v>
      </c>
      <c r="P55">
        <v>48</v>
      </c>
      <c r="T55">
        <v>300</v>
      </c>
      <c r="W55">
        <v>57.7</v>
      </c>
      <c r="X55">
        <v>0.11799999999999999</v>
      </c>
      <c r="Y55">
        <f t="shared" si="16"/>
        <v>66.724280000000007</v>
      </c>
      <c r="Z55">
        <f t="shared" si="17"/>
        <v>88</v>
      </c>
      <c r="AA55">
        <f t="shared" si="18"/>
        <v>275000</v>
      </c>
      <c r="AB55">
        <f t="shared" si="19"/>
        <v>36</v>
      </c>
      <c r="AC55">
        <f t="shared" si="20"/>
        <v>675</v>
      </c>
    </row>
    <row r="56" spans="1:29" x14ac:dyDescent="0.3">
      <c r="A56" t="s">
        <v>166</v>
      </c>
      <c r="B56" t="s">
        <v>134</v>
      </c>
      <c r="I56">
        <v>5</v>
      </c>
      <c r="J56">
        <v>350</v>
      </c>
      <c r="K56">
        <v>0</v>
      </c>
      <c r="L56" t="s">
        <v>90</v>
      </c>
      <c r="P56">
        <v>90</v>
      </c>
      <c r="T56">
        <v>300</v>
      </c>
      <c r="W56">
        <v>57.7</v>
      </c>
      <c r="X56">
        <v>0.11799999999999999</v>
      </c>
      <c r="Y56">
        <f t="shared" ref="Y56:Y67" si="23">W56*X56*9.8</f>
        <v>66.724280000000007</v>
      </c>
      <c r="Z56">
        <f t="shared" ref="Z56:Z67" si="24">MAX(1, INT(W56/10+SQRT(J56)/20+SQRT(K56)+X56+SQRT(P56)/2+SQRT(T56)-SQRT(185)+20-I56))</f>
        <v>30</v>
      </c>
      <c r="AA56">
        <f t="shared" ref="AA56:AA67" si="25">Z56*50000/16</f>
        <v>93750</v>
      </c>
      <c r="AB56">
        <f t="shared" ref="AB56:AB67" si="26">MAX(1, ROUND((SQRT(J56)/100+SQRT(K56)+X56+(40/I56-2)+SQRT(P56)/2+SQRT(T56)-SQRT(185))/2, 0))</f>
        <v>7</v>
      </c>
      <c r="AC56">
        <f t="shared" ref="AC56:AC67" si="27">AB56*300/16</f>
        <v>131.25</v>
      </c>
    </row>
    <row r="57" spans="1:29" x14ac:dyDescent="0.3">
      <c r="B57" t="s">
        <v>135</v>
      </c>
      <c r="I57">
        <v>5</v>
      </c>
      <c r="J57">
        <v>350</v>
      </c>
      <c r="K57">
        <v>0</v>
      </c>
      <c r="L57" t="s">
        <v>90</v>
      </c>
      <c r="P57">
        <v>60</v>
      </c>
      <c r="T57">
        <v>500</v>
      </c>
      <c r="W57">
        <v>57.7</v>
      </c>
      <c r="X57">
        <v>0.11799999999999999</v>
      </c>
      <c r="Y57">
        <f t="shared" si="23"/>
        <v>66.724280000000007</v>
      </c>
      <c r="Z57">
        <f t="shared" si="24"/>
        <v>34</v>
      </c>
      <c r="AA57">
        <f t="shared" si="25"/>
        <v>106250</v>
      </c>
      <c r="AB57">
        <f t="shared" si="26"/>
        <v>9</v>
      </c>
      <c r="AC57">
        <f t="shared" si="27"/>
        <v>168.75</v>
      </c>
    </row>
    <row r="58" spans="1:29" x14ac:dyDescent="0.3">
      <c r="B58" t="s">
        <v>136</v>
      </c>
      <c r="I58">
        <v>5</v>
      </c>
      <c r="J58">
        <v>350</v>
      </c>
      <c r="K58">
        <v>0</v>
      </c>
      <c r="L58" t="s">
        <v>90</v>
      </c>
      <c r="P58">
        <v>33</v>
      </c>
      <c r="T58">
        <v>700</v>
      </c>
      <c r="W58">
        <v>57.7</v>
      </c>
      <c r="X58">
        <v>0.11799999999999999</v>
      </c>
      <c r="Y58">
        <f t="shared" si="23"/>
        <v>66.724280000000007</v>
      </c>
      <c r="Z58">
        <f t="shared" si="24"/>
        <v>37</v>
      </c>
      <c r="AA58">
        <f t="shared" si="25"/>
        <v>115625</v>
      </c>
      <c r="AB58">
        <f t="shared" si="26"/>
        <v>11</v>
      </c>
      <c r="AC58">
        <f t="shared" si="27"/>
        <v>206.25</v>
      </c>
    </row>
    <row r="59" spans="1:29" x14ac:dyDescent="0.3">
      <c r="B59" t="s">
        <v>137</v>
      </c>
      <c r="I59">
        <v>5</v>
      </c>
      <c r="J59">
        <v>350</v>
      </c>
      <c r="K59">
        <v>0</v>
      </c>
      <c r="L59" t="s">
        <v>90</v>
      </c>
      <c r="P59">
        <v>26</v>
      </c>
      <c r="T59">
        <v>800</v>
      </c>
      <c r="W59">
        <v>57.7</v>
      </c>
      <c r="X59">
        <v>0.11799999999999999</v>
      </c>
      <c r="Y59">
        <f t="shared" si="23"/>
        <v>66.724280000000007</v>
      </c>
      <c r="Z59">
        <f t="shared" si="24"/>
        <v>39</v>
      </c>
      <c r="AA59">
        <f t="shared" si="25"/>
        <v>121875</v>
      </c>
      <c r="AB59">
        <f t="shared" si="26"/>
        <v>12</v>
      </c>
      <c r="AC59">
        <f t="shared" si="27"/>
        <v>225</v>
      </c>
    </row>
    <row r="60" spans="1:29" x14ac:dyDescent="0.3">
      <c r="B60" t="s">
        <v>139</v>
      </c>
      <c r="I60">
        <v>5</v>
      </c>
      <c r="J60">
        <v>350</v>
      </c>
      <c r="K60">
        <v>0</v>
      </c>
      <c r="L60" t="s">
        <v>90</v>
      </c>
      <c r="P60">
        <v>26</v>
      </c>
      <c r="T60">
        <v>960</v>
      </c>
      <c r="W60">
        <v>57.7</v>
      </c>
      <c r="X60">
        <v>0.11799999999999999</v>
      </c>
      <c r="Y60">
        <f t="shared" si="23"/>
        <v>66.724280000000007</v>
      </c>
      <c r="Z60">
        <f t="shared" si="24"/>
        <v>41</v>
      </c>
      <c r="AA60">
        <f t="shared" si="25"/>
        <v>128125</v>
      </c>
      <c r="AB60">
        <f t="shared" si="26"/>
        <v>13</v>
      </c>
      <c r="AC60">
        <f t="shared" si="27"/>
        <v>243.75</v>
      </c>
    </row>
    <row r="61" spans="1:29" x14ac:dyDescent="0.3">
      <c r="B61" t="s">
        <v>140</v>
      </c>
      <c r="I61">
        <v>5</v>
      </c>
      <c r="J61">
        <v>350</v>
      </c>
      <c r="K61">
        <v>0</v>
      </c>
      <c r="L61" t="s">
        <v>90</v>
      </c>
      <c r="P61">
        <f>Q61+R61</f>
        <v>74</v>
      </c>
      <c r="Q61">
        <v>9</v>
      </c>
      <c r="R61">
        <v>65</v>
      </c>
      <c r="T61">
        <f>SQRT((Q61*U61^2+R61*V61^2)/(Q61+R61))</f>
        <v>372.35554064448758</v>
      </c>
      <c r="U61">
        <v>700</v>
      </c>
      <c r="V61">
        <v>300</v>
      </c>
      <c r="W61">
        <v>57.7</v>
      </c>
      <c r="X61">
        <v>0.11799999999999999</v>
      </c>
      <c r="Y61">
        <f t="shared" si="23"/>
        <v>66.724280000000007</v>
      </c>
      <c r="Z61">
        <f t="shared" si="24"/>
        <v>31</v>
      </c>
      <c r="AA61">
        <f t="shared" si="25"/>
        <v>96875</v>
      </c>
      <c r="AB61">
        <f t="shared" si="26"/>
        <v>8</v>
      </c>
      <c r="AC61">
        <f t="shared" si="27"/>
        <v>150</v>
      </c>
    </row>
    <row r="62" spans="1:29" x14ac:dyDescent="0.3">
      <c r="B62" t="s">
        <v>141</v>
      </c>
      <c r="I62">
        <v>5</v>
      </c>
      <c r="J62">
        <v>350</v>
      </c>
      <c r="K62">
        <v>0</v>
      </c>
      <c r="L62" t="s">
        <v>90</v>
      </c>
      <c r="P62">
        <f t="shared" ref="P62:P66" si="28">Q62+R62</f>
        <v>64</v>
      </c>
      <c r="Q62">
        <v>9</v>
      </c>
      <c r="R62">
        <v>55</v>
      </c>
      <c r="T62">
        <f t="shared" ref="T62:T66" si="29">SQRT((Q62*U62^2+R62*V62^2)/(Q62+R62))</f>
        <v>409.07670429883927</v>
      </c>
      <c r="U62">
        <v>800</v>
      </c>
      <c r="V62">
        <v>300</v>
      </c>
      <c r="W62">
        <v>57.7</v>
      </c>
      <c r="X62">
        <v>0.11799999999999999</v>
      </c>
      <c r="Y62">
        <f t="shared" si="23"/>
        <v>66.724280000000007</v>
      </c>
      <c r="Z62">
        <f t="shared" si="24"/>
        <v>32</v>
      </c>
      <c r="AA62">
        <f t="shared" si="25"/>
        <v>100000</v>
      </c>
      <c r="AB62">
        <f t="shared" si="26"/>
        <v>8</v>
      </c>
      <c r="AC62">
        <f t="shared" si="27"/>
        <v>150</v>
      </c>
    </row>
    <row r="63" spans="1:29" x14ac:dyDescent="0.3">
      <c r="B63" t="s">
        <v>142</v>
      </c>
      <c r="I63">
        <v>5</v>
      </c>
      <c r="J63">
        <v>350</v>
      </c>
      <c r="K63">
        <v>0</v>
      </c>
      <c r="L63" t="s">
        <v>90</v>
      </c>
      <c r="P63">
        <f t="shared" si="28"/>
        <v>68</v>
      </c>
      <c r="Q63">
        <v>8</v>
      </c>
      <c r="R63">
        <v>60</v>
      </c>
      <c r="T63">
        <f t="shared" si="29"/>
        <v>433.39969325975193</v>
      </c>
      <c r="U63">
        <v>960</v>
      </c>
      <c r="V63">
        <v>300</v>
      </c>
      <c r="W63">
        <v>57.7</v>
      </c>
      <c r="X63">
        <v>0.11799999999999999</v>
      </c>
      <c r="Y63">
        <f t="shared" si="23"/>
        <v>66.724280000000007</v>
      </c>
      <c r="Z63">
        <f t="shared" si="24"/>
        <v>33</v>
      </c>
      <c r="AA63">
        <f t="shared" si="25"/>
        <v>103125</v>
      </c>
      <c r="AB63">
        <f t="shared" si="26"/>
        <v>9</v>
      </c>
      <c r="AC63">
        <f t="shared" si="27"/>
        <v>168.75</v>
      </c>
    </row>
    <row r="64" spans="1:29" x14ac:dyDescent="0.3">
      <c r="B64" t="s">
        <v>143</v>
      </c>
      <c r="I64">
        <v>5</v>
      </c>
      <c r="J64">
        <v>350</v>
      </c>
      <c r="K64">
        <v>0</v>
      </c>
      <c r="L64" t="s">
        <v>90</v>
      </c>
      <c r="P64">
        <f t="shared" si="28"/>
        <v>49</v>
      </c>
      <c r="Q64">
        <v>9</v>
      </c>
      <c r="R64">
        <v>40</v>
      </c>
      <c r="T64">
        <f t="shared" si="29"/>
        <v>542.29293988863731</v>
      </c>
      <c r="U64">
        <v>700</v>
      </c>
      <c r="V64">
        <v>500</v>
      </c>
      <c r="W64">
        <v>57.7</v>
      </c>
      <c r="X64">
        <v>0.11799999999999999</v>
      </c>
      <c r="Y64">
        <f t="shared" si="23"/>
        <v>66.724280000000007</v>
      </c>
      <c r="Z64">
        <f t="shared" si="24"/>
        <v>35</v>
      </c>
      <c r="AA64">
        <f t="shared" si="25"/>
        <v>109375</v>
      </c>
      <c r="AB64">
        <f t="shared" si="26"/>
        <v>10</v>
      </c>
      <c r="AC64">
        <f t="shared" si="27"/>
        <v>187.5</v>
      </c>
    </row>
    <row r="65" spans="2:29" x14ac:dyDescent="0.3">
      <c r="B65" t="s">
        <v>144</v>
      </c>
      <c r="I65">
        <v>5</v>
      </c>
      <c r="J65">
        <v>350</v>
      </c>
      <c r="K65">
        <v>0</v>
      </c>
      <c r="L65" t="s">
        <v>90</v>
      </c>
      <c r="P65">
        <f t="shared" si="28"/>
        <v>45</v>
      </c>
      <c r="Q65">
        <v>9</v>
      </c>
      <c r="R65">
        <v>36</v>
      </c>
      <c r="T65">
        <f t="shared" si="29"/>
        <v>572.71284253105409</v>
      </c>
      <c r="U65">
        <v>800</v>
      </c>
      <c r="V65">
        <v>500</v>
      </c>
      <c r="W65">
        <v>57.7</v>
      </c>
      <c r="X65">
        <v>0.11799999999999999</v>
      </c>
      <c r="Y65">
        <f t="shared" si="23"/>
        <v>66.724280000000007</v>
      </c>
      <c r="Z65">
        <f t="shared" si="24"/>
        <v>35</v>
      </c>
      <c r="AA65">
        <f t="shared" si="25"/>
        <v>109375</v>
      </c>
      <c r="AB65">
        <f t="shared" si="26"/>
        <v>10</v>
      </c>
      <c r="AC65">
        <f t="shared" si="27"/>
        <v>187.5</v>
      </c>
    </row>
    <row r="66" spans="2:29" x14ac:dyDescent="0.3">
      <c r="B66" t="s">
        <v>145</v>
      </c>
      <c r="I66">
        <v>5</v>
      </c>
      <c r="J66">
        <v>350</v>
      </c>
      <c r="K66">
        <v>0</v>
      </c>
      <c r="L66" t="s">
        <v>90</v>
      </c>
      <c r="P66">
        <f t="shared" si="28"/>
        <v>48</v>
      </c>
      <c r="Q66">
        <v>8</v>
      </c>
      <c r="R66">
        <v>40</v>
      </c>
      <c r="T66">
        <f t="shared" si="29"/>
        <v>601.60895383407762</v>
      </c>
      <c r="U66">
        <v>960</v>
      </c>
      <c r="V66">
        <v>500</v>
      </c>
      <c r="W66">
        <v>57.7</v>
      </c>
      <c r="X66">
        <v>0.11799999999999999</v>
      </c>
      <c r="Y66">
        <f t="shared" si="23"/>
        <v>66.724280000000007</v>
      </c>
      <c r="Z66">
        <f t="shared" si="24"/>
        <v>36</v>
      </c>
      <c r="AA66">
        <f t="shared" si="25"/>
        <v>112500</v>
      </c>
      <c r="AB66">
        <f t="shared" si="26"/>
        <v>10</v>
      </c>
      <c r="AC66">
        <f t="shared" si="27"/>
        <v>187.5</v>
      </c>
    </row>
    <row r="67" spans="2:29" x14ac:dyDescent="0.3">
      <c r="B67" t="s">
        <v>153</v>
      </c>
      <c r="I67">
        <v>5</v>
      </c>
      <c r="J67">
        <v>350</v>
      </c>
      <c r="K67">
        <v>0</v>
      </c>
      <c r="L67" t="s">
        <v>90</v>
      </c>
      <c r="P67">
        <v>48</v>
      </c>
      <c r="T67">
        <v>300</v>
      </c>
      <c r="W67">
        <v>57.7</v>
      </c>
      <c r="X67">
        <v>0.11799999999999999</v>
      </c>
      <c r="Y67">
        <f t="shared" si="23"/>
        <v>66.724280000000007</v>
      </c>
      <c r="Z67">
        <f t="shared" si="24"/>
        <v>29</v>
      </c>
      <c r="AA67">
        <f t="shared" si="25"/>
        <v>90625</v>
      </c>
      <c r="AB67">
        <f t="shared" si="26"/>
        <v>7</v>
      </c>
      <c r="AC67">
        <f t="shared" si="27"/>
        <v>131.25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29"/>
  <sheetViews>
    <sheetView workbookViewId="0">
      <selection activeCell="S18" sqref="S18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1991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1991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29" si="0">MEDIAN(0,255,ROUND(P3/20+SQRT(H3)/40+SQRT(M3)/2+(SQRT(O3)-SQRT(185)), 0))</f>
        <v>9</v>
      </c>
      <c r="R3">
        <f t="shared" ref="R3:R5" si="1">Q3*50000/16</f>
        <v>28125</v>
      </c>
      <c r="S3">
        <f t="shared" ref="S3:S29" si="2">MEDIAN(0,255,ROUND(SQRT(H3)/200+SQRT(M3)/2+(SQRT(O3)-SQRT(185)),0))</f>
        <v>6</v>
      </c>
      <c r="T3">
        <f t="shared" ref="T3:T29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1991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12</v>
      </c>
      <c r="O4">
        <v>400</v>
      </c>
      <c r="P4">
        <v>48.5</v>
      </c>
      <c r="Q4">
        <f t="shared" si="0"/>
        <v>13</v>
      </c>
      <c r="R4">
        <f t="shared" si="1"/>
        <v>40625</v>
      </c>
      <c r="S4">
        <f t="shared" si="2"/>
        <v>11</v>
      </c>
      <c r="T4">
        <f t="shared" si="3"/>
        <v>2475</v>
      </c>
    </row>
    <row r="5" spans="1:26" x14ac:dyDescent="0.3">
      <c r="A5" t="s">
        <v>83</v>
      </c>
      <c r="B5" t="s">
        <v>86</v>
      </c>
      <c r="D5" t="s">
        <v>88</v>
      </c>
      <c r="E5">
        <v>1991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8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104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105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29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106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12</v>
      </c>
      <c r="O8">
        <v>400</v>
      </c>
      <c r="P8">
        <v>52.9</v>
      </c>
      <c r="Q8">
        <f t="shared" si="0"/>
        <v>13</v>
      </c>
      <c r="R8">
        <f t="shared" si="4"/>
        <v>40625</v>
      </c>
      <c r="S8">
        <f t="shared" si="2"/>
        <v>11</v>
      </c>
      <c r="T8">
        <f t="shared" si="3"/>
        <v>2475</v>
      </c>
    </row>
    <row r="9" spans="1:26" x14ac:dyDescent="0.3">
      <c r="A9" t="s">
        <v>99</v>
      </c>
      <c r="B9" t="s">
        <v>103</v>
      </c>
      <c r="D9" t="s">
        <v>107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8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114</v>
      </c>
      <c r="B10" t="s">
        <v>115</v>
      </c>
      <c r="D10" t="s">
        <v>116</v>
      </c>
      <c r="E10">
        <v>1996</v>
      </c>
      <c r="F10">
        <v>30</v>
      </c>
      <c r="G10" t="s">
        <v>91</v>
      </c>
      <c r="H10">
        <v>140</v>
      </c>
      <c r="I10" t="s">
        <v>117</v>
      </c>
      <c r="M10">
        <v>71</v>
      </c>
      <c r="N10">
        <v>12</v>
      </c>
      <c r="O10">
        <v>200</v>
      </c>
      <c r="P10">
        <v>45.1</v>
      </c>
      <c r="Q10">
        <f t="shared" si="0"/>
        <v>7</v>
      </c>
      <c r="R10">
        <f t="shared" si="4"/>
        <v>21875</v>
      </c>
      <c r="S10">
        <f t="shared" si="2"/>
        <v>5</v>
      </c>
      <c r="T10">
        <f t="shared" si="3"/>
        <v>1125</v>
      </c>
    </row>
    <row r="11" spans="1:26" x14ac:dyDescent="0.3">
      <c r="A11" t="s">
        <v>118</v>
      </c>
      <c r="B11" t="s">
        <v>119</v>
      </c>
      <c r="D11" t="s">
        <v>120</v>
      </c>
      <c r="E11">
        <v>1991</v>
      </c>
      <c r="F11">
        <v>30</v>
      </c>
      <c r="G11" t="s">
        <v>91</v>
      </c>
      <c r="H11">
        <v>120</v>
      </c>
      <c r="I11" t="s">
        <v>117</v>
      </c>
      <c r="M11">
        <v>71</v>
      </c>
      <c r="N11">
        <v>12</v>
      </c>
      <c r="O11">
        <v>200</v>
      </c>
      <c r="P11">
        <v>46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121</v>
      </c>
      <c r="B12" t="s">
        <v>125</v>
      </c>
      <c r="D12" t="s">
        <v>129</v>
      </c>
      <c r="E12">
        <v>1996</v>
      </c>
      <c r="F12">
        <v>30</v>
      </c>
      <c r="G12" t="s">
        <v>91</v>
      </c>
      <c r="H12">
        <v>140</v>
      </c>
      <c r="I12" t="s">
        <v>90</v>
      </c>
      <c r="M12">
        <v>118</v>
      </c>
      <c r="N12">
        <v>16</v>
      </c>
      <c r="O12">
        <v>200</v>
      </c>
      <c r="P12">
        <v>48.8</v>
      </c>
      <c r="Q12">
        <f t="shared" si="0"/>
        <v>9</v>
      </c>
      <c r="R12">
        <f t="shared" si="4"/>
        <v>28125</v>
      </c>
      <c r="S12">
        <f t="shared" si="2"/>
        <v>6</v>
      </c>
      <c r="T12">
        <f t="shared" si="3"/>
        <v>1350</v>
      </c>
    </row>
    <row r="13" spans="1:26" x14ac:dyDescent="0.3">
      <c r="A13" t="s">
        <v>122</v>
      </c>
      <c r="B13" t="s">
        <v>126</v>
      </c>
      <c r="D13" t="s">
        <v>130</v>
      </c>
      <c r="E13">
        <v>1996</v>
      </c>
      <c r="F13">
        <v>30</v>
      </c>
      <c r="G13" t="s">
        <v>91</v>
      </c>
      <c r="H13">
        <v>140</v>
      </c>
      <c r="I13" t="s">
        <v>90</v>
      </c>
      <c r="M13">
        <v>80</v>
      </c>
      <c r="N13">
        <v>16</v>
      </c>
      <c r="O13">
        <v>240</v>
      </c>
      <c r="P13">
        <v>41.6</v>
      </c>
      <c r="Q13">
        <f t="shared" si="0"/>
        <v>9</v>
      </c>
      <c r="R13">
        <f t="shared" si="4"/>
        <v>28125</v>
      </c>
      <c r="S13">
        <f t="shared" si="2"/>
        <v>6</v>
      </c>
      <c r="T13">
        <f t="shared" si="3"/>
        <v>1350</v>
      </c>
    </row>
    <row r="14" spans="1:26" x14ac:dyDescent="0.3">
      <c r="A14" t="s">
        <v>123</v>
      </c>
      <c r="B14" t="s">
        <v>127</v>
      </c>
      <c r="D14" t="s">
        <v>131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66</v>
      </c>
      <c r="N14">
        <v>12</v>
      </c>
      <c r="O14">
        <v>400</v>
      </c>
      <c r="P14">
        <v>46.5</v>
      </c>
      <c r="Q14">
        <f t="shared" si="0"/>
        <v>13</v>
      </c>
      <c r="R14">
        <f t="shared" si="4"/>
        <v>40625</v>
      </c>
      <c r="S14">
        <f t="shared" si="2"/>
        <v>11</v>
      </c>
      <c r="T14">
        <f t="shared" si="3"/>
        <v>2475</v>
      </c>
    </row>
    <row r="15" spans="1:26" x14ac:dyDescent="0.3">
      <c r="A15" t="s">
        <v>124</v>
      </c>
      <c r="B15" t="s">
        <v>128</v>
      </c>
      <c r="D15" t="s">
        <v>132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36</v>
      </c>
      <c r="N15">
        <v>8</v>
      </c>
      <c r="O15">
        <v>480</v>
      </c>
      <c r="P15">
        <v>47</v>
      </c>
      <c r="Q15">
        <f t="shared" si="0"/>
        <v>14</v>
      </c>
      <c r="R15">
        <f t="shared" si="4"/>
        <v>43750</v>
      </c>
      <c r="S15">
        <f t="shared" si="2"/>
        <v>11</v>
      </c>
      <c r="T15">
        <f t="shared" si="3"/>
        <v>2475</v>
      </c>
    </row>
    <row r="16" spans="1:26" x14ac:dyDescent="0.3">
      <c r="A16" t="s">
        <v>156</v>
      </c>
      <c r="B16" t="s">
        <v>157</v>
      </c>
      <c r="D16" t="s">
        <v>158</v>
      </c>
      <c r="E16">
        <v>1991</v>
      </c>
      <c r="F16">
        <v>30</v>
      </c>
      <c r="G16" t="s">
        <v>91</v>
      </c>
      <c r="H16">
        <v>120</v>
      </c>
      <c r="I16" t="s">
        <v>90</v>
      </c>
      <c r="M16">
        <v>0</v>
      </c>
      <c r="N16">
        <v>16</v>
      </c>
      <c r="O16">
        <v>185</v>
      </c>
      <c r="P16">
        <v>60</v>
      </c>
      <c r="Q16">
        <f t="shared" si="0"/>
        <v>3</v>
      </c>
      <c r="R16">
        <f t="shared" si="4"/>
        <v>9375</v>
      </c>
      <c r="S16">
        <f t="shared" si="2"/>
        <v>0</v>
      </c>
      <c r="T16">
        <f t="shared" si="3"/>
        <v>0</v>
      </c>
    </row>
    <row r="17" spans="1:20" x14ac:dyDescent="0.3">
      <c r="A17" t="s">
        <v>169</v>
      </c>
      <c r="B17" t="s">
        <v>170</v>
      </c>
      <c r="D17" t="s">
        <v>169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0</v>
      </c>
      <c r="N17">
        <v>16</v>
      </c>
      <c r="O17">
        <v>185</v>
      </c>
      <c r="P17">
        <v>62</v>
      </c>
      <c r="Q17">
        <f t="shared" si="0"/>
        <v>3</v>
      </c>
      <c r="R17">
        <f t="shared" si="4"/>
        <v>9375</v>
      </c>
      <c r="S17">
        <f t="shared" si="2"/>
        <v>0</v>
      </c>
      <c r="T17">
        <f t="shared" si="3"/>
        <v>0</v>
      </c>
    </row>
    <row r="18" spans="1:20" x14ac:dyDescent="0.3">
      <c r="A18" t="s">
        <v>171</v>
      </c>
      <c r="B18" t="s">
        <v>172</v>
      </c>
      <c r="D18" t="s">
        <v>171</v>
      </c>
      <c r="E18">
        <v>2002</v>
      </c>
      <c r="F18">
        <v>30</v>
      </c>
      <c r="G18" t="s">
        <v>91</v>
      </c>
      <c r="H18">
        <v>160</v>
      </c>
      <c r="I18" t="s">
        <v>117</v>
      </c>
      <c r="M18">
        <v>92</v>
      </c>
      <c r="N18">
        <v>12</v>
      </c>
      <c r="O18">
        <v>200</v>
      </c>
      <c r="P18">
        <v>39.299999999999997</v>
      </c>
      <c r="Q18">
        <f t="shared" si="0"/>
        <v>8</v>
      </c>
      <c r="R18">
        <f t="shared" si="4"/>
        <v>25000</v>
      </c>
      <c r="S18">
        <f t="shared" si="2"/>
        <v>5</v>
      </c>
      <c r="T18">
        <f t="shared" si="3"/>
        <v>1125</v>
      </c>
    </row>
    <row r="19" spans="1:20" x14ac:dyDescent="0.3">
      <c r="Q19">
        <f t="shared" si="0"/>
        <v>0</v>
      </c>
      <c r="R19">
        <f t="shared" si="4"/>
        <v>0</v>
      </c>
      <c r="S19">
        <f t="shared" si="2"/>
        <v>0</v>
      </c>
      <c r="T19">
        <f t="shared" si="3"/>
        <v>0</v>
      </c>
    </row>
    <row r="20" spans="1:20" x14ac:dyDescent="0.3">
      <c r="Q20">
        <f t="shared" si="0"/>
        <v>0</v>
      </c>
      <c r="R20">
        <f t="shared" si="4"/>
        <v>0</v>
      </c>
      <c r="S20">
        <f t="shared" si="2"/>
        <v>0</v>
      </c>
      <c r="T20">
        <f t="shared" si="3"/>
        <v>0</v>
      </c>
    </row>
    <row r="21" spans="1:20" x14ac:dyDescent="0.3">
      <c r="Q21">
        <f t="shared" si="0"/>
        <v>0</v>
      </c>
      <c r="R21">
        <f t="shared" si="4"/>
        <v>0</v>
      </c>
      <c r="S21">
        <f t="shared" si="2"/>
        <v>0</v>
      </c>
      <c r="T21">
        <f t="shared" si="3"/>
        <v>0</v>
      </c>
    </row>
    <row r="22" spans="1:20" x14ac:dyDescent="0.3">
      <c r="Q22">
        <f t="shared" si="0"/>
        <v>0</v>
      </c>
      <c r="R22">
        <f t="shared" si="4"/>
        <v>0</v>
      </c>
      <c r="S22">
        <f t="shared" si="2"/>
        <v>0</v>
      </c>
      <c r="T22">
        <f t="shared" si="3"/>
        <v>0</v>
      </c>
    </row>
    <row r="23" spans="1:20" x14ac:dyDescent="0.3">
      <c r="Q23">
        <f t="shared" si="0"/>
        <v>0</v>
      </c>
      <c r="R23">
        <f t="shared" si="4"/>
        <v>0</v>
      </c>
      <c r="S23">
        <f t="shared" si="2"/>
        <v>0</v>
      </c>
      <c r="T23">
        <f t="shared" si="3"/>
        <v>0</v>
      </c>
    </row>
    <row r="24" spans="1:20" x14ac:dyDescent="0.3">
      <c r="Q24">
        <f t="shared" si="0"/>
        <v>0</v>
      </c>
      <c r="R24">
        <f t="shared" si="4"/>
        <v>0</v>
      </c>
      <c r="S24">
        <f t="shared" si="2"/>
        <v>0</v>
      </c>
      <c r="T24">
        <f t="shared" si="3"/>
        <v>0</v>
      </c>
    </row>
    <row r="25" spans="1:20" x14ac:dyDescent="0.3">
      <c r="Q25">
        <f t="shared" si="0"/>
        <v>0</v>
      </c>
      <c r="R25">
        <f t="shared" si="4"/>
        <v>0</v>
      </c>
      <c r="S25">
        <f t="shared" si="2"/>
        <v>0</v>
      </c>
      <c r="T25">
        <f t="shared" si="3"/>
        <v>0</v>
      </c>
    </row>
    <row r="26" spans="1:20" x14ac:dyDescent="0.3">
      <c r="Q26">
        <f t="shared" si="0"/>
        <v>0</v>
      </c>
      <c r="R26">
        <f t="shared" si="4"/>
        <v>0</v>
      </c>
      <c r="S26">
        <f t="shared" si="2"/>
        <v>0</v>
      </c>
      <c r="T26">
        <f t="shared" si="3"/>
        <v>0</v>
      </c>
    </row>
    <row r="27" spans="1:20" x14ac:dyDescent="0.3">
      <c r="Q27">
        <f t="shared" si="0"/>
        <v>0</v>
      </c>
      <c r="R27">
        <f t="shared" si="4"/>
        <v>0</v>
      </c>
      <c r="S27">
        <f t="shared" si="2"/>
        <v>0</v>
      </c>
      <c r="T27">
        <f t="shared" si="3"/>
        <v>0</v>
      </c>
    </row>
    <row r="28" spans="1:20" x14ac:dyDescent="0.3">
      <c r="Q28">
        <f t="shared" si="0"/>
        <v>0</v>
      </c>
      <c r="R28">
        <f t="shared" si="4"/>
        <v>0</v>
      </c>
      <c r="S28">
        <f t="shared" si="2"/>
        <v>0</v>
      </c>
      <c r="T28">
        <f t="shared" si="3"/>
        <v>0</v>
      </c>
    </row>
    <row r="29" spans="1:20" x14ac:dyDescent="0.3">
      <c r="Q29">
        <f t="shared" si="0"/>
        <v>0</v>
      </c>
      <c r="R29">
        <f t="shared" si="4"/>
        <v>0</v>
      </c>
      <c r="S29">
        <f t="shared" si="2"/>
        <v>0</v>
      </c>
      <c r="T29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3"/>
  <sheetViews>
    <sheetView topLeftCell="I7" workbookViewId="0">
      <selection activeCell="AE3" sqref="AE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159</v>
      </c>
      <c r="B2" t="s">
        <v>160</v>
      </c>
      <c r="F2">
        <v>1987</v>
      </c>
      <c r="G2">
        <v>30</v>
      </c>
      <c r="H2" t="s">
        <v>91</v>
      </c>
      <c r="J2">
        <v>100</v>
      </c>
      <c r="L2" t="s">
        <v>161</v>
      </c>
      <c r="M2" t="s">
        <v>162</v>
      </c>
      <c r="P2">
        <v>61</v>
      </c>
      <c r="Q2">
        <v>8</v>
      </c>
      <c r="R2">
        <v>185</v>
      </c>
      <c r="S2">
        <v>22.5</v>
      </c>
      <c r="U2">
        <f>MEDIAN(0,255,ROUND(S2/20+SQRT(J2)/40+SQRT(P2)/2+(SQRT(R2)-SQRT(185)),0))</f>
        <v>5</v>
      </c>
      <c r="W2">
        <f>MEDIAN(0,255,ROUND(SQRT(J2)/200+SQRT(P2)/2+(SQRT(R2)-SQRT(185))^3,0))</f>
        <v>4</v>
      </c>
    </row>
    <row r="3" spans="1:30" x14ac:dyDescent="0.3">
      <c r="A3" t="s">
        <v>163</v>
      </c>
      <c r="B3" t="s">
        <v>164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6</v>
      </c>
      <c r="R3">
        <v>185</v>
      </c>
      <c r="S3">
        <v>24</v>
      </c>
      <c r="U3">
        <f>MEDIAN(0,255,ROUND(S3/20+SQRT(J3)/40+SQRT(P3)/2+(SQRT(R3)-SQRT(185)),0))</f>
        <v>5</v>
      </c>
      <c r="W3">
        <f>MEDIAN(0,255,ROUND(SQRT(J3)/200+SQRT(P3)/2+(SQRT(R3)-SQRT(185))^3,0))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Tianze SANG (20513768)</cp:lastModifiedBy>
  <dcterms:created xsi:type="dcterms:W3CDTF">2015-06-05T18:17:20Z</dcterms:created>
  <dcterms:modified xsi:type="dcterms:W3CDTF">2023-09-06T07:30:06Z</dcterms:modified>
</cp:coreProperties>
</file>