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Courses\Linear Regression\"/>
    </mc:Choice>
  </mc:AlternateContent>
  <xr:revisionPtr revIDLastSave="0" documentId="13_ncr:1_{C96CB5F8-E7E4-4570-A2E7-EE2F0546F0B5}" xr6:coauthVersionLast="43" xr6:coauthVersionMax="43" xr10:uidLastSave="{00000000-0000-0000-0000-000000000000}"/>
  <bookViews>
    <workbookView xWindow="28680" yWindow="-120" windowWidth="29040" windowHeight="15840" activeTab="8" xr2:uid="{875BF49F-1DB5-4476-992F-7EBA40015700}"/>
  </bookViews>
  <sheets>
    <sheet name="Index" sheetId="1" r:id="rId1"/>
    <sheet name="Intuition" sheetId="22" r:id="rId2"/>
    <sheet name="1theEquation" sheetId="3" r:id="rId3"/>
    <sheet name="2TaxiRent" sheetId="5" r:id="rId4"/>
    <sheet name="3Data" sheetId="6" r:id="rId5"/>
    <sheet name="4FindFare" sheetId="15" r:id="rId6"/>
    <sheet name="5Equation1" sheetId="17" r:id="rId7"/>
    <sheet name="6Equation2" sheetId="18" r:id="rId8"/>
    <sheet name="7FindFare" sheetId="21" r:id="rId9"/>
    <sheet name="Poll Rates" sheetId="2" r:id="rId10"/>
    <sheet name="Question" sheetId="16" r:id="rId11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'3Data'!$C$17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21" l="1"/>
  <c r="E11" i="21"/>
  <c r="E12" i="21"/>
  <c r="E13" i="21"/>
  <c r="E9" i="21"/>
  <c r="D5" i="17"/>
  <c r="D6" i="17"/>
  <c r="D7" i="17"/>
  <c r="D8" i="17"/>
  <c r="D9" i="17"/>
  <c r="D10" i="17"/>
  <c r="D11" i="17"/>
  <c r="D12" i="17"/>
  <c r="D13" i="17"/>
  <c r="D4" i="17"/>
  <c r="E1" i="17" l="1"/>
  <c r="J12" i="22"/>
  <c r="J11" i="22"/>
  <c r="I12" i="22"/>
  <c r="I11" i="22"/>
  <c r="G8" i="22"/>
  <c r="I8" i="22"/>
  <c r="I5" i="22"/>
  <c r="I4" i="22"/>
  <c r="E8" i="22"/>
  <c r="C8" i="22" s="1"/>
  <c r="E5" i="22"/>
  <c r="E4" i="22"/>
  <c r="D4" i="6" l="1"/>
  <c r="B9" i="6" l="1"/>
  <c r="B10" i="6"/>
  <c r="B11" i="6"/>
  <c r="B12" i="6"/>
  <c r="B13" i="6"/>
  <c r="B14" i="6"/>
  <c r="B15" i="6"/>
  <c r="B16" i="6"/>
  <c r="B17" i="6"/>
  <c r="B8" i="6"/>
  <c r="B10" i="5" l="1"/>
</calcChain>
</file>

<file path=xl/sharedStrings.xml><?xml version="1.0" encoding="utf-8"?>
<sst xmlns="http://schemas.openxmlformats.org/spreadsheetml/2006/main" count="203" uniqueCount="131">
  <si>
    <t>Step 1</t>
  </si>
  <si>
    <t>Introduce the Regression line | Y = mx + c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</si>
  <si>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</si>
  <si>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</si>
  <si>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</si>
  <si>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</si>
  <si>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</si>
  <si>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</si>
  <si>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</si>
  <si>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</si>
  <si>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</si>
  <si>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</si>
  <si>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</si>
  <si>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</si>
  <si>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</si>
  <si>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</si>
  <si>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</si>
  <si>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</si>
  <si>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</si>
  <si>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</si>
  <si>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</si>
  <si>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Steps</t>
  </si>
  <si>
    <t>Fit the equation to get the predicted values</t>
  </si>
  <si>
    <t>Create a Branch</t>
  </si>
  <si>
    <t>Introduce Machine Learning to improve R squared</t>
  </si>
  <si>
    <t xml:space="preserve">Calculate the errors of each point | need for a metric to measure the fitness | give an example of fitness - Do you wear a over sized shirt or under sized shirt? </t>
  </si>
  <si>
    <t>calculate r squared by visually adding the errors without squaring | Point that we need to sqaure the data to make get better outcome - make it zero to show error</t>
  </si>
  <si>
    <t>calculate r squared by visually squaring and adding | Make a point that we need to improve the same to explain Y better using other factors</t>
  </si>
  <si>
    <t>What happens to the regression Equation if another variables is added? | Add Polls</t>
  </si>
  <si>
    <t>Get Bangalore Polls data | Just create a sample data</t>
  </si>
  <si>
    <t>What happens to the regression Equation if another variables is added? | Add Bata, Add Night stay - If 0 then this cost does not add</t>
  </si>
  <si>
    <t>Now create various combinations and show the outcomes and its prediction errors</t>
  </si>
  <si>
    <t>Y</t>
  </si>
  <si>
    <t>=</t>
  </si>
  <si>
    <t>m</t>
  </si>
  <si>
    <t>x</t>
  </si>
  <si>
    <t>+</t>
  </si>
  <si>
    <t>C</t>
  </si>
  <si>
    <t>*</t>
  </si>
  <si>
    <t>Taxi Cost</t>
  </si>
  <si>
    <t>Base fare</t>
  </si>
  <si>
    <t>Rate per km</t>
  </si>
  <si>
    <t># km</t>
  </si>
  <si>
    <t>=D9*F9+H9</t>
  </si>
  <si>
    <t>Assume</t>
  </si>
  <si>
    <t>Trips</t>
  </si>
  <si>
    <t>https://www.spcforexcel.com/knowledge/basic-statistics/interpretation-alpha-and-p-value</t>
  </si>
  <si>
    <t>Polls</t>
  </si>
  <si>
    <t xml:space="preserve">While adding data all the factors </t>
  </si>
  <si>
    <t>Avg Poll Rate</t>
  </si>
  <si>
    <t>m1</t>
  </si>
  <si>
    <t>m2</t>
  </si>
  <si>
    <t>Total Cost</t>
  </si>
  <si>
    <t>Trip 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</si>
  <si>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</si>
  <si>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</si>
  <si>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</si>
  <si>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</si>
  <si>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</si>
  <si>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</si>
  <si>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</si>
  <si>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</si>
  <si>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</si>
  <si>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</t>
  </si>
  <si>
    <t>Trip 11</t>
  </si>
  <si>
    <t>Trip 12</t>
  </si>
  <si>
    <t>Trip 13</t>
  </si>
  <si>
    <t>Trip 14</t>
  </si>
  <si>
    <t>Trip 15</t>
  </si>
  <si>
    <t>Regression Explanation</t>
  </si>
  <si>
    <t>Evolve the eqaution to show the cost of Trip with base price and charge per Km | Mention that other costs such as bata or tolls or night charges</t>
  </si>
  <si>
    <t>We can also add</t>
  </si>
  <si>
    <t>Driver Cost</t>
  </si>
  <si>
    <t>Damages cost</t>
  </si>
  <si>
    <t>Create Data using an assumed "m" and "c"</t>
  </si>
  <si>
    <t>Rate</t>
  </si>
  <si>
    <t>Poll1</t>
  </si>
  <si>
    <t>Poll2</t>
  </si>
  <si>
    <t>Poll3</t>
  </si>
  <si>
    <t>Poll4</t>
  </si>
  <si>
    <t>Poll5</t>
  </si>
  <si>
    <t>m3</t>
  </si>
  <si>
    <t>Driver Bata</t>
  </si>
  <si>
    <t>Find the total cost</t>
  </si>
  <si>
    <t>Now reverse the problem statement to find "m" and "c" using only #KM</t>
  </si>
  <si>
    <t>Post a challenge to find m and c</t>
  </si>
  <si>
    <t>Now reverse the problem statement to find "m" and "c" using one more variable to see the R Sq increase | Solve once more</t>
  </si>
  <si>
    <t>Get the Coef here</t>
  </si>
  <si>
    <t>Fare</t>
  </si>
  <si>
    <t>KM</t>
  </si>
  <si>
    <t>coeff</t>
  </si>
  <si>
    <t>Predicted Fare</t>
  </si>
  <si>
    <t>Train</t>
  </si>
  <si>
    <t>Fare Pre</t>
  </si>
  <si>
    <t>Error</t>
  </si>
  <si>
    <t>New case</t>
  </si>
  <si>
    <t>Tolls Cost</t>
  </si>
  <si>
    <t>Tolls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</si>
  <si>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</si>
  <si>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</si>
  <si>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</si>
  <si>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</si>
  <si>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</si>
  <si>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</si>
  <si>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</si>
  <si>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</si>
  <si>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</si>
  <si>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</si>
  <si>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</si>
  <si>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</si>
  <si>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</si>
  <si>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</si>
  <si>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</si>
  <si>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</si>
  <si>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</si>
  <si>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</si>
  <si>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</si>
  <si>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</si>
  <si>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</si>
  <si>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</si>
  <si>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</si>
  <si>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</si>
  <si>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</si>
  <si>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</si>
  <si>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Taxi Cost</t>
  </si>
  <si>
    <t>Residuals</t>
  </si>
  <si>
    <t>Standard Residuals</t>
  </si>
  <si>
    <t>PROBABILITY OUTPUT</t>
  </si>
  <si>
    <t>Percentile</t>
  </si>
  <si>
    <t>Taxi Cost Pred</t>
  </si>
  <si>
    <t>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</si>
</sst>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&quot;₹&quot;\ #,##0"/>
    <numFmt numFmtId="165" formatCode="#\ &quot;km&quot;"/>
    <numFmt numFmtId="171" formatCode="_ [$₹-4009]\ * #,##0_ ;_ [$₹-4009]\ * \-#,##0_ ;_ [$₹-4009]\ * &quot;-&quot;??_ ;_ @_ "/>
    <numFmt numFmtId="172" formatCode="_ * #,##0.0_ ;_ * \-#,##0.0_ ;_ * &quot;-&quot;??_ ;_ @_ "/>
    <numFmt numFmtId="173" formatCode="_ * #,##0_ ;_ * \-#,##0_ ;_ * &quot;-&quot;??_ ;_ @_ "/>
    <numFmt numFmtId="175" formatCode="_ * #,##0_ ;_ * \-#,##0_ ;_ * &quot;-&quot;?_ ;_ @_ "/>
    <numFmt numFmtId="177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1" fontId="0" fillId="0" borderId="0" xfId="0" applyNumberFormat="1"/>
    <xf numFmtId="173" fontId="0" fillId="0" borderId="0" xfId="1" applyNumberFormat="1" applyFont="1"/>
    <xf numFmtId="173" fontId="0" fillId="0" borderId="0" xfId="0" applyNumberFormat="1"/>
    <xf numFmtId="0" fontId="0" fillId="0" borderId="0" xfId="0" applyAlignment="1">
      <alignment horizontal="center" vertical="center"/>
    </xf>
    <xf numFmtId="172" fontId="0" fillId="0" borderId="0" xfId="0" applyNumberFormat="1"/>
    <xf numFmtId="17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177" fontId="0" fillId="0" borderId="0" xfId="2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'3Data'!$C$7</c:f>
              <c:strCache>
                <c:ptCount val="1"/>
                <c:pt idx="0">
                  <c:v># km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'3Data'!$B$8:$B$17</c:f>
              <c:numCache>
                <c:formatCode>General</c:formatCode>
                <c:ptCount val="10"/>
                <c:pt idx="0">
                  <c:v>4330</c:v>
                </c:pt>
                <c:pt idx="1">
                  <c:v>5140</c:v>
                </c:pt>
                <c:pt idx="2">
                  <c:v>2650</c:v>
                </c:pt>
                <c:pt idx="3">
                  <c:v>3750</c:v>
                </c:pt>
                <c:pt idx="4">
                  <c:v>2710</c:v>
                </c:pt>
                <c:pt idx="5">
                  <c:v>2940</c:v>
                </c:pt>
                <c:pt idx="6">
                  <c:v>3280</c:v>
                </c:pt>
                <c:pt idx="7">
                  <c:v>3710</c:v>
                </c:pt>
                <c:pt idx="8">
                  <c:v>4330</c:v>
                </c:pt>
                <c:pt idx="9">
                  <c:v>3120</c:v>
                </c:pt>
              </c:numCache>
            </c:numRef>
          </c:xVal>
          <c:yVal>
            <c:numRef>
              <c:f>'3Data'!$C$8:$C$17</c:f>
              <c:numCache>
                <c:formatCode>General</c:formatCode>
                <c:ptCount val="10"/>
                <c:pt idx="0">
                  <c:v>403</c:v>
                </c:pt>
                <c:pt idx="1">
                  <c:v>494</c:v>
                </c:pt>
                <c:pt idx="2">
                  <c:v>250</c:v>
                </c:pt>
                <c:pt idx="3">
                  <c:v>365</c:v>
                </c:pt>
                <c:pt idx="4">
                  <c:v>246</c:v>
                </c:pt>
                <c:pt idx="5">
                  <c:v>284</c:v>
                </c:pt>
                <c:pt idx="6">
                  <c:v>318</c:v>
                </c:pt>
                <c:pt idx="7">
                  <c:v>336</c:v>
                </c:pt>
                <c:pt idx="8">
                  <c:v>418</c:v>
                </c:pt>
                <c:pt idx="9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2A-4EEC-8228-74E160FCC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334607"/>
        <c:axId val="2110510159"/>
      </c:scatterChart>
      <c:valAx>
        <c:axId val="210933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510159"/>
        <c:crosses val="autoZero"/>
        <c:crossBetween val="midCat"/>
      </c:valAx>
      <c:valAx>
        <c:axId val="211051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33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# km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'5Equation1'!$C$4:$C$13</c:f>
              <c:numCache>
                <c:formatCode>General</c:formatCode>
                <c:ptCount val="10"/>
                <c:pt idx="0">
                  <c:v>403</c:v>
                </c:pt>
                <c:pt idx="1">
                  <c:v>494</c:v>
                </c:pt>
                <c:pt idx="2">
                  <c:v>250</c:v>
                </c:pt>
                <c:pt idx="3">
                  <c:v>365</c:v>
                </c:pt>
                <c:pt idx="4">
                  <c:v>246</c:v>
                </c:pt>
                <c:pt idx="5">
                  <c:v>284</c:v>
                </c:pt>
                <c:pt idx="6">
                  <c:v>318</c:v>
                </c:pt>
                <c:pt idx="7">
                  <c:v>336</c:v>
                </c:pt>
                <c:pt idx="8">
                  <c:v>418</c:v>
                </c:pt>
                <c:pt idx="9">
                  <c:v>302</c:v>
                </c:pt>
              </c:numCache>
            </c:numRef>
          </c:xVal>
          <c:yVal>
            <c:numRef>
              <c:f>'5Equation1'!$I$27:$I$36</c:f>
              <c:numCache>
                <c:formatCode>General</c:formatCode>
                <c:ptCount val="10"/>
                <c:pt idx="0">
                  <c:v>107.99973042188958</c:v>
                </c:pt>
                <c:pt idx="1">
                  <c:v>-9.7856854023457345</c:v>
                </c:pt>
                <c:pt idx="2">
                  <c:v>-12.097317697802737</c:v>
                </c:pt>
                <c:pt idx="3">
                  <c:v>-84.573392640517341</c:v>
                </c:pt>
                <c:pt idx="4">
                  <c:v>88.684458821943736</c:v>
                </c:pt>
                <c:pt idx="5">
                  <c:v>-68.742418115648888</c:v>
                </c:pt>
                <c:pt idx="6">
                  <c:v>-75.38751853349504</c:v>
                </c:pt>
                <c:pt idx="7">
                  <c:v>171.09448712764515</c:v>
                </c:pt>
                <c:pt idx="8">
                  <c:v>-44.931931527159577</c:v>
                </c:pt>
                <c:pt idx="9">
                  <c:v>-72.260412454508696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A1-45D9-9E25-801ADFF43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301759"/>
        <c:axId val="1932122671"/>
      </c:scatterChart>
      <c:valAx>
        <c:axId val="1983301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# km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2122671"/>
        <c:crosses val="autoZero"/>
        <c:crossBetween val="midCat"/>
      </c:valAx>
      <c:valAx>
        <c:axId val="1932122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33017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# km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Taxi Cost</c:v>
          </c:tx>
          <c:spPr>
            <a:ln w="19050">
              <a:noFill/>
            </a:ln>
          </c:spPr>
          <c:xVal>
            <c:numRef>
              <c:f>'5Equation1'!$C$4:$C$13</c:f>
              <c:numCache>
                <c:formatCode>General</c:formatCode>
                <c:ptCount val="10"/>
                <c:pt idx="0">
                  <c:v>403</c:v>
                </c:pt>
                <c:pt idx="1">
                  <c:v>494</c:v>
                </c:pt>
                <c:pt idx="2">
                  <c:v>250</c:v>
                </c:pt>
                <c:pt idx="3">
                  <c:v>365</c:v>
                </c:pt>
                <c:pt idx="4">
                  <c:v>246</c:v>
                </c:pt>
                <c:pt idx="5">
                  <c:v>284</c:v>
                </c:pt>
                <c:pt idx="6">
                  <c:v>318</c:v>
                </c:pt>
                <c:pt idx="7">
                  <c:v>336</c:v>
                </c:pt>
                <c:pt idx="8">
                  <c:v>418</c:v>
                </c:pt>
                <c:pt idx="9">
                  <c:v>302</c:v>
                </c:pt>
              </c:numCache>
            </c:numRef>
          </c:xVal>
          <c:yVal>
            <c:numRef>
              <c:f>'5Equation1'!$B$4:$B$13</c:f>
              <c:numCache>
                <c:formatCode>General</c:formatCode>
                <c:ptCount val="10"/>
                <c:pt idx="0">
                  <c:v>4330</c:v>
                </c:pt>
                <c:pt idx="1">
                  <c:v>5140</c:v>
                </c:pt>
                <c:pt idx="2">
                  <c:v>2650</c:v>
                </c:pt>
                <c:pt idx="3">
                  <c:v>3750</c:v>
                </c:pt>
                <c:pt idx="4">
                  <c:v>2710</c:v>
                </c:pt>
                <c:pt idx="5">
                  <c:v>2940</c:v>
                </c:pt>
                <c:pt idx="6">
                  <c:v>3280</c:v>
                </c:pt>
                <c:pt idx="7">
                  <c:v>3710</c:v>
                </c:pt>
                <c:pt idx="8">
                  <c:v>4330</c:v>
                </c:pt>
                <c:pt idx="9">
                  <c:v>3120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41-4C82-8113-EDCE5D474FE9}"/>
            </c:ext>
          </c:extLst>
        </c:ser>
        <c:ser>
          <c:idx val="1"/>
          <c:order val="1"/>
          <c:tx>
            <c:v>Predicted Taxi Cost</c:v>
          </c:tx>
          <c:spPr>
            <a:ln w="19050">
              <a:noFill/>
            </a:ln>
          </c:spPr>
          <c:xVal>
            <c:numRef>
              <c:f>'5Equation1'!$C$4:$C$13</c:f>
              <c:numCache>
                <c:formatCode>General</c:formatCode>
                <c:ptCount val="10"/>
                <c:pt idx="0">
                  <c:v>403</c:v>
                </c:pt>
                <c:pt idx="1">
                  <c:v>494</c:v>
                </c:pt>
                <c:pt idx="2">
                  <c:v>250</c:v>
                </c:pt>
                <c:pt idx="3">
                  <c:v>365</c:v>
                </c:pt>
                <c:pt idx="4">
                  <c:v>246</c:v>
                </c:pt>
                <c:pt idx="5">
                  <c:v>284</c:v>
                </c:pt>
                <c:pt idx="6">
                  <c:v>318</c:v>
                </c:pt>
                <c:pt idx="7">
                  <c:v>336</c:v>
                </c:pt>
                <c:pt idx="8">
                  <c:v>418</c:v>
                </c:pt>
                <c:pt idx="9">
                  <c:v>302</c:v>
                </c:pt>
              </c:numCache>
            </c:numRef>
          </c:xVal>
          <c:yVal>
            <c:numRef>
              <c:f>'5Equation1'!$H$27:$H$36</c:f>
              <c:numCache>
                <c:formatCode>General</c:formatCode>
                <c:ptCount val="10"/>
                <c:pt idx="0">
                  <c:v>4222.0002695781104</c:v>
                </c:pt>
                <c:pt idx="1">
                  <c:v>5149.7856854023457</c:v>
                </c:pt>
                <c:pt idx="2">
                  <c:v>2662.0973176978027</c:v>
                </c:pt>
                <c:pt idx="3">
                  <c:v>3834.5733926405173</c:v>
                </c:pt>
                <c:pt idx="4">
                  <c:v>2621.3155411780563</c:v>
                </c:pt>
                <c:pt idx="5">
                  <c:v>3008.7424181156489</c:v>
                </c:pt>
                <c:pt idx="6">
                  <c:v>3355.387518533495</c:v>
                </c:pt>
                <c:pt idx="7">
                  <c:v>3538.9055128723548</c:v>
                </c:pt>
                <c:pt idx="8">
                  <c:v>4374.9319315271596</c:v>
                </c:pt>
                <c:pt idx="9">
                  <c:v>3192.2604124545087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41-4C82-8113-EDCE5D474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298559"/>
        <c:axId val="1932123087"/>
      </c:scatterChart>
      <c:valAx>
        <c:axId val="1983298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# km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2123087"/>
        <c:crosses val="autoZero"/>
        <c:crossBetween val="midCat"/>
      </c:valAx>
      <c:valAx>
        <c:axId val="1932123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Taxi 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32985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'5Equation1'!$L$27:$L$36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'5Equation1'!$M$27:$M$36</c:f>
              <c:numCache>
                <c:formatCode>General</c:formatCode>
                <c:ptCount val="10"/>
                <c:pt idx="0">
                  <c:v>2650</c:v>
                </c:pt>
                <c:pt idx="1">
                  <c:v>2710</c:v>
                </c:pt>
                <c:pt idx="2">
                  <c:v>2940</c:v>
                </c:pt>
                <c:pt idx="3">
                  <c:v>3120</c:v>
                </c:pt>
                <c:pt idx="4">
                  <c:v>3280</c:v>
                </c:pt>
                <c:pt idx="5">
                  <c:v>3710</c:v>
                </c:pt>
                <c:pt idx="6">
                  <c:v>3750</c:v>
                </c:pt>
                <c:pt idx="7">
                  <c:v>4330</c:v>
                </c:pt>
                <c:pt idx="8">
                  <c:v>4330</c:v>
                </c:pt>
                <c:pt idx="9">
                  <c:v>5140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0D-4D5A-AC9F-6EA804910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3298559"/>
        <c:axId val="1932123919"/>
      </c:scatterChart>
      <c:valAx>
        <c:axId val="1983298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2123919"/>
        <c:crosses val="autoZero"/>
        <c:crossBetween val="midCat"/>
      </c:valAx>
      <c:valAx>
        <c:axId val="1932123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Taxi 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32985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4</xdr:row>
      <xdr:rowOff>62230</xdr:rowOff>
    </xdr:from>
    <xdr:to>
      <xdr:col>14</xdr:col>
      <xdr:colOff>73025</xdr:colOff>
      <xdr:row>22</xdr:row>
      <xdr:rowOff>97790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A148FD-4C20-42E4-A9F4-43270F7D5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445770</xdr:colOff>
      <xdr:row>3</xdr:row>
      <xdr:rowOff>133350</xdr:rowOff>
    </xdr:from>
    <xdr:to>
      <xdr:col>21</xdr:col>
      <xdr:colOff>445770</xdr:colOff>
      <xdr:row>13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835FB-B4F5-4299-9075-3E6E45A06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232199</xdr:colOff>
      <xdr:row>5</xdr:row>
      <xdr:rowOff>150707</xdr:rowOff>
    </xdr:from>
    <xdr:to>
      <xdr:col>23</xdr:col>
      <xdr:colOff>232199</xdr:colOff>
      <xdr:row>15</xdr:row>
      <xdr:rowOff>160232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554AF-C28A-4013-9406-F02808641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221615</xdr:colOff>
      <xdr:row>17</xdr:row>
      <xdr:rowOff>39582</xdr:rowOff>
    </xdr:from>
    <xdr:to>
      <xdr:col>23</xdr:col>
      <xdr:colOff>221615</xdr:colOff>
      <xdr:row>27</xdr:row>
      <xdr:rowOff>56939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CFBA0E-7E24-4BD8-8831-A48AA8E9B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169D-8027-416C-A2B2-EB35E2B19991}">
  <dimension ref="A1:C21"/>
  <sheetViews>
    <sheetView zoomScale="110" zoomScaleNormal="110" workbookViewId="0">
      <selection activeCell="B37" sqref="B37"/>
    </sheetView>
  </sheetViews>
  <sheetFormatPr defaultRowHeight="14.4" x14ac:dyDescent="0.3"/>
  <cols>
    <col min="2" max="2" width="141.21875" bestFit="1" customWidth="1"/>
    <col min="3" max="3" width="23.6640625" customWidth="1"/>
  </cols>
  <sheetData>
    <row r="1" spans="1:3" x14ac:dyDescent="0.3">
      <c r="A1" s="8" t="s">
        <v>21</v>
      </c>
      <c r="B1" s="8" t="s">
        <v>69</v>
      </c>
      <c r="C1" s="8" t="s">
        <v>23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70</v>
      </c>
    </row>
    <row r="4" spans="1:3" x14ac:dyDescent="0.3">
      <c r="A4" t="s">
        <v>3</v>
      </c>
      <c r="B4" t="s">
        <v>74</v>
      </c>
    </row>
    <row r="5" spans="1:3" x14ac:dyDescent="0.3">
      <c r="A5" t="s">
        <v>4</v>
      </c>
      <c r="B5" t="s">
        <v>85</v>
      </c>
    </row>
    <row r="6" spans="1:3" x14ac:dyDescent="0.3">
      <c r="A6" t="s">
        <v>5</v>
      </c>
      <c r="B6" t="s">
        <v>84</v>
      </c>
    </row>
    <row r="7" spans="1:3" x14ac:dyDescent="0.3">
      <c r="A7" t="s">
        <v>6</v>
      </c>
      <c r="B7" t="s">
        <v>86</v>
      </c>
    </row>
    <row r="8" spans="1:3" x14ac:dyDescent="0.3">
      <c r="A8" t="s">
        <v>7</v>
      </c>
      <c r="B8" t="s">
        <v>22</v>
      </c>
    </row>
    <row r="9" spans="1:3" x14ac:dyDescent="0.3">
      <c r="A9" t="s">
        <v>8</v>
      </c>
      <c r="B9" t="s">
        <v>25</v>
      </c>
    </row>
    <row r="10" spans="1:3" x14ac:dyDescent="0.3">
      <c r="A10" t="s">
        <v>9</v>
      </c>
      <c r="B10" t="s">
        <v>26</v>
      </c>
      <c r="C10" t="s">
        <v>24</v>
      </c>
    </row>
    <row r="11" spans="1:3" x14ac:dyDescent="0.3">
      <c r="A11" t="s">
        <v>10</v>
      </c>
      <c r="B11" t="s">
        <v>27</v>
      </c>
    </row>
    <row r="12" spans="1:3" x14ac:dyDescent="0.3">
      <c r="A12" t="s">
        <v>11</v>
      </c>
      <c r="B12" t="s">
        <v>28</v>
      </c>
    </row>
    <row r="13" spans="1:3" x14ac:dyDescent="0.3">
      <c r="A13" t="s">
        <v>12</v>
      </c>
      <c r="B13" t="s">
        <v>30</v>
      </c>
    </row>
    <row r="14" spans="1:3" x14ac:dyDescent="0.3">
      <c r="A14" t="s">
        <v>13</v>
      </c>
      <c r="B14" t="s">
        <v>31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5221-1ED6-42C8-A663-47607B7DD148}">
  <dimension ref="B3:J12"/>
  <sheetViews>
    <sheetView zoomScale="250" zoomScaleNormal="250" workbookViewId="0">
      <selection activeCell="C8" sqref="C8"/>
    </sheetView>
  </sheetViews>
  <sheetFormatPr defaultRowHeight="14.4" x14ac:dyDescent="0.3"/>
  <cols>
    <col min="3" max="3" width="12.77734375" bestFit="1" customWidth="1"/>
  </cols>
  <sheetData>
    <row r="3" spans="2:10" x14ac:dyDescent="0.3">
      <c r="B3" s="15" t="s">
        <v>92</v>
      </c>
      <c r="C3" t="s">
        <v>88</v>
      </c>
      <c r="D3" t="s">
        <v>89</v>
      </c>
      <c r="E3" t="s">
        <v>90</v>
      </c>
      <c r="G3" t="s">
        <v>88</v>
      </c>
      <c r="H3" t="s">
        <v>89</v>
      </c>
      <c r="I3" t="s">
        <v>90</v>
      </c>
    </row>
    <row r="4" spans="2:10" x14ac:dyDescent="0.3">
      <c r="B4" s="15"/>
      <c r="C4" s="12">
        <v>5000</v>
      </c>
      <c r="D4">
        <v>500</v>
      </c>
      <c r="E4" s="13">
        <f>C4/D4</f>
        <v>10</v>
      </c>
      <c r="G4" s="12">
        <v>5000</v>
      </c>
      <c r="H4">
        <v>600</v>
      </c>
      <c r="I4" s="13">
        <f>G4/H4</f>
        <v>8.3333333333333339</v>
      </c>
    </row>
    <row r="5" spans="2:10" x14ac:dyDescent="0.3">
      <c r="B5" s="15"/>
      <c r="C5" s="12">
        <v>3000</v>
      </c>
      <c r="D5">
        <v>300</v>
      </c>
      <c r="E5" s="13">
        <f>C5/D5</f>
        <v>10</v>
      </c>
      <c r="G5" s="12">
        <v>3000</v>
      </c>
      <c r="H5">
        <v>250</v>
      </c>
      <c r="I5" s="13">
        <f>G5/H5</f>
        <v>12</v>
      </c>
    </row>
    <row r="7" spans="2:10" x14ac:dyDescent="0.3">
      <c r="B7" s="15" t="s">
        <v>95</v>
      </c>
      <c r="C7" t="s">
        <v>91</v>
      </c>
      <c r="D7" t="s">
        <v>89</v>
      </c>
      <c r="E7" t="s">
        <v>75</v>
      </c>
      <c r="I7" t="s">
        <v>75</v>
      </c>
    </row>
    <row r="8" spans="2:10" x14ac:dyDescent="0.3">
      <c r="B8" s="15"/>
      <c r="C8" s="12">
        <f>D8*E8</f>
        <v>2000</v>
      </c>
      <c r="D8">
        <v>200</v>
      </c>
      <c r="E8" s="14">
        <f>AVERAGE(E4:E5)</f>
        <v>10</v>
      </c>
      <c r="G8" s="12">
        <f>H8*I8</f>
        <v>2033.3333333333335</v>
      </c>
      <c r="H8">
        <v>200</v>
      </c>
      <c r="I8" s="16">
        <f>AVERAGE(I4:I5)</f>
        <v>10.166666666666668</v>
      </c>
    </row>
    <row r="10" spans="2:10" x14ac:dyDescent="0.3">
      <c r="G10" t="s">
        <v>88</v>
      </c>
      <c r="H10" t="s">
        <v>89</v>
      </c>
      <c r="I10" t="s">
        <v>93</v>
      </c>
      <c r="J10" t="s">
        <v>94</v>
      </c>
    </row>
    <row r="11" spans="2:10" x14ac:dyDescent="0.3">
      <c r="G11" s="12">
        <v>5000</v>
      </c>
      <c r="H11">
        <v>600</v>
      </c>
      <c r="I11" s="17">
        <f>H11*$I$8</f>
        <v>6100.0000000000009</v>
      </c>
      <c r="J11" s="12">
        <f>I11-G11</f>
        <v>1100.0000000000009</v>
      </c>
    </row>
    <row r="12" spans="2:10" x14ac:dyDescent="0.3">
      <c r="G12" s="12">
        <v>3000</v>
      </c>
      <c r="H12">
        <v>250</v>
      </c>
      <c r="I12" s="17">
        <f>H12*$I$8</f>
        <v>2541.666666666667</v>
      </c>
      <c r="J12" s="12">
        <f>I12-G12</f>
        <v>-458.33333333333303</v>
      </c>
    </row>
  </sheetData>
  <mergeCells count="2">
    <mergeCell ref="B3:B5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A3E9-B78B-4E3F-8644-A012779E25B6}">
  <dimension ref="B3:H4"/>
  <sheetViews>
    <sheetView showGridLines="0" zoomScale="300" zoomScaleNormal="300" workbookViewId="0">
      <selection activeCell="D3" sqref="D3:H3"/>
    </sheetView>
  </sheetViews>
  <sheetFormatPr defaultRowHeight="14.4" x14ac:dyDescent="0.3"/>
  <cols>
    <col min="2" max="2" width="3" bestFit="1" customWidth="1"/>
    <col min="3" max="3" width="2" bestFit="1" customWidth="1"/>
    <col min="4" max="4" width="3" bestFit="1" customWidth="1"/>
    <col min="5" max="5" width="3" customWidth="1"/>
    <col min="6" max="6" width="1.88671875" bestFit="1" customWidth="1"/>
    <col min="7" max="7" width="2" bestFit="1" customWidth="1"/>
    <col min="8" max="8" width="3" bestFit="1" customWidth="1"/>
  </cols>
  <sheetData>
    <row r="3" spans="2:8" x14ac:dyDescent="0.3">
      <c r="B3" s="1" t="s">
        <v>32</v>
      </c>
      <c r="C3" s="2" t="s">
        <v>33</v>
      </c>
      <c r="D3" s="1" t="s">
        <v>34</v>
      </c>
      <c r="E3" s="1" t="s">
        <v>38</v>
      </c>
      <c r="F3" s="1" t="s">
        <v>35</v>
      </c>
      <c r="G3" s="2" t="s">
        <v>36</v>
      </c>
      <c r="H3" s="1" t="s">
        <v>37</v>
      </c>
    </row>
    <row r="4" spans="2:8" x14ac:dyDescent="0.3">
      <c r="B4">
        <v>50</v>
      </c>
      <c r="C4" s="2" t="s">
        <v>33</v>
      </c>
      <c r="D4">
        <v>20</v>
      </c>
      <c r="E4" s="1" t="s">
        <v>38</v>
      </c>
      <c r="F4">
        <v>2</v>
      </c>
      <c r="G4" s="2" t="s">
        <v>36</v>
      </c>
      <c r="H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08D8-8593-43F3-8F4B-55D4FA285472}">
  <dimension ref="B3:L10"/>
  <sheetViews>
    <sheetView showGridLines="0" zoomScale="170" zoomScaleNormal="170" workbookViewId="0">
      <selection activeCell="D14" sqref="D14"/>
    </sheetView>
  </sheetViews>
  <sheetFormatPr defaultRowHeight="14.4" x14ac:dyDescent="0.3"/>
  <cols>
    <col min="2" max="2" width="8.44140625" style="1" bestFit="1" customWidth="1"/>
    <col min="3" max="3" width="2" style="1" bestFit="1" customWidth="1"/>
    <col min="4" max="4" width="11.21875" style="1" bestFit="1" customWidth="1"/>
    <col min="5" max="5" width="2" style="1" bestFit="1" customWidth="1"/>
    <col min="6" max="6" width="6.109375" style="1" bestFit="1" customWidth="1"/>
    <col min="7" max="7" width="2" style="1" bestFit="1" customWidth="1"/>
    <col min="8" max="8" width="8.77734375" style="1" bestFit="1" customWidth="1"/>
    <col min="11" max="11" width="10" bestFit="1" customWidth="1"/>
    <col min="12" max="12" width="12.33203125" bestFit="1" customWidth="1"/>
  </cols>
  <sheetData>
    <row r="3" spans="2:12" x14ac:dyDescent="0.3">
      <c r="B3" s="1" t="s">
        <v>32</v>
      </c>
      <c r="C3" s="2" t="s">
        <v>33</v>
      </c>
      <c r="D3" s="1" t="s">
        <v>34</v>
      </c>
      <c r="E3" s="1" t="s">
        <v>38</v>
      </c>
      <c r="F3" s="1" t="s">
        <v>35</v>
      </c>
      <c r="G3" s="2" t="s">
        <v>36</v>
      </c>
      <c r="H3" s="1" t="s">
        <v>37</v>
      </c>
    </row>
    <row r="4" spans="2:12" x14ac:dyDescent="0.3">
      <c r="B4" s="1">
        <v>50</v>
      </c>
      <c r="C4" s="2" t="s">
        <v>33</v>
      </c>
      <c r="D4" s="1">
        <v>2</v>
      </c>
      <c r="E4" s="1" t="s">
        <v>38</v>
      </c>
      <c r="F4" s="1">
        <v>20</v>
      </c>
      <c r="G4" s="2" t="s">
        <v>36</v>
      </c>
      <c r="H4" s="1">
        <v>10</v>
      </c>
    </row>
    <row r="5" spans="2:12" x14ac:dyDescent="0.3">
      <c r="C5" s="2"/>
      <c r="G5" s="2"/>
      <c r="J5" t="s">
        <v>71</v>
      </c>
    </row>
    <row r="6" spans="2:12" x14ac:dyDescent="0.3">
      <c r="B6" s="1" t="s">
        <v>39</v>
      </c>
      <c r="C6" s="2" t="s">
        <v>33</v>
      </c>
      <c r="D6" s="1" t="s">
        <v>41</v>
      </c>
      <c r="E6" s="1" t="s">
        <v>38</v>
      </c>
      <c r="F6" s="1" t="s">
        <v>42</v>
      </c>
      <c r="G6" s="2" t="s">
        <v>36</v>
      </c>
      <c r="H6" s="1" t="s">
        <v>40</v>
      </c>
      <c r="J6" s="1" t="s">
        <v>96</v>
      </c>
      <c r="K6" s="1" t="s">
        <v>72</v>
      </c>
      <c r="L6" s="1" t="s">
        <v>73</v>
      </c>
    </row>
    <row r="7" spans="2:12" x14ac:dyDescent="0.3">
      <c r="B7" s="3">
        <v>600</v>
      </c>
      <c r="C7" s="2" t="s">
        <v>33</v>
      </c>
      <c r="D7" s="3">
        <v>10</v>
      </c>
      <c r="E7" s="1" t="s">
        <v>38</v>
      </c>
      <c r="F7" s="4">
        <v>50</v>
      </c>
      <c r="G7" s="2" t="s">
        <v>36</v>
      </c>
      <c r="H7" s="3">
        <v>100</v>
      </c>
    </row>
    <row r="9" spans="2:12" x14ac:dyDescent="0.3">
      <c r="B9" s="5" t="s">
        <v>43</v>
      </c>
      <c r="D9" s="3">
        <v>10</v>
      </c>
      <c r="F9" s="4">
        <v>50</v>
      </c>
      <c r="G9" s="2"/>
      <c r="H9" s="3">
        <v>100</v>
      </c>
    </row>
    <row r="10" spans="2:12" x14ac:dyDescent="0.3">
      <c r="B10" s="5">
        <f>D9*F9+H9</f>
        <v>600</v>
      </c>
      <c r="D10" s="3">
        <v>10</v>
      </c>
      <c r="F10" s="4">
        <v>50</v>
      </c>
      <c r="G10" s="2"/>
      <c r="H10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34DC-0B3C-42DA-9CB2-E577B84B9F47}">
  <dimension ref="A1:H17"/>
  <sheetViews>
    <sheetView zoomScale="150" zoomScaleNormal="150" workbookViewId="0">
      <selection activeCell="A7" sqref="A7:E17"/>
    </sheetView>
  </sheetViews>
  <sheetFormatPr defaultRowHeight="14.4" x14ac:dyDescent="0.3"/>
  <cols>
    <col min="1" max="1" width="14.6640625" bestFit="1" customWidth="1"/>
    <col min="2" max="2" width="8.88671875" bestFit="1" customWidth="1"/>
    <col min="3" max="3" width="11.21875" bestFit="1" customWidth="1"/>
    <col min="4" max="4" width="11.6640625" bestFit="1" customWidth="1"/>
    <col min="5" max="5" width="10.21875" bestFit="1" customWidth="1"/>
  </cols>
  <sheetData>
    <row r="1" spans="1:8" x14ac:dyDescent="0.3">
      <c r="B1" s="10" t="s">
        <v>44</v>
      </c>
      <c r="C1" s="10"/>
      <c r="D1" s="10"/>
    </row>
    <row r="2" spans="1:8" x14ac:dyDescent="0.3">
      <c r="B2" s="1" t="s">
        <v>37</v>
      </c>
      <c r="C2" s="1" t="s">
        <v>50</v>
      </c>
      <c r="D2" s="1" t="s">
        <v>51</v>
      </c>
      <c r="E2" s="1" t="s">
        <v>81</v>
      </c>
      <c r="H2" t="s">
        <v>46</v>
      </c>
    </row>
    <row r="3" spans="1:8" x14ac:dyDescent="0.3">
      <c r="B3" s="7" t="s">
        <v>40</v>
      </c>
      <c r="C3" s="7" t="s">
        <v>41</v>
      </c>
      <c r="D3" t="s">
        <v>49</v>
      </c>
      <c r="E3" s="6" t="s">
        <v>82</v>
      </c>
    </row>
    <row r="4" spans="1:8" x14ac:dyDescent="0.3">
      <c r="B4">
        <v>100</v>
      </c>
      <c r="C4">
        <v>10</v>
      </c>
      <c r="D4">
        <f>AVERAGE('Poll Rates'!D7:D11)</f>
        <v>50</v>
      </c>
      <c r="E4">
        <v>150</v>
      </c>
    </row>
    <row r="7" spans="1:8" x14ac:dyDescent="0.3">
      <c r="A7" s="6" t="s">
        <v>45</v>
      </c>
      <c r="B7" s="6" t="s">
        <v>39</v>
      </c>
      <c r="C7" s="6" t="s">
        <v>42</v>
      </c>
      <c r="D7" s="6" t="s">
        <v>47</v>
      </c>
      <c r="E7" s="6" t="s">
        <v>82</v>
      </c>
    </row>
    <row r="8" spans="1:8" x14ac:dyDescent="0.3">
      <c r="A8" s="6" t="s">
        <v>53</v>
      </c>
      <c r="B8">
        <f>$B$4+$C$4*C8+$D$4*D8</f>
        <v>4330</v>
      </c>
      <c r="C8">
        <v>403</v>
      </c>
      <c r="D8">
        <v>4</v>
      </c>
      <c r="E8">
        <v>150</v>
      </c>
    </row>
    <row r="9" spans="1:8" x14ac:dyDescent="0.3">
      <c r="A9" s="6" t="s">
        <v>54</v>
      </c>
      <c r="B9">
        <f t="shared" ref="B9:B17" si="0">$B$4+$C$4*C9+$D$4*D9</f>
        <v>5140</v>
      </c>
      <c r="C9">
        <v>494</v>
      </c>
      <c r="D9">
        <v>2</v>
      </c>
      <c r="E9">
        <v>150</v>
      </c>
      <c r="G9" t="s">
        <v>48</v>
      </c>
    </row>
    <row r="10" spans="1:8" x14ac:dyDescent="0.3">
      <c r="A10" s="6" t="s">
        <v>55</v>
      </c>
      <c r="B10">
        <f t="shared" si="0"/>
        <v>2650</v>
      </c>
      <c r="C10">
        <v>250</v>
      </c>
      <c r="D10">
        <v>1</v>
      </c>
      <c r="E10">
        <v>0</v>
      </c>
    </row>
    <row r="11" spans="1:8" x14ac:dyDescent="0.3">
      <c r="A11" s="6" t="s">
        <v>56</v>
      </c>
      <c r="B11">
        <f t="shared" si="0"/>
        <v>3750</v>
      </c>
      <c r="C11">
        <v>365</v>
      </c>
      <c r="D11">
        <v>0</v>
      </c>
      <c r="E11">
        <v>0</v>
      </c>
    </row>
    <row r="12" spans="1:8" x14ac:dyDescent="0.3">
      <c r="A12" s="6" t="s">
        <v>57</v>
      </c>
      <c r="B12">
        <f t="shared" si="0"/>
        <v>2710</v>
      </c>
      <c r="C12">
        <v>246</v>
      </c>
      <c r="D12">
        <v>3</v>
      </c>
      <c r="E12">
        <v>0</v>
      </c>
    </row>
    <row r="13" spans="1:8" x14ac:dyDescent="0.3">
      <c r="A13" s="6" t="s">
        <v>58</v>
      </c>
      <c r="B13">
        <f t="shared" si="0"/>
        <v>2940</v>
      </c>
      <c r="C13">
        <v>284</v>
      </c>
      <c r="D13">
        <v>0</v>
      </c>
      <c r="E13">
        <v>0</v>
      </c>
    </row>
    <row r="14" spans="1:8" x14ac:dyDescent="0.3">
      <c r="A14" s="6" t="s">
        <v>59</v>
      </c>
      <c r="B14">
        <f t="shared" si="0"/>
        <v>3280</v>
      </c>
      <c r="C14">
        <v>318</v>
      </c>
      <c r="D14">
        <v>0</v>
      </c>
      <c r="E14">
        <v>0</v>
      </c>
    </row>
    <row r="15" spans="1:8" x14ac:dyDescent="0.3">
      <c r="A15" s="6" t="s">
        <v>60</v>
      </c>
      <c r="B15">
        <f t="shared" si="0"/>
        <v>3710</v>
      </c>
      <c r="C15">
        <v>336</v>
      </c>
      <c r="D15">
        <v>5</v>
      </c>
      <c r="E15">
        <v>0</v>
      </c>
    </row>
    <row r="16" spans="1:8" x14ac:dyDescent="0.3">
      <c r="A16" s="6" t="s">
        <v>61</v>
      </c>
      <c r="B16">
        <f t="shared" si="0"/>
        <v>4330</v>
      </c>
      <c r="C16">
        <v>418</v>
      </c>
      <c r="D16">
        <v>1</v>
      </c>
      <c r="E16">
        <v>150</v>
      </c>
    </row>
    <row r="17" spans="1:5" x14ac:dyDescent="0.3">
      <c r="A17" s="6" t="s">
        <v>62</v>
      </c>
      <c r="B17">
        <f t="shared" si="0"/>
        <v>3120</v>
      </c>
      <c r="C17">
        <v>302</v>
      </c>
      <c r="D17">
        <v>0</v>
      </c>
      <c r="E17">
        <v>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3BA8-706B-4EF6-8F11-AD25CBA28B1D}">
  <dimension ref="A1:E8"/>
  <sheetViews>
    <sheetView zoomScale="170" zoomScaleNormal="170" workbookViewId="0">
      <selection activeCell="F19" sqref="F19"/>
    </sheetView>
  </sheetViews>
  <sheetFormatPr defaultRowHeight="14.4" x14ac:dyDescent="0.3"/>
  <cols>
    <col min="1" max="1" width="6.5546875" bestFit="1" customWidth="1"/>
    <col min="2" max="2" width="4.88671875" bestFit="1" customWidth="1"/>
    <col min="3" max="3" width="4.77734375" bestFit="1" customWidth="1"/>
    <col min="4" max="4" width="10.109375" bestFit="1" customWidth="1"/>
    <col min="5" max="5" width="9.33203125" bestFit="1" customWidth="1"/>
    <col min="6" max="6" width="9.44140625" bestFit="1" customWidth="1"/>
  </cols>
  <sheetData>
    <row r="1" spans="1:5" x14ac:dyDescent="0.3">
      <c r="A1" s="10" t="s">
        <v>83</v>
      </c>
      <c r="B1" s="10"/>
      <c r="C1" s="10"/>
      <c r="D1" s="10"/>
      <c r="E1" s="10"/>
    </row>
    <row r="3" spans="1:5" x14ac:dyDescent="0.3">
      <c r="A3" t="s">
        <v>63</v>
      </c>
      <c r="B3" s="6" t="s">
        <v>42</v>
      </c>
      <c r="C3" s="6" t="s">
        <v>97</v>
      </c>
      <c r="D3" s="6" t="s">
        <v>82</v>
      </c>
      <c r="E3" t="s">
        <v>52</v>
      </c>
    </row>
    <row r="4" spans="1:5" x14ac:dyDescent="0.3">
      <c r="A4" t="s">
        <v>64</v>
      </c>
      <c r="B4">
        <v>260</v>
      </c>
      <c r="C4">
        <v>0</v>
      </c>
      <c r="D4">
        <v>0</v>
      </c>
    </row>
    <row r="5" spans="1:5" x14ac:dyDescent="0.3">
      <c r="A5" t="s">
        <v>65</v>
      </c>
      <c r="B5">
        <v>466</v>
      </c>
      <c r="C5">
        <v>4</v>
      </c>
      <c r="D5">
        <v>150</v>
      </c>
    </row>
    <row r="6" spans="1:5" x14ac:dyDescent="0.3">
      <c r="A6" t="s">
        <v>66</v>
      </c>
      <c r="B6">
        <v>323</v>
      </c>
      <c r="C6">
        <v>0</v>
      </c>
      <c r="D6">
        <v>0</v>
      </c>
    </row>
    <row r="7" spans="1:5" x14ac:dyDescent="0.3">
      <c r="A7" t="s">
        <v>67</v>
      </c>
      <c r="B7">
        <v>450</v>
      </c>
      <c r="C7">
        <v>2</v>
      </c>
      <c r="D7">
        <v>150</v>
      </c>
    </row>
    <row r="8" spans="1:5" x14ac:dyDescent="0.3">
      <c r="A8" t="s">
        <v>68</v>
      </c>
      <c r="B8">
        <v>197</v>
      </c>
      <c r="C8">
        <v>1</v>
      </c>
      <c r="D8">
        <v>0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63D9-175E-4643-966A-4468FFC04F98}">
  <dimension ref="B1:O36"/>
  <sheetViews>
    <sheetView zoomScale="180" zoomScaleNormal="180" workbookViewId="0">
      <selection activeCell="G5" sqref="G5:H10"/>
    </sheetView>
  </sheetViews>
  <sheetFormatPr defaultRowHeight="14.4" x14ac:dyDescent="0.3"/>
  <cols>
    <col min="7" max="7" width="17.44140625" bestFit="1" customWidth="1"/>
    <col min="8" max="8" width="17.109375" bestFit="1" customWidth="1"/>
    <col min="9" max="9" width="13.5546875" bestFit="1" customWidth="1"/>
  </cols>
  <sheetData>
    <row r="1" spans="2:12" x14ac:dyDescent="0.3">
      <c r="E1">
        <f>CORREL(B4:B13,C4:C13)</f>
        <v>0.99375911060844369</v>
      </c>
    </row>
    <row r="3" spans="2:12" x14ac:dyDescent="0.3">
      <c r="B3" s="6" t="s">
        <v>39</v>
      </c>
      <c r="C3" s="6" t="s">
        <v>42</v>
      </c>
      <c r="D3" t="s">
        <v>129</v>
      </c>
      <c r="G3" t="s">
        <v>98</v>
      </c>
    </row>
    <row r="4" spans="2:12" ht="15" thickBot="1" x14ac:dyDescent="0.35">
      <c r="B4">
        <v>4330</v>
      </c>
      <c r="C4">
        <v>403</v>
      </c>
      <c r="D4">
        <f>C4*$H$20+$H$19</f>
        <v>4222.0002695781104</v>
      </c>
    </row>
    <row r="5" spans="2:12" x14ac:dyDescent="0.3">
      <c r="B5">
        <v>5140</v>
      </c>
      <c r="C5">
        <v>494</v>
      </c>
      <c r="D5">
        <f t="shared" ref="D5:D13" si="0">C5*$H$20+$H$19</f>
        <v>5149.7856854023457</v>
      </c>
      <c r="G5" s="21" t="s">
        <v>99</v>
      </c>
      <c r="H5" s="21"/>
    </row>
    <row r="6" spans="2:12" x14ac:dyDescent="0.3">
      <c r="B6">
        <v>2650</v>
      </c>
      <c r="C6">
        <v>250</v>
      </c>
      <c r="D6">
        <f t="shared" si="0"/>
        <v>2662.0973176978027</v>
      </c>
      <c r="G6" s="18" t="s">
        <v>100</v>
      </c>
      <c r="H6" s="18">
        <v>0.9937591106084438</v>
      </c>
    </row>
    <row r="7" spans="2:12" x14ac:dyDescent="0.3">
      <c r="B7">
        <v>3750</v>
      </c>
      <c r="C7">
        <v>365</v>
      </c>
      <c r="D7">
        <f t="shared" si="0"/>
        <v>3834.5733926405173</v>
      </c>
      <c r="G7" s="18" t="s">
        <v>101</v>
      </c>
      <c r="H7" s="22">
        <v>0.98755716991728526</v>
      </c>
    </row>
    <row r="8" spans="2:12" x14ac:dyDescent="0.3">
      <c r="B8">
        <v>2710</v>
      </c>
      <c r="C8">
        <v>246</v>
      </c>
      <c r="D8">
        <f t="shared" si="0"/>
        <v>2621.3155411780563</v>
      </c>
      <c r="G8" s="18" t="s">
        <v>102</v>
      </c>
      <c r="H8" s="22">
        <v>0.98600181615694593</v>
      </c>
    </row>
    <row r="9" spans="2:12" x14ac:dyDescent="0.3">
      <c r="B9">
        <v>2940</v>
      </c>
      <c r="C9">
        <v>284</v>
      </c>
      <c r="D9">
        <f t="shared" si="0"/>
        <v>3008.7424181156489</v>
      </c>
      <c r="G9" s="18" t="s">
        <v>103</v>
      </c>
      <c r="H9" s="18">
        <v>96.07692600730033</v>
      </c>
    </row>
    <row r="10" spans="2:12" ht="15" thickBot="1" x14ac:dyDescent="0.35">
      <c r="B10">
        <v>3280</v>
      </c>
      <c r="C10">
        <v>318</v>
      </c>
      <c r="D10">
        <f t="shared" si="0"/>
        <v>3355.387518533495</v>
      </c>
      <c r="G10" s="19" t="s">
        <v>104</v>
      </c>
      <c r="H10" s="19">
        <v>10</v>
      </c>
    </row>
    <row r="11" spans="2:12" x14ac:dyDescent="0.3">
      <c r="B11">
        <v>3710</v>
      </c>
      <c r="C11">
        <v>336</v>
      </c>
      <c r="D11">
        <f t="shared" si="0"/>
        <v>3538.9055128723548</v>
      </c>
    </row>
    <row r="12" spans="2:12" ht="15" thickBot="1" x14ac:dyDescent="0.35">
      <c r="B12">
        <v>4330</v>
      </c>
      <c r="C12">
        <v>418</v>
      </c>
      <c r="D12">
        <f t="shared" si="0"/>
        <v>4374.9319315271596</v>
      </c>
      <c r="G12" t="s">
        <v>105</v>
      </c>
    </row>
    <row r="13" spans="2:12" x14ac:dyDescent="0.3">
      <c r="B13">
        <v>3120</v>
      </c>
      <c r="C13">
        <v>302</v>
      </c>
      <c r="D13">
        <f t="shared" si="0"/>
        <v>3192.2604124545087</v>
      </c>
      <c r="G13" s="20"/>
      <c r="H13" s="20" t="s">
        <v>110</v>
      </c>
      <c r="I13" s="20" t="s">
        <v>111</v>
      </c>
      <c r="J13" s="20" t="s">
        <v>112</v>
      </c>
      <c r="K13" s="20" t="s">
        <v>113</v>
      </c>
      <c r="L13" s="20" t="s">
        <v>114</v>
      </c>
    </row>
    <row r="14" spans="2:12" x14ac:dyDescent="0.3">
      <c r="G14" s="18" t="s">
        <v>106</v>
      </c>
      <c r="H14" s="18">
        <v>1</v>
      </c>
      <c r="I14" s="18">
        <v>5860993.7943119016</v>
      </c>
      <c r="J14" s="18">
        <v>5860993.7943119016</v>
      </c>
      <c r="K14" s="18">
        <v>634.94054863880729</v>
      </c>
      <c r="L14" s="18">
        <v>6.5873056131546445E-9</v>
      </c>
    </row>
    <row r="15" spans="2:12" x14ac:dyDescent="0.3">
      <c r="G15" s="18" t="s">
        <v>107</v>
      </c>
      <c r="H15" s="18">
        <v>8</v>
      </c>
      <c r="I15" s="18">
        <v>73846.205688098096</v>
      </c>
      <c r="J15" s="18">
        <v>9230.775711012262</v>
      </c>
      <c r="K15" s="18"/>
      <c r="L15" s="18"/>
    </row>
    <row r="16" spans="2:12" ht="15" thickBot="1" x14ac:dyDescent="0.35">
      <c r="G16" s="19" t="s">
        <v>108</v>
      </c>
      <c r="H16" s="19">
        <v>9</v>
      </c>
      <c r="I16" s="19">
        <v>5934840</v>
      </c>
      <c r="J16" s="19"/>
      <c r="K16" s="19"/>
      <c r="L16" s="19"/>
    </row>
    <row r="17" spans="7:15" ht="15" thickBot="1" x14ac:dyDescent="0.35"/>
    <row r="18" spans="7:15" x14ac:dyDescent="0.3">
      <c r="G18" s="20"/>
      <c r="H18" s="20" t="s">
        <v>115</v>
      </c>
      <c r="I18" s="20" t="s">
        <v>103</v>
      </c>
      <c r="J18" s="20" t="s">
        <v>116</v>
      </c>
      <c r="K18" s="20" t="s">
        <v>117</v>
      </c>
      <c r="L18" s="20" t="s">
        <v>118</v>
      </c>
      <c r="M18" s="20" t="s">
        <v>119</v>
      </c>
      <c r="N18" s="20" t="s">
        <v>120</v>
      </c>
      <c r="O18" s="20" t="s">
        <v>121</v>
      </c>
    </row>
    <row r="19" spans="7:15" x14ac:dyDescent="0.3">
      <c r="G19" s="18" t="s">
        <v>109</v>
      </c>
      <c r="H19" s="18">
        <v>113.23628521364026</v>
      </c>
      <c r="I19" s="18">
        <v>141.51560435388021</v>
      </c>
      <c r="J19" s="18">
        <v>0.80016819156194663</v>
      </c>
      <c r="K19" s="18">
        <v>0.44672133790499502</v>
      </c>
      <c r="L19" s="18">
        <v>-213.09928362232432</v>
      </c>
      <c r="M19" s="18">
        <v>439.57185404960484</v>
      </c>
      <c r="N19" s="18">
        <v>-213.09928362232432</v>
      </c>
      <c r="O19" s="18">
        <v>439.57185404960484</v>
      </c>
    </row>
    <row r="20" spans="7:15" ht="15" thickBot="1" x14ac:dyDescent="0.35">
      <c r="G20" s="19" t="s">
        <v>42</v>
      </c>
      <c r="H20" s="19">
        <v>10.19544412993665</v>
      </c>
      <c r="I20" s="19">
        <v>0.40461279999533833</v>
      </c>
      <c r="J20" s="19">
        <v>25.198026681444865</v>
      </c>
      <c r="K20" s="19">
        <v>6.5873056131546445E-9</v>
      </c>
      <c r="L20" s="19">
        <v>9.2624053399908632</v>
      </c>
      <c r="M20" s="19">
        <v>11.128482919882437</v>
      </c>
      <c r="N20" s="19">
        <v>9.2624053399908632</v>
      </c>
      <c r="O20" s="19">
        <v>11.128482919882437</v>
      </c>
    </row>
    <row r="24" spans="7:15" x14ac:dyDescent="0.3">
      <c r="G24" t="s">
        <v>122</v>
      </c>
      <c r="L24" t="s">
        <v>127</v>
      </c>
    </row>
    <row r="25" spans="7:15" ht="15" thickBot="1" x14ac:dyDescent="0.35"/>
    <row r="26" spans="7:15" x14ac:dyDescent="0.3">
      <c r="G26" s="20" t="s">
        <v>123</v>
      </c>
      <c r="H26" s="20" t="s">
        <v>124</v>
      </c>
      <c r="I26" s="20" t="s">
        <v>125</v>
      </c>
      <c r="J26" s="20" t="s">
        <v>126</v>
      </c>
      <c r="L26" s="20" t="s">
        <v>128</v>
      </c>
      <c r="M26" s="20" t="s">
        <v>39</v>
      </c>
    </row>
    <row r="27" spans="7:15" x14ac:dyDescent="0.3">
      <c r="G27" s="18">
        <v>1</v>
      </c>
      <c r="H27" s="18">
        <v>4222.0002695781104</v>
      </c>
      <c r="I27" s="18">
        <v>107.99973042188958</v>
      </c>
      <c r="J27" s="18">
        <v>1.1922843223850836</v>
      </c>
      <c r="L27" s="18">
        <v>5</v>
      </c>
      <c r="M27" s="18">
        <v>2650</v>
      </c>
    </row>
    <row r="28" spans="7:15" x14ac:dyDescent="0.3">
      <c r="G28" s="18">
        <v>2</v>
      </c>
      <c r="H28" s="18">
        <v>5149.7856854023457</v>
      </c>
      <c r="I28" s="18">
        <v>-9.7856854023457345</v>
      </c>
      <c r="J28" s="18">
        <v>-0.10803100381299317</v>
      </c>
      <c r="L28" s="18">
        <v>15</v>
      </c>
      <c r="M28" s="18">
        <v>2710</v>
      </c>
    </row>
    <row r="29" spans="7:15" x14ac:dyDescent="0.3">
      <c r="G29" s="18">
        <v>3</v>
      </c>
      <c r="H29" s="18">
        <v>2662.0973176978027</v>
      </c>
      <c r="I29" s="18">
        <v>-12.097317697802737</v>
      </c>
      <c r="J29" s="18">
        <v>-0.13355072441068286</v>
      </c>
      <c r="L29" s="18">
        <v>25</v>
      </c>
      <c r="M29" s="18">
        <v>2940</v>
      </c>
    </row>
    <row r="30" spans="7:15" x14ac:dyDescent="0.3">
      <c r="G30" s="18">
        <v>4</v>
      </c>
      <c r="H30" s="18">
        <v>3834.5733926405173</v>
      </c>
      <c r="I30" s="18">
        <v>-84.573392640517341</v>
      </c>
      <c r="J30" s="18">
        <v>-0.93366464659035209</v>
      </c>
      <c r="L30" s="18">
        <v>35</v>
      </c>
      <c r="M30" s="18">
        <v>3120</v>
      </c>
    </row>
    <row r="31" spans="7:15" x14ac:dyDescent="0.3">
      <c r="G31" s="18">
        <v>5</v>
      </c>
      <c r="H31" s="18">
        <v>2621.3155411780563</v>
      </c>
      <c r="I31" s="18">
        <v>88.684458821943736</v>
      </c>
      <c r="J31" s="18">
        <v>0.9790495724346554</v>
      </c>
      <c r="L31" s="18">
        <v>45</v>
      </c>
      <c r="M31" s="18">
        <v>3280</v>
      </c>
    </row>
    <row r="32" spans="7:15" x14ac:dyDescent="0.3">
      <c r="G32" s="18">
        <v>6</v>
      </c>
      <c r="H32" s="18">
        <v>3008.7424181156489</v>
      </c>
      <c r="I32" s="18">
        <v>-68.742418115648888</v>
      </c>
      <c r="J32" s="18">
        <v>-0.75889548133091111</v>
      </c>
      <c r="L32" s="18">
        <v>55</v>
      </c>
      <c r="M32" s="18">
        <v>3710</v>
      </c>
    </row>
    <row r="33" spans="7:13" x14ac:dyDescent="0.3">
      <c r="G33" s="18">
        <v>7</v>
      </c>
      <c r="H33" s="18">
        <v>3355.387518533495</v>
      </c>
      <c r="I33" s="18">
        <v>-75.38751853349504</v>
      </c>
      <c r="J33" s="18">
        <v>-0.83225537785956683</v>
      </c>
      <c r="L33" s="18">
        <v>65</v>
      </c>
      <c r="M33" s="18">
        <v>3750</v>
      </c>
    </row>
    <row r="34" spans="7:13" x14ac:dyDescent="0.3">
      <c r="G34" s="18">
        <v>8</v>
      </c>
      <c r="H34" s="18">
        <v>3538.9055128723548</v>
      </c>
      <c r="I34" s="18">
        <v>171.09448712764515</v>
      </c>
      <c r="J34" s="18">
        <v>1.888831331818418</v>
      </c>
      <c r="L34" s="18">
        <v>75</v>
      </c>
      <c r="M34" s="18">
        <v>4330</v>
      </c>
    </row>
    <row r="35" spans="7:13" x14ac:dyDescent="0.3">
      <c r="G35" s="18">
        <v>9</v>
      </c>
      <c r="H35" s="18">
        <v>4374.9319315271596</v>
      </c>
      <c r="I35" s="18">
        <v>-44.931931527159577</v>
      </c>
      <c r="J35" s="18">
        <v>-0.49603491902285746</v>
      </c>
      <c r="L35" s="18">
        <v>85</v>
      </c>
      <c r="M35" s="18">
        <v>4330</v>
      </c>
    </row>
    <row r="36" spans="7:13" ht="15" thickBot="1" x14ac:dyDescent="0.35">
      <c r="G36" s="19">
        <v>10</v>
      </c>
      <c r="H36" s="19">
        <v>3192.2604124545087</v>
      </c>
      <c r="I36" s="19">
        <v>-72.260412454508696</v>
      </c>
      <c r="J36" s="19">
        <v>-0.79773307361078849</v>
      </c>
      <c r="L36" s="19">
        <v>95</v>
      </c>
      <c r="M36" s="19">
        <v>5140</v>
      </c>
    </row>
  </sheetData>
  <sortState ref="M27:M36">
    <sortCondition ref="M27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9B40-A9FC-4C07-8603-8249B2780C3B}">
  <dimension ref="B3:N13"/>
  <sheetViews>
    <sheetView zoomScale="150" zoomScaleNormal="150" workbookViewId="0">
      <selection activeCell="I16" sqref="I16"/>
    </sheetView>
  </sheetViews>
  <sheetFormatPr defaultRowHeight="14.4" x14ac:dyDescent="0.3"/>
  <sheetData>
    <row r="3" spans="2:14" x14ac:dyDescent="0.3">
      <c r="B3" s="6" t="s">
        <v>39</v>
      </c>
      <c r="C3" s="6" t="s">
        <v>42</v>
      </c>
      <c r="D3" t="s">
        <v>97</v>
      </c>
      <c r="F3" s="6" t="s">
        <v>39</v>
      </c>
      <c r="G3" s="6" t="s">
        <v>42</v>
      </c>
      <c r="H3" s="6" t="s">
        <v>130</v>
      </c>
      <c r="K3" t="s">
        <v>39</v>
      </c>
      <c r="L3" t="s">
        <v>42</v>
      </c>
      <c r="M3" t="s">
        <v>97</v>
      </c>
      <c r="N3" t="s">
        <v>82</v>
      </c>
    </row>
    <row r="4" spans="2:14" x14ac:dyDescent="0.3">
      <c r="B4">
        <v>4330</v>
      </c>
      <c r="C4">
        <v>403</v>
      </c>
      <c r="D4">
        <v>4</v>
      </c>
      <c r="F4">
        <v>4330</v>
      </c>
      <c r="G4">
        <v>403</v>
      </c>
      <c r="H4">
        <v>42</v>
      </c>
      <c r="K4">
        <v>4330</v>
      </c>
      <c r="L4">
        <v>403</v>
      </c>
      <c r="M4">
        <v>4</v>
      </c>
      <c r="N4">
        <v>150</v>
      </c>
    </row>
    <row r="5" spans="2:14" x14ac:dyDescent="0.3">
      <c r="B5">
        <v>5140</v>
      </c>
      <c r="C5">
        <v>494</v>
      </c>
      <c r="D5">
        <v>2</v>
      </c>
      <c r="F5">
        <v>5140</v>
      </c>
      <c r="G5">
        <v>494</v>
      </c>
      <c r="H5">
        <v>15</v>
      </c>
      <c r="K5">
        <v>5140</v>
      </c>
      <c r="L5">
        <v>494</v>
      </c>
      <c r="M5">
        <v>2</v>
      </c>
      <c r="N5">
        <v>150</v>
      </c>
    </row>
    <row r="6" spans="2:14" x14ac:dyDescent="0.3">
      <c r="B6">
        <v>2650</v>
      </c>
      <c r="C6">
        <v>250</v>
      </c>
      <c r="D6">
        <v>1</v>
      </c>
      <c r="F6">
        <v>2650</v>
      </c>
      <c r="G6">
        <v>250</v>
      </c>
      <c r="H6">
        <v>21</v>
      </c>
      <c r="K6">
        <v>2650</v>
      </c>
      <c r="L6">
        <v>250</v>
      </c>
      <c r="M6">
        <v>1</v>
      </c>
      <c r="N6">
        <v>0</v>
      </c>
    </row>
    <row r="7" spans="2:14" x14ac:dyDescent="0.3">
      <c r="B7">
        <v>3750</v>
      </c>
      <c r="C7">
        <v>365</v>
      </c>
      <c r="D7">
        <v>0</v>
      </c>
      <c r="F7">
        <v>3750</v>
      </c>
      <c r="G7">
        <v>365</v>
      </c>
      <c r="H7">
        <v>47</v>
      </c>
      <c r="K7">
        <v>3750</v>
      </c>
      <c r="L7">
        <v>365</v>
      </c>
      <c r="M7">
        <v>0</v>
      </c>
      <c r="N7">
        <v>0</v>
      </c>
    </row>
    <row r="8" spans="2:14" x14ac:dyDescent="0.3">
      <c r="B8">
        <v>2710</v>
      </c>
      <c r="C8">
        <v>246</v>
      </c>
      <c r="D8">
        <v>3</v>
      </c>
      <c r="F8">
        <v>2710</v>
      </c>
      <c r="G8">
        <v>246</v>
      </c>
      <c r="H8">
        <v>9</v>
      </c>
      <c r="K8">
        <v>2710</v>
      </c>
      <c r="L8">
        <v>246</v>
      </c>
      <c r="M8">
        <v>3</v>
      </c>
      <c r="N8">
        <v>0</v>
      </c>
    </row>
    <row r="9" spans="2:14" x14ac:dyDescent="0.3">
      <c r="B9">
        <v>2940</v>
      </c>
      <c r="C9">
        <v>284</v>
      </c>
      <c r="D9">
        <v>0</v>
      </c>
      <c r="F9">
        <v>2940</v>
      </c>
      <c r="G9">
        <v>284</v>
      </c>
      <c r="H9">
        <v>47</v>
      </c>
      <c r="K9">
        <v>2940</v>
      </c>
      <c r="L9">
        <v>284</v>
      </c>
      <c r="M9">
        <v>0</v>
      </c>
      <c r="N9">
        <v>0</v>
      </c>
    </row>
    <row r="10" spans="2:14" x14ac:dyDescent="0.3">
      <c r="B10">
        <v>3280</v>
      </c>
      <c r="C10">
        <v>318</v>
      </c>
      <c r="D10">
        <v>0</v>
      </c>
      <c r="F10">
        <v>3280</v>
      </c>
      <c r="G10">
        <v>318</v>
      </c>
      <c r="H10">
        <v>46</v>
      </c>
      <c r="K10">
        <v>3280</v>
      </c>
      <c r="L10">
        <v>318</v>
      </c>
      <c r="M10">
        <v>0</v>
      </c>
      <c r="N10">
        <v>0</v>
      </c>
    </row>
    <row r="11" spans="2:14" x14ac:dyDescent="0.3">
      <c r="B11">
        <v>3710</v>
      </c>
      <c r="C11">
        <v>336</v>
      </c>
      <c r="D11">
        <v>5</v>
      </c>
      <c r="F11">
        <v>3710</v>
      </c>
      <c r="G11">
        <v>336</v>
      </c>
      <c r="H11">
        <v>41</v>
      </c>
      <c r="K11">
        <v>3710</v>
      </c>
      <c r="L11">
        <v>336</v>
      </c>
      <c r="M11">
        <v>5</v>
      </c>
      <c r="N11">
        <v>0</v>
      </c>
    </row>
    <row r="12" spans="2:14" x14ac:dyDescent="0.3">
      <c r="B12">
        <v>4330</v>
      </c>
      <c r="C12">
        <v>418</v>
      </c>
      <c r="D12">
        <v>1</v>
      </c>
      <c r="F12">
        <v>4330</v>
      </c>
      <c r="G12">
        <v>418</v>
      </c>
      <c r="H12">
        <v>15</v>
      </c>
      <c r="K12">
        <v>4330</v>
      </c>
      <c r="L12">
        <v>418</v>
      </c>
      <c r="M12">
        <v>1</v>
      </c>
      <c r="N12">
        <v>150</v>
      </c>
    </row>
    <row r="13" spans="2:14" x14ac:dyDescent="0.3">
      <c r="B13">
        <v>3120</v>
      </c>
      <c r="C13">
        <v>302</v>
      </c>
      <c r="D13">
        <v>0</v>
      </c>
      <c r="F13">
        <v>3120</v>
      </c>
      <c r="G13">
        <v>302</v>
      </c>
      <c r="H13">
        <v>45</v>
      </c>
      <c r="K13">
        <v>3120</v>
      </c>
      <c r="L13">
        <v>302</v>
      </c>
      <c r="M13">
        <v>0</v>
      </c>
      <c r="N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6CE2-8D6B-4CC4-9210-80F28426B33C}">
  <dimension ref="A1:I13"/>
  <sheetViews>
    <sheetView tabSelected="1" zoomScale="170" zoomScaleNormal="170" workbookViewId="0">
      <selection activeCell="F20" sqref="F20"/>
    </sheetView>
  </sheetViews>
  <sheetFormatPr defaultRowHeight="14.4" x14ac:dyDescent="0.3"/>
  <cols>
    <col min="1" max="1" width="8.6640625" bestFit="1" customWidth="1"/>
    <col min="2" max="2" width="10.77734375" bestFit="1" customWidth="1"/>
    <col min="3" max="3" width="11.5546875" bestFit="1" customWidth="1"/>
    <col min="4" max="4" width="10.109375" bestFit="1" customWidth="1"/>
    <col min="5" max="5" width="9.33203125" bestFit="1" customWidth="1"/>
    <col min="6" max="6" width="9.44140625" bestFit="1" customWidth="1"/>
  </cols>
  <sheetData>
    <row r="1" spans="1:9" x14ac:dyDescent="0.3">
      <c r="A1" s="11" t="s">
        <v>87</v>
      </c>
      <c r="B1" s="11"/>
      <c r="C1" s="11"/>
      <c r="D1" s="11"/>
      <c r="E1" s="11"/>
      <c r="H1" s="20"/>
      <c r="I1" s="20" t="s">
        <v>115</v>
      </c>
    </row>
    <row r="2" spans="1:9" x14ac:dyDescent="0.3">
      <c r="H2" s="18" t="s">
        <v>109</v>
      </c>
      <c r="I2" s="18">
        <v>100</v>
      </c>
    </row>
    <row r="3" spans="1:9" x14ac:dyDescent="0.3">
      <c r="A3" s="1" t="s">
        <v>37</v>
      </c>
      <c r="B3" s="1" t="s">
        <v>50</v>
      </c>
      <c r="C3" s="1" t="s">
        <v>51</v>
      </c>
      <c r="D3" s="1" t="s">
        <v>81</v>
      </c>
      <c r="H3" s="18" t="s">
        <v>42</v>
      </c>
      <c r="I3" s="18">
        <v>10</v>
      </c>
    </row>
    <row r="4" spans="1:9" ht="15" thickBot="1" x14ac:dyDescent="0.35">
      <c r="A4" s="7" t="s">
        <v>40</v>
      </c>
      <c r="B4" s="7" t="s">
        <v>41</v>
      </c>
      <c r="C4" t="s">
        <v>49</v>
      </c>
      <c r="D4" s="6" t="s">
        <v>82</v>
      </c>
      <c r="H4" s="19" t="s">
        <v>97</v>
      </c>
      <c r="I4" s="19">
        <v>49.999999999999993</v>
      </c>
    </row>
    <row r="8" spans="1:9" x14ac:dyDescent="0.3">
      <c r="A8" t="s">
        <v>63</v>
      </c>
      <c r="B8" s="6" t="s">
        <v>42</v>
      </c>
      <c r="C8" s="6" t="s">
        <v>97</v>
      </c>
      <c r="D8" s="6" t="s">
        <v>82</v>
      </c>
      <c r="E8" t="s">
        <v>52</v>
      </c>
    </row>
    <row r="9" spans="1:9" x14ac:dyDescent="0.3">
      <c r="A9" t="s">
        <v>64</v>
      </c>
      <c r="B9">
        <v>260</v>
      </c>
      <c r="C9">
        <v>0</v>
      </c>
      <c r="D9">
        <v>0</v>
      </c>
      <c r="E9">
        <f>B9*$I$3+C9*$I$4+$I$2</f>
        <v>2700</v>
      </c>
    </row>
    <row r="10" spans="1:9" x14ac:dyDescent="0.3">
      <c r="A10" t="s">
        <v>65</v>
      </c>
      <c r="B10">
        <v>466</v>
      </c>
      <c r="C10">
        <v>4</v>
      </c>
      <c r="D10">
        <v>150</v>
      </c>
      <c r="E10">
        <f t="shared" ref="E10:E13" si="0">B10*$I$3+C10*$I$4+$I$2</f>
        <v>4960</v>
      </c>
    </row>
    <row r="11" spans="1:9" x14ac:dyDescent="0.3">
      <c r="A11" t="s">
        <v>66</v>
      </c>
      <c r="B11">
        <v>323</v>
      </c>
      <c r="C11">
        <v>0</v>
      </c>
      <c r="D11">
        <v>0</v>
      </c>
      <c r="E11">
        <f t="shared" si="0"/>
        <v>3330</v>
      </c>
    </row>
    <row r="12" spans="1:9" x14ac:dyDescent="0.3">
      <c r="A12" t="s">
        <v>67</v>
      </c>
      <c r="B12">
        <v>450</v>
      </c>
      <c r="C12">
        <v>2</v>
      </c>
      <c r="D12">
        <v>150</v>
      </c>
      <c r="E12">
        <f t="shared" si="0"/>
        <v>4700</v>
      </c>
    </row>
    <row r="13" spans="1:9" x14ac:dyDescent="0.3">
      <c r="A13" t="s">
        <v>68</v>
      </c>
      <c r="B13">
        <v>197</v>
      </c>
      <c r="C13">
        <v>1</v>
      </c>
      <c r="D13">
        <v>0</v>
      </c>
      <c r="E13">
        <f t="shared" si="0"/>
        <v>2120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6F81-65EA-48C5-9281-E33C19D69998}">
  <dimension ref="C4:D12"/>
  <sheetViews>
    <sheetView workbookViewId="0">
      <selection activeCell="D12" sqref="D12"/>
    </sheetView>
  </sheetViews>
  <sheetFormatPr defaultRowHeight="14.4" x14ac:dyDescent="0.3"/>
  <sheetData>
    <row r="4" spans="3:4" x14ac:dyDescent="0.3">
      <c r="C4" t="s">
        <v>29</v>
      </c>
    </row>
    <row r="6" spans="3:4" x14ac:dyDescent="0.3">
      <c r="C6" t="s">
        <v>47</v>
      </c>
      <c r="D6" t="s">
        <v>75</v>
      </c>
    </row>
    <row r="7" spans="3:4" x14ac:dyDescent="0.3">
      <c r="C7" t="s">
        <v>76</v>
      </c>
      <c r="D7">
        <v>75</v>
      </c>
    </row>
    <row r="8" spans="3:4" x14ac:dyDescent="0.3">
      <c r="C8" t="s">
        <v>77</v>
      </c>
      <c r="D8">
        <v>50</v>
      </c>
    </row>
    <row r="9" spans="3:4" x14ac:dyDescent="0.3">
      <c r="C9" t="s">
        <v>78</v>
      </c>
      <c r="D9">
        <v>54.999999999999986</v>
      </c>
    </row>
    <row r="10" spans="3:4" x14ac:dyDescent="0.3">
      <c r="C10" t="s">
        <v>79</v>
      </c>
      <c r="D10">
        <v>40</v>
      </c>
    </row>
    <row r="11" spans="3:4" x14ac:dyDescent="0.3">
      <c r="C11" t="s">
        <v>80</v>
      </c>
      <c r="D11">
        <v>30</v>
      </c>
    </row>
    <row r="12" spans="3:4" x14ac:dyDescent="0.3">
      <c r="D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3320-21A7-4604-8629-DC926F23530E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Intuition</vt:lpstr>
      <vt:lpstr>1theEquation</vt:lpstr>
      <vt:lpstr>2TaxiRent</vt:lpstr>
      <vt:lpstr>3Data</vt:lpstr>
      <vt:lpstr>4FindFare</vt:lpstr>
      <vt:lpstr>5Equation1</vt:lpstr>
      <vt:lpstr>6Equation2</vt:lpstr>
      <vt:lpstr>7FindFare</vt:lpstr>
      <vt:lpstr>Poll Rates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Naik</cp:lastModifiedBy>
  <dcterms:created xsi:type="dcterms:W3CDTF">2018-12-17T15:55:39Z</dcterms:created>
  <dcterms:modified xsi:type="dcterms:W3CDTF">2019-08-16T15:27:19Z</dcterms:modified>
</cp:coreProperties>
</file>