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Grzegorz\Desktop\"/>
    </mc:Choice>
  </mc:AlternateContent>
  <xr:revisionPtr revIDLastSave="0" documentId="13_ncr:1_{153285D5-1360-42EE-8A8F-BA25C9F25F75}" xr6:coauthVersionLast="43" xr6:coauthVersionMax="43" xr10:uidLastSave="{00000000-0000-0000-0000-000000000000}"/>
  <bookViews>
    <workbookView xWindow="-120" yWindow="-120" windowWidth="21840" windowHeight="13140" xr2:uid="{00000000-000D-0000-FFFF-FFFF00000000}"/>
  </bookViews>
  <sheets>
    <sheet name="Kalkulator" sheetId="1" r:id="rId1"/>
    <sheet name="Da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  <c r="D18" i="1" l="1"/>
  <c r="D19" i="1"/>
  <c r="D17" i="1"/>
  <c r="D20" i="1" s="1"/>
  <c r="I11" i="1" s="1"/>
  <c r="I7" i="2"/>
  <c r="J7" i="2"/>
  <c r="K7" i="2"/>
  <c r="L7" i="2"/>
  <c r="M7" i="2"/>
  <c r="H7" i="2"/>
  <c r="I5" i="2"/>
  <c r="J5" i="2"/>
  <c r="K5" i="2"/>
  <c r="L5" i="2"/>
  <c r="M5" i="2"/>
  <c r="H5" i="2"/>
  <c r="E15" i="2"/>
  <c r="E16" i="2"/>
  <c r="E17" i="2"/>
  <c r="E18" i="2"/>
  <c r="E19" i="2"/>
  <c r="E20" i="2"/>
  <c r="E14" i="2"/>
  <c r="I12" i="1" l="1"/>
  <c r="I13" i="1" s="1"/>
</calcChain>
</file>

<file path=xl/sharedStrings.xml><?xml version="1.0" encoding="utf-8"?>
<sst xmlns="http://schemas.openxmlformats.org/spreadsheetml/2006/main" count="70" uniqueCount="56">
  <si>
    <t>Format wydruku</t>
  </si>
  <si>
    <t>Papier</t>
  </si>
  <si>
    <t>Druk</t>
  </si>
  <si>
    <t>Falcowanie</t>
  </si>
  <si>
    <t>Czas realizacji</t>
  </si>
  <si>
    <t>Nakład</t>
  </si>
  <si>
    <t>PARAMETRY WYCENY</t>
  </si>
  <si>
    <t>KALKULATOR</t>
  </si>
  <si>
    <t>SZCZEGÓŁY WYCENY</t>
  </si>
  <si>
    <t>Ilość arkuszy A3</t>
  </si>
  <si>
    <t>Koszt papieru</t>
  </si>
  <si>
    <t>Kosztu druku</t>
  </si>
  <si>
    <t>Koszt falcowania</t>
  </si>
  <si>
    <t>Koszt produkcji</t>
  </si>
  <si>
    <t>Narzut netto %</t>
  </si>
  <si>
    <t>DL 99X210mm</t>
  </si>
  <si>
    <t>A7 74x100mm</t>
  </si>
  <si>
    <t>A6 105x148mm</t>
  </si>
  <si>
    <t>A5 148x210mm</t>
  </si>
  <si>
    <t>A4 210X297mm</t>
  </si>
  <si>
    <t>A3 297x420mm</t>
  </si>
  <si>
    <t>Format</t>
  </si>
  <si>
    <t>Długość A</t>
  </si>
  <si>
    <t>Długość B</t>
  </si>
  <si>
    <t>Format papieru</t>
  </si>
  <si>
    <t>80g - offset</t>
  </si>
  <si>
    <t>Ilosć w opak.</t>
  </si>
  <si>
    <t>135g - kreda błysk</t>
  </si>
  <si>
    <t>170g - kreda błysk</t>
  </si>
  <si>
    <t>200g - kreda błysk</t>
  </si>
  <si>
    <t>250g - kreda błysk</t>
  </si>
  <si>
    <t>300g - kreda błysk</t>
  </si>
  <si>
    <t>350g - kreda błysk</t>
  </si>
  <si>
    <t>Cena za opak.</t>
  </si>
  <si>
    <t>Cena za szt.</t>
  </si>
  <si>
    <t>Rodzaj papieru</t>
  </si>
  <si>
    <t>czarno-biały jednostrony</t>
  </si>
  <si>
    <t>czarno-biały dwustronny</t>
  </si>
  <si>
    <t>kolorowy jednostronny</t>
  </si>
  <si>
    <t>kolorowy dwustronny</t>
  </si>
  <si>
    <t>Koszt druku</t>
  </si>
  <si>
    <t>wydruk</t>
  </si>
  <si>
    <t>Nazwa usługi</t>
  </si>
  <si>
    <t>Koszt za szt</t>
  </si>
  <si>
    <t>Dodatkowe usługi</t>
  </si>
  <si>
    <t>Tryb</t>
  </si>
  <si>
    <t>Standard</t>
  </si>
  <si>
    <t>Express</t>
  </si>
  <si>
    <t>Super ekspress</t>
  </si>
  <si>
    <t>Koszt %</t>
  </si>
  <si>
    <t>tak</t>
  </si>
  <si>
    <t>nie</t>
  </si>
  <si>
    <t>Całkowity Koszt Netto</t>
  </si>
  <si>
    <t>Podatek</t>
  </si>
  <si>
    <t>Stawka VAT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</si>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</sst>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8"/>
      <color theme="0" tint="-4.9989318521683403E-2"/>
      <name val="Calibri"/>
      <family val="2"/>
      <charset val="238"/>
      <scheme val="minor"/>
    </font>
    <font>
      <b/>
      <sz val="11"/>
      <color theme="0" tint="-4.9989318521683403E-2"/>
      <name val="Calibri"/>
      <family val="2"/>
      <charset val="238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499984740745262"/>
      <name val="Calibri"/>
      <family val="2"/>
      <charset val="238"/>
      <scheme val="minor"/>
    </font>
    <font>
      <b/>
      <sz val="18"/>
      <color theme="5"/>
      <name val="Calibri"/>
      <family val="2"/>
      <charset val="238"/>
      <scheme val="minor"/>
    </font>
    <font>
      <b/>
      <sz val="11"/>
      <color theme="1" tint="0.1499984740745262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0" xfId="0" applyFont="1" applyBorder="1"/>
    <xf numFmtId="0" fontId="0" fillId="0" borderId="5" xfId="0" applyFill="1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9" fontId="0" fillId="0" borderId="6" xfId="0" applyNumberFormat="1" applyBorder="1"/>
    <xf numFmtId="9" fontId="0" fillId="0" borderId="9" xfId="0" applyNumberFormat="1" applyBorder="1"/>
    <xf numFmtId="0" fontId="2" fillId="0" borderId="0" xfId="0" applyFont="1"/>
    <xf numFmtId="0" fontId="5" fillId="4" borderId="1" xfId="0" applyFont="1" applyFill="1" applyBorder="1" applyAlignment="1">
      <alignment horizontal="right"/>
    </xf>
    <xf numFmtId="164" fontId="5" fillId="4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6" fillId="5" borderId="2" xfId="0" applyFont="1" applyFill="1" applyBorder="1"/>
    <xf numFmtId="164" fontId="6" fillId="5" borderId="4" xfId="0" applyNumberFormat="1" applyFont="1" applyFill="1" applyBorder="1"/>
    <xf numFmtId="0" fontId="6" fillId="5" borderId="7" xfId="0" applyFont="1" applyFill="1" applyBorder="1"/>
    <xf numFmtId="164" fontId="6" fillId="5" borderId="9" xfId="0" applyNumberFormat="1" applyFont="1" applyFill="1" applyBorder="1"/>
    <xf numFmtId="0" fontId="8" fillId="7" borderId="1" xfId="0" applyFont="1" applyFill="1" applyBorder="1"/>
    <xf numFmtId="9" fontId="8" fillId="7" borderId="1" xfId="0" applyNumberFormat="1" applyFont="1" applyFill="1" applyBorder="1"/>
    <xf numFmtId="0" fontId="0" fillId="4" borderId="0" xfId="0" applyFill="1" applyBorder="1"/>
    <xf numFmtId="0" fontId="0" fillId="4" borderId="0" xfId="0" applyFill="1"/>
    <xf numFmtId="0" fontId="7" fillId="6" borderId="10" xfId="0" applyFont="1" applyFill="1" applyBorder="1" applyAlignment="1">
      <alignment horizontal="center"/>
    </xf>
    <xf numFmtId="164" fontId="7" fillId="6" borderId="11" xfId="0" applyNumberFormat="1" applyFont="1" applyFill="1" applyBorder="1" applyAlignment="1">
      <alignment horizontal="center"/>
    </xf>
  </cellXfs>
  <cellStyles count="1">
    <cellStyle name="Normalny" xfId="0" builtinId="0"/>
  </cellStyles>
  <dxfs count="12">
    <dxf>
      <numFmt numFmtId="13" formatCode="0%"/>
    </dxf>
    <dxf>
      <numFmt numFmtId="164" formatCode="#,##0.00\ &quot;zł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3EEBD9-942E-4BDE-B5C0-6399BD8FF836}" name="Tabela1" displayName="Tabela1" ref="B3:D9" totalsRowShown="0">
  <autoFilter ref="B3:D9" xr:uid="{EFFD20B4-D8E5-403E-A34B-70EF03F0E05F}"/>
  <tableColumns count="3">
    <tableColumn id="1" xr3:uid="{DA88080F-4FD7-4E22-A434-8A768FA049E2}" name="Format"/>
    <tableColumn id="2" xr3:uid="{2994C62F-FC07-47C2-AF71-91A25A610118}" name="Długość A"/>
    <tableColumn id="3" xr3:uid="{1496B070-C28A-49CB-BBEA-1451A9227C27}" name="Długość B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F0DE45-4810-4D68-A7AA-C562998E4426}" name="Tabela2" displayName="Tabela2" ref="B13:E20" totalsRowShown="0">
  <autoFilter ref="B13:E20" xr:uid="{0BA9060B-3FDD-42E6-8512-B8D7420F598C}"/>
  <tableColumns count="4">
    <tableColumn id="1" xr3:uid="{AE4A97B8-40E0-49D5-8AC2-4B1A1639D2C4}" name="Papier"/>
    <tableColumn id="2" xr3:uid="{ED73B53B-0420-4308-84D2-AA99756AA5A8}" name="Cena za opak." dataDxfId="11"/>
    <tableColumn id="3" xr3:uid="{35FD0F63-0011-46B1-A40A-3ECFEBFF0F16}" name="Ilosć w opak."/>
    <tableColumn id="4" xr3:uid="{5C5FD0B6-52FD-4E91-846D-796638230426}" name="Cena za szt." dataDxfId="10">
      <calculatedColumnFormula>$C14/$D14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6C00C7-5E42-4130-AD2D-DD8B3A8E29F8}" name="Tabela3" displayName="Tabela3" ref="G3:M7" totalsRowShown="0">
  <autoFilter ref="G3:M7" xr:uid="{6B828E87-989C-4A3F-A270-62EF6FD51B42}"/>
  <tableColumns count="7">
    <tableColumn id="1" xr3:uid="{511084BD-06E3-47C9-AC79-DABBFD8F25C5}" name="wydruk"/>
    <tableColumn id="2" xr3:uid="{7E2D4E99-A7B7-47AE-B706-4AAC3528A454}" name="DL 99X210mm" dataDxfId="9"/>
    <tableColumn id="3" xr3:uid="{031F23FF-8B29-4F87-835A-791B2E972398}" name="A7 74x100mm" dataDxfId="8"/>
    <tableColumn id="4" xr3:uid="{12B8A8BB-537F-4874-A617-B6D452130A7B}" name="A6 105x148mm" dataDxfId="7"/>
    <tableColumn id="5" xr3:uid="{06FE1269-B9D5-4D05-AB1D-FBBC8ED793F8}" name="A5 148x210mm" dataDxfId="6"/>
    <tableColumn id="6" xr3:uid="{98894824-4DB8-47F2-A283-9614D18850DF}" name="A4 210X297mm" dataDxfId="5"/>
    <tableColumn id="7" xr3:uid="{680972CF-20EB-4A8A-97EF-521B635E77DD}" name="A3 297x420mm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CC1A95-F29B-4E48-8CDB-1E496721501D}" name="Tabela4" displayName="Tabela4" ref="G11:H12" totalsRowShown="0" tableBorderDxfId="3">
  <autoFilter ref="G11:H12" xr:uid="{89FF88E6-A1F5-40D2-A7BF-58845A4CE687}"/>
  <tableColumns count="2">
    <tableColumn id="1" xr3:uid="{9C5D3F4E-56AC-445A-949E-08F803E09AF4}" name="Nazwa usługi" dataDxfId="2"/>
    <tableColumn id="2" xr3:uid="{D3998E91-5C9C-46A5-B9B1-237A7E177C7B}" name="Koszt za szt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23B427-9381-425D-9D25-C3F67FEBA8A7}" name="Tabela5" displayName="Tabela5" ref="J11:K14" totalsRowShown="0">
  <autoFilter ref="J11:K14" xr:uid="{A93D5040-DC9C-463E-A80C-DDC29B399D42}"/>
  <tableColumns count="2">
    <tableColumn id="1" xr3:uid="{00561B28-3242-4229-B55D-72D7396D2318}" name="Tryb"/>
    <tableColumn id="2" xr3:uid="{59DD6940-9418-4FBC-BD23-D6AFCD4DEA02}" name="Koszt 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P10" sqref="P10"/>
    </sheetView>
  </sheetViews>
  <sheetFormatPr defaultRowHeight="15" x14ac:dyDescent="0.25"/>
  <cols>
    <col min="3" max="3" width="15.5703125" bestFit="1" customWidth="1"/>
    <col min="4" max="4" width="29.140625" bestFit="1" customWidth="1"/>
    <col min="8" max="8" width="20.7109375" bestFit="1" customWidth="1"/>
    <col min="9" max="9" width="14.28515625" bestFit="1" customWidth="1"/>
    <col min="10" max="10" width="9.85546875" bestFit="1" customWidth="1"/>
  </cols>
  <sheetData>
    <row r="1" spans="1:1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37"/>
      <c r="B4" s="37"/>
      <c r="C4" s="23" t="s">
        <v>7</v>
      </c>
      <c r="D4" s="24"/>
      <c r="E4" s="37"/>
      <c r="F4" s="37"/>
      <c r="G4" s="37"/>
      <c r="H4" s="37"/>
      <c r="I4" s="37"/>
      <c r="J4" s="37"/>
      <c r="K4" s="37"/>
    </row>
    <row r="5" spans="1:11" x14ac:dyDescent="0.25">
      <c r="A5" s="37"/>
      <c r="B5" s="37"/>
      <c r="C5" s="24"/>
      <c r="D5" s="24"/>
      <c r="E5" s="37"/>
      <c r="F5" s="37"/>
      <c r="G5" s="37"/>
      <c r="H5" s="37"/>
      <c r="I5" s="37"/>
      <c r="J5" s="37"/>
      <c r="K5" s="37"/>
    </row>
    <row r="6" spans="1:11" x14ac:dyDescent="0.25">
      <c r="A6" s="37"/>
      <c r="B6" s="37"/>
      <c r="C6" s="22" t="s">
        <v>6</v>
      </c>
      <c r="D6" s="22"/>
      <c r="E6" s="37"/>
      <c r="F6" s="37"/>
      <c r="G6" s="37"/>
      <c r="H6" s="37"/>
      <c r="I6" s="37"/>
      <c r="J6" s="37"/>
      <c r="K6" s="37"/>
    </row>
    <row r="7" spans="1:11" x14ac:dyDescent="0.25">
      <c r="A7" s="37"/>
      <c r="B7" s="37"/>
      <c r="C7" s="1" t="s">
        <v>0</v>
      </c>
      <c r="D7" s="15" t="s">
        <v>19</v>
      </c>
      <c r="E7" s="37"/>
      <c r="F7" s="37"/>
      <c r="G7" s="37"/>
      <c r="H7" s="37"/>
      <c r="I7" s="37"/>
      <c r="J7" s="37"/>
      <c r="K7" s="37"/>
    </row>
    <row r="8" spans="1:11" x14ac:dyDescent="0.25">
      <c r="A8" s="37"/>
      <c r="B8" s="37"/>
      <c r="C8" s="1" t="s">
        <v>1</v>
      </c>
      <c r="D8" s="15" t="s">
        <v>32</v>
      </c>
      <c r="E8" s="37"/>
      <c r="F8" s="37"/>
      <c r="G8" s="37"/>
      <c r="H8" s="34" t="s">
        <v>54</v>
      </c>
      <c r="I8" s="35">
        <v>0.23</v>
      </c>
      <c r="J8" s="37"/>
      <c r="K8" s="37"/>
    </row>
    <row r="9" spans="1:11" x14ac:dyDescent="0.25">
      <c r="A9" s="37"/>
      <c r="B9" s="37"/>
      <c r="C9" s="1" t="s">
        <v>2</v>
      </c>
      <c r="D9" s="15" t="s">
        <v>36</v>
      </c>
      <c r="E9" s="37"/>
      <c r="F9" s="37"/>
      <c r="G9" s="37"/>
      <c r="H9" s="37"/>
      <c r="I9" s="37"/>
      <c r="J9" s="37"/>
      <c r="K9" s="37"/>
    </row>
    <row r="10" spans="1:11" x14ac:dyDescent="0.25">
      <c r="A10" s="37"/>
      <c r="B10" s="37"/>
      <c r="C10" s="1" t="s">
        <v>3</v>
      </c>
      <c r="D10" s="15" t="s">
        <v>51</v>
      </c>
      <c r="E10" s="37"/>
      <c r="F10" s="37"/>
      <c r="G10" s="37"/>
      <c r="H10" s="37"/>
      <c r="I10" s="37"/>
      <c r="J10" s="37"/>
      <c r="K10" s="37"/>
    </row>
    <row r="11" spans="1:11" x14ac:dyDescent="0.25">
      <c r="A11" s="37"/>
      <c r="B11" s="37"/>
      <c r="C11" s="1" t="s">
        <v>4</v>
      </c>
      <c r="D11" s="15" t="s">
        <v>46</v>
      </c>
      <c r="E11" s="37"/>
      <c r="F11" s="37"/>
      <c r="G11" s="37"/>
      <c r="H11" s="30" t="s">
        <v>52</v>
      </c>
      <c r="I11" s="31">
        <f>D20+D20*D21</f>
        <v>66.599999999999994</v>
      </c>
      <c r="J11" s="37"/>
      <c r="K11" s="37"/>
    </row>
    <row r="12" spans="1:11" x14ac:dyDescent="0.25">
      <c r="A12" s="37"/>
      <c r="B12" s="37"/>
      <c r="C12" s="1" t="s">
        <v>5</v>
      </c>
      <c r="D12" s="15">
        <v>100</v>
      </c>
      <c r="E12" s="37"/>
      <c r="F12" s="37"/>
      <c r="G12" s="37"/>
      <c r="H12" s="32" t="s">
        <v>53</v>
      </c>
      <c r="I12" s="33">
        <f>I11*I8</f>
        <v>15.318</v>
      </c>
      <c r="J12" s="37"/>
      <c r="K12" s="37"/>
    </row>
    <row r="13" spans="1:11" ht="23.25" x14ac:dyDescent="0.35">
      <c r="A13" s="37"/>
      <c r="B13" s="37"/>
      <c r="C13" s="37"/>
      <c r="D13" s="37"/>
      <c r="E13" s="37"/>
      <c r="F13" s="37"/>
      <c r="G13" s="37"/>
      <c r="H13" s="38" t="s">
        <v>55</v>
      </c>
      <c r="I13" s="39">
        <f>I11+I12</f>
        <v>81.917999999999992</v>
      </c>
      <c r="J13" s="37"/>
      <c r="K13" s="37"/>
    </row>
    <row r="14" spans="1:1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</row>
    <row r="15" spans="1:11" x14ac:dyDescent="0.25">
      <c r="A15" s="37"/>
      <c r="B15" s="37"/>
      <c r="C15" s="25" t="s">
        <v>8</v>
      </c>
      <c r="D15" s="26"/>
      <c r="E15" s="37"/>
      <c r="F15" s="37"/>
      <c r="G15" s="37"/>
      <c r="H15" s="37"/>
      <c r="I15" s="37"/>
      <c r="J15" s="37"/>
      <c r="K15" s="37"/>
    </row>
    <row r="16" spans="1:11" x14ac:dyDescent="0.25">
      <c r="A16" s="37"/>
      <c r="B16" s="37"/>
      <c r="C16" s="1" t="s">
        <v>9</v>
      </c>
      <c r="D16" s="20">
        <f>IF(D7="A3 297x420mm",D12,IF(ROUNDUP(D12 / ((ROUNDDOWN(297/VLOOKUP(D7,Tabela1[],2,FALSE),0)) * (ROUNDDOWN(420/VLOOKUP(D7,Tabela1[],3,FALSE),0))),0)&lt;ROUNDUP(D12 / ((ROUNDDOWN(297/VLOOKUP(D7,Tabela1[],3,FALSE),0)) * (ROUNDDOWN(420/VLOOKUP(D7,Tabela1[],2,FALSE),0))),0),ROUNDUP(D12 / ((ROUNDDOWN(297/VLOOKUP(D7,Tabela1[],2,FALSE),0)) * (ROUNDDOWN(420/VLOOKUP(D7,Tabela1[],3,FALSE),0))),0),ROUNDUP(D12 / ((ROUNDDOWN(297/VLOOKUP(D7,Tabela1[],3,FALSE),0)) * (ROUNDDOWN(420/VLOOKUP(D7,Tabela1[],2,FALSE),0))),0)))</f>
        <v>50</v>
      </c>
      <c r="E16" s="37"/>
      <c r="F16" s="37"/>
      <c r="G16" s="37"/>
      <c r="H16" s="37"/>
      <c r="I16" s="37"/>
      <c r="J16" s="37"/>
      <c r="K16" s="37"/>
    </row>
    <row r="17" spans="1:11" x14ac:dyDescent="0.25">
      <c r="A17" s="37"/>
      <c r="B17" s="37"/>
      <c r="C17" s="1" t="s">
        <v>10</v>
      </c>
      <c r="D17" s="21">
        <f>VLOOKUP(D8,Tabela2[],4,FALSE)*D16</f>
        <v>25.5</v>
      </c>
      <c r="E17" s="37"/>
      <c r="F17" s="37"/>
      <c r="G17" s="37"/>
      <c r="H17" s="37"/>
      <c r="I17" s="37"/>
      <c r="J17" s="37"/>
      <c r="K17" s="37"/>
    </row>
    <row r="18" spans="1:11" x14ac:dyDescent="0.25">
      <c r="A18" s="37"/>
      <c r="B18" s="37"/>
      <c r="C18" s="1" t="s">
        <v>11</v>
      </c>
      <c r="D18" s="21">
        <f>VLOOKUP(D9,Tabela3[],MATCH(D7,Tabela3[#Headers],0),0)*D12</f>
        <v>30</v>
      </c>
      <c r="E18" s="37"/>
      <c r="F18" s="37"/>
      <c r="G18" s="37"/>
      <c r="H18" s="37"/>
      <c r="I18" s="37"/>
      <c r="J18" s="37"/>
      <c r="K18" s="37"/>
    </row>
    <row r="19" spans="1:11" x14ac:dyDescent="0.25">
      <c r="A19" s="37"/>
      <c r="B19" s="37"/>
      <c r="C19" s="1" t="s">
        <v>12</v>
      </c>
      <c r="D19" s="21">
        <f>IF(D10="tak",D12*VLOOKUP(C10,Tabela4[],2,FALSE),0)</f>
        <v>0</v>
      </c>
      <c r="E19" s="37"/>
      <c r="F19" s="37"/>
      <c r="G19" s="37"/>
      <c r="H19" s="37"/>
      <c r="I19" s="37"/>
      <c r="J19" s="37"/>
      <c r="K19" s="37"/>
    </row>
    <row r="20" spans="1:11" x14ac:dyDescent="0.25">
      <c r="A20" s="37"/>
      <c r="B20" s="37"/>
      <c r="C20" s="1" t="s">
        <v>13</v>
      </c>
      <c r="D20" s="21">
        <f>SUM(D17:D19) + (VLOOKUP(D11,Tabela5[],2,FALSE)*SUM(D16:D19))</f>
        <v>55.5</v>
      </c>
      <c r="E20" s="37"/>
      <c r="F20" s="37"/>
      <c r="G20" s="37"/>
      <c r="H20" s="37"/>
      <c r="I20" s="37"/>
      <c r="J20" s="37"/>
      <c r="K20" s="37"/>
    </row>
    <row r="21" spans="1:11" x14ac:dyDescent="0.25">
      <c r="A21" s="37"/>
      <c r="B21" s="37"/>
      <c r="C21" s="1" t="s">
        <v>14</v>
      </c>
      <c r="D21" s="16">
        <v>0.2</v>
      </c>
      <c r="E21" s="37"/>
      <c r="F21" s="37"/>
      <c r="G21" s="37"/>
      <c r="J21" s="37"/>
      <c r="K21" s="37"/>
    </row>
    <row r="22" spans="1:1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</row>
    <row r="23" spans="1:1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</row>
  </sheetData>
  <mergeCells count="3">
    <mergeCell ref="C6:D6"/>
    <mergeCell ref="C4:D5"/>
    <mergeCell ref="C15:D15"/>
  </mergeCells>
  <dataValidations count="1">
    <dataValidation type="whole" operator="greaterThan" allowBlank="1" showInputMessage="1" showErrorMessage="1" sqref="D12" xr:uid="{426A519B-8E09-4D5A-B346-1AC405A38752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1E12BE4-8518-42F6-833E-804F57BF2812}">
          <x14:formula1>
            <xm:f>Dane!$B$4:$B$9</xm:f>
          </x14:formula1>
          <xm:sqref>H7</xm:sqref>
        </x14:dataValidation>
        <x14:dataValidation type="list" allowBlank="1" showInputMessage="1" showErrorMessage="1" promptTitle="*** wybierz rodzaj papieru ***" xr:uid="{ABB2FB0E-41F1-49EA-B541-59226A277AE2}">
          <x14:formula1>
            <xm:f>Dane!$B$14:$B$20</xm:f>
          </x14:formula1>
          <xm:sqref>D8</xm:sqref>
        </x14:dataValidation>
        <x14:dataValidation type="list" allowBlank="1" showInputMessage="1" showErrorMessage="1" promptTitle="*** wybierz rodzaj druku ***" xr:uid="{CA24A5C8-9B90-474B-B926-03B661E50AC9}">
          <x14:formula1>
            <xm:f>Dane!$G$4:$G$7</xm:f>
          </x14:formula1>
          <xm:sqref>D9</xm:sqref>
        </x14:dataValidation>
        <x14:dataValidation type="list" allowBlank="1" showInputMessage="1" showErrorMessage="1" promptTitle="*** wybierz format papieru ***" xr:uid="{23B8CA73-E65A-4799-A2CE-E51DBCBC6E39}">
          <x14:formula1>
            <xm:f>Dane!$B$4:$B$9</xm:f>
          </x14:formula1>
          <xm:sqref>D7</xm:sqref>
        </x14:dataValidation>
        <x14:dataValidation type="list" allowBlank="1" showInputMessage="1" showErrorMessage="1" promptTitle="*** falcowanie ? **" xr:uid="{3DE9CBE0-E530-4129-ADFD-BC8B5B882EC6}">
          <x14:formula1>
            <xm:f>Dane!$A$3:$A$4</xm:f>
          </x14:formula1>
          <xm:sqref>D10</xm:sqref>
        </x14:dataValidation>
        <x14:dataValidation type="list" allowBlank="1" showInputMessage="1" showErrorMessage="1" promptTitle="*** wybierz czas realizacji ***" xr:uid="{C6FE370F-DAD7-406D-889F-5E9891CE40D0}">
          <x14:formula1>
            <xm:f>Dane!$J$12:$J$14</xm:f>
          </x14:formula1>
          <xm:sqref>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064F-4CEB-40E6-B2E8-F5DE3D548709}">
  <dimension ref="A2:M20"/>
  <sheetViews>
    <sheetView workbookViewId="0">
      <selection activeCell="G20" sqref="G20:M20"/>
    </sheetView>
  </sheetViews>
  <sheetFormatPr defaultRowHeight="15" x14ac:dyDescent="0.25"/>
  <cols>
    <col min="2" max="2" width="16.7109375" bestFit="1" customWidth="1"/>
    <col min="3" max="3" width="15.140625" customWidth="1"/>
    <col min="4" max="4" width="14.42578125" customWidth="1"/>
    <col min="5" max="5" width="13.28515625" customWidth="1"/>
    <col min="7" max="7" width="23.28515625" bestFit="1" customWidth="1"/>
    <col min="8" max="9" width="15.28515625" customWidth="1"/>
    <col min="10" max="11" width="16.28515625" customWidth="1"/>
    <col min="12" max="12" width="16.42578125" customWidth="1"/>
    <col min="13" max="13" width="16.28515625" customWidth="1"/>
  </cols>
  <sheetData>
    <row r="2" spans="1:13" x14ac:dyDescent="0.25">
      <c r="B2" s="27" t="s">
        <v>24</v>
      </c>
      <c r="C2" s="28"/>
      <c r="D2" s="29"/>
      <c r="G2" s="27" t="s">
        <v>40</v>
      </c>
      <c r="H2" s="28"/>
      <c r="I2" s="28"/>
      <c r="J2" s="28"/>
      <c r="K2" s="28"/>
      <c r="L2" s="28"/>
      <c r="M2" s="29"/>
    </row>
    <row r="3" spans="1:13" x14ac:dyDescent="0.25">
      <c r="A3" s="19" t="s">
        <v>50</v>
      </c>
      <c r="B3" s="2" t="s">
        <v>21</v>
      </c>
      <c r="C3" s="3" t="s">
        <v>22</v>
      </c>
      <c r="D3" s="4" t="s">
        <v>23</v>
      </c>
      <c r="G3" s="13" t="s">
        <v>41</v>
      </c>
      <c r="H3" s="3" t="s">
        <v>15</v>
      </c>
      <c r="I3" s="3" t="s">
        <v>16</v>
      </c>
      <c r="J3" s="3" t="s">
        <v>17</v>
      </c>
      <c r="K3" s="12" t="s">
        <v>18</v>
      </c>
      <c r="L3" s="3" t="s">
        <v>19</v>
      </c>
      <c r="M3" s="4" t="s">
        <v>20</v>
      </c>
    </row>
    <row r="4" spans="1:13" x14ac:dyDescent="0.25">
      <c r="A4" s="19" t="s">
        <v>51</v>
      </c>
      <c r="B4" s="2" t="s">
        <v>15</v>
      </c>
      <c r="C4" s="3">
        <v>99</v>
      </c>
      <c r="D4" s="4">
        <v>210</v>
      </c>
      <c r="G4" s="2" t="s">
        <v>36</v>
      </c>
      <c r="H4" s="8">
        <v>0.1</v>
      </c>
      <c r="I4" s="8">
        <v>0.15</v>
      </c>
      <c r="J4" s="8">
        <v>0.2</v>
      </c>
      <c r="K4" s="8">
        <v>0.25</v>
      </c>
      <c r="L4" s="8">
        <v>0.3</v>
      </c>
      <c r="M4" s="9">
        <v>0.4</v>
      </c>
    </row>
    <row r="5" spans="1:13" x14ac:dyDescent="0.25">
      <c r="B5" s="2" t="s">
        <v>16</v>
      </c>
      <c r="C5" s="3">
        <v>74</v>
      </c>
      <c r="D5" s="4">
        <v>100</v>
      </c>
      <c r="G5" s="2" t="s">
        <v>37</v>
      </c>
      <c r="H5" s="8">
        <f>2*H$4</f>
        <v>0.2</v>
      </c>
      <c r="I5" s="8">
        <f t="shared" ref="I5:M5" si="0">2*I$4</f>
        <v>0.3</v>
      </c>
      <c r="J5" s="8">
        <f t="shared" si="0"/>
        <v>0.4</v>
      </c>
      <c r="K5" s="8">
        <f t="shared" si="0"/>
        <v>0.5</v>
      </c>
      <c r="L5" s="8">
        <f t="shared" si="0"/>
        <v>0.6</v>
      </c>
      <c r="M5" s="9">
        <f t="shared" si="0"/>
        <v>0.8</v>
      </c>
    </row>
    <row r="6" spans="1:13" x14ac:dyDescent="0.25">
      <c r="B6" s="2" t="s">
        <v>17</v>
      </c>
      <c r="C6" s="3">
        <v>105</v>
      </c>
      <c r="D6" s="4">
        <v>148</v>
      </c>
      <c r="G6" s="2" t="s">
        <v>38</v>
      </c>
      <c r="H6" s="8">
        <v>0.5</v>
      </c>
      <c r="I6" s="8">
        <v>0.55000000000000004</v>
      </c>
      <c r="J6" s="8">
        <v>0.6</v>
      </c>
      <c r="K6" s="8">
        <v>0.7</v>
      </c>
      <c r="L6" s="8">
        <v>0.8</v>
      </c>
      <c r="M6" s="9">
        <v>0.9</v>
      </c>
    </row>
    <row r="7" spans="1:13" x14ac:dyDescent="0.25">
      <c r="B7" s="2" t="s">
        <v>18</v>
      </c>
      <c r="C7" s="3">
        <v>148</v>
      </c>
      <c r="D7" s="4">
        <v>210</v>
      </c>
      <c r="G7" s="5" t="s">
        <v>39</v>
      </c>
      <c r="H7" s="10">
        <f>2*H$6</f>
        <v>1</v>
      </c>
      <c r="I7" s="10">
        <f t="shared" ref="I7:M7" si="1">2*I$6</f>
        <v>1.1000000000000001</v>
      </c>
      <c r="J7" s="10">
        <f t="shared" si="1"/>
        <v>1.2</v>
      </c>
      <c r="K7" s="10">
        <f t="shared" si="1"/>
        <v>1.4</v>
      </c>
      <c r="L7" s="10">
        <f t="shared" si="1"/>
        <v>1.6</v>
      </c>
      <c r="M7" s="11">
        <f t="shared" si="1"/>
        <v>1.8</v>
      </c>
    </row>
    <row r="8" spans="1:13" x14ac:dyDescent="0.25">
      <c r="B8" s="2" t="s">
        <v>19</v>
      </c>
      <c r="C8" s="3">
        <v>210</v>
      </c>
      <c r="D8" s="4">
        <v>297</v>
      </c>
    </row>
    <row r="9" spans="1:13" x14ac:dyDescent="0.25">
      <c r="B9" s="5" t="s">
        <v>20</v>
      </c>
      <c r="C9" s="6">
        <v>297</v>
      </c>
      <c r="D9" s="7">
        <v>420</v>
      </c>
    </row>
    <row r="10" spans="1:13" x14ac:dyDescent="0.25">
      <c r="G10" s="27" t="s">
        <v>44</v>
      </c>
      <c r="H10" s="29"/>
      <c r="J10" s="27" t="s">
        <v>4</v>
      </c>
      <c r="K10" s="29"/>
    </row>
    <row r="11" spans="1:13" x14ac:dyDescent="0.25">
      <c r="G11" s="2" t="s">
        <v>42</v>
      </c>
      <c r="H11" s="9" t="s">
        <v>43</v>
      </c>
      <c r="J11" s="2" t="s">
        <v>45</v>
      </c>
      <c r="K11" s="4" t="s">
        <v>49</v>
      </c>
    </row>
    <row r="12" spans="1:13" x14ac:dyDescent="0.25">
      <c r="B12" s="27" t="s">
        <v>35</v>
      </c>
      <c r="C12" s="28"/>
      <c r="D12" s="28"/>
      <c r="E12" s="29"/>
      <c r="G12" s="1" t="s">
        <v>3</v>
      </c>
      <c r="H12" s="14">
        <v>0.1</v>
      </c>
      <c r="J12" s="2" t="s">
        <v>46</v>
      </c>
      <c r="K12" s="17">
        <v>0</v>
      </c>
    </row>
    <row r="13" spans="1:13" x14ac:dyDescent="0.25">
      <c r="B13" s="2" t="s">
        <v>1</v>
      </c>
      <c r="C13" s="3" t="s">
        <v>33</v>
      </c>
      <c r="D13" s="3" t="s">
        <v>26</v>
      </c>
      <c r="E13" s="4" t="s">
        <v>34</v>
      </c>
      <c r="J13" s="2" t="s">
        <v>47</v>
      </c>
      <c r="K13" s="17">
        <v>0.15</v>
      </c>
    </row>
    <row r="14" spans="1:13" x14ac:dyDescent="0.25">
      <c r="B14" s="2" t="s">
        <v>25</v>
      </c>
      <c r="C14" s="8">
        <v>42</v>
      </c>
      <c r="D14" s="3">
        <v>500</v>
      </c>
      <c r="E14" s="9">
        <f>$C14/$D14</f>
        <v>8.4000000000000005E-2</v>
      </c>
      <c r="J14" s="5" t="s">
        <v>48</v>
      </c>
      <c r="K14" s="18">
        <v>0.3</v>
      </c>
    </row>
    <row r="15" spans="1:13" x14ac:dyDescent="0.25">
      <c r="B15" s="2" t="s">
        <v>27</v>
      </c>
      <c r="C15" s="8">
        <v>30</v>
      </c>
      <c r="D15" s="3">
        <v>100</v>
      </c>
      <c r="E15" s="9">
        <f t="shared" ref="E15:E20" si="2">$C15/$D15</f>
        <v>0.3</v>
      </c>
    </row>
    <row r="16" spans="1:13" x14ac:dyDescent="0.25">
      <c r="B16" s="2" t="s">
        <v>28</v>
      </c>
      <c r="C16" s="8">
        <v>35</v>
      </c>
      <c r="D16" s="3">
        <v>100</v>
      </c>
      <c r="E16" s="9">
        <f t="shared" si="2"/>
        <v>0.35</v>
      </c>
    </row>
    <row r="17" spans="2:5" x14ac:dyDescent="0.25">
      <c r="B17" s="2" t="s">
        <v>29</v>
      </c>
      <c r="C17" s="8">
        <v>37</v>
      </c>
      <c r="D17" s="3">
        <v>100</v>
      </c>
      <c r="E17" s="9">
        <f t="shared" si="2"/>
        <v>0.37</v>
      </c>
    </row>
    <row r="18" spans="2:5" x14ac:dyDescent="0.25">
      <c r="B18" s="2" t="s">
        <v>30</v>
      </c>
      <c r="C18" s="8">
        <v>45</v>
      </c>
      <c r="D18" s="3">
        <v>100</v>
      </c>
      <c r="E18" s="9">
        <f t="shared" si="2"/>
        <v>0.45</v>
      </c>
    </row>
    <row r="19" spans="2:5" x14ac:dyDescent="0.25">
      <c r="B19" s="2" t="s">
        <v>31</v>
      </c>
      <c r="C19" s="8">
        <v>48</v>
      </c>
      <c r="D19" s="3">
        <v>100</v>
      </c>
      <c r="E19" s="9">
        <f t="shared" si="2"/>
        <v>0.48</v>
      </c>
    </row>
    <row r="20" spans="2:5" x14ac:dyDescent="0.25">
      <c r="B20" s="5" t="s">
        <v>32</v>
      </c>
      <c r="C20" s="10">
        <v>51</v>
      </c>
      <c r="D20" s="6">
        <v>100</v>
      </c>
      <c r="E20" s="11">
        <f t="shared" si="2"/>
        <v>0.51</v>
      </c>
    </row>
  </sheetData>
  <mergeCells count="5">
    <mergeCell ref="B2:D2"/>
    <mergeCell ref="B12:E12"/>
    <mergeCell ref="G2:M2"/>
    <mergeCell ref="G10:H10"/>
    <mergeCell ref="J10:K10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Kalkulator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</dc:creator>
  <cp:lastModifiedBy>Grzegorz</cp:lastModifiedBy>
  <dcterms:created xsi:type="dcterms:W3CDTF">2015-06-05T18:19:34Z</dcterms:created>
  <dcterms:modified xsi:type="dcterms:W3CDTF">2019-08-03T14:56:39Z</dcterms:modified>
</cp:coreProperties>
</file>