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Jovan's Stuff\ITB\TubesTubes\TubesTBFO_1\"/>
    </mc:Choice>
  </mc:AlternateContent>
  <bookViews>
    <workbookView xWindow="0" yWindow="0" windowWidth="28800" windowHeight="12915" activeTab="2"/>
  </bookViews>
  <sheets>
    <sheet name="Sheet Angka" sheetId="1" r:id="rId1"/>
    <sheet name="Sheet State" sheetId="2" r:id="rId2"/>
    <sheet name="Download to csv" sheetId="3" r:id="rId3"/>
    <sheet name="Chatting berfaedah" sheetId="4" r:id="rId4"/>
  </sheets>
  <calcPr calcId="162913"/>
</workbook>
</file>

<file path=xl/calcChain.xml><?xml version="1.0" encoding="utf-8"?>
<calcChain xmlns="http://schemas.openxmlformats.org/spreadsheetml/2006/main">
  <c r="BF66" i="1" l="1"/>
  <c r="BE66" i="1"/>
  <c r="BC66" i="1"/>
  <c r="BB66" i="1"/>
  <c r="AZ66" i="1"/>
  <c r="AY66" i="1"/>
  <c r="AU66" i="1"/>
  <c r="AS66" i="1"/>
  <c r="AR66" i="1"/>
  <c r="AQ66" i="1"/>
  <c r="AP66" i="1"/>
  <c r="AN66" i="1"/>
  <c r="AM66" i="1"/>
  <c r="AK66" i="1"/>
  <c r="AJ66" i="1"/>
  <c r="AI66" i="1"/>
  <c r="AG66" i="1"/>
  <c r="AF66" i="1"/>
  <c r="AC66" i="1"/>
  <c r="AA66" i="1"/>
  <c r="Z66" i="1"/>
  <c r="X66" i="1"/>
  <c r="W66" i="1"/>
  <c r="T66" i="1"/>
  <c r="R66" i="1"/>
  <c r="O66" i="1"/>
  <c r="L66" i="1"/>
  <c r="I66" i="1"/>
  <c r="F66" i="1"/>
  <c r="E66" i="1"/>
  <c r="BF65" i="1"/>
  <c r="BE65" i="1"/>
  <c r="BC65" i="1"/>
  <c r="BB65" i="1"/>
  <c r="AZ65" i="1"/>
  <c r="AY65" i="1"/>
  <c r="AU65" i="1"/>
  <c r="AS65" i="1"/>
  <c r="AR65" i="1"/>
  <c r="AQ65" i="1"/>
  <c r="AP65" i="1"/>
  <c r="AN65" i="1"/>
  <c r="AM65" i="1"/>
  <c r="AK65" i="1"/>
  <c r="AJ65" i="1"/>
  <c r="AI65" i="1"/>
  <c r="AG65" i="1"/>
  <c r="AF65" i="1"/>
  <c r="AC65" i="1"/>
  <c r="AA65" i="1"/>
  <c r="Z65" i="1"/>
  <c r="X65" i="1"/>
  <c r="W65" i="1"/>
  <c r="T65" i="1"/>
  <c r="R65" i="1"/>
  <c r="O65" i="1"/>
  <c r="L65" i="1"/>
  <c r="I65" i="1"/>
  <c r="F65" i="1"/>
  <c r="E65" i="1"/>
  <c r="BF64" i="1"/>
  <c r="BE64" i="1"/>
  <c r="BC64" i="1"/>
  <c r="BB64" i="1"/>
  <c r="AZ64" i="1"/>
  <c r="AY64" i="1"/>
  <c r="AU64" i="1"/>
  <c r="AS64" i="1"/>
  <c r="AR64" i="1"/>
  <c r="AQ64" i="1"/>
  <c r="AP64" i="1"/>
  <c r="AN64" i="1"/>
  <c r="AM64" i="1"/>
  <c r="AK64" i="1"/>
  <c r="AJ64" i="1"/>
  <c r="AI64" i="1"/>
  <c r="AG64" i="1"/>
  <c r="AF64" i="1"/>
  <c r="AC64" i="1"/>
  <c r="AA64" i="1"/>
  <c r="Z64" i="1"/>
  <c r="X64" i="1"/>
  <c r="W64" i="1"/>
  <c r="T64" i="1"/>
  <c r="R64" i="1"/>
  <c r="O64" i="1"/>
  <c r="L64" i="1"/>
  <c r="I64" i="1"/>
  <c r="F64" i="1"/>
  <c r="E64" i="1"/>
  <c r="BF63" i="1"/>
  <c r="BE63" i="1"/>
  <c r="BC63" i="1"/>
  <c r="BB63" i="1"/>
  <c r="AZ63" i="1"/>
  <c r="AY63" i="1"/>
  <c r="AU63" i="1"/>
  <c r="AS63" i="1"/>
  <c r="AR63" i="1"/>
  <c r="AQ63" i="1"/>
  <c r="AP63" i="1"/>
  <c r="AN63" i="1"/>
  <c r="AM63" i="1"/>
  <c r="AK63" i="1"/>
  <c r="AJ63" i="1"/>
  <c r="AI63" i="1"/>
  <c r="AG63" i="1"/>
  <c r="AF63" i="1"/>
  <c r="AC63" i="1"/>
  <c r="AA63" i="1"/>
  <c r="Z63" i="1"/>
  <c r="X63" i="1"/>
  <c r="W63" i="1"/>
  <c r="T63" i="1"/>
  <c r="R63" i="1"/>
  <c r="O63" i="1"/>
  <c r="L63" i="1"/>
  <c r="I63" i="1"/>
  <c r="F63" i="1"/>
  <c r="E63" i="1"/>
  <c r="BF62" i="1"/>
  <c r="BE62" i="1"/>
  <c r="BC62" i="1"/>
  <c r="BB62" i="1"/>
  <c r="AZ62" i="1"/>
  <c r="AY62" i="1"/>
  <c r="AU62" i="1"/>
  <c r="AS62" i="1"/>
  <c r="AR62" i="1"/>
  <c r="AQ62" i="1"/>
  <c r="AP62" i="1"/>
  <c r="AN62" i="1"/>
  <c r="AM62" i="1"/>
  <c r="AK62" i="1"/>
  <c r="AJ62" i="1"/>
  <c r="AI62" i="1"/>
  <c r="AG62" i="1"/>
  <c r="AF62" i="1"/>
  <c r="AC62" i="1"/>
  <c r="AA62" i="1"/>
  <c r="Z62" i="1"/>
  <c r="X62" i="1"/>
  <c r="W62" i="1"/>
  <c r="T62" i="1"/>
  <c r="R62" i="1"/>
  <c r="O62" i="1"/>
  <c r="L62" i="1"/>
  <c r="I62" i="1"/>
  <c r="F62" i="1"/>
  <c r="E62" i="1"/>
  <c r="BF61" i="1"/>
  <c r="BE61" i="1"/>
  <c r="BC61" i="1"/>
  <c r="BB61" i="1"/>
  <c r="AZ61" i="1"/>
  <c r="AY61" i="1"/>
  <c r="AU61" i="1"/>
  <c r="AS61" i="1"/>
  <c r="AR61" i="1"/>
  <c r="AQ61" i="1"/>
  <c r="AP61" i="1"/>
  <c r="AN61" i="1"/>
  <c r="AM61" i="1"/>
  <c r="AK61" i="1"/>
  <c r="AJ61" i="1"/>
  <c r="AI61" i="1"/>
  <c r="AG61" i="1"/>
  <c r="AF61" i="1"/>
  <c r="AC61" i="1"/>
  <c r="AA61" i="1"/>
  <c r="Z61" i="1"/>
  <c r="X61" i="1"/>
  <c r="W61" i="1"/>
  <c r="T61" i="1"/>
  <c r="R61" i="1"/>
  <c r="O61" i="1"/>
  <c r="L61" i="1"/>
  <c r="I61" i="1"/>
  <c r="F61" i="1"/>
  <c r="E61" i="1"/>
  <c r="BF60" i="1"/>
  <c r="BE60" i="1"/>
  <c r="BC60" i="1"/>
  <c r="BB60" i="1"/>
  <c r="AZ60" i="1"/>
  <c r="AY60" i="1"/>
  <c r="AU60" i="1"/>
  <c r="AS60" i="1"/>
  <c r="AR60" i="1"/>
  <c r="AQ60" i="1"/>
  <c r="AP60" i="1"/>
  <c r="AN60" i="1"/>
  <c r="AM60" i="1"/>
  <c r="AK60" i="1"/>
  <c r="AJ60" i="1"/>
  <c r="AI60" i="1"/>
  <c r="AG60" i="1"/>
  <c r="AF60" i="1"/>
  <c r="AC60" i="1"/>
  <c r="AA60" i="1"/>
  <c r="Z60" i="1"/>
  <c r="X60" i="1"/>
  <c r="W60" i="1"/>
  <c r="T60" i="1"/>
  <c r="R60" i="1"/>
  <c r="O60" i="1"/>
  <c r="L60" i="1"/>
  <c r="I60" i="1"/>
  <c r="F60" i="1"/>
  <c r="E60" i="1"/>
  <c r="BF59" i="1"/>
  <c r="BE59" i="1"/>
  <c r="BC59" i="1"/>
  <c r="BB59" i="1"/>
  <c r="AZ59" i="1"/>
  <c r="AY59" i="1"/>
  <c r="AU59" i="1"/>
  <c r="AS59" i="1"/>
  <c r="AR59" i="1"/>
  <c r="AQ59" i="1"/>
  <c r="AP59" i="1"/>
  <c r="AN59" i="1"/>
  <c r="AM59" i="1"/>
  <c r="AK59" i="1"/>
  <c r="AJ59" i="1"/>
  <c r="AI59" i="1"/>
  <c r="AG59" i="1"/>
  <c r="AF59" i="1"/>
  <c r="AC59" i="1"/>
  <c r="AA59" i="1"/>
  <c r="Z59" i="1"/>
  <c r="X59" i="1"/>
  <c r="W59" i="1"/>
  <c r="T59" i="1"/>
  <c r="R59" i="1"/>
  <c r="O59" i="1"/>
  <c r="L59" i="1"/>
  <c r="I59" i="1"/>
  <c r="F59" i="1"/>
  <c r="E59" i="1"/>
  <c r="BF58" i="1"/>
  <c r="BE58" i="1"/>
  <c r="BC58" i="1"/>
  <c r="BB58" i="1"/>
  <c r="AZ58" i="1"/>
  <c r="AY58" i="1"/>
  <c r="AU58" i="1"/>
  <c r="AS58" i="1"/>
  <c r="AR58" i="1"/>
  <c r="AQ58" i="1"/>
  <c r="AP58" i="1"/>
  <c r="AN58" i="1"/>
  <c r="AM58" i="1"/>
  <c r="AK58" i="1"/>
  <c r="AJ58" i="1"/>
  <c r="AI58" i="1"/>
  <c r="AG58" i="1"/>
  <c r="AF58" i="1"/>
  <c r="AC58" i="1"/>
  <c r="AA58" i="1"/>
  <c r="Z58" i="1"/>
  <c r="X58" i="1"/>
  <c r="W58" i="1"/>
  <c r="T58" i="1"/>
  <c r="R58" i="1"/>
  <c r="O58" i="1"/>
  <c r="L58" i="1"/>
  <c r="I58" i="1"/>
  <c r="F58" i="1"/>
  <c r="E58" i="1"/>
  <c r="BF57" i="1"/>
  <c r="BE57" i="1"/>
  <c r="BC57" i="1"/>
  <c r="BB57" i="1"/>
  <c r="AZ57" i="1"/>
  <c r="AY57" i="1"/>
  <c r="AU57" i="1"/>
  <c r="AS57" i="1"/>
  <c r="AR57" i="1"/>
  <c r="AQ57" i="1"/>
  <c r="AP57" i="1"/>
  <c r="AN57" i="1"/>
  <c r="AM57" i="1"/>
  <c r="AK57" i="1"/>
  <c r="AJ57" i="1"/>
  <c r="AI57" i="1"/>
  <c r="AG57" i="1"/>
  <c r="AF57" i="1"/>
  <c r="AC57" i="1"/>
  <c r="AA57" i="1"/>
  <c r="Z57" i="1"/>
  <c r="X57" i="1"/>
  <c r="W57" i="1"/>
  <c r="T57" i="1"/>
  <c r="R57" i="1"/>
  <c r="O57" i="1"/>
  <c r="L57" i="1"/>
  <c r="I57" i="1"/>
  <c r="F57" i="1"/>
  <c r="E57" i="1"/>
  <c r="BF56" i="1"/>
  <c r="BE56" i="1"/>
  <c r="BC56" i="1"/>
  <c r="BB56" i="1"/>
  <c r="AZ56" i="1"/>
  <c r="AY56" i="1"/>
  <c r="AU56" i="1"/>
  <c r="AS56" i="1"/>
  <c r="AR56" i="1"/>
  <c r="AQ56" i="1"/>
  <c r="AP56" i="1"/>
  <c r="AN56" i="1"/>
  <c r="AM56" i="1"/>
  <c r="AK56" i="1"/>
  <c r="AJ56" i="1"/>
  <c r="AI56" i="1"/>
  <c r="AG56" i="1"/>
  <c r="AF56" i="1"/>
  <c r="AC56" i="1"/>
  <c r="AA56" i="1"/>
  <c r="Z56" i="1"/>
  <c r="X56" i="1"/>
  <c r="W56" i="1"/>
  <c r="T56" i="1"/>
  <c r="R56" i="1"/>
  <c r="O56" i="1"/>
  <c r="L56" i="1"/>
  <c r="I56" i="1"/>
  <c r="F56" i="1"/>
  <c r="E56" i="1"/>
  <c r="BF55" i="1"/>
  <c r="BE55" i="1"/>
  <c r="BC55" i="1"/>
  <c r="BB55" i="1"/>
  <c r="AZ55" i="1"/>
  <c r="AY55" i="1"/>
  <c r="AU55" i="1"/>
  <c r="AS55" i="1"/>
  <c r="AR55" i="1"/>
  <c r="AQ55" i="1"/>
  <c r="AP55" i="1"/>
  <c r="AN55" i="1"/>
  <c r="AM55" i="1"/>
  <c r="AK55" i="1"/>
  <c r="AJ55" i="1"/>
  <c r="AI55" i="1"/>
  <c r="AG55" i="1"/>
  <c r="AF55" i="1"/>
  <c r="AC55" i="1"/>
  <c r="AA55" i="1"/>
  <c r="Z55" i="1"/>
  <c r="X55" i="1"/>
  <c r="W55" i="1"/>
  <c r="T55" i="1"/>
  <c r="R55" i="1"/>
  <c r="O55" i="1"/>
  <c r="L55" i="1"/>
  <c r="I55" i="1"/>
  <c r="F55" i="1"/>
  <c r="E55" i="1"/>
  <c r="BF54" i="1"/>
  <c r="BE54" i="1"/>
  <c r="BC54" i="1"/>
  <c r="BB54" i="1"/>
  <c r="AZ54" i="1"/>
  <c r="AY54" i="1"/>
  <c r="AU54" i="1"/>
  <c r="AS54" i="1"/>
  <c r="AR54" i="1"/>
  <c r="AQ54" i="1"/>
  <c r="AP54" i="1"/>
  <c r="AN54" i="1"/>
  <c r="AM54" i="1"/>
  <c r="AK54" i="1"/>
  <c r="AJ54" i="1"/>
  <c r="AI54" i="1"/>
  <c r="AG54" i="1"/>
  <c r="AF54" i="1"/>
  <c r="AC54" i="1"/>
  <c r="AA54" i="1"/>
  <c r="Z54" i="1"/>
  <c r="X54" i="1"/>
  <c r="W54" i="1"/>
  <c r="T54" i="1"/>
  <c r="R54" i="1"/>
  <c r="O54" i="1"/>
  <c r="L54" i="1"/>
  <c r="I54" i="1"/>
  <c r="F54" i="1"/>
  <c r="E54" i="1"/>
  <c r="BF53" i="1"/>
  <c r="BE53" i="1"/>
  <c r="BC53" i="1"/>
  <c r="BB53" i="1"/>
  <c r="AZ53" i="1"/>
  <c r="AY53" i="1"/>
  <c r="AU53" i="1"/>
  <c r="AS53" i="1"/>
  <c r="AR53" i="1"/>
  <c r="AQ53" i="1"/>
  <c r="AP53" i="1"/>
  <c r="AN53" i="1"/>
  <c r="AM53" i="1"/>
  <c r="AK53" i="1"/>
  <c r="AJ53" i="1"/>
  <c r="AI53" i="1"/>
  <c r="AG53" i="1"/>
  <c r="AF53" i="1"/>
  <c r="AC53" i="1"/>
  <c r="AA53" i="1"/>
  <c r="Z53" i="1"/>
  <c r="X53" i="1"/>
  <c r="W53" i="1"/>
  <c r="T53" i="1"/>
  <c r="R53" i="1"/>
  <c r="O53" i="1"/>
  <c r="L53" i="1"/>
  <c r="I53" i="1"/>
  <c r="F53" i="1"/>
  <c r="E53" i="1"/>
  <c r="BF52" i="1"/>
  <c r="BE52" i="1"/>
  <c r="BC52" i="1"/>
  <c r="BB52" i="1"/>
  <c r="AZ52" i="1"/>
  <c r="AY52" i="1"/>
  <c r="AU52" i="1"/>
  <c r="AS52" i="1"/>
  <c r="AR52" i="1"/>
  <c r="AQ52" i="1"/>
  <c r="AP52" i="1"/>
  <c r="AN52" i="1"/>
  <c r="AM52" i="1"/>
  <c r="AK52" i="1"/>
  <c r="AJ52" i="1"/>
  <c r="AI52" i="1"/>
  <c r="AG52" i="1"/>
  <c r="AF52" i="1"/>
  <c r="AC52" i="1"/>
  <c r="AA52" i="1"/>
  <c r="Z52" i="1"/>
  <c r="X52" i="1"/>
  <c r="W52" i="1"/>
  <c r="T52" i="1"/>
  <c r="R52" i="1"/>
  <c r="O52" i="1"/>
  <c r="L52" i="1"/>
  <c r="I52" i="1"/>
  <c r="F52" i="1"/>
  <c r="E52" i="1"/>
  <c r="BF51" i="1"/>
  <c r="BE51" i="1"/>
  <c r="BC51" i="1"/>
  <c r="BB51" i="1"/>
  <c r="AZ51" i="1"/>
  <c r="AY51" i="1"/>
  <c r="AU51" i="1"/>
  <c r="AS51" i="1"/>
  <c r="AR51" i="1"/>
  <c r="AQ51" i="1"/>
  <c r="AP51" i="1"/>
  <c r="AN51" i="1"/>
  <c r="AM51" i="1"/>
  <c r="AK51" i="1"/>
  <c r="AJ51" i="1"/>
  <c r="AI51" i="1"/>
  <c r="AG51" i="1"/>
  <c r="AF51" i="1"/>
  <c r="AC51" i="1"/>
  <c r="AA51" i="1"/>
  <c r="Z51" i="1"/>
  <c r="X51" i="1"/>
  <c r="W51" i="1"/>
  <c r="T51" i="1"/>
  <c r="R51" i="1"/>
  <c r="O51" i="1"/>
  <c r="L51" i="1"/>
  <c r="I51" i="1"/>
  <c r="F51" i="1"/>
  <c r="E51" i="1"/>
  <c r="BF50" i="1"/>
  <c r="BE50" i="1"/>
  <c r="BC50" i="1"/>
  <c r="BB50" i="1"/>
  <c r="AZ50" i="1"/>
  <c r="AY50" i="1"/>
  <c r="AU50" i="1"/>
  <c r="AS50" i="1"/>
  <c r="AR50" i="1"/>
  <c r="AQ50" i="1"/>
  <c r="AP50" i="1"/>
  <c r="AN50" i="1"/>
  <c r="AM50" i="1"/>
  <c r="AK50" i="1"/>
  <c r="AJ50" i="1"/>
  <c r="AI50" i="1"/>
  <c r="AG50" i="1"/>
  <c r="AF50" i="1"/>
  <c r="AC50" i="1"/>
  <c r="AA50" i="1"/>
  <c r="Z50" i="1"/>
  <c r="X50" i="1"/>
  <c r="W50" i="1"/>
  <c r="T50" i="1"/>
  <c r="R50" i="1"/>
  <c r="O50" i="1"/>
  <c r="L50" i="1"/>
  <c r="I50" i="1"/>
  <c r="F50" i="1"/>
  <c r="E50" i="1"/>
  <c r="BF49" i="1"/>
  <c r="BE49" i="1"/>
  <c r="BC49" i="1"/>
  <c r="BB49" i="1"/>
  <c r="AZ49" i="1"/>
  <c r="AY49" i="1"/>
  <c r="AU49" i="1"/>
  <c r="AS49" i="1"/>
  <c r="AR49" i="1"/>
  <c r="AQ49" i="1"/>
  <c r="AP49" i="1"/>
  <c r="AN49" i="1"/>
  <c r="AM49" i="1"/>
  <c r="AK49" i="1"/>
  <c r="AJ49" i="1"/>
  <c r="AI49" i="1"/>
  <c r="AG49" i="1"/>
  <c r="AF49" i="1"/>
  <c r="AC49" i="1"/>
  <c r="AA49" i="1"/>
  <c r="Z49" i="1"/>
  <c r="X49" i="1"/>
  <c r="W49" i="1"/>
  <c r="T49" i="1"/>
  <c r="R49" i="1"/>
  <c r="O49" i="1"/>
  <c r="L49" i="1"/>
  <c r="I49" i="1"/>
  <c r="F49" i="1"/>
  <c r="E49" i="1"/>
  <c r="BF48" i="1"/>
  <c r="BE48" i="1"/>
  <c r="BC48" i="1"/>
  <c r="BB48" i="1"/>
  <c r="AZ48" i="1"/>
  <c r="AY48" i="1"/>
  <c r="AU48" i="1"/>
  <c r="AS48" i="1"/>
  <c r="AR48" i="1"/>
  <c r="AQ48" i="1"/>
  <c r="AP48" i="1"/>
  <c r="AN48" i="1"/>
  <c r="AM48" i="1"/>
  <c r="AK48" i="1"/>
  <c r="AJ48" i="1"/>
  <c r="AI48" i="1"/>
  <c r="AG48" i="1"/>
  <c r="AF48" i="1"/>
  <c r="AC48" i="1"/>
  <c r="AA48" i="1"/>
  <c r="Z48" i="1"/>
  <c r="X48" i="1"/>
  <c r="W48" i="1"/>
  <c r="T48" i="1"/>
  <c r="R48" i="1"/>
  <c r="O48" i="1"/>
  <c r="L48" i="1"/>
  <c r="I48" i="1"/>
  <c r="F48" i="1"/>
  <c r="E48" i="1"/>
  <c r="BF47" i="1"/>
  <c r="BE47" i="1"/>
  <c r="BC47" i="1"/>
  <c r="BB47" i="1"/>
  <c r="AZ47" i="1"/>
  <c r="AY47" i="1"/>
  <c r="AU47" i="1"/>
  <c r="AS47" i="1"/>
  <c r="AR47" i="1"/>
  <c r="AQ47" i="1"/>
  <c r="AP47" i="1"/>
  <c r="AN47" i="1"/>
  <c r="AM47" i="1"/>
  <c r="AK47" i="1"/>
  <c r="AJ47" i="1"/>
  <c r="AI47" i="1"/>
  <c r="AG47" i="1"/>
  <c r="AF47" i="1"/>
  <c r="AC47" i="1"/>
  <c r="AA47" i="1"/>
  <c r="Z47" i="1"/>
  <c r="X47" i="1"/>
  <c r="W47" i="1"/>
  <c r="T47" i="1"/>
  <c r="R47" i="1"/>
  <c r="O47" i="1"/>
  <c r="L47" i="1"/>
  <c r="I47" i="1"/>
  <c r="F47" i="1"/>
  <c r="E47" i="1"/>
  <c r="BF46" i="1"/>
  <c r="BE46" i="1"/>
  <c r="BC46" i="1"/>
  <c r="BB46" i="1"/>
  <c r="AZ46" i="1"/>
  <c r="AY46" i="1"/>
  <c r="AU46" i="1"/>
  <c r="AS46" i="1"/>
  <c r="AR46" i="1"/>
  <c r="AQ46" i="1"/>
  <c r="AP46" i="1"/>
  <c r="AN46" i="1"/>
  <c r="AM46" i="1"/>
  <c r="AK46" i="1"/>
  <c r="AJ46" i="1"/>
  <c r="AI46" i="1"/>
  <c r="AG46" i="1"/>
  <c r="AF46" i="1"/>
  <c r="AC46" i="1"/>
  <c r="AA46" i="1"/>
  <c r="Z46" i="1"/>
  <c r="X46" i="1"/>
  <c r="W46" i="1"/>
  <c r="T46" i="1"/>
  <c r="R46" i="1"/>
  <c r="O46" i="1"/>
  <c r="L46" i="1"/>
  <c r="I46" i="1"/>
  <c r="F46" i="1"/>
  <c r="E46" i="1"/>
  <c r="BF45" i="1"/>
  <c r="BE45" i="1"/>
  <c r="BC45" i="1"/>
  <c r="BB45" i="1"/>
  <c r="AZ45" i="1"/>
  <c r="AY45" i="1"/>
  <c r="AU45" i="1"/>
  <c r="AS45" i="1"/>
  <c r="AR45" i="1"/>
  <c r="AQ45" i="1"/>
  <c r="AP45" i="1"/>
  <c r="AN45" i="1"/>
  <c r="AM45" i="1"/>
  <c r="AK45" i="1"/>
  <c r="AJ45" i="1"/>
  <c r="AI45" i="1"/>
  <c r="AG45" i="1"/>
  <c r="AF45" i="1"/>
  <c r="AC45" i="1"/>
  <c r="AA45" i="1"/>
  <c r="Z45" i="1"/>
  <c r="X45" i="1"/>
  <c r="W45" i="1"/>
  <c r="T45" i="1"/>
  <c r="R45" i="1"/>
  <c r="O45" i="1"/>
  <c r="L45" i="1"/>
  <c r="I45" i="1"/>
  <c r="F45" i="1"/>
  <c r="E45" i="1"/>
  <c r="BF44" i="1"/>
  <c r="BE44" i="1"/>
  <c r="BC44" i="1"/>
  <c r="BB44" i="1"/>
  <c r="AZ44" i="1"/>
  <c r="AY44" i="1"/>
  <c r="AU44" i="1"/>
  <c r="AS44" i="1"/>
  <c r="AR44" i="1"/>
  <c r="AQ44" i="1"/>
  <c r="AP44" i="1"/>
  <c r="AN44" i="1"/>
  <c r="AM44" i="1"/>
  <c r="AK44" i="1"/>
  <c r="AJ44" i="1"/>
  <c r="AI44" i="1"/>
  <c r="AG44" i="1"/>
  <c r="AF44" i="1"/>
  <c r="AC44" i="1"/>
  <c r="AA44" i="1"/>
  <c r="Z44" i="1"/>
  <c r="X44" i="1"/>
  <c r="W44" i="1"/>
  <c r="T44" i="1"/>
  <c r="R44" i="1"/>
  <c r="O44" i="1"/>
  <c r="L44" i="1"/>
  <c r="I44" i="1"/>
  <c r="F44" i="1"/>
  <c r="E44" i="1"/>
  <c r="BF43" i="1"/>
  <c r="BE43" i="1"/>
  <c r="BC43" i="1"/>
  <c r="BB43" i="1"/>
  <c r="AZ43" i="1"/>
  <c r="AY43" i="1"/>
  <c r="AU43" i="1"/>
  <c r="AS43" i="1"/>
  <c r="AR43" i="1"/>
  <c r="AQ43" i="1"/>
  <c r="AP43" i="1"/>
  <c r="AN43" i="1"/>
  <c r="AM43" i="1"/>
  <c r="AK43" i="1"/>
  <c r="AJ43" i="1"/>
  <c r="AI43" i="1"/>
  <c r="AG43" i="1"/>
  <c r="AF43" i="1"/>
  <c r="AC43" i="1"/>
  <c r="AA43" i="1"/>
  <c r="Z43" i="1"/>
  <c r="X43" i="1"/>
  <c r="W43" i="1"/>
  <c r="T43" i="1"/>
  <c r="R43" i="1"/>
  <c r="O43" i="1"/>
  <c r="L43" i="1"/>
  <c r="I43" i="1"/>
  <c r="F43" i="1"/>
  <c r="E43" i="1"/>
  <c r="BF42" i="1"/>
  <c r="BE42" i="1"/>
  <c r="BC42" i="1"/>
  <c r="BB42" i="1"/>
  <c r="AZ42" i="1"/>
  <c r="AY42" i="1"/>
  <c r="AU42" i="1"/>
  <c r="AS42" i="1"/>
  <c r="AR42" i="1"/>
  <c r="AQ42" i="1"/>
  <c r="AP42" i="1"/>
  <c r="AN42" i="1"/>
  <c r="AM42" i="1"/>
  <c r="AK42" i="1"/>
  <c r="AJ42" i="1"/>
  <c r="AI42" i="1"/>
  <c r="AG42" i="1"/>
  <c r="AF42" i="1"/>
  <c r="AC42" i="1"/>
  <c r="AA42" i="1"/>
  <c r="Z42" i="1"/>
  <c r="X42" i="1"/>
  <c r="W42" i="1"/>
  <c r="T42" i="1"/>
  <c r="R42" i="1"/>
  <c r="O42" i="1"/>
  <c r="L42" i="1"/>
  <c r="I42" i="1"/>
  <c r="F42" i="1"/>
  <c r="E42" i="1"/>
  <c r="BF41" i="1"/>
  <c r="BE41" i="1"/>
  <c r="BC41" i="1"/>
  <c r="BB41" i="1"/>
  <c r="AZ41" i="1"/>
  <c r="AY41" i="1"/>
  <c r="AU41" i="1"/>
  <c r="AS41" i="1"/>
  <c r="AR41" i="1"/>
  <c r="AQ41" i="1"/>
  <c r="AP41" i="1"/>
  <c r="AN41" i="1"/>
  <c r="AM41" i="1"/>
  <c r="AK41" i="1"/>
  <c r="AJ41" i="1"/>
  <c r="AI41" i="1"/>
  <c r="AG41" i="1"/>
  <c r="AF41" i="1"/>
  <c r="AC41" i="1"/>
  <c r="AA41" i="1"/>
  <c r="Z41" i="1"/>
  <c r="X41" i="1"/>
  <c r="W41" i="1"/>
  <c r="T41" i="1"/>
  <c r="R41" i="1"/>
  <c r="O41" i="1"/>
  <c r="L41" i="1"/>
  <c r="I41" i="1"/>
  <c r="F41" i="1"/>
  <c r="E41" i="1"/>
  <c r="BF40" i="1"/>
  <c r="BE40" i="1"/>
  <c r="BC40" i="1"/>
  <c r="BB40" i="1"/>
  <c r="AZ40" i="1"/>
  <c r="AY40" i="1"/>
  <c r="AU40" i="1"/>
  <c r="AS40" i="1"/>
  <c r="AR40" i="1"/>
  <c r="AQ40" i="1"/>
  <c r="AP40" i="1"/>
  <c r="AN40" i="1"/>
  <c r="AM40" i="1"/>
  <c r="AK40" i="1"/>
  <c r="AJ40" i="1"/>
  <c r="AI40" i="1"/>
  <c r="AG40" i="1"/>
  <c r="AF40" i="1"/>
  <c r="AC40" i="1"/>
  <c r="AA40" i="1"/>
  <c r="Z40" i="1"/>
  <c r="X40" i="1"/>
  <c r="W40" i="1"/>
  <c r="T40" i="1"/>
  <c r="R40" i="1"/>
  <c r="O40" i="1"/>
  <c r="L40" i="1"/>
  <c r="I40" i="1"/>
  <c r="F40" i="1"/>
  <c r="E40" i="1"/>
  <c r="BF39" i="1"/>
  <c r="BE39" i="1"/>
  <c r="BC39" i="1"/>
  <c r="BB39" i="1"/>
  <c r="AZ39" i="1"/>
  <c r="AY39" i="1"/>
  <c r="AU39" i="1"/>
  <c r="AS39" i="1"/>
  <c r="AR39" i="1"/>
  <c r="AQ39" i="1"/>
  <c r="AP39" i="1"/>
  <c r="AN39" i="1"/>
  <c r="AM39" i="1"/>
  <c r="AK39" i="1"/>
  <c r="AJ39" i="1"/>
  <c r="AI39" i="1"/>
  <c r="AG39" i="1"/>
  <c r="AF39" i="1"/>
  <c r="AC39" i="1"/>
  <c r="AA39" i="1"/>
  <c r="Z39" i="1"/>
  <c r="X39" i="1"/>
  <c r="W39" i="1"/>
  <c r="T39" i="1"/>
  <c r="R39" i="1"/>
  <c r="O39" i="1"/>
  <c r="L39" i="1"/>
  <c r="I39" i="1"/>
  <c r="F39" i="1"/>
  <c r="E39" i="1"/>
  <c r="BF38" i="1"/>
  <c r="BE38" i="1"/>
  <c r="BC38" i="1"/>
  <c r="BB38" i="1"/>
  <c r="AZ38" i="1"/>
  <c r="AY38" i="1"/>
  <c r="AU38" i="1"/>
  <c r="AS38" i="1"/>
  <c r="AR38" i="1"/>
  <c r="AQ38" i="1"/>
  <c r="AP38" i="1"/>
  <c r="AN38" i="1"/>
  <c r="AM38" i="1"/>
  <c r="AK38" i="1"/>
  <c r="AJ38" i="1"/>
  <c r="AI38" i="1"/>
  <c r="AG38" i="1"/>
  <c r="AF38" i="1"/>
  <c r="AC38" i="1"/>
  <c r="AA38" i="1"/>
  <c r="Z38" i="1"/>
  <c r="X38" i="1"/>
  <c r="W38" i="1"/>
  <c r="T38" i="1"/>
  <c r="R38" i="1"/>
  <c r="O38" i="1"/>
  <c r="L38" i="1"/>
  <c r="I38" i="1"/>
  <c r="F38" i="1"/>
  <c r="E38" i="1"/>
  <c r="BF37" i="1"/>
  <c r="BE37" i="1"/>
  <c r="BC37" i="1"/>
  <c r="BB37" i="1"/>
  <c r="AZ37" i="1"/>
  <c r="AY37" i="1"/>
  <c r="AU37" i="1"/>
  <c r="AS37" i="1"/>
  <c r="AR37" i="1"/>
  <c r="AQ37" i="1"/>
  <c r="AP37" i="1"/>
  <c r="AN37" i="1"/>
  <c r="AM37" i="1"/>
  <c r="AK37" i="1"/>
  <c r="AJ37" i="1"/>
  <c r="AI37" i="1"/>
  <c r="AG37" i="1"/>
  <c r="AF37" i="1"/>
  <c r="AC37" i="1"/>
  <c r="AA37" i="1"/>
  <c r="Z37" i="1"/>
  <c r="X37" i="1"/>
  <c r="W37" i="1"/>
  <c r="T37" i="1"/>
  <c r="R37" i="1"/>
  <c r="O37" i="1"/>
  <c r="L37" i="1"/>
  <c r="I37" i="1"/>
  <c r="F37" i="1"/>
  <c r="E37" i="1"/>
  <c r="BF36" i="1"/>
  <c r="BE36" i="1"/>
  <c r="BC36" i="1"/>
  <c r="BB36" i="1"/>
  <c r="AZ36" i="1"/>
  <c r="AY36" i="1"/>
  <c r="AU36" i="1"/>
  <c r="AS36" i="1"/>
  <c r="AR36" i="1"/>
  <c r="AQ36" i="1"/>
  <c r="AP36" i="1"/>
  <c r="AN36" i="1"/>
  <c r="AM36" i="1"/>
  <c r="AK36" i="1"/>
  <c r="AJ36" i="1"/>
  <c r="AI36" i="1"/>
  <c r="AG36" i="1"/>
  <c r="AF36" i="1"/>
  <c r="AC36" i="1"/>
  <c r="AA36" i="1"/>
  <c r="Z36" i="1"/>
  <c r="X36" i="1"/>
  <c r="W36" i="1"/>
  <c r="T36" i="1"/>
  <c r="R36" i="1"/>
  <c r="O36" i="1"/>
  <c r="L36" i="1"/>
  <c r="I36" i="1"/>
  <c r="F36" i="1"/>
  <c r="E36" i="1"/>
  <c r="BF35" i="1"/>
  <c r="BE35" i="1"/>
  <c r="BC35" i="1"/>
  <c r="BB35" i="1"/>
  <c r="AZ35" i="1"/>
  <c r="AY35" i="1"/>
  <c r="AU35" i="1"/>
  <c r="AS35" i="1"/>
  <c r="AR35" i="1"/>
  <c r="AQ35" i="1"/>
  <c r="AP35" i="1"/>
  <c r="AN35" i="1"/>
  <c r="AM35" i="1"/>
  <c r="AK35" i="1"/>
  <c r="AJ35" i="1"/>
  <c r="AI35" i="1"/>
  <c r="AG35" i="1"/>
  <c r="AF35" i="1"/>
  <c r="AC35" i="1"/>
  <c r="AA35" i="1"/>
  <c r="Z35" i="1"/>
  <c r="X35" i="1"/>
  <c r="W35" i="1"/>
  <c r="T35" i="1"/>
  <c r="R35" i="1"/>
  <c r="O35" i="1"/>
  <c r="L35" i="1"/>
  <c r="I35" i="1"/>
  <c r="F35" i="1"/>
  <c r="E35" i="1"/>
  <c r="BF34" i="1"/>
  <c r="BE34" i="1"/>
  <c r="BC34" i="1"/>
  <c r="BB34" i="1"/>
  <c r="AZ34" i="1"/>
  <c r="AY34" i="1"/>
  <c r="AU34" i="1"/>
  <c r="AS34" i="1"/>
  <c r="AR34" i="1"/>
  <c r="AQ34" i="1"/>
  <c r="AP34" i="1"/>
  <c r="AN34" i="1"/>
  <c r="AM34" i="1"/>
  <c r="AK34" i="1"/>
  <c r="AJ34" i="1"/>
  <c r="AI34" i="1"/>
  <c r="AG34" i="1"/>
  <c r="AF34" i="1"/>
  <c r="AC34" i="1"/>
  <c r="AA34" i="1"/>
  <c r="Z34" i="1"/>
  <c r="X34" i="1"/>
  <c r="W34" i="1"/>
  <c r="T34" i="1"/>
  <c r="R34" i="1"/>
  <c r="O34" i="1"/>
  <c r="L34" i="1"/>
  <c r="I34" i="1"/>
  <c r="F34" i="1"/>
  <c r="E34" i="1"/>
  <c r="BF33" i="1"/>
  <c r="BE33" i="1"/>
  <c r="BC33" i="1"/>
  <c r="BB33" i="1"/>
  <c r="AZ33" i="1"/>
  <c r="AY33" i="1"/>
  <c r="AU33" i="1"/>
  <c r="AS33" i="1"/>
  <c r="AR33" i="1"/>
  <c r="AQ33" i="1"/>
  <c r="AP33" i="1"/>
  <c r="AN33" i="1"/>
  <c r="AM33" i="1"/>
  <c r="AK33" i="1"/>
  <c r="AJ33" i="1"/>
  <c r="AI33" i="1"/>
  <c r="AG33" i="1"/>
  <c r="AF33" i="1"/>
  <c r="AC33" i="1"/>
  <c r="AA33" i="1"/>
  <c r="Z33" i="1"/>
  <c r="X33" i="1"/>
  <c r="W33" i="1"/>
  <c r="T33" i="1"/>
  <c r="R33" i="1"/>
  <c r="O33" i="1"/>
  <c r="L33" i="1"/>
  <c r="I33" i="1"/>
  <c r="F33" i="1"/>
  <c r="E33" i="1"/>
  <c r="BF32" i="1"/>
  <c r="BE32" i="1"/>
  <c r="BC32" i="1"/>
  <c r="BB32" i="1"/>
  <c r="AZ32" i="1"/>
  <c r="AY32" i="1"/>
  <c r="AU32" i="1"/>
  <c r="AS32" i="1"/>
  <c r="AR32" i="1"/>
  <c r="AQ32" i="1"/>
  <c r="AP32" i="1"/>
  <c r="AN32" i="1"/>
  <c r="AM32" i="1"/>
  <c r="AK32" i="1"/>
  <c r="AJ32" i="1"/>
  <c r="AI32" i="1"/>
  <c r="AG32" i="1"/>
  <c r="AF32" i="1"/>
  <c r="AC32" i="1"/>
  <c r="AA32" i="1"/>
  <c r="Z32" i="1"/>
  <c r="X32" i="1"/>
  <c r="W32" i="1"/>
  <c r="T32" i="1"/>
  <c r="R32" i="1"/>
  <c r="O32" i="1"/>
  <c r="L32" i="1"/>
  <c r="I32" i="1"/>
  <c r="F32" i="1"/>
  <c r="E32" i="1"/>
  <c r="BF31" i="1"/>
  <c r="BE31" i="1"/>
  <c r="BC31" i="1"/>
  <c r="BB31" i="1"/>
  <c r="AZ31" i="1"/>
  <c r="AY31" i="1"/>
  <c r="AU31" i="1"/>
  <c r="AS31" i="1"/>
  <c r="AR31" i="1"/>
  <c r="AQ31" i="1"/>
  <c r="AP31" i="1"/>
  <c r="AN31" i="1"/>
  <c r="AM31" i="1"/>
  <c r="AK31" i="1"/>
  <c r="AJ31" i="1"/>
  <c r="AI31" i="1"/>
  <c r="AG31" i="1"/>
  <c r="AF31" i="1"/>
  <c r="AC31" i="1"/>
  <c r="AA31" i="1"/>
  <c r="Z31" i="1"/>
  <c r="X31" i="1"/>
  <c r="W31" i="1"/>
  <c r="T31" i="1"/>
  <c r="R31" i="1"/>
  <c r="O31" i="1"/>
  <c r="L31" i="1"/>
  <c r="I31" i="1"/>
  <c r="F31" i="1"/>
  <c r="E31" i="1"/>
  <c r="BF30" i="1"/>
  <c r="BE30" i="1"/>
  <c r="BC30" i="1"/>
  <c r="BB30" i="1"/>
  <c r="AZ30" i="1"/>
  <c r="AY30" i="1"/>
  <c r="AU30" i="1"/>
  <c r="AS30" i="1"/>
  <c r="AR30" i="1"/>
  <c r="AQ30" i="1"/>
  <c r="AP30" i="1"/>
  <c r="AN30" i="1"/>
  <c r="AM30" i="1"/>
  <c r="AK30" i="1"/>
  <c r="AJ30" i="1"/>
  <c r="AI30" i="1"/>
  <c r="AG30" i="1"/>
  <c r="AF30" i="1"/>
  <c r="AC30" i="1"/>
  <c r="AA30" i="1"/>
  <c r="Z30" i="1"/>
  <c r="X30" i="1"/>
  <c r="W30" i="1"/>
  <c r="T30" i="1"/>
  <c r="R30" i="1"/>
  <c r="O30" i="1"/>
  <c r="L30" i="1"/>
  <c r="I30" i="1"/>
  <c r="F30" i="1"/>
  <c r="E30" i="1"/>
  <c r="BF29" i="1"/>
  <c r="BE29" i="1"/>
  <c r="BC29" i="1"/>
  <c r="BB29" i="1"/>
  <c r="AZ29" i="1"/>
  <c r="AY29" i="1"/>
  <c r="AU29" i="1"/>
  <c r="AS29" i="1"/>
  <c r="AR29" i="1"/>
  <c r="AQ29" i="1"/>
  <c r="AP29" i="1"/>
  <c r="AN29" i="1"/>
  <c r="AM29" i="1"/>
  <c r="AK29" i="1"/>
  <c r="AJ29" i="1"/>
  <c r="AI29" i="1"/>
  <c r="AG29" i="1"/>
  <c r="AF29" i="1"/>
  <c r="AC29" i="1"/>
  <c r="AA29" i="1"/>
  <c r="Z29" i="1"/>
  <c r="X29" i="1"/>
  <c r="W29" i="1"/>
  <c r="T29" i="1"/>
  <c r="R29" i="1"/>
  <c r="O29" i="1"/>
  <c r="L29" i="1"/>
  <c r="I29" i="1"/>
  <c r="F29" i="1"/>
  <c r="E29" i="1"/>
  <c r="BF28" i="1"/>
  <c r="BE28" i="1"/>
  <c r="BC28" i="1"/>
  <c r="BB28" i="1"/>
  <c r="AZ28" i="1"/>
  <c r="AY28" i="1"/>
  <c r="AU28" i="1"/>
  <c r="AS28" i="1"/>
  <c r="AR28" i="1"/>
  <c r="AQ28" i="1"/>
  <c r="AP28" i="1"/>
  <c r="AN28" i="1"/>
  <c r="AM28" i="1"/>
  <c r="AK28" i="1"/>
  <c r="AJ28" i="1"/>
  <c r="AI28" i="1"/>
  <c r="AG28" i="1"/>
  <c r="AF28" i="1"/>
  <c r="AC28" i="1"/>
  <c r="AA28" i="1"/>
  <c r="Z28" i="1"/>
  <c r="X28" i="1"/>
  <c r="W28" i="1"/>
  <c r="T28" i="1"/>
  <c r="R28" i="1"/>
  <c r="O28" i="1"/>
  <c r="L28" i="1"/>
  <c r="I28" i="1"/>
  <c r="F28" i="1"/>
  <c r="E28" i="1"/>
  <c r="BF27" i="1"/>
  <c r="BE27" i="1"/>
  <c r="BC27" i="1"/>
  <c r="BB27" i="1"/>
  <c r="AZ27" i="1"/>
  <c r="AY27" i="1"/>
  <c r="AU27" i="1"/>
  <c r="AS27" i="1"/>
  <c r="AR27" i="1"/>
  <c r="AQ27" i="1"/>
  <c r="AP27" i="1"/>
  <c r="AN27" i="1"/>
  <c r="AM27" i="1"/>
  <c r="AK27" i="1"/>
  <c r="AJ27" i="1"/>
  <c r="AI27" i="1"/>
  <c r="AG27" i="1"/>
  <c r="AF27" i="1"/>
  <c r="AC27" i="1"/>
  <c r="AA27" i="1"/>
  <c r="Z27" i="1"/>
  <c r="X27" i="1"/>
  <c r="W27" i="1"/>
  <c r="T27" i="1"/>
  <c r="R27" i="1"/>
  <c r="O27" i="1"/>
  <c r="L27" i="1"/>
  <c r="I27" i="1"/>
  <c r="F27" i="1"/>
  <c r="E27" i="1"/>
  <c r="BF26" i="1"/>
  <c r="BE26" i="1"/>
  <c r="BC26" i="1"/>
  <c r="BB26" i="1"/>
  <c r="AZ26" i="1"/>
  <c r="AY26" i="1"/>
  <c r="AU26" i="1"/>
  <c r="AS26" i="1"/>
  <c r="AR26" i="1"/>
  <c r="AQ26" i="1"/>
  <c r="AP26" i="1"/>
  <c r="AN26" i="1"/>
  <c r="AM26" i="1"/>
  <c r="AK26" i="1"/>
  <c r="AJ26" i="1"/>
  <c r="AI26" i="1"/>
  <c r="AG26" i="1"/>
  <c r="AF26" i="1"/>
  <c r="AC26" i="1"/>
  <c r="AA26" i="1"/>
  <c r="Z26" i="1"/>
  <c r="X26" i="1"/>
  <c r="W26" i="1"/>
  <c r="T26" i="1"/>
  <c r="R26" i="1"/>
  <c r="O26" i="1"/>
  <c r="L26" i="1"/>
  <c r="I26" i="1"/>
  <c r="F26" i="1"/>
  <c r="E26" i="1"/>
  <c r="BF25" i="1"/>
  <c r="BE25" i="1"/>
  <c r="BC25" i="1"/>
  <c r="BB25" i="1"/>
  <c r="AZ25" i="1"/>
  <c r="AY25" i="1"/>
  <c r="AU25" i="1"/>
  <c r="AS25" i="1"/>
  <c r="AR25" i="1"/>
  <c r="AQ25" i="1"/>
  <c r="AP25" i="1"/>
  <c r="AN25" i="1"/>
  <c r="AM25" i="1"/>
  <c r="AK25" i="1"/>
  <c r="AJ25" i="1"/>
  <c r="AI25" i="1"/>
  <c r="AG25" i="1"/>
  <c r="AF25" i="1"/>
  <c r="AC25" i="1"/>
  <c r="AA25" i="1"/>
  <c r="Z25" i="1"/>
  <c r="X25" i="1"/>
  <c r="W25" i="1"/>
  <c r="T25" i="1"/>
  <c r="R25" i="1"/>
  <c r="O25" i="1"/>
  <c r="L25" i="1"/>
  <c r="I25" i="1"/>
  <c r="F25" i="1"/>
  <c r="E25" i="1"/>
  <c r="BF24" i="1"/>
  <c r="BE24" i="1"/>
  <c r="BC24" i="1"/>
  <c r="BB24" i="1"/>
  <c r="AZ24" i="1"/>
  <c r="AY24" i="1"/>
  <c r="AU24" i="1"/>
  <c r="AS24" i="1"/>
  <c r="AR24" i="1"/>
  <c r="AQ24" i="1"/>
  <c r="AP24" i="1"/>
  <c r="AN24" i="1"/>
  <c r="AM24" i="1"/>
  <c r="AK24" i="1"/>
  <c r="AJ24" i="1"/>
  <c r="AI24" i="1"/>
  <c r="AG24" i="1"/>
  <c r="AF24" i="1"/>
  <c r="AC24" i="1"/>
  <c r="AA24" i="1"/>
  <c r="Z24" i="1"/>
  <c r="X24" i="1"/>
  <c r="W24" i="1"/>
  <c r="T24" i="1"/>
  <c r="R24" i="1"/>
  <c r="O24" i="1"/>
  <c r="L24" i="1"/>
  <c r="I24" i="1"/>
  <c r="F24" i="1"/>
  <c r="E24" i="1"/>
  <c r="BF23" i="1"/>
  <c r="BE23" i="1"/>
  <c r="BC23" i="1"/>
  <c r="BB23" i="1"/>
  <c r="AZ23" i="1"/>
  <c r="AY23" i="1"/>
  <c r="AU23" i="1"/>
  <c r="AS23" i="1"/>
  <c r="AR23" i="1"/>
  <c r="AQ23" i="1"/>
  <c r="AP23" i="1"/>
  <c r="AN23" i="1"/>
  <c r="AM23" i="1"/>
  <c r="AK23" i="1"/>
  <c r="AJ23" i="1"/>
  <c r="AI23" i="1"/>
  <c r="AG23" i="1"/>
  <c r="AF23" i="1"/>
  <c r="AC23" i="1"/>
  <c r="AA23" i="1"/>
  <c r="Z23" i="1"/>
  <c r="X23" i="1"/>
  <c r="W23" i="1"/>
  <c r="T23" i="1"/>
  <c r="R23" i="1"/>
  <c r="O23" i="1"/>
  <c r="L23" i="1"/>
  <c r="I23" i="1"/>
  <c r="F23" i="1"/>
  <c r="E23" i="1"/>
  <c r="BF22" i="1"/>
  <c r="BE22" i="1"/>
  <c r="BC22" i="1"/>
  <c r="BB22" i="1"/>
  <c r="AZ22" i="1"/>
  <c r="AY22" i="1"/>
  <c r="AU22" i="1"/>
  <c r="AS22" i="1"/>
  <c r="AR22" i="1"/>
  <c r="AQ22" i="1"/>
  <c r="AP22" i="1"/>
  <c r="AN22" i="1"/>
  <c r="AM22" i="1"/>
  <c r="AK22" i="1"/>
  <c r="AJ22" i="1"/>
  <c r="AI22" i="1"/>
  <c r="AG22" i="1"/>
  <c r="AF22" i="1"/>
  <c r="AC22" i="1"/>
  <c r="AA22" i="1"/>
  <c r="Z22" i="1"/>
  <c r="X22" i="1"/>
  <c r="W22" i="1"/>
  <c r="T22" i="1"/>
  <c r="R22" i="1"/>
  <c r="O22" i="1"/>
  <c r="L22" i="1"/>
  <c r="I22" i="1"/>
  <c r="F22" i="1"/>
  <c r="E22" i="1"/>
  <c r="BF21" i="1"/>
  <c r="BE21" i="1"/>
  <c r="BC21" i="1"/>
  <c r="BB21" i="1"/>
  <c r="AZ21" i="1"/>
  <c r="AY21" i="1"/>
  <c r="AU21" i="1"/>
  <c r="AS21" i="1"/>
  <c r="AR21" i="1"/>
  <c r="AQ21" i="1"/>
  <c r="AP21" i="1"/>
  <c r="AN21" i="1"/>
  <c r="AM21" i="1"/>
  <c r="AK21" i="1"/>
  <c r="AJ21" i="1"/>
  <c r="AI21" i="1"/>
  <c r="AG21" i="1"/>
  <c r="AF21" i="1"/>
  <c r="AC21" i="1"/>
  <c r="AA21" i="1"/>
  <c r="Z21" i="1"/>
  <c r="X21" i="1"/>
  <c r="W21" i="1"/>
  <c r="T21" i="1"/>
  <c r="R21" i="1"/>
  <c r="O21" i="1"/>
  <c r="L21" i="1"/>
  <c r="I21" i="1"/>
  <c r="F21" i="1"/>
  <c r="E21" i="1"/>
  <c r="BF20" i="1"/>
  <c r="BE20" i="1"/>
  <c r="BC20" i="1"/>
  <c r="BB20" i="1"/>
  <c r="AZ20" i="1"/>
  <c r="AY20" i="1"/>
  <c r="AU20" i="1"/>
  <c r="AS20" i="1"/>
  <c r="AR20" i="1"/>
  <c r="AQ20" i="1"/>
  <c r="AP20" i="1"/>
  <c r="AN20" i="1"/>
  <c r="AM20" i="1"/>
  <c r="AK20" i="1"/>
  <c r="AJ20" i="1"/>
  <c r="AI20" i="1"/>
  <c r="AG20" i="1"/>
  <c r="AF20" i="1"/>
  <c r="AC20" i="1"/>
  <c r="AA20" i="1"/>
  <c r="Z20" i="1"/>
  <c r="X20" i="1"/>
  <c r="W20" i="1"/>
  <c r="T20" i="1"/>
  <c r="R20" i="1"/>
  <c r="O20" i="1"/>
  <c r="L20" i="1"/>
  <c r="I20" i="1"/>
  <c r="F20" i="1"/>
  <c r="E20" i="1"/>
  <c r="BF19" i="1"/>
  <c r="BE19" i="1"/>
  <c r="BC19" i="1"/>
  <c r="BB19" i="1"/>
  <c r="AZ19" i="1"/>
  <c r="AY19" i="1"/>
  <c r="AU19" i="1"/>
  <c r="AS19" i="1"/>
  <c r="AR19" i="1"/>
  <c r="AQ19" i="1"/>
  <c r="AP19" i="1"/>
  <c r="AN19" i="1"/>
  <c r="AM19" i="1"/>
  <c r="AK19" i="1"/>
  <c r="AJ19" i="1"/>
  <c r="AI19" i="1"/>
  <c r="AG19" i="1"/>
  <c r="AF19" i="1"/>
  <c r="AC19" i="1"/>
  <c r="AA19" i="1"/>
  <c r="Z19" i="1"/>
  <c r="X19" i="1"/>
  <c r="W19" i="1"/>
  <c r="T19" i="1"/>
  <c r="R19" i="1"/>
  <c r="O19" i="1"/>
  <c r="L19" i="1"/>
  <c r="I19" i="1"/>
  <c r="F19" i="1"/>
  <c r="E19" i="1"/>
  <c r="BF18" i="1"/>
  <c r="BE18" i="1"/>
  <c r="BC18" i="1"/>
  <c r="BB18" i="1"/>
  <c r="AZ18" i="1"/>
  <c r="AY18" i="1"/>
  <c r="AU18" i="1"/>
  <c r="AS18" i="1"/>
  <c r="AR18" i="1"/>
  <c r="AQ18" i="1"/>
  <c r="AP18" i="1"/>
  <c r="AN18" i="1"/>
  <c r="AM18" i="1"/>
  <c r="AK18" i="1"/>
  <c r="AJ18" i="1"/>
  <c r="AI18" i="1"/>
  <c r="AG18" i="1"/>
  <c r="AF18" i="1"/>
  <c r="AC18" i="1"/>
  <c r="AA18" i="1"/>
  <c r="Z18" i="1"/>
  <c r="X18" i="1"/>
  <c r="W18" i="1"/>
  <c r="T18" i="1"/>
  <c r="R18" i="1"/>
  <c r="O18" i="1"/>
  <c r="L18" i="1"/>
  <c r="I18" i="1"/>
  <c r="F18" i="1"/>
  <c r="E18" i="1"/>
  <c r="BF17" i="1"/>
  <c r="BE17" i="1"/>
  <c r="BC17" i="1"/>
  <c r="BB17" i="1"/>
  <c r="AZ17" i="1"/>
  <c r="AY17" i="1"/>
  <c r="AU17" i="1"/>
  <c r="AS17" i="1"/>
  <c r="AR17" i="1"/>
  <c r="AQ17" i="1"/>
  <c r="AP17" i="1"/>
  <c r="AN17" i="1"/>
  <c r="AM17" i="1"/>
  <c r="AK17" i="1"/>
  <c r="AJ17" i="1"/>
  <c r="AI17" i="1"/>
  <c r="AG17" i="1"/>
  <c r="AF17" i="1"/>
  <c r="AC17" i="1"/>
  <c r="AA17" i="1"/>
  <c r="Z17" i="1"/>
  <c r="X17" i="1"/>
  <c r="W17" i="1"/>
  <c r="T17" i="1"/>
  <c r="R17" i="1"/>
  <c r="O17" i="1"/>
  <c r="L17" i="1"/>
  <c r="I17" i="1"/>
  <c r="F17" i="1"/>
  <c r="E17" i="1"/>
  <c r="BF16" i="1"/>
  <c r="BE16" i="1"/>
  <c r="BC16" i="1"/>
  <c r="BB16" i="1"/>
  <c r="AZ16" i="1"/>
  <c r="AY16" i="1"/>
  <c r="AU16" i="1"/>
  <c r="AS16" i="1"/>
  <c r="AR16" i="1"/>
  <c r="AQ16" i="1"/>
  <c r="AP16" i="1"/>
  <c r="AN16" i="1"/>
  <c r="AM16" i="1"/>
  <c r="AK16" i="1"/>
  <c r="AJ16" i="1"/>
  <c r="AI16" i="1"/>
  <c r="AG16" i="1"/>
  <c r="AF16" i="1"/>
  <c r="AC16" i="1"/>
  <c r="AA16" i="1"/>
  <c r="Z16" i="1"/>
  <c r="X16" i="1"/>
  <c r="W16" i="1"/>
  <c r="T16" i="1"/>
  <c r="R16" i="1"/>
  <c r="O16" i="1"/>
  <c r="L16" i="1"/>
  <c r="I16" i="1"/>
  <c r="F16" i="1"/>
  <c r="E16" i="1"/>
  <c r="BF15" i="1"/>
  <c r="BE15" i="1"/>
  <c r="BC15" i="1"/>
  <c r="BB15" i="1"/>
  <c r="AZ15" i="1"/>
  <c r="AY15" i="1"/>
  <c r="AU15" i="1"/>
  <c r="AS15" i="1"/>
  <c r="AR15" i="1"/>
  <c r="AQ15" i="1"/>
  <c r="AP15" i="1"/>
  <c r="AN15" i="1"/>
  <c r="AM15" i="1"/>
  <c r="AK15" i="1"/>
  <c r="AJ15" i="1"/>
  <c r="AI15" i="1"/>
  <c r="AG15" i="1"/>
  <c r="AF15" i="1"/>
  <c r="AC15" i="1"/>
  <c r="AA15" i="1"/>
  <c r="Z15" i="1"/>
  <c r="X15" i="1"/>
  <c r="W15" i="1"/>
  <c r="T15" i="1"/>
  <c r="R15" i="1"/>
  <c r="O15" i="1"/>
  <c r="L15" i="1"/>
  <c r="I15" i="1"/>
  <c r="F15" i="1"/>
  <c r="E15" i="1"/>
  <c r="BF14" i="1"/>
  <c r="BE14" i="1"/>
  <c r="BC14" i="1"/>
  <c r="BB14" i="1"/>
  <c r="AZ14" i="1"/>
  <c r="AY14" i="1"/>
  <c r="AU14" i="1"/>
  <c r="AS14" i="1"/>
  <c r="AR14" i="1"/>
  <c r="AQ14" i="1"/>
  <c r="AP14" i="1"/>
  <c r="AN14" i="1"/>
  <c r="AM14" i="1"/>
  <c r="AK14" i="1"/>
  <c r="AJ14" i="1"/>
  <c r="AI14" i="1"/>
  <c r="AG14" i="1"/>
  <c r="AF14" i="1"/>
  <c r="AC14" i="1"/>
  <c r="AA14" i="1"/>
  <c r="Z14" i="1"/>
  <c r="X14" i="1"/>
  <c r="W14" i="1"/>
  <c r="T14" i="1"/>
  <c r="R14" i="1"/>
  <c r="O14" i="1"/>
  <c r="L14" i="1"/>
  <c r="I14" i="1"/>
  <c r="F14" i="1"/>
  <c r="E14" i="1"/>
  <c r="BF13" i="1"/>
  <c r="BE13" i="1"/>
  <c r="BC13" i="1"/>
  <c r="BB13" i="1"/>
  <c r="AZ13" i="1"/>
  <c r="AY13" i="1"/>
  <c r="AU13" i="1"/>
  <c r="AS13" i="1"/>
  <c r="AR13" i="1"/>
  <c r="AQ13" i="1"/>
  <c r="AP13" i="1"/>
  <c r="AN13" i="1"/>
  <c r="AM13" i="1"/>
  <c r="AK13" i="1"/>
  <c r="AJ13" i="1"/>
  <c r="AI13" i="1"/>
  <c r="AG13" i="1"/>
  <c r="AF13" i="1"/>
  <c r="AC13" i="1"/>
  <c r="AA13" i="1"/>
  <c r="Z13" i="1"/>
  <c r="X13" i="1"/>
  <c r="W13" i="1"/>
  <c r="T13" i="1"/>
  <c r="R13" i="1"/>
  <c r="O13" i="1"/>
  <c r="L13" i="1"/>
  <c r="I13" i="1"/>
  <c r="F13" i="1"/>
  <c r="E13" i="1"/>
  <c r="BF12" i="1"/>
  <c r="BE12" i="1"/>
  <c r="BC12" i="1"/>
  <c r="BB12" i="1"/>
  <c r="AZ12" i="1"/>
  <c r="AY12" i="1"/>
  <c r="AU12" i="1"/>
  <c r="AS12" i="1"/>
  <c r="AR12" i="1"/>
  <c r="AQ12" i="1"/>
  <c r="AP12" i="1"/>
  <c r="AN12" i="1"/>
  <c r="AM12" i="1"/>
  <c r="AK12" i="1"/>
  <c r="AJ12" i="1"/>
  <c r="AI12" i="1"/>
  <c r="AG12" i="1"/>
  <c r="AF12" i="1"/>
  <c r="AC12" i="1"/>
  <c r="AA12" i="1"/>
  <c r="Z12" i="1"/>
  <c r="X12" i="1"/>
  <c r="W12" i="1"/>
  <c r="T12" i="1"/>
  <c r="R12" i="1"/>
  <c r="O12" i="1"/>
  <c r="L12" i="1"/>
  <c r="I12" i="1"/>
  <c r="F12" i="1"/>
  <c r="E12" i="1"/>
  <c r="BF11" i="1"/>
  <c r="BE11" i="1"/>
  <c r="BC11" i="1"/>
  <c r="BB11" i="1"/>
  <c r="AZ11" i="1"/>
  <c r="AY11" i="1"/>
  <c r="AU11" i="1"/>
  <c r="AS11" i="1"/>
  <c r="AR11" i="1"/>
  <c r="AQ11" i="1"/>
  <c r="AP11" i="1"/>
  <c r="AN11" i="1"/>
  <c r="AM11" i="1"/>
  <c r="AK11" i="1"/>
  <c r="AJ11" i="1"/>
  <c r="AI11" i="1"/>
  <c r="AG11" i="1"/>
  <c r="AF11" i="1"/>
  <c r="AC11" i="1"/>
  <c r="AA11" i="1"/>
  <c r="Z11" i="1"/>
  <c r="X11" i="1"/>
  <c r="W11" i="1"/>
  <c r="T11" i="1"/>
  <c r="R11" i="1"/>
  <c r="O11" i="1"/>
  <c r="L11" i="1"/>
  <c r="I11" i="1"/>
  <c r="F11" i="1"/>
  <c r="E11" i="1"/>
  <c r="BF10" i="1"/>
  <c r="BE10" i="1"/>
  <c r="BC10" i="1"/>
  <c r="BB10" i="1"/>
  <c r="AZ10" i="1"/>
  <c r="AY10" i="1"/>
  <c r="AU10" i="1"/>
  <c r="AS10" i="1"/>
  <c r="AR10" i="1"/>
  <c r="AQ10" i="1"/>
  <c r="AP10" i="1"/>
  <c r="AN10" i="1"/>
  <c r="AM10" i="1"/>
  <c r="AK10" i="1"/>
  <c r="AJ10" i="1"/>
  <c r="AI10" i="1"/>
  <c r="AG10" i="1"/>
  <c r="AF10" i="1"/>
  <c r="AC10" i="1"/>
  <c r="AA10" i="1"/>
  <c r="Z10" i="1"/>
  <c r="X10" i="1"/>
  <c r="W10" i="1"/>
  <c r="T10" i="1"/>
  <c r="R10" i="1"/>
  <c r="O10" i="1"/>
  <c r="L10" i="1"/>
  <c r="I10" i="1"/>
  <c r="F10" i="1"/>
  <c r="E10" i="1"/>
  <c r="BF9" i="1"/>
  <c r="BE9" i="1"/>
  <c r="BC9" i="1"/>
  <c r="BB9" i="1"/>
  <c r="AZ9" i="1"/>
  <c r="AY9" i="1"/>
  <c r="AU9" i="1"/>
  <c r="AS9" i="1"/>
  <c r="AR9" i="1"/>
  <c r="AQ9" i="1"/>
  <c r="AP9" i="1"/>
  <c r="AN9" i="1"/>
  <c r="AM9" i="1"/>
  <c r="AK9" i="1"/>
  <c r="AJ9" i="1"/>
  <c r="AI9" i="1"/>
  <c r="AG9" i="1"/>
  <c r="AF9" i="1"/>
  <c r="AC9" i="1"/>
  <c r="AA9" i="1"/>
  <c r="Z9" i="1"/>
  <c r="X9" i="1"/>
  <c r="W9" i="1"/>
  <c r="T9" i="1"/>
  <c r="R9" i="1"/>
  <c r="O9" i="1"/>
  <c r="L9" i="1"/>
  <c r="I9" i="1"/>
  <c r="F9" i="1"/>
  <c r="E9" i="1"/>
  <c r="BF8" i="1"/>
  <c r="BE8" i="1"/>
  <c r="BC8" i="1"/>
  <c r="BB8" i="1"/>
  <c r="AZ8" i="1"/>
  <c r="AY8" i="1"/>
  <c r="AU8" i="1"/>
  <c r="AS8" i="1"/>
  <c r="AR8" i="1"/>
  <c r="AQ8" i="1"/>
  <c r="AP8" i="1"/>
  <c r="AN8" i="1"/>
  <c r="AM8" i="1"/>
  <c r="AK8" i="1"/>
  <c r="AJ8" i="1"/>
  <c r="AI8" i="1"/>
  <c r="AG8" i="1"/>
  <c r="AF8" i="1"/>
  <c r="AC8" i="1"/>
  <c r="AA8" i="1"/>
  <c r="Z8" i="1"/>
  <c r="X8" i="1"/>
  <c r="W8" i="1"/>
  <c r="T8" i="1"/>
  <c r="R8" i="1"/>
  <c r="O8" i="1"/>
  <c r="L8" i="1"/>
  <c r="I8" i="1"/>
  <c r="F8" i="1"/>
  <c r="E8" i="1"/>
  <c r="BF7" i="1"/>
  <c r="BE7" i="1"/>
  <c r="BC7" i="1"/>
  <c r="BB7" i="1"/>
  <c r="AZ7" i="1"/>
  <c r="AY7" i="1"/>
  <c r="AU7" i="1"/>
  <c r="AS7" i="1"/>
  <c r="AR7" i="1"/>
  <c r="AQ7" i="1"/>
  <c r="AP7" i="1"/>
  <c r="AN7" i="1"/>
  <c r="AM7" i="1"/>
  <c r="AK7" i="1"/>
  <c r="AJ7" i="1"/>
  <c r="AI7" i="1"/>
  <c r="AG7" i="1"/>
  <c r="AF7" i="1"/>
  <c r="AC7" i="1"/>
  <c r="AA7" i="1"/>
  <c r="Z7" i="1"/>
  <c r="X7" i="1"/>
  <c r="W7" i="1"/>
  <c r="T7" i="1"/>
  <c r="R7" i="1"/>
  <c r="O7" i="1"/>
  <c r="L7" i="1"/>
  <c r="I7" i="1"/>
  <c r="F7" i="1"/>
  <c r="E7" i="1"/>
  <c r="BF6" i="1"/>
  <c r="BE6" i="1"/>
  <c r="BC6" i="1"/>
  <c r="BB6" i="1"/>
  <c r="AZ6" i="1"/>
  <c r="AY6" i="1"/>
  <c r="AU6" i="1"/>
  <c r="AS6" i="1"/>
  <c r="AR6" i="1"/>
  <c r="AQ6" i="1"/>
  <c r="AP6" i="1"/>
  <c r="AN6" i="1"/>
  <c r="AM6" i="1"/>
  <c r="AK6" i="1"/>
  <c r="AJ6" i="1"/>
  <c r="AI6" i="1"/>
  <c r="AG6" i="1"/>
  <c r="AF6" i="1"/>
  <c r="AC6" i="1"/>
  <c r="AA6" i="1"/>
  <c r="Z6" i="1"/>
  <c r="X6" i="1"/>
  <c r="W6" i="1"/>
  <c r="T6" i="1"/>
  <c r="R6" i="1"/>
  <c r="O6" i="1"/>
  <c r="L6" i="1"/>
  <c r="I6" i="1"/>
  <c r="F6" i="1"/>
  <c r="E6" i="1"/>
  <c r="BF5" i="1"/>
  <c r="BE5" i="1"/>
  <c r="BC5" i="1"/>
  <c r="BB5" i="1"/>
  <c r="AZ5" i="1"/>
  <c r="AY5" i="1"/>
  <c r="AU5" i="1"/>
  <c r="AS5" i="1"/>
  <c r="AR5" i="1"/>
  <c r="AQ5" i="1"/>
  <c r="AP5" i="1"/>
  <c r="AN5" i="1"/>
  <c r="AM5" i="1"/>
  <c r="AK5" i="1"/>
  <c r="AJ5" i="1"/>
  <c r="AI5" i="1"/>
  <c r="AG5" i="1"/>
  <c r="AF5" i="1"/>
  <c r="AC5" i="1"/>
  <c r="AA5" i="1"/>
  <c r="Z5" i="1"/>
  <c r="X5" i="1"/>
  <c r="W5" i="1"/>
  <c r="T5" i="1"/>
  <c r="R5" i="1"/>
  <c r="O5" i="1"/>
  <c r="L5" i="1"/>
  <c r="I5" i="1"/>
  <c r="F5" i="1"/>
  <c r="E5" i="1"/>
  <c r="BF4" i="1"/>
  <c r="BE4" i="1"/>
  <c r="BC4" i="1"/>
  <c r="BB4" i="1"/>
  <c r="AZ4" i="1"/>
  <c r="AY4" i="1"/>
  <c r="AU4" i="1"/>
  <c r="AS4" i="1"/>
  <c r="AR4" i="1"/>
  <c r="AQ4" i="1"/>
  <c r="AP4" i="1"/>
  <c r="AN4" i="1"/>
  <c r="AM4" i="1"/>
  <c r="AK4" i="1"/>
  <c r="AJ4" i="1"/>
  <c r="AI4" i="1"/>
  <c r="AG4" i="1"/>
  <c r="AF4" i="1"/>
  <c r="AC4" i="1"/>
  <c r="AA4" i="1"/>
  <c r="Z4" i="1"/>
  <c r="X4" i="1"/>
  <c r="W4" i="1"/>
  <c r="T4" i="1"/>
  <c r="R4" i="1"/>
  <c r="O4" i="1"/>
  <c r="L4" i="1"/>
  <c r="I4" i="1"/>
  <c r="G4" i="1"/>
  <c r="F4" i="1"/>
  <c r="E4" i="1"/>
  <c r="BF3" i="1"/>
  <c r="BE3" i="1"/>
  <c r="BC3" i="1"/>
  <c r="BB3" i="1"/>
  <c r="AZ3" i="1"/>
  <c r="AY3" i="1"/>
  <c r="AU3" i="1"/>
  <c r="AS3" i="1"/>
  <c r="AR3" i="1"/>
  <c r="AQ3" i="1"/>
  <c r="AP3" i="1"/>
  <c r="AN3" i="1"/>
  <c r="AM3" i="1"/>
  <c r="AK3" i="1"/>
  <c r="AJ3" i="1"/>
  <c r="AI3" i="1"/>
  <c r="AG3" i="1"/>
  <c r="AF3" i="1"/>
  <c r="AC3" i="1"/>
  <c r="AA3" i="1"/>
  <c r="Z3" i="1"/>
  <c r="X3" i="1"/>
  <c r="W3" i="1"/>
  <c r="T3" i="1"/>
  <c r="R3" i="1"/>
  <c r="O3" i="1"/>
  <c r="L3" i="1"/>
  <c r="I3" i="1"/>
  <c r="G3" i="1"/>
  <c r="F3" i="1"/>
  <c r="E3" i="1"/>
  <c r="W66" i="2"/>
  <c r="K66" i="2"/>
  <c r="Q65" i="2"/>
  <c r="W64" i="2"/>
  <c r="K64" i="2"/>
  <c r="Q63" i="2"/>
  <c r="W62" i="2"/>
  <c r="K62" i="2"/>
  <c r="Q61" i="2"/>
  <c r="W60" i="2"/>
  <c r="K60" i="2"/>
  <c r="Q59" i="2"/>
  <c r="W58" i="2"/>
  <c r="K58" i="2"/>
  <c r="Q57" i="2"/>
  <c r="W56" i="2"/>
  <c r="K56" i="2"/>
  <c r="Q55" i="2"/>
  <c r="W54" i="2"/>
  <c r="K54" i="2"/>
  <c r="Q53" i="2"/>
  <c r="W52" i="2"/>
  <c r="K52" i="2"/>
  <c r="Q51" i="2"/>
  <c r="W50" i="2"/>
  <c r="K50" i="2"/>
  <c r="Q49" i="2"/>
  <c r="W48" i="2"/>
  <c r="K48" i="2"/>
  <c r="Q47" i="2"/>
  <c r="W46" i="2"/>
  <c r="K46" i="2"/>
  <c r="Q45" i="2"/>
  <c r="W44" i="2"/>
  <c r="K44" i="2"/>
  <c r="Q43" i="2"/>
  <c r="W42" i="2"/>
  <c r="K42" i="2"/>
  <c r="Q41" i="2"/>
  <c r="W40" i="2"/>
  <c r="K40" i="2"/>
  <c r="Q39" i="2"/>
  <c r="W38" i="2"/>
  <c r="K38" i="2"/>
  <c r="Q37" i="2"/>
  <c r="W36" i="2"/>
  <c r="K36" i="2"/>
  <c r="Q35" i="2"/>
  <c r="W34" i="2"/>
  <c r="K34" i="2"/>
  <c r="Q33" i="2"/>
  <c r="W32" i="2"/>
  <c r="K32" i="2"/>
  <c r="Q31" i="2"/>
  <c r="W30" i="2"/>
  <c r="K30" i="2"/>
  <c r="Q29" i="2"/>
  <c r="W28" i="2"/>
  <c r="K28" i="2"/>
  <c r="Q27" i="2"/>
  <c r="W26" i="2"/>
  <c r="K26" i="2"/>
  <c r="Q25" i="2"/>
  <c r="W24" i="2"/>
  <c r="K24" i="2"/>
  <c r="Q23" i="2"/>
  <c r="W22" i="2"/>
  <c r="K22" i="2"/>
  <c r="Q21" i="2"/>
  <c r="W20" i="2"/>
  <c r="K20" i="2"/>
  <c r="Q19" i="2"/>
  <c r="W18" i="2"/>
  <c r="K18" i="2"/>
  <c r="Q17" i="2"/>
  <c r="W16" i="2"/>
  <c r="K16" i="2"/>
  <c r="Q15" i="2"/>
  <c r="W14" i="2"/>
  <c r="K14" i="2"/>
  <c r="Q13" i="2"/>
  <c r="W12" i="2"/>
  <c r="K12" i="2"/>
  <c r="Q11" i="2"/>
  <c r="W10" i="2"/>
  <c r="K10" i="2"/>
  <c r="Q9" i="2"/>
  <c r="W8" i="2"/>
  <c r="K8" i="2"/>
  <c r="Q7" i="2"/>
  <c r="W6" i="2"/>
  <c r="K6" i="2"/>
  <c r="Q5" i="2"/>
  <c r="W4" i="2"/>
  <c r="K4" i="2"/>
  <c r="Q3" i="2"/>
  <c r="V66" i="2"/>
  <c r="J66" i="2"/>
  <c r="P65" i="2"/>
  <c r="V64" i="2"/>
  <c r="J64" i="2"/>
  <c r="P63" i="2"/>
  <c r="V62" i="2"/>
  <c r="J62" i="2"/>
  <c r="P61" i="2"/>
  <c r="V60" i="2"/>
  <c r="J60" i="2"/>
  <c r="P59" i="2"/>
  <c r="V58" i="2"/>
  <c r="J58" i="2"/>
  <c r="P57" i="2"/>
  <c r="V56" i="2"/>
  <c r="J56" i="2"/>
  <c r="P55" i="2"/>
  <c r="V54" i="2"/>
  <c r="J54" i="2"/>
  <c r="P53" i="2"/>
  <c r="V52" i="2"/>
  <c r="J52" i="2"/>
  <c r="P51" i="2"/>
  <c r="V50" i="2"/>
  <c r="J50" i="2"/>
  <c r="P49" i="2"/>
  <c r="V48" i="2"/>
  <c r="J48" i="2"/>
  <c r="P47" i="2"/>
  <c r="V46" i="2"/>
  <c r="J46" i="2"/>
  <c r="P45" i="2"/>
  <c r="V44" i="2"/>
  <c r="J44" i="2"/>
  <c r="P43" i="2"/>
  <c r="V42" i="2"/>
  <c r="J42" i="2"/>
  <c r="P41" i="2"/>
  <c r="V40" i="2"/>
  <c r="J40" i="2"/>
  <c r="P39" i="2"/>
  <c r="V38" i="2"/>
  <c r="J38" i="2"/>
  <c r="P37" i="2"/>
  <c r="V36" i="2"/>
  <c r="J36" i="2"/>
  <c r="P35" i="2"/>
  <c r="V34" i="2"/>
  <c r="J34" i="2"/>
  <c r="P33" i="2"/>
  <c r="V32" i="2"/>
  <c r="J32" i="2"/>
  <c r="P31" i="2"/>
  <c r="V30" i="2"/>
  <c r="J30" i="2"/>
  <c r="P29" i="2"/>
  <c r="V28" i="2"/>
  <c r="J28" i="2"/>
  <c r="P27" i="2"/>
  <c r="V26" i="2"/>
  <c r="J26" i="2"/>
  <c r="P25" i="2"/>
  <c r="V24" i="2"/>
  <c r="J24" i="2"/>
  <c r="P23" i="2"/>
  <c r="V22" i="2"/>
  <c r="J22" i="2"/>
  <c r="P21" i="2"/>
  <c r="V20" i="2"/>
  <c r="J20" i="2"/>
  <c r="P19" i="2"/>
  <c r="V18" i="2"/>
  <c r="J18" i="2"/>
  <c r="P17" i="2"/>
  <c r="V16" i="2"/>
  <c r="J16" i="2"/>
  <c r="P15" i="2"/>
  <c r="V14" i="2"/>
  <c r="J14" i="2"/>
  <c r="P13" i="2"/>
  <c r="V12" i="2"/>
  <c r="J12" i="2"/>
  <c r="P11" i="2"/>
  <c r="V10" i="2"/>
  <c r="J10" i="2"/>
  <c r="P9" i="2"/>
  <c r="V8" i="2"/>
  <c r="J8" i="2"/>
  <c r="P7" i="2"/>
  <c r="V6" i="2"/>
  <c r="J6" i="2"/>
  <c r="P5" i="2"/>
  <c r="V4" i="2"/>
  <c r="J4" i="2"/>
  <c r="P3" i="2"/>
  <c r="U66" i="2"/>
  <c r="I66" i="2"/>
  <c r="O65" i="2"/>
  <c r="U64" i="2"/>
  <c r="I64" i="2"/>
  <c r="O63" i="2"/>
  <c r="U62" i="2"/>
  <c r="I62" i="2"/>
  <c r="O61" i="2"/>
  <c r="U60" i="2"/>
  <c r="I60" i="2"/>
  <c r="O59" i="2"/>
  <c r="U58" i="2"/>
  <c r="I58" i="2"/>
  <c r="O57" i="2"/>
  <c r="U56" i="2"/>
  <c r="I56" i="2"/>
  <c r="O55" i="2"/>
  <c r="U54" i="2"/>
  <c r="I54" i="2"/>
  <c r="O53" i="2"/>
  <c r="U52" i="2"/>
  <c r="I52" i="2"/>
  <c r="O51" i="2"/>
  <c r="U50" i="2"/>
  <c r="I50" i="2"/>
  <c r="O49" i="2"/>
  <c r="U48" i="2"/>
  <c r="I48" i="2"/>
  <c r="O47" i="2"/>
  <c r="U46" i="2"/>
  <c r="I46" i="2"/>
  <c r="O45" i="2"/>
  <c r="U44" i="2"/>
  <c r="I44" i="2"/>
  <c r="O43" i="2"/>
  <c r="U42" i="2"/>
  <c r="I42" i="2"/>
  <c r="O41" i="2"/>
  <c r="U40" i="2"/>
  <c r="I40" i="2"/>
  <c r="O39" i="2"/>
  <c r="U38" i="2"/>
  <c r="I38" i="2"/>
  <c r="O37" i="2"/>
  <c r="U36" i="2"/>
  <c r="I36" i="2"/>
  <c r="O35" i="2"/>
  <c r="U34" i="2"/>
  <c r="I34" i="2"/>
  <c r="O33" i="2"/>
  <c r="U32" i="2"/>
  <c r="I32" i="2"/>
  <c r="O31" i="2"/>
  <c r="U30" i="2"/>
  <c r="I30" i="2"/>
  <c r="O29" i="2"/>
  <c r="U28" i="2"/>
  <c r="I28" i="2"/>
  <c r="O27" i="2"/>
  <c r="U26" i="2"/>
  <c r="I26" i="2"/>
  <c r="O25" i="2"/>
  <c r="U24" i="2"/>
  <c r="I24" i="2"/>
  <c r="O23" i="2"/>
  <c r="U22" i="2"/>
  <c r="I22" i="2"/>
  <c r="O21" i="2"/>
  <c r="U20" i="2"/>
  <c r="I20" i="2"/>
  <c r="O19" i="2"/>
  <c r="U18" i="2"/>
  <c r="I18" i="2"/>
  <c r="O17" i="2"/>
  <c r="U16" i="2"/>
  <c r="I16" i="2"/>
  <c r="O15" i="2"/>
  <c r="U14" i="2"/>
  <c r="I14" i="2"/>
  <c r="O13" i="2"/>
  <c r="U12" i="2"/>
  <c r="I12" i="2"/>
  <c r="O11" i="2"/>
  <c r="U10" i="2"/>
  <c r="I10" i="2"/>
  <c r="O9" i="2"/>
  <c r="U8" i="2"/>
  <c r="I8" i="2"/>
  <c r="O7" i="2"/>
  <c r="U6" i="2"/>
  <c r="I6" i="2"/>
  <c r="O5" i="2"/>
  <c r="U4" i="2"/>
  <c r="I4" i="2"/>
  <c r="O3" i="2"/>
  <c r="T66" i="2"/>
  <c r="H66" i="2"/>
  <c r="N65" i="2"/>
  <c r="T64" i="2"/>
  <c r="H64" i="2"/>
  <c r="N63" i="2"/>
  <c r="T62" i="2"/>
  <c r="H62" i="2"/>
  <c r="N61" i="2"/>
  <c r="T60" i="2"/>
  <c r="H60" i="2"/>
  <c r="N59" i="2"/>
  <c r="T58" i="2"/>
  <c r="H58" i="2"/>
  <c r="N57" i="2"/>
  <c r="T56" i="2"/>
  <c r="H56" i="2"/>
  <c r="N55" i="2"/>
  <c r="T54" i="2"/>
  <c r="H54" i="2"/>
  <c r="N53" i="2"/>
  <c r="T52" i="2"/>
  <c r="H52" i="2"/>
  <c r="N51" i="2"/>
  <c r="T50" i="2"/>
  <c r="H50" i="2"/>
  <c r="N49" i="2"/>
  <c r="T48" i="2"/>
  <c r="H48" i="2"/>
  <c r="N47" i="2"/>
  <c r="T46" i="2"/>
  <c r="H46" i="2"/>
  <c r="N45" i="2"/>
  <c r="T44" i="2"/>
  <c r="H44" i="2"/>
  <c r="N43" i="2"/>
  <c r="T42" i="2"/>
  <c r="H42" i="2"/>
  <c r="N41" i="2"/>
  <c r="T40" i="2"/>
  <c r="H40" i="2"/>
  <c r="N39" i="2"/>
  <c r="T38" i="2"/>
  <c r="H38" i="2"/>
  <c r="N37" i="2"/>
  <c r="T36" i="2"/>
  <c r="H36" i="2"/>
  <c r="N35" i="2"/>
  <c r="T34" i="2"/>
  <c r="H34" i="2"/>
  <c r="N33" i="2"/>
  <c r="T32" i="2"/>
  <c r="H32" i="2"/>
  <c r="N31" i="2"/>
  <c r="T30" i="2"/>
  <c r="H30" i="2"/>
  <c r="N29" i="2"/>
  <c r="T28" i="2"/>
  <c r="H28" i="2"/>
  <c r="N27" i="2"/>
  <c r="T26" i="2"/>
  <c r="H26" i="2"/>
  <c r="N25" i="2"/>
  <c r="T24" i="2"/>
  <c r="H24" i="2"/>
  <c r="N23" i="2"/>
  <c r="T22" i="2"/>
  <c r="H22" i="2"/>
  <c r="N21" i="2"/>
  <c r="T20" i="2"/>
  <c r="H20" i="2"/>
  <c r="N19" i="2"/>
  <c r="T18" i="2"/>
  <c r="H18" i="2"/>
  <c r="N17" i="2"/>
  <c r="T16" i="2"/>
  <c r="H16" i="2"/>
  <c r="N15" i="2"/>
  <c r="T14" i="2"/>
  <c r="H14" i="2"/>
  <c r="N13" i="2"/>
  <c r="T12" i="2"/>
  <c r="H12" i="2"/>
  <c r="N11" i="2"/>
  <c r="T10" i="2"/>
  <c r="H10" i="2"/>
  <c r="N9" i="2"/>
  <c r="T8" i="2"/>
  <c r="H8" i="2"/>
  <c r="N7" i="2"/>
  <c r="T6" i="2"/>
  <c r="H6" i="2"/>
  <c r="N5" i="2"/>
  <c r="T4" i="2"/>
  <c r="H4" i="2"/>
  <c r="N3" i="2"/>
  <c r="S66" i="2"/>
  <c r="G66" i="2"/>
  <c r="M65" i="2"/>
  <c r="S64" i="2"/>
  <c r="G64" i="2"/>
  <c r="M63" i="2"/>
  <c r="S62" i="2"/>
  <c r="G62" i="2"/>
  <c r="M61" i="2"/>
  <c r="S60" i="2"/>
  <c r="G60" i="2"/>
  <c r="M59" i="2"/>
  <c r="S58" i="2"/>
  <c r="G58" i="2"/>
  <c r="M57" i="2"/>
  <c r="S56" i="2"/>
  <c r="G56" i="2"/>
  <c r="M55" i="2"/>
  <c r="S54" i="2"/>
  <c r="G54" i="2"/>
  <c r="M53" i="2"/>
  <c r="S52" i="2"/>
  <c r="G52" i="2"/>
  <c r="M51" i="2"/>
  <c r="S50" i="2"/>
  <c r="G50" i="2"/>
  <c r="M49" i="2"/>
  <c r="S48" i="2"/>
  <c r="G48" i="2"/>
  <c r="M47" i="2"/>
  <c r="S46" i="2"/>
  <c r="G46" i="2"/>
  <c r="M45" i="2"/>
  <c r="S44" i="2"/>
  <c r="G44" i="2"/>
  <c r="M43" i="2"/>
  <c r="S42" i="2"/>
  <c r="G42" i="2"/>
  <c r="M41" i="2"/>
  <c r="S40" i="2"/>
  <c r="G40" i="2"/>
  <c r="M39" i="2"/>
  <c r="S38" i="2"/>
  <c r="G38" i="2"/>
  <c r="M37" i="2"/>
  <c r="S36" i="2"/>
  <c r="G36" i="2"/>
  <c r="M35" i="2"/>
  <c r="S34" i="2"/>
  <c r="G34" i="2"/>
  <c r="M33" i="2"/>
  <c r="S32" i="2"/>
  <c r="G32" i="2"/>
  <c r="M31" i="2"/>
  <c r="S30" i="2"/>
  <c r="G30" i="2"/>
  <c r="M29" i="2"/>
  <c r="S28" i="2"/>
  <c r="G28" i="2"/>
  <c r="M27" i="2"/>
  <c r="S26" i="2"/>
  <c r="G26" i="2"/>
  <c r="M25" i="2"/>
  <c r="S24" i="2"/>
  <c r="G24" i="2"/>
  <c r="M23" i="2"/>
  <c r="S22" i="2"/>
  <c r="G22" i="2"/>
  <c r="M21" i="2"/>
  <c r="S20" i="2"/>
  <c r="G20" i="2"/>
  <c r="M19" i="2"/>
  <c r="S18" i="2"/>
  <c r="G18" i="2"/>
  <c r="M17" i="2"/>
  <c r="S16" i="2"/>
  <c r="G16" i="2"/>
  <c r="M15" i="2"/>
  <c r="S14" i="2"/>
  <c r="G14" i="2"/>
  <c r="M13" i="2"/>
  <c r="S12" i="2"/>
  <c r="G12" i="2"/>
  <c r="M11" i="2"/>
  <c r="S10" i="2"/>
  <c r="G10" i="2"/>
  <c r="M9" i="2"/>
  <c r="S8" i="2"/>
  <c r="G8" i="2"/>
  <c r="M7" i="2"/>
  <c r="S6" i="2"/>
  <c r="G6" i="2"/>
  <c r="M5" i="2"/>
  <c r="S4" i="2"/>
  <c r="G4" i="2"/>
  <c r="M3" i="2"/>
  <c r="R66" i="2"/>
  <c r="F66" i="2"/>
  <c r="L65" i="2"/>
  <c r="R64" i="2"/>
  <c r="F64" i="2"/>
  <c r="L63" i="2"/>
  <c r="R62" i="2"/>
  <c r="F62" i="2"/>
  <c r="L61" i="2"/>
  <c r="R60" i="2"/>
  <c r="F60" i="2"/>
  <c r="L59" i="2"/>
  <c r="R58" i="2"/>
  <c r="F58" i="2"/>
  <c r="L57" i="2"/>
  <c r="R56" i="2"/>
  <c r="F56" i="2"/>
  <c r="L55" i="2"/>
  <c r="R54" i="2"/>
  <c r="F54" i="2"/>
  <c r="L53" i="2"/>
  <c r="R52" i="2"/>
  <c r="F52" i="2"/>
  <c r="L51" i="2"/>
  <c r="R50" i="2"/>
  <c r="F50" i="2"/>
  <c r="L49" i="2"/>
  <c r="R48" i="2"/>
  <c r="F48" i="2"/>
  <c r="L47" i="2"/>
  <c r="R46" i="2"/>
  <c r="F46" i="2"/>
  <c r="L45" i="2"/>
  <c r="R44" i="2"/>
  <c r="F44" i="2"/>
  <c r="L43" i="2"/>
  <c r="R42" i="2"/>
  <c r="F42" i="2"/>
  <c r="L41" i="2"/>
  <c r="R40" i="2"/>
  <c r="F40" i="2"/>
  <c r="L39" i="2"/>
  <c r="R38" i="2"/>
  <c r="F38" i="2"/>
  <c r="L37" i="2"/>
  <c r="R36" i="2"/>
  <c r="F36" i="2"/>
  <c r="L35" i="2"/>
  <c r="R34" i="2"/>
  <c r="F34" i="2"/>
  <c r="L33" i="2"/>
  <c r="R32" i="2"/>
  <c r="F32" i="2"/>
  <c r="L31" i="2"/>
  <c r="R30" i="2"/>
  <c r="F30" i="2"/>
  <c r="L29" i="2"/>
  <c r="R28" i="2"/>
  <c r="F28" i="2"/>
  <c r="L27" i="2"/>
  <c r="R26" i="2"/>
  <c r="F26" i="2"/>
  <c r="L25" i="2"/>
  <c r="R24" i="2"/>
  <c r="F24" i="2"/>
  <c r="L23" i="2"/>
  <c r="R22" i="2"/>
  <c r="F22" i="2"/>
  <c r="L21" i="2"/>
  <c r="R20" i="2"/>
  <c r="F20" i="2"/>
  <c r="L19" i="2"/>
  <c r="R18" i="2"/>
  <c r="F18" i="2"/>
  <c r="L17" i="2"/>
  <c r="R16" i="2"/>
  <c r="F16" i="2"/>
  <c r="L15" i="2"/>
  <c r="R14" i="2"/>
  <c r="F14" i="2"/>
  <c r="L13" i="2"/>
  <c r="R12" i="2"/>
  <c r="F12" i="2"/>
  <c r="L11" i="2"/>
  <c r="R10" i="2"/>
  <c r="F10" i="2"/>
  <c r="L9" i="2"/>
  <c r="R8" i="2"/>
  <c r="F8" i="2"/>
  <c r="L7" i="2"/>
  <c r="R6" i="2"/>
  <c r="F6" i="2"/>
  <c r="L5" i="2"/>
  <c r="R4" i="2"/>
  <c r="F4" i="2"/>
  <c r="L3" i="2"/>
  <c r="Q66" i="2"/>
  <c r="W65" i="2"/>
  <c r="K65" i="2"/>
  <c r="Q64" i="2"/>
  <c r="W63" i="2"/>
  <c r="K63" i="2"/>
  <c r="Q62" i="2"/>
  <c r="W61" i="2"/>
  <c r="K61" i="2"/>
  <c r="Q60" i="2"/>
  <c r="W59" i="2"/>
  <c r="K59" i="2"/>
  <c r="Q58" i="2"/>
  <c r="W57" i="2"/>
  <c r="K57" i="2"/>
  <c r="Q56" i="2"/>
  <c r="W55" i="2"/>
  <c r="K55" i="2"/>
  <c r="Q54" i="2"/>
  <c r="W53" i="2"/>
  <c r="K53" i="2"/>
  <c r="Q52" i="2"/>
  <c r="W51" i="2"/>
  <c r="K51" i="2"/>
  <c r="Q50" i="2"/>
  <c r="W49" i="2"/>
  <c r="K49" i="2"/>
  <c r="Q48" i="2"/>
  <c r="W47" i="2"/>
  <c r="K47" i="2"/>
  <c r="Q46" i="2"/>
  <c r="W45" i="2"/>
  <c r="K45" i="2"/>
  <c r="Q44" i="2"/>
  <c r="W43" i="2"/>
  <c r="K43" i="2"/>
  <c r="Q42" i="2"/>
  <c r="W41" i="2"/>
  <c r="K41" i="2"/>
  <c r="Q40" i="2"/>
  <c r="W39" i="2"/>
  <c r="K39" i="2"/>
  <c r="Q38" i="2"/>
  <c r="W37" i="2"/>
  <c r="K37" i="2"/>
  <c r="Q36" i="2"/>
  <c r="W35" i="2"/>
  <c r="K35" i="2"/>
  <c r="Q34" i="2"/>
  <c r="W33" i="2"/>
  <c r="K33" i="2"/>
  <c r="Q32" i="2"/>
  <c r="W31" i="2"/>
  <c r="K31" i="2"/>
  <c r="Q30" i="2"/>
  <c r="W29" i="2"/>
  <c r="K29" i="2"/>
  <c r="Q28" i="2"/>
  <c r="W27" i="2"/>
  <c r="K27" i="2"/>
  <c r="Q26" i="2"/>
  <c r="W25" i="2"/>
  <c r="K25" i="2"/>
  <c r="Q24" i="2"/>
  <c r="W23" i="2"/>
  <c r="K23" i="2"/>
  <c r="Q22" i="2"/>
  <c r="W21" i="2"/>
  <c r="K21" i="2"/>
  <c r="Q20" i="2"/>
  <c r="W19" i="2"/>
  <c r="K19" i="2"/>
  <c r="Q18" i="2"/>
  <c r="W17" i="2"/>
  <c r="K17" i="2"/>
  <c r="Q16" i="2"/>
  <c r="W15" i="2"/>
  <c r="K15" i="2"/>
  <c r="Q14" i="2"/>
  <c r="W13" i="2"/>
  <c r="K13" i="2"/>
  <c r="Q12" i="2"/>
  <c r="W11" i="2"/>
  <c r="K11" i="2"/>
  <c r="Q10" i="2"/>
  <c r="W9" i="2"/>
  <c r="K9" i="2"/>
  <c r="Q8" i="2"/>
  <c r="W7" i="2"/>
  <c r="K7" i="2"/>
  <c r="Q6" i="2"/>
  <c r="W5" i="2"/>
  <c r="K5" i="2"/>
  <c r="Q4" i="2"/>
  <c r="W3" i="2"/>
  <c r="K3" i="2"/>
  <c r="P66" i="2"/>
  <c r="V65" i="2"/>
  <c r="J65" i="2"/>
  <c r="P64" i="2"/>
  <c r="V63" i="2"/>
  <c r="J63" i="2"/>
  <c r="P62" i="2"/>
  <c r="V61" i="2"/>
  <c r="J61" i="2"/>
  <c r="P60" i="2"/>
  <c r="V59" i="2"/>
  <c r="J59" i="2"/>
  <c r="P58" i="2"/>
  <c r="V57" i="2"/>
  <c r="J57" i="2"/>
  <c r="P56" i="2"/>
  <c r="V55" i="2"/>
  <c r="J55" i="2"/>
  <c r="P54" i="2"/>
  <c r="V53" i="2"/>
  <c r="J53" i="2"/>
  <c r="P52" i="2"/>
  <c r="V51" i="2"/>
  <c r="J51" i="2"/>
  <c r="P50" i="2"/>
  <c r="V49" i="2"/>
  <c r="J49" i="2"/>
  <c r="P48" i="2"/>
  <c r="V47" i="2"/>
  <c r="J47" i="2"/>
  <c r="P46" i="2"/>
  <c r="V45" i="2"/>
  <c r="J45" i="2"/>
  <c r="P44" i="2"/>
  <c r="V43" i="2"/>
  <c r="J43" i="2"/>
  <c r="P42" i="2"/>
  <c r="V41" i="2"/>
  <c r="J41" i="2"/>
  <c r="P40" i="2"/>
  <c r="V39" i="2"/>
  <c r="J39" i="2"/>
  <c r="P38" i="2"/>
  <c r="V37" i="2"/>
  <c r="J37" i="2"/>
  <c r="P36" i="2"/>
  <c r="V35" i="2"/>
  <c r="J35" i="2"/>
  <c r="P34" i="2"/>
  <c r="V33" i="2"/>
  <c r="J33" i="2"/>
  <c r="P32" i="2"/>
  <c r="V31" i="2"/>
  <c r="J31" i="2"/>
  <c r="P30" i="2"/>
  <c r="V29" i="2"/>
  <c r="J29" i="2"/>
  <c r="P28" i="2"/>
  <c r="V27" i="2"/>
  <c r="J27" i="2"/>
  <c r="P26" i="2"/>
  <c r="V25" i="2"/>
  <c r="J25" i="2"/>
  <c r="P24" i="2"/>
  <c r="V23" i="2"/>
  <c r="J23" i="2"/>
  <c r="P22" i="2"/>
  <c r="V21" i="2"/>
  <c r="J21" i="2"/>
  <c r="P20" i="2"/>
  <c r="V19" i="2"/>
  <c r="J19" i="2"/>
  <c r="P18" i="2"/>
  <c r="V17" i="2"/>
  <c r="J17" i="2"/>
  <c r="P16" i="2"/>
  <c r="V15" i="2"/>
  <c r="J15" i="2"/>
  <c r="P14" i="2"/>
  <c r="V13" i="2"/>
  <c r="J13" i="2"/>
  <c r="P12" i="2"/>
  <c r="V11" i="2"/>
  <c r="J11" i="2"/>
  <c r="P10" i="2"/>
  <c r="V9" i="2"/>
  <c r="J9" i="2"/>
  <c r="P8" i="2"/>
  <c r="V7" i="2"/>
  <c r="J7" i="2"/>
  <c r="P6" i="2"/>
  <c r="V5" i="2"/>
  <c r="J5" i="2"/>
  <c r="P4" i="2"/>
  <c r="V3" i="2"/>
  <c r="J3" i="2"/>
  <c r="O66" i="2"/>
  <c r="U65" i="2"/>
  <c r="I65" i="2"/>
  <c r="O64" i="2"/>
  <c r="U63" i="2"/>
  <c r="I63" i="2"/>
  <c r="O62" i="2"/>
  <c r="U61" i="2"/>
  <c r="I61" i="2"/>
  <c r="O60" i="2"/>
  <c r="U59" i="2"/>
  <c r="I59" i="2"/>
  <c r="O58" i="2"/>
  <c r="U57" i="2"/>
  <c r="I57" i="2"/>
  <c r="O56" i="2"/>
  <c r="U55" i="2"/>
  <c r="I55" i="2"/>
  <c r="O54" i="2"/>
  <c r="U53" i="2"/>
  <c r="I53" i="2"/>
  <c r="O52" i="2"/>
  <c r="U51" i="2"/>
  <c r="I51" i="2"/>
  <c r="O50" i="2"/>
  <c r="U49" i="2"/>
  <c r="I49" i="2"/>
  <c r="O48" i="2"/>
  <c r="U47" i="2"/>
  <c r="I47" i="2"/>
  <c r="O46" i="2"/>
  <c r="U45" i="2"/>
  <c r="I45" i="2"/>
  <c r="O44" i="2"/>
  <c r="U43" i="2"/>
  <c r="I43" i="2"/>
  <c r="O42" i="2"/>
  <c r="U41" i="2"/>
  <c r="I41" i="2"/>
  <c r="O40" i="2"/>
  <c r="U39" i="2"/>
  <c r="I39" i="2"/>
  <c r="O38" i="2"/>
  <c r="U37" i="2"/>
  <c r="I37" i="2"/>
  <c r="O36" i="2"/>
  <c r="U35" i="2"/>
  <c r="I35" i="2"/>
  <c r="O34" i="2"/>
  <c r="U33" i="2"/>
  <c r="I33" i="2"/>
  <c r="O32" i="2"/>
  <c r="U31" i="2"/>
  <c r="I31" i="2"/>
  <c r="O30" i="2"/>
  <c r="U29" i="2"/>
  <c r="I29" i="2"/>
  <c r="O28" i="2"/>
  <c r="U27" i="2"/>
  <c r="I27" i="2"/>
  <c r="O26" i="2"/>
  <c r="U25" i="2"/>
  <c r="I25" i="2"/>
  <c r="O24" i="2"/>
  <c r="U23" i="2"/>
  <c r="I23" i="2"/>
  <c r="O22" i="2"/>
  <c r="U21" i="2"/>
  <c r="I21" i="2"/>
  <c r="O20" i="2"/>
  <c r="U19" i="2"/>
  <c r="I19" i="2"/>
  <c r="O18" i="2"/>
  <c r="U17" i="2"/>
  <c r="I17" i="2"/>
  <c r="O16" i="2"/>
  <c r="U15" i="2"/>
  <c r="I15" i="2"/>
  <c r="O14" i="2"/>
  <c r="U13" i="2"/>
  <c r="I13" i="2"/>
  <c r="O12" i="2"/>
  <c r="U11" i="2"/>
  <c r="I11" i="2"/>
  <c r="O10" i="2"/>
  <c r="U9" i="2"/>
  <c r="I9" i="2"/>
  <c r="O8" i="2"/>
  <c r="U7" i="2"/>
  <c r="I7" i="2"/>
  <c r="O6" i="2"/>
  <c r="U5" i="2"/>
  <c r="I5" i="2"/>
  <c r="O4" i="2"/>
  <c r="U3" i="2"/>
  <c r="I3" i="2"/>
  <c r="N66" i="2"/>
  <c r="T65" i="2"/>
  <c r="H65" i="2"/>
  <c r="N64" i="2"/>
  <c r="T63" i="2"/>
  <c r="H63" i="2"/>
  <c r="N62" i="2"/>
  <c r="T61" i="2"/>
  <c r="H61" i="2"/>
  <c r="N60" i="2"/>
  <c r="T59" i="2"/>
  <c r="H59" i="2"/>
  <c r="N58" i="2"/>
  <c r="T57" i="2"/>
  <c r="H57" i="2"/>
  <c r="N56" i="2"/>
  <c r="T55" i="2"/>
  <c r="H55" i="2"/>
  <c r="N54" i="2"/>
  <c r="T53" i="2"/>
  <c r="H53" i="2"/>
  <c r="N52" i="2"/>
  <c r="T51" i="2"/>
  <c r="H51" i="2"/>
  <c r="N50" i="2"/>
  <c r="T49" i="2"/>
  <c r="H49" i="2"/>
  <c r="N48" i="2"/>
  <c r="T47" i="2"/>
  <c r="H47" i="2"/>
  <c r="N46" i="2"/>
  <c r="T45" i="2"/>
  <c r="H45" i="2"/>
  <c r="N44" i="2"/>
  <c r="T43" i="2"/>
  <c r="H43" i="2"/>
  <c r="N42" i="2"/>
  <c r="T41" i="2"/>
  <c r="H41" i="2"/>
  <c r="N40" i="2"/>
  <c r="T39" i="2"/>
  <c r="H39" i="2"/>
  <c r="N38" i="2"/>
  <c r="T37" i="2"/>
  <c r="H37" i="2"/>
  <c r="N36" i="2"/>
  <c r="T35" i="2"/>
  <c r="H35" i="2"/>
  <c r="N34" i="2"/>
  <c r="T33" i="2"/>
  <c r="H33" i="2"/>
  <c r="N32" i="2"/>
  <c r="T31" i="2"/>
  <c r="H31" i="2"/>
  <c r="N30" i="2"/>
  <c r="T29" i="2"/>
  <c r="H29" i="2"/>
  <c r="N28" i="2"/>
  <c r="T27" i="2"/>
  <c r="H27" i="2"/>
  <c r="N26" i="2"/>
  <c r="T25" i="2"/>
  <c r="H25" i="2"/>
  <c r="N24" i="2"/>
  <c r="T23" i="2"/>
  <c r="H23" i="2"/>
  <c r="N22" i="2"/>
  <c r="T21" i="2"/>
  <c r="H21" i="2"/>
  <c r="N20" i="2"/>
  <c r="T19" i="2"/>
  <c r="H19" i="2"/>
  <c r="N18" i="2"/>
  <c r="T17" i="2"/>
  <c r="H17" i="2"/>
  <c r="N16" i="2"/>
  <c r="T15" i="2"/>
  <c r="H15" i="2"/>
  <c r="N14" i="2"/>
  <c r="T13" i="2"/>
  <c r="H13" i="2"/>
  <c r="N12" i="2"/>
  <c r="T11" i="2"/>
  <c r="H11" i="2"/>
  <c r="N10" i="2"/>
  <c r="T9" i="2"/>
  <c r="H9" i="2"/>
  <c r="N8" i="2"/>
  <c r="T7" i="2"/>
  <c r="H7" i="2"/>
  <c r="N6" i="2"/>
  <c r="T5" i="2"/>
  <c r="H5" i="2"/>
  <c r="N4" i="2"/>
  <c r="T3" i="2"/>
  <c r="H3" i="2"/>
  <c r="M66" i="2"/>
  <c r="S65" i="2"/>
  <c r="G65" i="2"/>
  <c r="M64" i="2"/>
  <c r="S63" i="2"/>
  <c r="G63" i="2"/>
  <c r="M62" i="2"/>
  <c r="S61" i="2"/>
  <c r="G61" i="2"/>
  <c r="M60" i="2"/>
  <c r="S59" i="2"/>
  <c r="G59" i="2"/>
  <c r="M58" i="2"/>
  <c r="S57" i="2"/>
  <c r="G57" i="2"/>
  <c r="M56" i="2"/>
  <c r="S55" i="2"/>
  <c r="G55" i="2"/>
  <c r="M54" i="2"/>
  <c r="S53" i="2"/>
  <c r="G53" i="2"/>
  <c r="M52" i="2"/>
  <c r="S51" i="2"/>
  <c r="G51" i="2"/>
  <c r="M50" i="2"/>
  <c r="S49" i="2"/>
  <c r="G49" i="2"/>
  <c r="M48" i="2"/>
  <c r="S47" i="2"/>
  <c r="G47" i="2"/>
  <c r="M46" i="2"/>
  <c r="S45" i="2"/>
  <c r="G45" i="2"/>
  <c r="M44" i="2"/>
  <c r="S43" i="2"/>
  <c r="G43" i="2"/>
  <c r="M42" i="2"/>
  <c r="S41" i="2"/>
  <c r="G41" i="2"/>
  <c r="M40" i="2"/>
  <c r="S39" i="2"/>
  <c r="G39" i="2"/>
  <c r="M38" i="2"/>
  <c r="S37" i="2"/>
  <c r="G37" i="2"/>
  <c r="M36" i="2"/>
  <c r="S35" i="2"/>
  <c r="G35" i="2"/>
  <c r="M34" i="2"/>
  <c r="S33" i="2"/>
  <c r="G33" i="2"/>
  <c r="M32" i="2"/>
  <c r="S31" i="2"/>
  <c r="G31" i="2"/>
  <c r="M30" i="2"/>
  <c r="S29" i="2"/>
  <c r="G29" i="2"/>
  <c r="M28" i="2"/>
  <c r="S27" i="2"/>
  <c r="G27" i="2"/>
  <c r="M26" i="2"/>
  <c r="S25" i="2"/>
  <c r="G25" i="2"/>
  <c r="M24" i="2"/>
  <c r="S23" i="2"/>
  <c r="G23" i="2"/>
  <c r="M22" i="2"/>
  <c r="S21" i="2"/>
  <c r="G21" i="2"/>
  <c r="M20" i="2"/>
  <c r="S19" i="2"/>
  <c r="G19" i="2"/>
  <c r="M18" i="2"/>
  <c r="S17" i="2"/>
  <c r="G17" i="2"/>
  <c r="M16" i="2"/>
  <c r="S15" i="2"/>
  <c r="G15" i="2"/>
  <c r="M14" i="2"/>
  <c r="S13" i="2"/>
  <c r="G13" i="2"/>
  <c r="M12" i="2"/>
  <c r="S11" i="2"/>
  <c r="G11" i="2"/>
  <c r="M10" i="2"/>
  <c r="S9" i="2"/>
  <c r="G9" i="2"/>
  <c r="M8" i="2"/>
  <c r="S7" i="2"/>
  <c r="G7" i="2"/>
  <c r="M6" i="2"/>
  <c r="S5" i="2"/>
  <c r="G5" i="2"/>
  <c r="M4" i="2"/>
  <c r="S3" i="2"/>
  <c r="G3" i="2"/>
  <c r="L66" i="2"/>
  <c r="R65" i="2"/>
  <c r="F65" i="2"/>
  <c r="L64" i="2"/>
  <c r="R63" i="2"/>
  <c r="F63" i="2"/>
  <c r="L62" i="2"/>
  <c r="R61" i="2"/>
  <c r="F61" i="2"/>
  <c r="L60" i="2"/>
  <c r="R59" i="2"/>
  <c r="F59" i="2"/>
  <c r="R57" i="2"/>
  <c r="F57" i="2"/>
  <c r="R55" i="2"/>
  <c r="F55" i="2"/>
  <c r="L54" i="2"/>
  <c r="R53" i="2"/>
  <c r="F53" i="2"/>
  <c r="L52" i="2"/>
  <c r="R51" i="2"/>
  <c r="L48" i="2"/>
  <c r="F47" i="2"/>
  <c r="F45" i="2"/>
  <c r="L44" i="2"/>
  <c r="R43" i="2"/>
  <c r="L42" i="2"/>
  <c r="R41" i="2"/>
  <c r="F41" i="2"/>
  <c r="L40" i="2"/>
  <c r="R39" i="2"/>
  <c r="L58" i="2"/>
  <c r="R37" i="2"/>
  <c r="R29" i="2"/>
  <c r="R21" i="2"/>
  <c r="R13" i="2"/>
  <c r="R5" i="2"/>
  <c r="L56" i="2"/>
  <c r="F37" i="2"/>
  <c r="F29" i="2"/>
  <c r="F21" i="2"/>
  <c r="F13" i="2"/>
  <c r="F5" i="2"/>
  <c r="F51" i="2"/>
  <c r="L36" i="2"/>
  <c r="L28" i="2"/>
  <c r="L20" i="2"/>
  <c r="L12" i="2"/>
  <c r="L4" i="2"/>
  <c r="L50" i="2"/>
  <c r="R35" i="2"/>
  <c r="R27" i="2"/>
  <c r="R19" i="2"/>
  <c r="R11" i="2"/>
  <c r="R3" i="2"/>
  <c r="R49" i="2"/>
  <c r="F35" i="2"/>
  <c r="F27" i="2"/>
  <c r="F19" i="2"/>
  <c r="F11" i="2"/>
  <c r="F3" i="2"/>
  <c r="F49" i="2"/>
  <c r="L34" i="2"/>
  <c r="L26" i="2"/>
  <c r="L18" i="2"/>
  <c r="L10" i="2"/>
  <c r="R31" i="2"/>
  <c r="R47" i="2"/>
  <c r="R33" i="2"/>
  <c r="R25" i="2"/>
  <c r="R17" i="2"/>
  <c r="R9" i="2"/>
  <c r="R15" i="2"/>
  <c r="L46" i="2"/>
  <c r="F33" i="2"/>
  <c r="F25" i="2"/>
  <c r="F17" i="2"/>
  <c r="F9" i="2"/>
  <c r="R23" i="2"/>
  <c r="R45" i="2"/>
  <c r="L32" i="2"/>
  <c r="L24" i="2"/>
  <c r="L16" i="2"/>
  <c r="L8" i="2"/>
  <c r="F43" i="2"/>
  <c r="R7" i="2"/>
  <c r="F39" i="2"/>
  <c r="F31" i="2"/>
  <c r="F23" i="2"/>
  <c r="F15" i="2"/>
  <c r="F7" i="2"/>
  <c r="L38" i="2"/>
  <c r="L30" i="2"/>
  <c r="L22" i="2"/>
  <c r="L14" i="2"/>
  <c r="L6" i="2"/>
</calcChain>
</file>

<file path=xl/sharedStrings.xml><?xml version="1.0" encoding="utf-8"?>
<sst xmlns="http://schemas.openxmlformats.org/spreadsheetml/2006/main" count="1538" uniqueCount="182">
  <si>
    <t>START / END</t>
  </si>
  <si>
    <t>State</t>
  </si>
  <si>
    <t>Tidur Siang</t>
  </si>
  <si>
    <t>Aksi</t>
  </si>
  <si>
    <t>Tidur Malam</t>
  </si>
  <si>
    <t>Makan Hamburger</t>
  </si>
  <si>
    <t>Makan Pizza</t>
  </si>
  <si>
    <t>Makan Steak and Beans</t>
  </si>
  <si>
    <t>Minum Air</t>
  </si>
  <si>
    <t>Minum Kopi</t>
  </si>
  <si>
    <t>Minum Jus</t>
  </si>
  <si>
    <t>Buang Air Kecil</t>
  </si>
  <si>
    <t>Buang Air Besar</t>
  </si>
  <si>
    <t>Bersosialisasi ke Kafe</t>
  </si>
  <si>
    <t>Bermain Media Sosial</t>
  </si>
  <si>
    <t>Bermain Komputer</t>
  </si>
  <si>
    <t>Mandi</t>
  </si>
  <si>
    <t>Cuci Tangan</t>
  </si>
  <si>
    <t>Mendengarkan Musik di Radio</t>
  </si>
  <si>
    <t>Membaca Koran</t>
  </si>
  <si>
    <t>Membaca Novel</t>
  </si>
  <si>
    <t>Tidur Siang
E +10</t>
  </si>
  <si>
    <t>q0</t>
  </si>
  <si>
    <t>Tidur Malam
E +15</t>
  </si>
  <si>
    <t>q8</t>
  </si>
  <si>
    <t>Makan Hamburger
E +5</t>
  </si>
  <si>
    <t>Makan Pizza
E +10</t>
  </si>
  <si>
    <t>q12</t>
  </si>
  <si>
    <t>Makan Steak and Beans
E +15</t>
  </si>
  <si>
    <t>Minum Air
H -5</t>
  </si>
  <si>
    <t>q4</t>
  </si>
  <si>
    <t>Minum Kopi
H -5, E +5</t>
  </si>
  <si>
    <t>q16</t>
  </si>
  <si>
    <t>Minum Jus
H -5, E +10</t>
  </si>
  <si>
    <t>q1</t>
  </si>
  <si>
    <t>Buang Air Kecil
H +5</t>
  </si>
  <si>
    <t>q9</t>
  </si>
  <si>
    <t>q13</t>
  </si>
  <si>
    <t>Buang Air Besar
H +10, E -5</t>
  </si>
  <si>
    <t>q5</t>
  </si>
  <si>
    <t>q17</t>
  </si>
  <si>
    <t>Bersosialisasi ke Kafe
H -5, E -10, F +15</t>
  </si>
  <si>
    <t>q2</t>
  </si>
  <si>
    <t>q10</t>
  </si>
  <si>
    <t>q14</t>
  </si>
  <si>
    <t>q6</t>
  </si>
  <si>
    <t>q18</t>
  </si>
  <si>
    <t>Bermain Media Sosial
E -10, F +10</t>
  </si>
  <si>
    <t>q3</t>
  </si>
  <si>
    <t>q11</t>
  </si>
  <si>
    <t>q15</t>
  </si>
  <si>
    <t>q7</t>
  </si>
  <si>
    <t>q19</t>
  </si>
  <si>
    <t>Bermain Komputer
E -10, F +15</t>
  </si>
  <si>
    <t>Mandi
H +15, E -5</t>
  </si>
  <si>
    <t>q20</t>
  </si>
  <si>
    <t>q32</t>
  </si>
  <si>
    <t>q48</t>
  </si>
  <si>
    <t>q21</t>
  </si>
  <si>
    <t>q33</t>
  </si>
  <si>
    <t>Cuci Tangan
H +5</t>
  </si>
  <si>
    <t>q49</t>
  </si>
  <si>
    <t>q22</t>
  </si>
  <si>
    <t>q34</t>
  </si>
  <si>
    <t>q50</t>
  </si>
  <si>
    <t>Mendengarkan Musik di Radio
E -5, F +10</t>
  </si>
  <si>
    <t>q23</t>
  </si>
  <si>
    <t>q35</t>
  </si>
  <si>
    <t>q51</t>
  </si>
  <si>
    <t>Membaca Koran
E -5, F +5</t>
  </si>
  <si>
    <t>q24</t>
  </si>
  <si>
    <t>q36</t>
  </si>
  <si>
    <t>q52</t>
  </si>
  <si>
    <t>Membaca Novel
E -5, F +10</t>
  </si>
  <si>
    <t>q25</t>
  </si>
  <si>
    <t>q37</t>
  </si>
  <si>
    <t>q53</t>
  </si>
  <si>
    <t>q26</t>
  </si>
  <si>
    <t>q38</t>
  </si>
  <si>
    <t>Hygiene</t>
  </si>
  <si>
    <t>q54</t>
  </si>
  <si>
    <t>q27</t>
  </si>
  <si>
    <t>q39</t>
  </si>
  <si>
    <t>q55</t>
  </si>
  <si>
    <t>Energy</t>
  </si>
  <si>
    <t>Fun</t>
  </si>
  <si>
    <t>q28</t>
  </si>
  <si>
    <t>q40</t>
  </si>
  <si>
    <t>q56</t>
  </si>
  <si>
    <t>q29</t>
  </si>
  <si>
    <t>q41</t>
  </si>
  <si>
    <t>q57</t>
  </si>
  <si>
    <t>q30</t>
  </si>
  <si>
    <t>q42</t>
  </si>
  <si>
    <t>q58</t>
  </si>
  <si>
    <t>q31</t>
  </si>
  <si>
    <t>q43</t>
  </si>
  <si>
    <t>q59</t>
  </si>
  <si>
    <t>q44</t>
  </si>
  <si>
    <t>END</t>
  </si>
  <si>
    <t>q47</t>
  </si>
  <si>
    <t>q60</t>
  </si>
  <si>
    <t>q45</t>
  </si>
  <si>
    <t>q46</t>
  </si>
  <si>
    <t>*q0</t>
  </si>
  <si>
    <t>q61</t>
  </si>
  <si>
    <t>q62</t>
  </si>
  <si>
    <t>q63</t>
  </si>
  <si>
    <t>Nih jadi misalnya si maneh di state q0</t>
  </si>
  <si>
    <t>Maneh ngerti algo di excel kan? bisa dicopas sampe bawah</t>
  </si>
  <si>
    <t>jadi IF $Cx &lt;10, then (cell ini) + 10, else {aksi tidak valid}</t>
  </si>
  <si>
    <t>gitu</t>
  </si>
  <si>
    <t>Ntar dicopas sampe bawah</t>
  </si>
  <si>
    <t>He eh, cuma perlu mikir algonya doang</t>
  </si>
  <si>
    <t>YOII brayy</t>
  </si>
  <si>
    <t>Urg coba ya, lupa bahasanya excel</t>
  </si>
  <si>
    <t>wanjing</t>
  </si>
  <si>
    <t>bisa gitu ya</t>
  </si>
  <si>
    <t>cell ini nya tuh misal gue isi E gitu ya jov</t>
  </si>
  <si>
    <t>anjing keren juga</t>
  </si>
  <si>
    <t>testing kalo jov sekali</t>
  </si>
  <si>
    <t>EH JOV</t>
  </si>
  <si>
    <t>tes coba satu kolom</t>
  </si>
  <si>
    <t>terus nulis satenya dimana</t>
  </si>
  <si>
    <t>statenya</t>
  </si>
  <si>
    <t>anjay keren kan</t>
  </si>
  <si>
    <t>BANGSAT</t>
  </si>
  <si>
    <t>lu ngetiknya dimana jov anjing</t>
  </si>
  <si>
    <t>di fxnya, tp urg lupa algonya</t>
  </si>
  <si>
    <t>ngapa gasabi</t>
  </si>
  <si>
    <t>napa</t>
  </si>
  <si>
    <t>ohh sabar</t>
  </si>
  <si>
    <t>ntar ada algo lagi</t>
  </si>
  <si>
    <t>tinggal copas ajakan kalo yang H E Fnya gaberubah mah..</t>
  </si>
  <si>
    <t>sabi sih harusnya</t>
  </si>
  <si>
    <t>tp agak mikir</t>
  </si>
  <si>
    <t>maneh mau gini, ato nguli 64x18 kali???</t>
  </si>
  <si>
    <t>santuy</t>
  </si>
  <si>
    <t>terserah</t>
  </si>
  <si>
    <t>yang berubahnya entaran dulu aja ya</t>
  </si>
  <si>
    <t>bisi terlalu jauh</t>
  </si>
  <si>
    <t>kalo gabisa pake algo ya nguli juga santuy lah</t>
  </si>
  <si>
    <t>naon tah</t>
  </si>
  <si>
    <t>menghabiskan waktu senja</t>
  </si>
  <si>
    <t>he eh</t>
  </si>
  <si>
    <t>sama urg aja bbrp, ntar tinggal mikir</t>
  </si>
  <si>
    <t>sok</t>
  </si>
  <si>
    <t>sokin bre, santuy</t>
  </si>
  <si>
    <t>eh gabagi 4 aja jov</t>
  </si>
  <si>
    <t>ngerti ga caranya?</t>
  </si>
  <si>
    <t>buat statenya satu lagi</t>
  </si>
  <si>
    <t>kan kalo maneh milih cell kan ada kotak kecil bawahnya yg rada tebel</t>
  </si>
  <si>
    <t>apa gimana</t>
  </si>
  <si>
    <t>itu tinggal ditarik</t>
  </si>
  <si>
    <t>ga, untuk statenya bikin beda sheet aja</t>
  </si>
  <si>
    <t>sok maneh copas"in dulu aja, urg nyoba cari algonya</t>
  </si>
  <si>
    <t>biar tinggal copas ke laporannya</t>
  </si>
  <si>
    <t>oke sabi bray</t>
  </si>
  <si>
    <t>nuhunss</t>
  </si>
  <si>
    <t>seinget urg, urg punya catetan excel waktu sma hahahah</t>
  </si>
  <si>
    <t>percakapan paling berguna anjir ini</t>
  </si>
  <si>
    <t>Oya, sama si kolomnya bagi 3 tea</t>
  </si>
  <si>
    <t>keren juga</t>
  </si>
  <si>
    <t>gapernah aing kepikiran chatting di google sheeet bngst</t>
  </si>
  <si>
    <t>-&gt; wakakaka</t>
  </si>
  <si>
    <t>kece juga lu anjir sabi</t>
  </si>
  <si>
    <t>emg di sma rada kece sih, bljr algo di excel</t>
  </si>
  <si>
    <t>sok dhin skrg mah dibagi" jadi 3 dulu aja kolomnya, biar aing bisa mulai mikir</t>
  </si>
  <si>
    <t>kece jov</t>
  </si>
  <si>
    <t>udah aing foto anjir ini</t>
  </si>
  <si>
    <t>diabadikan</t>
  </si>
  <si>
    <t>momen chatting di sheets</t>
  </si>
  <si>
    <t>legend anjay</t>
  </si>
  <si>
    <t>hebat dah emang</t>
  </si>
  <si>
    <t>sabar ye</t>
  </si>
  <si>
    <t>gue dota dulu nih segame WKWKWk</t>
  </si>
  <si>
    <t>melepas penat dulu brayy</t>
  </si>
  <si>
    <t>wkwkwk sok deh</t>
  </si>
  <si>
    <t>-&gt;q8</t>
  </si>
  <si>
    <t>START</t>
  </si>
  <si>
    <t>*q63</t>
  </si>
  <si>
    <t>Current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</si>
</sst>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1"/>
      <color rgb="FF000000"/>
      <name val="Calibri"/>
    </font>
    <font>
      <sz val="11"/>
      <color rgb="FF000000"/>
      <name val="Arial"/>
    </font>
    <font>
      <sz val="11"/>
      <color rgb="FF000000"/>
      <name val="Inconsolata"/>
    </font>
  </fonts>
  <fills count="8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E0F7FA"/>
        <bgColor rgb="FFE0F7FA"/>
      </patternFill>
    </fill>
    <fill>
      <patternFill patternType="solid">
        <fgColor rgb="FF00FF00"/>
        <bgColor rgb="FF00FF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8" xfId="0" applyFont="1" applyBorder="1" applyAlignment="1"/>
    <xf numFmtId="0" fontId="1" fillId="2" borderId="9" xfId="0" applyFont="1" applyFill="1" applyBorder="1"/>
    <xf numFmtId="0" fontId="2" fillId="0" borderId="10" xfId="0" applyFont="1" applyBorder="1" applyAlignment="1"/>
    <xf numFmtId="0" fontId="2" fillId="0" borderId="2" xfId="0" applyFont="1" applyBorder="1" applyAlignment="1"/>
    <xf numFmtId="0" fontId="3" fillId="0" borderId="8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4" fillId="0" borderId="8" xfId="0" applyFont="1" applyBorder="1" applyAlignment="1"/>
    <xf numFmtId="0" fontId="2" fillId="4" borderId="2" xfId="0" applyFont="1" applyFill="1" applyBorder="1" applyAlignment="1"/>
    <xf numFmtId="0" fontId="1" fillId="4" borderId="14" xfId="0" applyFont="1" applyFill="1" applyBorder="1" applyAlignment="1"/>
    <xf numFmtId="0" fontId="1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5" borderId="2" xfId="0" applyFont="1" applyFill="1" applyBorder="1" applyAlignment="1"/>
    <xf numFmtId="0" fontId="1" fillId="6" borderId="6" xfId="0" applyFont="1" applyFill="1" applyBorder="1" applyAlignment="1"/>
    <xf numFmtId="0" fontId="1" fillId="6" borderId="4" xfId="0" applyFont="1" applyFill="1" applyBorder="1" applyAlignment="1"/>
    <xf numFmtId="0" fontId="1" fillId="6" borderId="10" xfId="0" applyFont="1" applyFill="1" applyBorder="1" applyAlignment="1"/>
    <xf numFmtId="0" fontId="4" fillId="6" borderId="8" xfId="0" applyFont="1" applyFill="1" applyBorder="1" applyAlignment="1"/>
    <xf numFmtId="0" fontId="1" fillId="6" borderId="10" xfId="0" applyFont="1" applyFill="1" applyBorder="1" applyAlignment="1"/>
    <xf numFmtId="0" fontId="4" fillId="6" borderId="17" xfId="0" applyFont="1" applyFill="1" applyBorder="1" applyAlignment="1"/>
    <xf numFmtId="0" fontId="2" fillId="6" borderId="6" xfId="0" applyFont="1" applyFill="1" applyBorder="1" applyAlignment="1"/>
    <xf numFmtId="0" fontId="2" fillId="6" borderId="4" xfId="0" applyFont="1" applyFill="1" applyBorder="1" applyAlignment="1"/>
    <xf numFmtId="0" fontId="2" fillId="6" borderId="10" xfId="0" applyFont="1" applyFill="1" applyBorder="1" applyAlignment="1"/>
    <xf numFmtId="0" fontId="1" fillId="6" borderId="2" xfId="0" applyFont="1" applyFill="1" applyBorder="1" applyAlignment="1"/>
    <xf numFmtId="0" fontId="1" fillId="6" borderId="4" xfId="0" applyFont="1" applyFill="1" applyBorder="1"/>
    <xf numFmtId="0" fontId="3" fillId="0" borderId="18" xfId="0" applyFont="1" applyBorder="1" applyAlignment="1"/>
    <xf numFmtId="0" fontId="2" fillId="0" borderId="19" xfId="0" applyFont="1" applyBorder="1" applyAlignment="1"/>
    <xf numFmtId="0" fontId="2" fillId="0" borderId="13" xfId="0" applyFont="1" applyBorder="1" applyAlignment="1"/>
    <xf numFmtId="0" fontId="5" fillId="3" borderId="6" xfId="0" applyFont="1" applyFill="1" applyBorder="1"/>
    <xf numFmtId="0" fontId="5" fillId="3" borderId="0" xfId="0" applyFont="1" applyFill="1"/>
    <xf numFmtId="0" fontId="5" fillId="3" borderId="0" xfId="0" applyFont="1" applyFill="1"/>
    <xf numFmtId="0" fontId="1" fillId="3" borderId="12" xfId="0" applyFont="1" applyFill="1" applyBorder="1" applyAlignment="1"/>
    <xf numFmtId="0" fontId="1" fillId="3" borderId="17" xfId="0" applyFont="1" applyFill="1" applyBorder="1" applyAlignment="1"/>
    <xf numFmtId="0" fontId="1" fillId="3" borderId="0" xfId="0" applyFont="1" applyFill="1" applyAlignment="1"/>
    <xf numFmtId="0" fontId="1" fillId="3" borderId="11" xfId="0" applyFont="1" applyFill="1" applyBorder="1" applyAlignment="1"/>
    <xf numFmtId="0" fontId="3" fillId="3" borderId="8" xfId="0" applyFont="1" applyFill="1" applyBorder="1" applyAlignment="1"/>
    <xf numFmtId="0" fontId="1" fillId="3" borderId="11" xfId="0" applyFont="1" applyFill="1" applyBorder="1" applyAlignment="1"/>
    <xf numFmtId="0" fontId="1" fillId="3" borderId="12" xfId="0" applyFont="1" applyFill="1" applyBorder="1" applyAlignment="1"/>
    <xf numFmtId="0" fontId="1" fillId="0" borderId="0" xfId="0" applyFont="1" applyAlignment="1"/>
    <xf numFmtId="0" fontId="3" fillId="3" borderId="17" xfId="0" applyFont="1" applyFill="1" applyBorder="1" applyAlignment="1"/>
    <xf numFmtId="0" fontId="2" fillId="3" borderId="17" xfId="0" applyFont="1" applyFill="1" applyBorder="1" applyAlignment="1"/>
    <xf numFmtId="0" fontId="2" fillId="3" borderId="0" xfId="0" applyFont="1" applyFill="1" applyAlignment="1"/>
    <xf numFmtId="0" fontId="2" fillId="3" borderId="11" xfId="0" applyFont="1" applyFill="1" applyBorder="1" applyAlignment="1"/>
    <xf numFmtId="0" fontId="1" fillId="3" borderId="0" xfId="0" applyFont="1" applyFill="1"/>
    <xf numFmtId="0" fontId="1" fillId="3" borderId="6" xfId="0" applyFont="1" applyFill="1" applyBorder="1" applyAlignment="1"/>
    <xf numFmtId="0" fontId="1" fillId="6" borderId="12" xfId="0" applyFont="1" applyFill="1" applyBorder="1" applyAlignment="1"/>
    <xf numFmtId="0" fontId="1" fillId="3" borderId="4" xfId="0" applyFont="1" applyFill="1" applyBorder="1" applyAlignment="1"/>
    <xf numFmtId="0" fontId="1" fillId="6" borderId="17" xfId="0" applyFont="1" applyFill="1" applyBorder="1" applyAlignment="1"/>
    <xf numFmtId="0" fontId="1" fillId="6" borderId="0" xfId="0" applyFont="1" applyFill="1" applyAlignment="1"/>
    <xf numFmtId="0" fontId="1" fillId="6" borderId="11" xfId="0" applyFont="1" applyFill="1" applyBorder="1" applyAlignment="1"/>
    <xf numFmtId="0" fontId="1" fillId="3" borderId="10" xfId="0" applyFont="1" applyFill="1" applyBorder="1" applyAlignment="1"/>
    <xf numFmtId="0" fontId="3" fillId="6" borderId="8" xfId="0" applyFont="1" applyFill="1" applyBorder="1" applyAlignment="1"/>
    <xf numFmtId="0" fontId="1" fillId="6" borderId="11" xfId="0" applyFont="1" applyFill="1" applyBorder="1" applyAlignment="1"/>
    <xf numFmtId="0" fontId="1" fillId="3" borderId="4" xfId="0" applyFont="1" applyFill="1" applyBorder="1"/>
    <xf numFmtId="0" fontId="1" fillId="6" borderId="12" xfId="0" applyFont="1" applyFill="1" applyBorder="1" applyAlignment="1"/>
    <xf numFmtId="0" fontId="3" fillId="6" borderId="17" xfId="0" applyFont="1" applyFill="1" applyBorder="1" applyAlignment="1"/>
    <xf numFmtId="0" fontId="2" fillId="6" borderId="17" xfId="0" applyFont="1" applyFill="1" applyBorder="1" applyAlignment="1"/>
    <xf numFmtId="0" fontId="2" fillId="6" borderId="0" xfId="0" applyFont="1" applyFill="1" applyAlignment="1"/>
    <xf numFmtId="0" fontId="2" fillId="6" borderId="11" xfId="0" applyFont="1" applyFill="1" applyBorder="1" applyAlignment="1"/>
    <xf numFmtId="0" fontId="1" fillId="6" borderId="0" xfId="0" applyFont="1" applyFill="1"/>
    <xf numFmtId="0" fontId="1" fillId="7" borderId="12" xfId="0" applyFont="1" applyFill="1" applyBorder="1" applyAlignment="1"/>
    <xf numFmtId="0" fontId="4" fillId="3" borderId="16" xfId="0" applyFont="1" applyFill="1" applyBorder="1" applyAlignment="1"/>
    <xf numFmtId="0" fontId="2" fillId="3" borderId="16" xfId="0" applyFont="1" applyFill="1" applyBorder="1" applyAlignment="1"/>
    <xf numFmtId="0" fontId="2" fillId="3" borderId="15" xfId="0" applyFont="1" applyFill="1" applyBorder="1" applyAlignment="1"/>
    <xf numFmtId="0" fontId="2" fillId="3" borderId="19" xfId="0" applyFont="1" applyFill="1" applyBorder="1" applyAlignment="1"/>
    <xf numFmtId="0" fontId="1" fillId="3" borderId="15" xfId="0" applyFont="1" applyFill="1" applyBorder="1" applyAlignment="1"/>
    <xf numFmtId="0" fontId="1" fillId="3" borderId="15" xfId="0" applyFont="1" applyFill="1" applyBorder="1"/>
    <xf numFmtId="0" fontId="1" fillId="3" borderId="19" xfId="0" applyFont="1" applyFill="1" applyBorder="1" applyAlignment="1"/>
    <xf numFmtId="0" fontId="1" fillId="3" borderId="16" xfId="0" applyFont="1" applyFill="1" applyBorder="1" applyAlignment="1"/>
    <xf numFmtId="0" fontId="1" fillId="5" borderId="13" xfId="0" applyFont="1" applyFill="1" applyBorder="1" applyAlignment="1"/>
    <xf numFmtId="0" fontId="3" fillId="3" borderId="18" xfId="0" applyFont="1" applyFill="1" applyBorder="1" applyAlignment="1"/>
    <xf numFmtId="0" fontId="1" fillId="3" borderId="19" xfId="0" applyFont="1" applyFill="1" applyBorder="1" applyAlignment="1"/>
    <xf numFmtId="0" fontId="1" fillId="3" borderId="13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0" fontId="1" fillId="2" borderId="2" xfId="0" applyFont="1" applyFill="1" applyBorder="1" applyAlignment="1">
      <alignment horizontal="center"/>
    </xf>
    <xf numFmtId="0" fontId="2" fillId="3" borderId="13" xfId="0" applyFont="1" applyFill="1" applyBorder="1"/>
    <xf numFmtId="0" fontId="1" fillId="2" borderId="6" xfId="0" applyFont="1" applyFill="1" applyBorder="1" applyAlignment="1">
      <alignment horizontal="center"/>
    </xf>
    <xf numFmtId="0" fontId="2" fillId="3" borderId="16" xfId="0" applyFont="1" applyFill="1" applyBorder="1"/>
    <xf numFmtId="0" fontId="1" fillId="2" borderId="4" xfId="0" applyFont="1" applyFill="1" applyBorder="1" applyAlignment="1">
      <alignment horizontal="center"/>
    </xf>
    <xf numFmtId="0" fontId="2" fillId="3" borderId="15" xfId="0" applyFont="1" applyFill="1" applyBorder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1">
    <tableStyle name="Download to csv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1" displayName="Table_1" ref="A1:S65">
  <tableColumns count="19">
    <tableColumn id="1" name="Current State"/>
    <tableColumn id="2" name="Tidur Siang"/>
    <tableColumn id="3" name="Tidur Malam"/>
    <tableColumn id="4" name="Makan Hamburger"/>
    <tableColumn id="5" name="Makan Pizza"/>
    <tableColumn id="6" name="Makan Steak and Beans"/>
    <tableColumn id="7" name="Minum Air"/>
    <tableColumn id="8" name="Minum Kopi"/>
    <tableColumn id="9" name="Minum Jus"/>
    <tableColumn id="10" name="Buang Air Kecil"/>
    <tableColumn id="11" name="Buang Air Besar"/>
    <tableColumn id="12" name="Bersosialisasi ke Kafe"/>
    <tableColumn id="13" name="Bermain Media Sosial"/>
    <tableColumn id="14" name="Bermain Komputer"/>
    <tableColumn id="15" name="Mandi"/>
    <tableColumn id="16" name="Cuci Tangan"/>
    <tableColumn id="17" name="Mendengarkan Musik di Radio"/>
    <tableColumn id="18" name="Membaca Koran"/>
    <tableColumn id="19" name="Membaca Novel"/>
  </tableColumns>
  <tableStyleInfo name="Download to csv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F66"/>
  <sheetViews>
    <sheetView workbookViewId="0">
      <selection sqref="A1:A2"/>
    </sheetView>
  </sheetViews>
  <sheetFormatPr defaultColWidth="14.42578125" defaultRowHeight="15.75" customHeight="1"/>
  <cols>
    <col min="10" max="12" width="16.28515625" customWidth="1"/>
    <col min="16" max="18" width="21.5703125" customWidth="1"/>
    <col min="27" max="30" width="15.42578125" customWidth="1"/>
    <col min="31" max="34" width="14.7109375" customWidth="1"/>
    <col min="35" max="37" width="19.5703125" customWidth="1"/>
    <col min="38" max="40" width="19.28515625" customWidth="1"/>
    <col min="41" max="43" width="16.28515625" customWidth="1"/>
    <col min="47" max="48" width="15.7109375" customWidth="1"/>
    <col min="49" max="50" width="26.140625" customWidth="1"/>
    <col min="51" max="51" width="21.7109375" customWidth="1"/>
    <col min="52" max="52" width="18.7109375" customWidth="1"/>
    <col min="53" max="53" width="14.7109375" customWidth="1"/>
    <col min="54" max="54" width="17.7109375" customWidth="1"/>
    <col min="55" max="55" width="17" customWidth="1"/>
    <col min="57" max="57" width="16.140625" customWidth="1"/>
    <col min="58" max="58" width="18" customWidth="1"/>
  </cols>
  <sheetData>
    <row r="1" spans="1:58">
      <c r="A1" s="80" t="s">
        <v>1</v>
      </c>
      <c r="B1" s="77" t="s">
        <v>3</v>
      </c>
      <c r="C1" s="78"/>
      <c r="D1" s="79"/>
      <c r="E1" s="77" t="s">
        <v>21</v>
      </c>
      <c r="F1" s="78"/>
      <c r="G1" s="79"/>
      <c r="H1" s="77" t="s">
        <v>23</v>
      </c>
      <c r="I1" s="78"/>
      <c r="J1" s="79"/>
      <c r="K1" s="77" t="s">
        <v>25</v>
      </c>
      <c r="L1" s="78"/>
      <c r="M1" s="79"/>
      <c r="N1" s="77" t="s">
        <v>26</v>
      </c>
      <c r="O1" s="78"/>
      <c r="P1" s="79"/>
      <c r="Q1" s="77" t="s">
        <v>28</v>
      </c>
      <c r="R1" s="78"/>
      <c r="S1" s="79"/>
      <c r="T1" s="77" t="s">
        <v>29</v>
      </c>
      <c r="U1" s="78"/>
      <c r="V1" s="79"/>
      <c r="W1" s="77" t="s">
        <v>31</v>
      </c>
      <c r="X1" s="78"/>
      <c r="Y1" s="79"/>
      <c r="Z1" s="77" t="s">
        <v>33</v>
      </c>
      <c r="AA1" s="78"/>
      <c r="AB1" s="79"/>
      <c r="AC1" s="77" t="s">
        <v>35</v>
      </c>
      <c r="AD1" s="78"/>
      <c r="AE1" s="79"/>
      <c r="AF1" s="77" t="s">
        <v>38</v>
      </c>
      <c r="AG1" s="78"/>
      <c r="AH1" s="79"/>
      <c r="AI1" s="77" t="s">
        <v>41</v>
      </c>
      <c r="AJ1" s="78"/>
      <c r="AK1" s="79"/>
      <c r="AL1" s="77" t="s">
        <v>47</v>
      </c>
      <c r="AM1" s="78"/>
      <c r="AN1" s="79"/>
      <c r="AO1" s="77" t="s">
        <v>53</v>
      </c>
      <c r="AP1" s="78"/>
      <c r="AQ1" s="79"/>
      <c r="AR1" s="77" t="s">
        <v>54</v>
      </c>
      <c r="AS1" s="78"/>
      <c r="AT1" s="79"/>
      <c r="AU1" s="77" t="s">
        <v>60</v>
      </c>
      <c r="AV1" s="78"/>
      <c r="AW1" s="79"/>
      <c r="AX1" s="77" t="s">
        <v>65</v>
      </c>
      <c r="AY1" s="78"/>
      <c r="AZ1" s="79"/>
      <c r="BA1" s="77" t="s">
        <v>69</v>
      </c>
      <c r="BB1" s="78"/>
      <c r="BC1" s="79"/>
      <c r="BD1" s="77" t="s">
        <v>73</v>
      </c>
      <c r="BE1" s="78"/>
      <c r="BF1" s="79"/>
    </row>
    <row r="2" spans="1:58">
      <c r="A2" s="81"/>
      <c r="B2" s="12" t="s">
        <v>79</v>
      </c>
      <c r="C2" s="12" t="s">
        <v>84</v>
      </c>
      <c r="D2" s="12" t="s">
        <v>85</v>
      </c>
      <c r="E2" s="14" t="s">
        <v>79</v>
      </c>
      <c r="F2" s="16" t="s">
        <v>84</v>
      </c>
      <c r="G2" s="14" t="s">
        <v>85</v>
      </c>
      <c r="H2" s="14" t="s">
        <v>79</v>
      </c>
      <c r="I2" s="16" t="s">
        <v>84</v>
      </c>
      <c r="J2" s="14" t="s">
        <v>85</v>
      </c>
      <c r="K2" s="14" t="s">
        <v>79</v>
      </c>
      <c r="L2" s="16" t="s">
        <v>84</v>
      </c>
      <c r="M2" s="14" t="s">
        <v>85</v>
      </c>
      <c r="N2" s="14" t="s">
        <v>79</v>
      </c>
      <c r="O2" s="16" t="s">
        <v>84</v>
      </c>
      <c r="P2" s="14" t="s">
        <v>85</v>
      </c>
      <c r="Q2" s="14" t="s">
        <v>79</v>
      </c>
      <c r="R2" s="16" t="s">
        <v>84</v>
      </c>
      <c r="S2" s="14" t="s">
        <v>85</v>
      </c>
      <c r="T2" s="16" t="s">
        <v>79</v>
      </c>
      <c r="U2" s="14" t="s">
        <v>84</v>
      </c>
      <c r="V2" s="14" t="s">
        <v>85</v>
      </c>
      <c r="W2" s="16" t="s">
        <v>79</v>
      </c>
      <c r="X2" s="16" t="s">
        <v>84</v>
      </c>
      <c r="Y2" s="14" t="s">
        <v>85</v>
      </c>
      <c r="Z2" s="16" t="s">
        <v>79</v>
      </c>
      <c r="AA2" s="16" t="s">
        <v>84</v>
      </c>
      <c r="AB2" s="16" t="s">
        <v>85</v>
      </c>
      <c r="AC2" s="16" t="s">
        <v>79</v>
      </c>
      <c r="AD2" s="16" t="s">
        <v>84</v>
      </c>
      <c r="AE2" s="16" t="s">
        <v>85</v>
      </c>
      <c r="AF2" s="14" t="s">
        <v>79</v>
      </c>
      <c r="AG2" s="14" t="s">
        <v>84</v>
      </c>
      <c r="AH2" s="14" t="s">
        <v>85</v>
      </c>
      <c r="AI2" s="14" t="s">
        <v>79</v>
      </c>
      <c r="AJ2" s="14" t="s">
        <v>84</v>
      </c>
      <c r="AK2" s="14" t="s">
        <v>85</v>
      </c>
      <c r="AL2" s="14" t="s">
        <v>79</v>
      </c>
      <c r="AM2" s="14" t="s">
        <v>84</v>
      </c>
      <c r="AN2" s="14" t="s">
        <v>85</v>
      </c>
      <c r="AO2" s="14" t="s">
        <v>79</v>
      </c>
      <c r="AP2" s="14" t="s">
        <v>84</v>
      </c>
      <c r="AQ2" s="14" t="s">
        <v>85</v>
      </c>
      <c r="AR2" s="14" t="s">
        <v>79</v>
      </c>
      <c r="AS2" s="14" t="s">
        <v>84</v>
      </c>
      <c r="AT2" s="14" t="s">
        <v>85</v>
      </c>
      <c r="AU2" s="14" t="s">
        <v>79</v>
      </c>
      <c r="AV2" s="14" t="s">
        <v>84</v>
      </c>
      <c r="AW2" s="14" t="s">
        <v>85</v>
      </c>
      <c r="AX2" s="14" t="s">
        <v>79</v>
      </c>
      <c r="AY2" s="14" t="s">
        <v>84</v>
      </c>
      <c r="AZ2" s="14" t="s">
        <v>85</v>
      </c>
      <c r="BA2" s="14" t="s">
        <v>79</v>
      </c>
      <c r="BB2" s="14" t="s">
        <v>84</v>
      </c>
      <c r="BC2" s="14" t="s">
        <v>85</v>
      </c>
      <c r="BD2" s="14" t="s">
        <v>79</v>
      </c>
      <c r="BE2" s="14" t="s">
        <v>84</v>
      </c>
      <c r="BF2" s="14" t="s">
        <v>85</v>
      </c>
    </row>
    <row r="3" spans="1:58">
      <c r="A3" s="23" t="s">
        <v>104</v>
      </c>
      <c r="B3" s="24">
        <v>0</v>
      </c>
      <c r="C3" s="25">
        <v>0</v>
      </c>
      <c r="D3" s="26">
        <v>0</v>
      </c>
      <c r="E3" s="19">
        <f>$B$3</f>
        <v>0</v>
      </c>
      <c r="F3" s="28">
        <f t="shared" ref="F3:F66" si="0">IF($C3&lt;10,$C3+10,"Aksi tidak valid")</f>
        <v>10</v>
      </c>
      <c r="G3" s="20">
        <f>$D$3</f>
        <v>0</v>
      </c>
      <c r="H3" s="24">
        <v>0</v>
      </c>
      <c r="I3" s="19">
        <f t="shared" ref="I3:I66" si="1">IF($C3&lt;5,$C3+15,"Aksi tidak valid")</f>
        <v>15</v>
      </c>
      <c r="J3" s="26">
        <v>0</v>
      </c>
      <c r="K3" s="24">
        <v>0</v>
      </c>
      <c r="L3" s="19">
        <f t="shared" ref="L3:L66" si="2">IF($C3&lt;15,$C3+5,"Aksi tidak valid")</f>
        <v>5</v>
      </c>
      <c r="M3" s="26">
        <v>0</v>
      </c>
      <c r="N3" s="24">
        <v>0</v>
      </c>
      <c r="O3" s="19">
        <f t="shared" ref="O3:O66" si="3">IF($C3&lt;10,$C3+10,"Aksi tidak valid")</f>
        <v>10</v>
      </c>
      <c r="P3" s="26">
        <v>0</v>
      </c>
      <c r="Q3" s="24">
        <v>0</v>
      </c>
      <c r="R3" s="19">
        <f t="shared" ref="R3:R66" si="4">IF($C3&lt;5,$C3+15,"Aksi tidak valid")</f>
        <v>15</v>
      </c>
      <c r="S3" s="25">
        <v>0</v>
      </c>
      <c r="T3" s="18" t="str">
        <f t="shared" ref="T3:T66" si="5">IF($B3&gt;0,$B3-5,"Aksi tidak valid")</f>
        <v>Aksi tidak valid</v>
      </c>
      <c r="U3" s="25">
        <v>0</v>
      </c>
      <c r="V3" s="25">
        <v>0</v>
      </c>
      <c r="W3" s="18" t="str">
        <f t="shared" ref="W3:W66" si="6">IF($B3&gt;0,$B3-5,"Aksi tidak valid")</f>
        <v>Aksi tidak valid</v>
      </c>
      <c r="X3" s="19">
        <f t="shared" ref="X3:X66" si="7">IF($C3&lt;15,$C3+5,"Aksi tidak valid")</f>
        <v>5</v>
      </c>
      <c r="Y3" s="25">
        <v>0</v>
      </c>
      <c r="Z3" s="32" t="str">
        <f t="shared" ref="Z3:Z66" si="8">IF($B3&gt;0,$B3-5,"Aksi tidak valid")</f>
        <v>Aksi tidak valid</v>
      </c>
      <c r="AA3" s="19">
        <f t="shared" ref="AA3:AA66" si="9">IF($C3&lt;10,$C3+10,"Aksi tidak valid")</f>
        <v>10</v>
      </c>
      <c r="AB3" s="25">
        <v>0</v>
      </c>
      <c r="AC3" s="18">
        <f t="shared" ref="AC3:AC66" si="10">IF($B3&lt;15,$B3+5,"Aksi tidak valid")</f>
        <v>5</v>
      </c>
      <c r="AD3" s="25">
        <v>0</v>
      </c>
      <c r="AE3" s="26">
        <v>0</v>
      </c>
      <c r="AF3" s="33">
        <f t="shared" ref="AF3:AF66" si="11">IF($B3&lt;10,$B3+10,"Aksi tidak valid")</f>
        <v>10</v>
      </c>
      <c r="AG3" s="34" t="str">
        <f t="shared" ref="AG3:AG66" si="12">IF($C3&gt;0,$C3-5,"Aksi tidak valid")</f>
        <v>Aksi tidak valid</v>
      </c>
      <c r="AH3" s="26">
        <v>0</v>
      </c>
      <c r="AI3" s="18" t="str">
        <f t="shared" ref="AI3:AI66" si="13">IF($B3&gt;0,$B3-5,"Aksi tidak valid")</f>
        <v>Aksi tidak valid</v>
      </c>
      <c r="AJ3" s="18" t="str">
        <f t="shared" ref="AJ3:AJ66" si="14">IF($C3&gt;5,$C3-10,"Aksi tidak valid")</f>
        <v>Aksi tidak valid</v>
      </c>
      <c r="AK3" s="20">
        <f t="shared" ref="AK3:AK66" si="15">IF($D3&lt;5,$D3+15,"Aksi tidak valid")</f>
        <v>15</v>
      </c>
      <c r="AL3" s="24">
        <v>0</v>
      </c>
      <c r="AM3" s="34" t="str">
        <f t="shared" ref="AM3:AM66" si="16">IF($C3&gt;5,$C3-10,"Aksi tidak valid")</f>
        <v>Aksi tidak valid</v>
      </c>
      <c r="AN3" s="33">
        <f t="shared" ref="AN3:AN66" si="17">IF($D3&lt;10,$D3+10,"Aksi tidak valid")</f>
        <v>10</v>
      </c>
      <c r="AO3" s="24">
        <v>0</v>
      </c>
      <c r="AP3" s="34" t="str">
        <f t="shared" ref="AP3:AP66" si="18">IF($C3&gt;5,$C3-10,"Aksi tidak valid")</f>
        <v>Aksi tidak valid</v>
      </c>
      <c r="AQ3" s="33">
        <f t="shared" ref="AQ3:AQ66" si="19">IF($D3&lt;5,$D3+15,"Aksi tidak valid")</f>
        <v>15</v>
      </c>
      <c r="AR3" s="33">
        <f t="shared" ref="AR3:AR66" si="20">IF($B3&lt;5,$B3+15,"Aksi tidak valid")</f>
        <v>15</v>
      </c>
      <c r="AS3" s="34" t="str">
        <f t="shared" ref="AS3:AS66" si="21">IF($C3&gt;0,$C3-5,"Aksi tidak valid")</f>
        <v>Aksi tidak valid</v>
      </c>
      <c r="AT3" s="26">
        <v>0</v>
      </c>
      <c r="AU3" s="33">
        <f t="shared" ref="AU3:AU66" si="22">IF($B3&lt;15,$B3+5,"Aksi tidak valid")</f>
        <v>5</v>
      </c>
      <c r="AV3" s="25">
        <v>0</v>
      </c>
      <c r="AW3" s="26">
        <v>0</v>
      </c>
      <c r="AX3" s="24">
        <v>0</v>
      </c>
      <c r="AY3" s="28" t="str">
        <f t="shared" ref="AY3:AY66" si="23">IF($C3&gt;0,$C3-5,"Aksi tidak valid")</f>
        <v>Aksi tidak valid</v>
      </c>
      <c r="AZ3" s="20">
        <f t="shared" ref="AZ3:AZ66" si="24">IF($D3&lt;10,$D3+10,"Aksi tidak valid")</f>
        <v>10</v>
      </c>
      <c r="BA3" s="24">
        <v>0</v>
      </c>
      <c r="BB3" s="34" t="str">
        <f t="shared" ref="BB3:BB66" si="25">IF($C3&gt;0,$C3-5,"Aksi tidak valid")</f>
        <v>Aksi tidak valid</v>
      </c>
      <c r="BC3" s="20">
        <f t="shared" ref="BC3:BC66" si="26">IF($D3&lt;15,$D3+5,"Aksi tidak valid")</f>
        <v>5</v>
      </c>
      <c r="BD3" s="24">
        <v>0</v>
      </c>
      <c r="BE3" s="34" t="str">
        <f t="shared" ref="BE3:BE66" si="27">IF($C3&gt;0,$C3-5,"Aksi tidak valid")</f>
        <v>Aksi tidak valid</v>
      </c>
      <c r="BF3" s="33">
        <f t="shared" ref="BF3:BF66" si="28">IF($D3&lt;10,$D3+10,"Aksi tidak valid")</f>
        <v>10</v>
      </c>
    </row>
    <row r="4" spans="1:58" ht="15.75" customHeight="1">
      <c r="A4" s="43" t="s">
        <v>34</v>
      </c>
      <c r="B4" s="44">
        <v>0</v>
      </c>
      <c r="C4" s="45">
        <v>0</v>
      </c>
      <c r="D4" s="46">
        <v>5</v>
      </c>
      <c r="E4" s="37">
        <f>$B4</f>
        <v>0</v>
      </c>
      <c r="F4" s="47">
        <f t="shared" si="0"/>
        <v>10</v>
      </c>
      <c r="G4" s="38">
        <f>$D4</f>
        <v>5</v>
      </c>
      <c r="H4" s="44">
        <v>0</v>
      </c>
      <c r="I4" s="47">
        <f t="shared" si="1"/>
        <v>15</v>
      </c>
      <c r="J4" s="46">
        <v>5</v>
      </c>
      <c r="K4" s="44">
        <v>0</v>
      </c>
      <c r="L4" s="37">
        <f t="shared" si="2"/>
        <v>5</v>
      </c>
      <c r="M4" s="46">
        <v>5</v>
      </c>
      <c r="N4" s="44">
        <v>0</v>
      </c>
      <c r="O4" s="37">
        <f t="shared" si="3"/>
        <v>10</v>
      </c>
      <c r="P4" s="46">
        <v>5</v>
      </c>
      <c r="Q4" s="44">
        <v>0</v>
      </c>
      <c r="R4" s="37">
        <f t="shared" si="4"/>
        <v>15</v>
      </c>
      <c r="S4" s="45">
        <v>5</v>
      </c>
      <c r="T4" s="36" t="str">
        <f t="shared" si="5"/>
        <v>Aksi tidak valid</v>
      </c>
      <c r="U4" s="45">
        <v>0</v>
      </c>
      <c r="V4" s="45">
        <v>5</v>
      </c>
      <c r="W4" s="48" t="str">
        <f t="shared" si="6"/>
        <v>Aksi tidak valid</v>
      </c>
      <c r="X4" s="50">
        <f t="shared" si="7"/>
        <v>5</v>
      </c>
      <c r="Y4" s="45">
        <v>5</v>
      </c>
      <c r="Z4" s="32" t="str">
        <f t="shared" si="8"/>
        <v>Aksi tidak valid</v>
      </c>
      <c r="AA4" s="50">
        <f t="shared" si="9"/>
        <v>10</v>
      </c>
      <c r="AB4" s="45">
        <v>5</v>
      </c>
      <c r="AC4" s="36">
        <f t="shared" si="10"/>
        <v>5</v>
      </c>
      <c r="AD4" s="45">
        <v>0</v>
      </c>
      <c r="AE4" s="46">
        <v>5</v>
      </c>
      <c r="AF4" s="33">
        <f t="shared" si="11"/>
        <v>10</v>
      </c>
      <c r="AG4" s="34" t="str">
        <f t="shared" si="12"/>
        <v>Aksi tidak valid</v>
      </c>
      <c r="AH4" s="46">
        <v>5</v>
      </c>
      <c r="AI4" s="48" t="str">
        <f t="shared" si="13"/>
        <v>Aksi tidak valid</v>
      </c>
      <c r="AJ4" s="48" t="str">
        <f t="shared" si="14"/>
        <v>Aksi tidak valid</v>
      </c>
      <c r="AK4" s="54" t="str">
        <f t="shared" si="15"/>
        <v>Aksi tidak valid</v>
      </c>
      <c r="AL4" s="44">
        <v>0</v>
      </c>
      <c r="AM4" s="34" t="str">
        <f t="shared" si="16"/>
        <v>Aksi tidak valid</v>
      </c>
      <c r="AN4" s="33">
        <f t="shared" si="17"/>
        <v>15</v>
      </c>
      <c r="AO4" s="44">
        <v>0</v>
      </c>
      <c r="AP4" s="34" t="str">
        <f t="shared" si="18"/>
        <v>Aksi tidak valid</v>
      </c>
      <c r="AQ4" s="33" t="str">
        <f t="shared" si="19"/>
        <v>Aksi tidak valid</v>
      </c>
      <c r="AR4" s="33">
        <f t="shared" si="20"/>
        <v>15</v>
      </c>
      <c r="AS4" s="34" t="str">
        <f t="shared" si="21"/>
        <v>Aksi tidak valid</v>
      </c>
      <c r="AT4" s="46">
        <v>5</v>
      </c>
      <c r="AU4" s="33">
        <f t="shared" si="22"/>
        <v>5</v>
      </c>
      <c r="AV4" s="45">
        <v>0</v>
      </c>
      <c r="AW4" s="46">
        <v>5</v>
      </c>
      <c r="AX4" s="44">
        <v>0</v>
      </c>
      <c r="AY4" s="57" t="str">
        <f t="shared" si="23"/>
        <v>Aksi tidak valid</v>
      </c>
      <c r="AZ4" s="54">
        <f t="shared" si="24"/>
        <v>15</v>
      </c>
      <c r="BA4" s="44">
        <v>0</v>
      </c>
      <c r="BB4" s="34" t="str">
        <f t="shared" si="25"/>
        <v>Aksi tidak valid</v>
      </c>
      <c r="BC4" s="54">
        <f t="shared" si="26"/>
        <v>10</v>
      </c>
      <c r="BD4" s="44">
        <v>0</v>
      </c>
      <c r="BE4" s="34" t="str">
        <f t="shared" si="27"/>
        <v>Aksi tidak valid</v>
      </c>
      <c r="BF4" s="33">
        <f t="shared" si="28"/>
        <v>15</v>
      </c>
    </row>
    <row r="5" spans="1:58" ht="15.75" customHeight="1">
      <c r="A5" s="59" t="s">
        <v>42</v>
      </c>
      <c r="B5" s="60">
        <v>0</v>
      </c>
      <c r="C5" s="61">
        <v>0</v>
      </c>
      <c r="D5" s="62">
        <v>10</v>
      </c>
      <c r="E5" s="52">
        <f t="shared" ref="E5:E66" si="29">B5</f>
        <v>0</v>
      </c>
      <c r="F5" s="63">
        <f t="shared" si="0"/>
        <v>10</v>
      </c>
      <c r="G5" s="53">
        <v>10</v>
      </c>
      <c r="H5" s="60">
        <v>0</v>
      </c>
      <c r="I5" s="63">
        <f t="shared" si="1"/>
        <v>15</v>
      </c>
      <c r="J5" s="62">
        <v>10</v>
      </c>
      <c r="K5" s="60">
        <v>0</v>
      </c>
      <c r="L5" s="52">
        <f t="shared" si="2"/>
        <v>5</v>
      </c>
      <c r="M5" s="62">
        <v>10</v>
      </c>
      <c r="N5" s="60">
        <v>0</v>
      </c>
      <c r="O5" s="52">
        <f t="shared" si="3"/>
        <v>10</v>
      </c>
      <c r="P5" s="62">
        <v>10</v>
      </c>
      <c r="Q5" s="60">
        <v>0</v>
      </c>
      <c r="R5" s="52">
        <f t="shared" si="4"/>
        <v>15</v>
      </c>
      <c r="S5" s="61">
        <v>10</v>
      </c>
      <c r="T5" s="51" t="str">
        <f t="shared" si="5"/>
        <v>Aksi tidak valid</v>
      </c>
      <c r="U5" s="61">
        <v>0</v>
      </c>
      <c r="V5" s="61">
        <v>10</v>
      </c>
      <c r="W5" s="18" t="str">
        <f t="shared" si="6"/>
        <v>Aksi tidak valid</v>
      </c>
      <c r="X5" s="19">
        <f t="shared" si="7"/>
        <v>5</v>
      </c>
      <c r="Y5" s="61">
        <v>10</v>
      </c>
      <c r="Z5" s="32" t="str">
        <f t="shared" si="8"/>
        <v>Aksi tidak valid</v>
      </c>
      <c r="AA5" s="19">
        <f t="shared" si="9"/>
        <v>10</v>
      </c>
      <c r="AB5" s="61">
        <v>10</v>
      </c>
      <c r="AC5" s="51">
        <f t="shared" si="10"/>
        <v>5</v>
      </c>
      <c r="AD5" s="61">
        <v>0</v>
      </c>
      <c r="AE5" s="62">
        <v>10</v>
      </c>
      <c r="AF5" s="33">
        <f t="shared" si="11"/>
        <v>10</v>
      </c>
      <c r="AG5" s="34" t="str">
        <f t="shared" si="12"/>
        <v>Aksi tidak valid</v>
      </c>
      <c r="AH5" s="62">
        <v>10</v>
      </c>
      <c r="AI5" s="18" t="str">
        <f t="shared" si="13"/>
        <v>Aksi tidak valid</v>
      </c>
      <c r="AJ5" s="18" t="str">
        <f t="shared" si="14"/>
        <v>Aksi tidak valid</v>
      </c>
      <c r="AK5" s="20" t="str">
        <f t="shared" si="15"/>
        <v>Aksi tidak valid</v>
      </c>
      <c r="AL5" s="60">
        <v>0</v>
      </c>
      <c r="AM5" s="34" t="str">
        <f t="shared" si="16"/>
        <v>Aksi tidak valid</v>
      </c>
      <c r="AN5" s="33" t="str">
        <f t="shared" si="17"/>
        <v>Aksi tidak valid</v>
      </c>
      <c r="AO5" s="60">
        <v>0</v>
      </c>
      <c r="AP5" s="34" t="str">
        <f t="shared" si="18"/>
        <v>Aksi tidak valid</v>
      </c>
      <c r="AQ5" s="33" t="str">
        <f t="shared" si="19"/>
        <v>Aksi tidak valid</v>
      </c>
      <c r="AR5" s="33">
        <f t="shared" si="20"/>
        <v>15</v>
      </c>
      <c r="AS5" s="34" t="str">
        <f t="shared" si="21"/>
        <v>Aksi tidak valid</v>
      </c>
      <c r="AT5" s="62">
        <v>10</v>
      </c>
      <c r="AU5" s="33">
        <f t="shared" si="22"/>
        <v>5</v>
      </c>
      <c r="AV5" s="61">
        <v>0</v>
      </c>
      <c r="AW5" s="62">
        <v>10</v>
      </c>
      <c r="AX5" s="60">
        <v>0</v>
      </c>
      <c r="AY5" s="28" t="str">
        <f t="shared" si="23"/>
        <v>Aksi tidak valid</v>
      </c>
      <c r="AZ5" s="20" t="str">
        <f t="shared" si="24"/>
        <v>Aksi tidak valid</v>
      </c>
      <c r="BA5" s="60">
        <v>0</v>
      </c>
      <c r="BB5" s="34" t="str">
        <f t="shared" si="25"/>
        <v>Aksi tidak valid</v>
      </c>
      <c r="BC5" s="20">
        <f t="shared" si="26"/>
        <v>15</v>
      </c>
      <c r="BD5" s="60">
        <v>0</v>
      </c>
      <c r="BE5" s="34" t="str">
        <f t="shared" si="27"/>
        <v>Aksi tidak valid</v>
      </c>
      <c r="BF5" s="33" t="str">
        <f t="shared" si="28"/>
        <v>Aksi tidak valid</v>
      </c>
    </row>
    <row r="6" spans="1:58" ht="15.75" customHeight="1">
      <c r="A6" s="43" t="s">
        <v>48</v>
      </c>
      <c r="B6" s="44">
        <v>0</v>
      </c>
      <c r="C6" s="45">
        <v>0</v>
      </c>
      <c r="D6" s="46">
        <v>15</v>
      </c>
      <c r="E6" s="37">
        <f t="shared" si="29"/>
        <v>0</v>
      </c>
      <c r="F6" s="47">
        <f t="shared" si="0"/>
        <v>10</v>
      </c>
      <c r="G6" s="38">
        <v>15</v>
      </c>
      <c r="H6" s="44">
        <v>0</v>
      </c>
      <c r="I6" s="47">
        <f t="shared" si="1"/>
        <v>15</v>
      </c>
      <c r="J6" s="46">
        <v>15</v>
      </c>
      <c r="K6" s="44">
        <v>0</v>
      </c>
      <c r="L6" s="37">
        <f t="shared" si="2"/>
        <v>5</v>
      </c>
      <c r="M6" s="46">
        <v>15</v>
      </c>
      <c r="N6" s="44">
        <v>0</v>
      </c>
      <c r="O6" s="37">
        <f t="shared" si="3"/>
        <v>10</v>
      </c>
      <c r="P6" s="46">
        <v>15</v>
      </c>
      <c r="Q6" s="44">
        <v>0</v>
      </c>
      <c r="R6" s="37">
        <f t="shared" si="4"/>
        <v>15</v>
      </c>
      <c r="S6" s="45">
        <v>15</v>
      </c>
      <c r="T6" s="36" t="str">
        <f t="shared" si="5"/>
        <v>Aksi tidak valid</v>
      </c>
      <c r="U6" s="45">
        <v>0</v>
      </c>
      <c r="V6" s="45">
        <v>15</v>
      </c>
      <c r="W6" s="48" t="str">
        <f t="shared" si="6"/>
        <v>Aksi tidak valid</v>
      </c>
      <c r="X6" s="50">
        <f t="shared" si="7"/>
        <v>5</v>
      </c>
      <c r="Y6" s="45">
        <v>15</v>
      </c>
      <c r="Z6" s="32" t="str">
        <f t="shared" si="8"/>
        <v>Aksi tidak valid</v>
      </c>
      <c r="AA6" s="50">
        <f t="shared" si="9"/>
        <v>10</v>
      </c>
      <c r="AB6" s="45">
        <v>15</v>
      </c>
      <c r="AC6" s="36">
        <f t="shared" si="10"/>
        <v>5</v>
      </c>
      <c r="AD6" s="45">
        <v>0</v>
      </c>
      <c r="AE6" s="46">
        <v>15</v>
      </c>
      <c r="AF6" s="33">
        <f t="shared" si="11"/>
        <v>10</v>
      </c>
      <c r="AG6" s="34" t="str">
        <f t="shared" si="12"/>
        <v>Aksi tidak valid</v>
      </c>
      <c r="AH6" s="46">
        <v>15</v>
      </c>
      <c r="AI6" s="48" t="str">
        <f t="shared" si="13"/>
        <v>Aksi tidak valid</v>
      </c>
      <c r="AJ6" s="48" t="str">
        <f t="shared" si="14"/>
        <v>Aksi tidak valid</v>
      </c>
      <c r="AK6" s="54" t="str">
        <f t="shared" si="15"/>
        <v>Aksi tidak valid</v>
      </c>
      <c r="AL6" s="44">
        <v>0</v>
      </c>
      <c r="AM6" s="34" t="str">
        <f t="shared" si="16"/>
        <v>Aksi tidak valid</v>
      </c>
      <c r="AN6" s="33" t="str">
        <f t="shared" si="17"/>
        <v>Aksi tidak valid</v>
      </c>
      <c r="AO6" s="44">
        <v>0</v>
      </c>
      <c r="AP6" s="34" t="str">
        <f t="shared" si="18"/>
        <v>Aksi tidak valid</v>
      </c>
      <c r="AQ6" s="33" t="str">
        <f t="shared" si="19"/>
        <v>Aksi tidak valid</v>
      </c>
      <c r="AR6" s="33">
        <f t="shared" si="20"/>
        <v>15</v>
      </c>
      <c r="AS6" s="34" t="str">
        <f t="shared" si="21"/>
        <v>Aksi tidak valid</v>
      </c>
      <c r="AT6" s="46">
        <v>15</v>
      </c>
      <c r="AU6" s="33">
        <f t="shared" si="22"/>
        <v>5</v>
      </c>
      <c r="AV6" s="45">
        <v>0</v>
      </c>
      <c r="AW6" s="46">
        <v>15</v>
      </c>
      <c r="AX6" s="44">
        <v>0</v>
      </c>
      <c r="AY6" s="57" t="str">
        <f t="shared" si="23"/>
        <v>Aksi tidak valid</v>
      </c>
      <c r="AZ6" s="54" t="str">
        <f t="shared" si="24"/>
        <v>Aksi tidak valid</v>
      </c>
      <c r="BA6" s="44">
        <v>0</v>
      </c>
      <c r="BB6" s="34" t="str">
        <f t="shared" si="25"/>
        <v>Aksi tidak valid</v>
      </c>
      <c r="BC6" s="54" t="str">
        <f t="shared" si="26"/>
        <v>Aksi tidak valid</v>
      </c>
      <c r="BD6" s="44">
        <v>0</v>
      </c>
      <c r="BE6" s="34" t="str">
        <f t="shared" si="27"/>
        <v>Aksi tidak valid</v>
      </c>
      <c r="BF6" s="33" t="str">
        <f t="shared" si="28"/>
        <v>Aksi tidak valid</v>
      </c>
    </row>
    <row r="7" spans="1:58" ht="15.75" customHeight="1">
      <c r="A7" s="59" t="s">
        <v>30</v>
      </c>
      <c r="B7" s="60">
        <v>0</v>
      </c>
      <c r="C7" s="61">
        <v>5</v>
      </c>
      <c r="D7" s="62">
        <v>0</v>
      </c>
      <c r="E7" s="52">
        <f t="shared" si="29"/>
        <v>0</v>
      </c>
      <c r="F7" s="63">
        <f t="shared" si="0"/>
        <v>15</v>
      </c>
      <c r="G7" s="53">
        <v>0</v>
      </c>
      <c r="H7" s="60">
        <v>0</v>
      </c>
      <c r="I7" s="63" t="str">
        <f t="shared" si="1"/>
        <v>Aksi tidak valid</v>
      </c>
      <c r="J7" s="62">
        <v>0</v>
      </c>
      <c r="K7" s="60">
        <v>0</v>
      </c>
      <c r="L7" s="52">
        <f t="shared" si="2"/>
        <v>10</v>
      </c>
      <c r="M7" s="62">
        <v>0</v>
      </c>
      <c r="N7" s="60">
        <v>0</v>
      </c>
      <c r="O7" s="52">
        <f t="shared" si="3"/>
        <v>15</v>
      </c>
      <c r="P7" s="62">
        <v>0</v>
      </c>
      <c r="Q7" s="60">
        <v>0</v>
      </c>
      <c r="R7" s="52" t="str">
        <f t="shared" si="4"/>
        <v>Aksi tidak valid</v>
      </c>
      <c r="S7" s="61">
        <v>0</v>
      </c>
      <c r="T7" s="51" t="str">
        <f t="shared" si="5"/>
        <v>Aksi tidak valid</v>
      </c>
      <c r="U7" s="61">
        <v>5</v>
      </c>
      <c r="V7" s="61">
        <v>0</v>
      </c>
      <c r="W7" s="18" t="str">
        <f t="shared" si="6"/>
        <v>Aksi tidak valid</v>
      </c>
      <c r="X7" s="19">
        <f t="shared" si="7"/>
        <v>10</v>
      </c>
      <c r="Y7" s="61">
        <v>0</v>
      </c>
      <c r="Z7" s="32" t="str">
        <f t="shared" si="8"/>
        <v>Aksi tidak valid</v>
      </c>
      <c r="AA7" s="19">
        <f t="shared" si="9"/>
        <v>15</v>
      </c>
      <c r="AB7" s="61">
        <v>0</v>
      </c>
      <c r="AC7" s="51">
        <f t="shared" si="10"/>
        <v>5</v>
      </c>
      <c r="AD7" s="61">
        <v>5</v>
      </c>
      <c r="AE7" s="62">
        <v>0</v>
      </c>
      <c r="AF7" s="33">
        <f t="shared" si="11"/>
        <v>10</v>
      </c>
      <c r="AG7" s="34">
        <f t="shared" si="12"/>
        <v>0</v>
      </c>
      <c r="AH7" s="62">
        <v>0</v>
      </c>
      <c r="AI7" s="18" t="str">
        <f t="shared" si="13"/>
        <v>Aksi tidak valid</v>
      </c>
      <c r="AJ7" s="18" t="str">
        <f t="shared" si="14"/>
        <v>Aksi tidak valid</v>
      </c>
      <c r="AK7" s="20">
        <f t="shared" si="15"/>
        <v>15</v>
      </c>
      <c r="AL7" s="60">
        <v>0</v>
      </c>
      <c r="AM7" s="34" t="str">
        <f t="shared" si="16"/>
        <v>Aksi tidak valid</v>
      </c>
      <c r="AN7" s="33">
        <f t="shared" si="17"/>
        <v>10</v>
      </c>
      <c r="AO7" s="60">
        <v>0</v>
      </c>
      <c r="AP7" s="34" t="str">
        <f t="shared" si="18"/>
        <v>Aksi tidak valid</v>
      </c>
      <c r="AQ7" s="33">
        <f t="shared" si="19"/>
        <v>15</v>
      </c>
      <c r="AR7" s="33">
        <f t="shared" si="20"/>
        <v>15</v>
      </c>
      <c r="AS7" s="34">
        <f t="shared" si="21"/>
        <v>0</v>
      </c>
      <c r="AT7" s="62">
        <v>0</v>
      </c>
      <c r="AU7" s="33">
        <f t="shared" si="22"/>
        <v>5</v>
      </c>
      <c r="AV7" s="61">
        <v>5</v>
      </c>
      <c r="AW7" s="62">
        <v>0</v>
      </c>
      <c r="AX7" s="60">
        <v>0</v>
      </c>
      <c r="AY7" s="28">
        <f t="shared" si="23"/>
        <v>0</v>
      </c>
      <c r="AZ7" s="20">
        <f t="shared" si="24"/>
        <v>10</v>
      </c>
      <c r="BA7" s="60">
        <v>0</v>
      </c>
      <c r="BB7" s="34">
        <f t="shared" si="25"/>
        <v>0</v>
      </c>
      <c r="BC7" s="20">
        <f t="shared" si="26"/>
        <v>5</v>
      </c>
      <c r="BD7" s="60">
        <v>0</v>
      </c>
      <c r="BE7" s="34">
        <f t="shared" si="27"/>
        <v>0</v>
      </c>
      <c r="BF7" s="33">
        <f t="shared" si="28"/>
        <v>10</v>
      </c>
    </row>
    <row r="8" spans="1:58" ht="15.75" customHeight="1">
      <c r="A8" s="43" t="s">
        <v>39</v>
      </c>
      <c r="B8" s="44">
        <v>0</v>
      </c>
      <c r="C8" s="45">
        <v>5</v>
      </c>
      <c r="D8" s="46">
        <v>5</v>
      </c>
      <c r="E8" s="37">
        <f t="shared" si="29"/>
        <v>0</v>
      </c>
      <c r="F8" s="47">
        <f t="shared" si="0"/>
        <v>15</v>
      </c>
      <c r="G8" s="38">
        <v>5</v>
      </c>
      <c r="H8" s="44">
        <v>0</v>
      </c>
      <c r="I8" s="47" t="str">
        <f t="shared" si="1"/>
        <v>Aksi tidak valid</v>
      </c>
      <c r="J8" s="46">
        <v>5</v>
      </c>
      <c r="K8" s="44">
        <v>0</v>
      </c>
      <c r="L8" s="37">
        <f t="shared" si="2"/>
        <v>10</v>
      </c>
      <c r="M8" s="46">
        <v>5</v>
      </c>
      <c r="N8" s="44">
        <v>0</v>
      </c>
      <c r="O8" s="37">
        <f t="shared" si="3"/>
        <v>15</v>
      </c>
      <c r="P8" s="46">
        <v>5</v>
      </c>
      <c r="Q8" s="44">
        <v>0</v>
      </c>
      <c r="R8" s="37" t="str">
        <f t="shared" si="4"/>
        <v>Aksi tidak valid</v>
      </c>
      <c r="S8" s="45">
        <v>5</v>
      </c>
      <c r="T8" s="36" t="str">
        <f t="shared" si="5"/>
        <v>Aksi tidak valid</v>
      </c>
      <c r="U8" s="45">
        <v>5</v>
      </c>
      <c r="V8" s="45">
        <v>5</v>
      </c>
      <c r="W8" s="48" t="str">
        <f t="shared" si="6"/>
        <v>Aksi tidak valid</v>
      </c>
      <c r="X8" s="50">
        <f t="shared" si="7"/>
        <v>10</v>
      </c>
      <c r="Y8" s="45">
        <v>5</v>
      </c>
      <c r="Z8" s="32" t="str">
        <f t="shared" si="8"/>
        <v>Aksi tidak valid</v>
      </c>
      <c r="AA8" s="50">
        <f t="shared" si="9"/>
        <v>15</v>
      </c>
      <c r="AB8" s="45">
        <v>5</v>
      </c>
      <c r="AC8" s="36">
        <f t="shared" si="10"/>
        <v>5</v>
      </c>
      <c r="AD8" s="45">
        <v>5</v>
      </c>
      <c r="AE8" s="46">
        <v>5</v>
      </c>
      <c r="AF8" s="33">
        <f t="shared" si="11"/>
        <v>10</v>
      </c>
      <c r="AG8" s="34">
        <f t="shared" si="12"/>
        <v>0</v>
      </c>
      <c r="AH8" s="46">
        <v>5</v>
      </c>
      <c r="AI8" s="48" t="str">
        <f t="shared" si="13"/>
        <v>Aksi tidak valid</v>
      </c>
      <c r="AJ8" s="48" t="str">
        <f t="shared" si="14"/>
        <v>Aksi tidak valid</v>
      </c>
      <c r="AK8" s="54" t="str">
        <f t="shared" si="15"/>
        <v>Aksi tidak valid</v>
      </c>
      <c r="AL8" s="44">
        <v>0</v>
      </c>
      <c r="AM8" s="34" t="str">
        <f t="shared" si="16"/>
        <v>Aksi tidak valid</v>
      </c>
      <c r="AN8" s="33">
        <f t="shared" si="17"/>
        <v>15</v>
      </c>
      <c r="AO8" s="44">
        <v>0</v>
      </c>
      <c r="AP8" s="34" t="str">
        <f t="shared" si="18"/>
        <v>Aksi tidak valid</v>
      </c>
      <c r="AQ8" s="33" t="str">
        <f t="shared" si="19"/>
        <v>Aksi tidak valid</v>
      </c>
      <c r="AR8" s="33">
        <f t="shared" si="20"/>
        <v>15</v>
      </c>
      <c r="AS8" s="34">
        <f t="shared" si="21"/>
        <v>0</v>
      </c>
      <c r="AT8" s="46">
        <v>5</v>
      </c>
      <c r="AU8" s="33">
        <f t="shared" si="22"/>
        <v>5</v>
      </c>
      <c r="AV8" s="45">
        <v>5</v>
      </c>
      <c r="AW8" s="46">
        <v>5</v>
      </c>
      <c r="AX8" s="44">
        <v>0</v>
      </c>
      <c r="AY8" s="57">
        <f t="shared" si="23"/>
        <v>0</v>
      </c>
      <c r="AZ8" s="54">
        <f t="shared" si="24"/>
        <v>15</v>
      </c>
      <c r="BA8" s="44">
        <v>0</v>
      </c>
      <c r="BB8" s="34">
        <f t="shared" si="25"/>
        <v>0</v>
      </c>
      <c r="BC8" s="54">
        <f t="shared" si="26"/>
        <v>10</v>
      </c>
      <c r="BD8" s="44">
        <v>0</v>
      </c>
      <c r="BE8" s="34">
        <f t="shared" si="27"/>
        <v>0</v>
      </c>
      <c r="BF8" s="33">
        <f t="shared" si="28"/>
        <v>15</v>
      </c>
    </row>
    <row r="9" spans="1:58" ht="15.75" customHeight="1">
      <c r="A9" s="59" t="s">
        <v>45</v>
      </c>
      <c r="B9" s="60">
        <v>0</v>
      </c>
      <c r="C9" s="61">
        <v>5</v>
      </c>
      <c r="D9" s="62">
        <v>10</v>
      </c>
      <c r="E9" s="52">
        <f t="shared" si="29"/>
        <v>0</v>
      </c>
      <c r="F9" s="63">
        <f t="shared" si="0"/>
        <v>15</v>
      </c>
      <c r="G9" s="53">
        <v>10</v>
      </c>
      <c r="H9" s="60">
        <v>0</v>
      </c>
      <c r="I9" s="63" t="str">
        <f t="shared" si="1"/>
        <v>Aksi tidak valid</v>
      </c>
      <c r="J9" s="62">
        <v>10</v>
      </c>
      <c r="K9" s="60">
        <v>0</v>
      </c>
      <c r="L9" s="52">
        <f t="shared" si="2"/>
        <v>10</v>
      </c>
      <c r="M9" s="62">
        <v>10</v>
      </c>
      <c r="N9" s="60">
        <v>0</v>
      </c>
      <c r="O9" s="52">
        <f t="shared" si="3"/>
        <v>15</v>
      </c>
      <c r="P9" s="62">
        <v>10</v>
      </c>
      <c r="Q9" s="60">
        <v>0</v>
      </c>
      <c r="R9" s="52" t="str">
        <f t="shared" si="4"/>
        <v>Aksi tidak valid</v>
      </c>
      <c r="S9" s="61">
        <v>10</v>
      </c>
      <c r="T9" s="51" t="str">
        <f t="shared" si="5"/>
        <v>Aksi tidak valid</v>
      </c>
      <c r="U9" s="61">
        <v>5</v>
      </c>
      <c r="V9" s="61">
        <v>10</v>
      </c>
      <c r="W9" s="18" t="str">
        <f t="shared" si="6"/>
        <v>Aksi tidak valid</v>
      </c>
      <c r="X9" s="19">
        <f t="shared" si="7"/>
        <v>10</v>
      </c>
      <c r="Y9" s="61">
        <v>10</v>
      </c>
      <c r="Z9" s="32" t="str">
        <f t="shared" si="8"/>
        <v>Aksi tidak valid</v>
      </c>
      <c r="AA9" s="19">
        <f t="shared" si="9"/>
        <v>15</v>
      </c>
      <c r="AB9" s="61">
        <v>10</v>
      </c>
      <c r="AC9" s="51">
        <f t="shared" si="10"/>
        <v>5</v>
      </c>
      <c r="AD9" s="61">
        <v>5</v>
      </c>
      <c r="AE9" s="62">
        <v>10</v>
      </c>
      <c r="AF9" s="33">
        <f t="shared" si="11"/>
        <v>10</v>
      </c>
      <c r="AG9" s="34">
        <f t="shared" si="12"/>
        <v>0</v>
      </c>
      <c r="AH9" s="62">
        <v>10</v>
      </c>
      <c r="AI9" s="18" t="str">
        <f t="shared" si="13"/>
        <v>Aksi tidak valid</v>
      </c>
      <c r="AJ9" s="18" t="str">
        <f t="shared" si="14"/>
        <v>Aksi tidak valid</v>
      </c>
      <c r="AK9" s="20" t="str">
        <f t="shared" si="15"/>
        <v>Aksi tidak valid</v>
      </c>
      <c r="AL9" s="60">
        <v>0</v>
      </c>
      <c r="AM9" s="34" t="str">
        <f t="shared" si="16"/>
        <v>Aksi tidak valid</v>
      </c>
      <c r="AN9" s="33" t="str">
        <f t="shared" si="17"/>
        <v>Aksi tidak valid</v>
      </c>
      <c r="AO9" s="60">
        <v>0</v>
      </c>
      <c r="AP9" s="34" t="str">
        <f t="shared" si="18"/>
        <v>Aksi tidak valid</v>
      </c>
      <c r="AQ9" s="33" t="str">
        <f t="shared" si="19"/>
        <v>Aksi tidak valid</v>
      </c>
      <c r="AR9" s="33">
        <f t="shared" si="20"/>
        <v>15</v>
      </c>
      <c r="AS9" s="34">
        <f t="shared" si="21"/>
        <v>0</v>
      </c>
      <c r="AT9" s="62">
        <v>10</v>
      </c>
      <c r="AU9" s="33">
        <f t="shared" si="22"/>
        <v>5</v>
      </c>
      <c r="AV9" s="61">
        <v>5</v>
      </c>
      <c r="AW9" s="62">
        <v>10</v>
      </c>
      <c r="AX9" s="60">
        <v>0</v>
      </c>
      <c r="AY9" s="28">
        <f t="shared" si="23"/>
        <v>0</v>
      </c>
      <c r="AZ9" s="20" t="str">
        <f t="shared" si="24"/>
        <v>Aksi tidak valid</v>
      </c>
      <c r="BA9" s="60">
        <v>0</v>
      </c>
      <c r="BB9" s="34">
        <f t="shared" si="25"/>
        <v>0</v>
      </c>
      <c r="BC9" s="20">
        <f t="shared" si="26"/>
        <v>15</v>
      </c>
      <c r="BD9" s="60">
        <v>0</v>
      </c>
      <c r="BE9" s="34">
        <f t="shared" si="27"/>
        <v>0</v>
      </c>
      <c r="BF9" s="33" t="str">
        <f t="shared" si="28"/>
        <v>Aksi tidak valid</v>
      </c>
    </row>
    <row r="10" spans="1:58" ht="15.75" customHeight="1">
      <c r="A10" s="43" t="s">
        <v>51</v>
      </c>
      <c r="B10" s="44">
        <v>0</v>
      </c>
      <c r="C10" s="45">
        <v>5</v>
      </c>
      <c r="D10" s="46">
        <v>15</v>
      </c>
      <c r="E10" s="37">
        <f t="shared" si="29"/>
        <v>0</v>
      </c>
      <c r="F10" s="47">
        <f t="shared" si="0"/>
        <v>15</v>
      </c>
      <c r="G10" s="38">
        <v>15</v>
      </c>
      <c r="H10" s="44">
        <v>0</v>
      </c>
      <c r="I10" s="47" t="str">
        <f t="shared" si="1"/>
        <v>Aksi tidak valid</v>
      </c>
      <c r="J10" s="46">
        <v>15</v>
      </c>
      <c r="K10" s="44">
        <v>0</v>
      </c>
      <c r="L10" s="37">
        <f t="shared" si="2"/>
        <v>10</v>
      </c>
      <c r="M10" s="46">
        <v>15</v>
      </c>
      <c r="N10" s="44">
        <v>0</v>
      </c>
      <c r="O10" s="37">
        <f t="shared" si="3"/>
        <v>15</v>
      </c>
      <c r="P10" s="46">
        <v>15</v>
      </c>
      <c r="Q10" s="44">
        <v>0</v>
      </c>
      <c r="R10" s="37" t="str">
        <f t="shared" si="4"/>
        <v>Aksi tidak valid</v>
      </c>
      <c r="S10" s="45">
        <v>15</v>
      </c>
      <c r="T10" s="36" t="str">
        <f t="shared" si="5"/>
        <v>Aksi tidak valid</v>
      </c>
      <c r="U10" s="45">
        <v>5</v>
      </c>
      <c r="V10" s="45">
        <v>15</v>
      </c>
      <c r="W10" s="48" t="str">
        <f t="shared" si="6"/>
        <v>Aksi tidak valid</v>
      </c>
      <c r="X10" s="50">
        <f t="shared" si="7"/>
        <v>10</v>
      </c>
      <c r="Y10" s="45">
        <v>15</v>
      </c>
      <c r="Z10" s="32" t="str">
        <f t="shared" si="8"/>
        <v>Aksi tidak valid</v>
      </c>
      <c r="AA10" s="50">
        <f t="shared" si="9"/>
        <v>15</v>
      </c>
      <c r="AB10" s="45">
        <v>15</v>
      </c>
      <c r="AC10" s="36">
        <f t="shared" si="10"/>
        <v>5</v>
      </c>
      <c r="AD10" s="45">
        <v>5</v>
      </c>
      <c r="AE10" s="46">
        <v>15</v>
      </c>
      <c r="AF10" s="33">
        <f t="shared" si="11"/>
        <v>10</v>
      </c>
      <c r="AG10" s="34">
        <f t="shared" si="12"/>
        <v>0</v>
      </c>
      <c r="AH10" s="46">
        <v>15</v>
      </c>
      <c r="AI10" s="48" t="str">
        <f t="shared" si="13"/>
        <v>Aksi tidak valid</v>
      </c>
      <c r="AJ10" s="48" t="str">
        <f t="shared" si="14"/>
        <v>Aksi tidak valid</v>
      </c>
      <c r="AK10" s="54" t="str">
        <f t="shared" si="15"/>
        <v>Aksi tidak valid</v>
      </c>
      <c r="AL10" s="44">
        <v>0</v>
      </c>
      <c r="AM10" s="34" t="str">
        <f t="shared" si="16"/>
        <v>Aksi tidak valid</v>
      </c>
      <c r="AN10" s="33" t="str">
        <f t="shared" si="17"/>
        <v>Aksi tidak valid</v>
      </c>
      <c r="AO10" s="44">
        <v>0</v>
      </c>
      <c r="AP10" s="34" t="str">
        <f t="shared" si="18"/>
        <v>Aksi tidak valid</v>
      </c>
      <c r="AQ10" s="33" t="str">
        <f t="shared" si="19"/>
        <v>Aksi tidak valid</v>
      </c>
      <c r="AR10" s="33">
        <f t="shared" si="20"/>
        <v>15</v>
      </c>
      <c r="AS10" s="34">
        <f t="shared" si="21"/>
        <v>0</v>
      </c>
      <c r="AT10" s="46">
        <v>15</v>
      </c>
      <c r="AU10" s="33">
        <f t="shared" si="22"/>
        <v>5</v>
      </c>
      <c r="AV10" s="45">
        <v>5</v>
      </c>
      <c r="AW10" s="46">
        <v>15</v>
      </c>
      <c r="AX10" s="44">
        <v>0</v>
      </c>
      <c r="AY10" s="57">
        <f t="shared" si="23"/>
        <v>0</v>
      </c>
      <c r="AZ10" s="54" t="str">
        <f t="shared" si="24"/>
        <v>Aksi tidak valid</v>
      </c>
      <c r="BA10" s="44">
        <v>0</v>
      </c>
      <c r="BB10" s="34">
        <f t="shared" si="25"/>
        <v>0</v>
      </c>
      <c r="BC10" s="54" t="str">
        <f t="shared" si="26"/>
        <v>Aksi tidak valid</v>
      </c>
      <c r="BD10" s="44">
        <v>0</v>
      </c>
      <c r="BE10" s="34">
        <f t="shared" si="27"/>
        <v>0</v>
      </c>
      <c r="BF10" s="33" t="str">
        <f t="shared" si="28"/>
        <v>Aksi tidak valid</v>
      </c>
    </row>
    <row r="11" spans="1:58">
      <c r="A11" s="23" t="s">
        <v>178</v>
      </c>
      <c r="B11" s="60">
        <v>0</v>
      </c>
      <c r="C11" s="61">
        <v>10</v>
      </c>
      <c r="D11" s="62">
        <v>0</v>
      </c>
      <c r="E11" s="52">
        <f t="shared" si="29"/>
        <v>0</v>
      </c>
      <c r="F11" s="63" t="str">
        <f t="shared" si="0"/>
        <v>Aksi tidak valid</v>
      </c>
      <c r="G11" s="53">
        <v>0</v>
      </c>
      <c r="H11" s="60">
        <v>0</v>
      </c>
      <c r="I11" s="63" t="str">
        <f t="shared" si="1"/>
        <v>Aksi tidak valid</v>
      </c>
      <c r="J11" s="62">
        <v>0</v>
      </c>
      <c r="K11" s="60">
        <v>0</v>
      </c>
      <c r="L11" s="52">
        <f t="shared" si="2"/>
        <v>15</v>
      </c>
      <c r="M11" s="62">
        <v>0</v>
      </c>
      <c r="N11" s="60">
        <v>0</v>
      </c>
      <c r="O11" s="52" t="str">
        <f t="shared" si="3"/>
        <v>Aksi tidak valid</v>
      </c>
      <c r="P11" s="62">
        <v>0</v>
      </c>
      <c r="Q11" s="60">
        <v>0</v>
      </c>
      <c r="R11" s="52" t="str">
        <f t="shared" si="4"/>
        <v>Aksi tidak valid</v>
      </c>
      <c r="S11" s="61">
        <v>0</v>
      </c>
      <c r="T11" s="51" t="str">
        <f t="shared" si="5"/>
        <v>Aksi tidak valid</v>
      </c>
      <c r="U11" s="61">
        <v>10</v>
      </c>
      <c r="V11" s="61">
        <v>0</v>
      </c>
      <c r="W11" s="18" t="str">
        <f t="shared" si="6"/>
        <v>Aksi tidak valid</v>
      </c>
      <c r="X11" s="19">
        <f t="shared" si="7"/>
        <v>15</v>
      </c>
      <c r="Y11" s="61">
        <v>0</v>
      </c>
      <c r="Z11" s="32" t="str">
        <f t="shared" si="8"/>
        <v>Aksi tidak valid</v>
      </c>
      <c r="AA11" s="19" t="str">
        <f t="shared" si="9"/>
        <v>Aksi tidak valid</v>
      </c>
      <c r="AB11" s="61">
        <v>0</v>
      </c>
      <c r="AC11" s="51">
        <f t="shared" si="10"/>
        <v>5</v>
      </c>
      <c r="AD11" s="61">
        <v>10</v>
      </c>
      <c r="AE11" s="62">
        <v>0</v>
      </c>
      <c r="AF11" s="33">
        <f t="shared" si="11"/>
        <v>10</v>
      </c>
      <c r="AG11" s="34">
        <f t="shared" si="12"/>
        <v>5</v>
      </c>
      <c r="AH11" s="62">
        <v>0</v>
      </c>
      <c r="AI11" s="18" t="str">
        <f t="shared" si="13"/>
        <v>Aksi tidak valid</v>
      </c>
      <c r="AJ11" s="18">
        <f t="shared" si="14"/>
        <v>0</v>
      </c>
      <c r="AK11" s="20">
        <f t="shared" si="15"/>
        <v>15</v>
      </c>
      <c r="AL11" s="60">
        <v>0</v>
      </c>
      <c r="AM11" s="34">
        <f t="shared" si="16"/>
        <v>0</v>
      </c>
      <c r="AN11" s="33">
        <f t="shared" si="17"/>
        <v>10</v>
      </c>
      <c r="AO11" s="60">
        <v>0</v>
      </c>
      <c r="AP11" s="34">
        <f t="shared" si="18"/>
        <v>0</v>
      </c>
      <c r="AQ11" s="33">
        <f t="shared" si="19"/>
        <v>15</v>
      </c>
      <c r="AR11" s="33">
        <f t="shared" si="20"/>
        <v>15</v>
      </c>
      <c r="AS11" s="34">
        <f t="shared" si="21"/>
        <v>5</v>
      </c>
      <c r="AT11" s="62">
        <v>0</v>
      </c>
      <c r="AU11" s="33">
        <f t="shared" si="22"/>
        <v>5</v>
      </c>
      <c r="AV11" s="61">
        <v>10</v>
      </c>
      <c r="AW11" s="62">
        <v>0</v>
      </c>
      <c r="AX11" s="60">
        <v>0</v>
      </c>
      <c r="AY11" s="28">
        <f t="shared" si="23"/>
        <v>5</v>
      </c>
      <c r="AZ11" s="20">
        <f t="shared" si="24"/>
        <v>10</v>
      </c>
      <c r="BA11" s="60">
        <v>0</v>
      </c>
      <c r="BB11" s="34">
        <f t="shared" si="25"/>
        <v>5</v>
      </c>
      <c r="BC11" s="20">
        <f t="shared" si="26"/>
        <v>5</v>
      </c>
      <c r="BD11" s="60">
        <v>0</v>
      </c>
      <c r="BE11" s="34">
        <f t="shared" si="27"/>
        <v>5</v>
      </c>
      <c r="BF11" s="33">
        <f t="shared" si="28"/>
        <v>10</v>
      </c>
    </row>
    <row r="12" spans="1:58" ht="15.75" customHeight="1">
      <c r="A12" s="43" t="s">
        <v>36</v>
      </c>
      <c r="B12" s="44">
        <v>0</v>
      </c>
      <c r="C12" s="45">
        <v>10</v>
      </c>
      <c r="D12" s="46">
        <v>5</v>
      </c>
      <c r="E12" s="37">
        <f t="shared" si="29"/>
        <v>0</v>
      </c>
      <c r="F12" s="47" t="str">
        <f t="shared" si="0"/>
        <v>Aksi tidak valid</v>
      </c>
      <c r="G12" s="38">
        <v>5</v>
      </c>
      <c r="H12" s="44">
        <v>0</v>
      </c>
      <c r="I12" s="47" t="str">
        <f t="shared" si="1"/>
        <v>Aksi tidak valid</v>
      </c>
      <c r="J12" s="46">
        <v>5</v>
      </c>
      <c r="K12" s="44">
        <v>0</v>
      </c>
      <c r="L12" s="37">
        <f t="shared" si="2"/>
        <v>15</v>
      </c>
      <c r="M12" s="46">
        <v>5</v>
      </c>
      <c r="N12" s="44">
        <v>0</v>
      </c>
      <c r="O12" s="37" t="str">
        <f t="shared" si="3"/>
        <v>Aksi tidak valid</v>
      </c>
      <c r="P12" s="46">
        <v>5</v>
      </c>
      <c r="Q12" s="44">
        <v>0</v>
      </c>
      <c r="R12" s="37" t="str">
        <f t="shared" si="4"/>
        <v>Aksi tidak valid</v>
      </c>
      <c r="S12" s="45">
        <v>5</v>
      </c>
      <c r="T12" s="36" t="str">
        <f t="shared" si="5"/>
        <v>Aksi tidak valid</v>
      </c>
      <c r="U12" s="45">
        <v>10</v>
      </c>
      <c r="V12" s="45">
        <v>5</v>
      </c>
      <c r="W12" s="48" t="str">
        <f t="shared" si="6"/>
        <v>Aksi tidak valid</v>
      </c>
      <c r="X12" s="50">
        <f t="shared" si="7"/>
        <v>15</v>
      </c>
      <c r="Y12" s="45">
        <v>5</v>
      </c>
      <c r="Z12" s="32" t="str">
        <f t="shared" si="8"/>
        <v>Aksi tidak valid</v>
      </c>
      <c r="AA12" s="50" t="str">
        <f t="shared" si="9"/>
        <v>Aksi tidak valid</v>
      </c>
      <c r="AB12" s="45">
        <v>5</v>
      </c>
      <c r="AC12" s="36">
        <f t="shared" si="10"/>
        <v>5</v>
      </c>
      <c r="AD12" s="45">
        <v>10</v>
      </c>
      <c r="AE12" s="46">
        <v>5</v>
      </c>
      <c r="AF12" s="33">
        <f t="shared" si="11"/>
        <v>10</v>
      </c>
      <c r="AG12" s="34">
        <f t="shared" si="12"/>
        <v>5</v>
      </c>
      <c r="AH12" s="46">
        <v>5</v>
      </c>
      <c r="AI12" s="48" t="str">
        <f t="shared" si="13"/>
        <v>Aksi tidak valid</v>
      </c>
      <c r="AJ12" s="48">
        <f t="shared" si="14"/>
        <v>0</v>
      </c>
      <c r="AK12" s="54" t="str">
        <f t="shared" si="15"/>
        <v>Aksi tidak valid</v>
      </c>
      <c r="AL12" s="44">
        <v>0</v>
      </c>
      <c r="AM12" s="34">
        <f t="shared" si="16"/>
        <v>0</v>
      </c>
      <c r="AN12" s="33">
        <f t="shared" si="17"/>
        <v>15</v>
      </c>
      <c r="AO12" s="44">
        <v>0</v>
      </c>
      <c r="AP12" s="34">
        <f t="shared" si="18"/>
        <v>0</v>
      </c>
      <c r="AQ12" s="33" t="str">
        <f t="shared" si="19"/>
        <v>Aksi tidak valid</v>
      </c>
      <c r="AR12" s="33">
        <f t="shared" si="20"/>
        <v>15</v>
      </c>
      <c r="AS12" s="34">
        <f t="shared" si="21"/>
        <v>5</v>
      </c>
      <c r="AT12" s="46">
        <v>5</v>
      </c>
      <c r="AU12" s="33">
        <f t="shared" si="22"/>
        <v>5</v>
      </c>
      <c r="AV12" s="45">
        <v>10</v>
      </c>
      <c r="AW12" s="46">
        <v>5</v>
      </c>
      <c r="AX12" s="44">
        <v>0</v>
      </c>
      <c r="AY12" s="57">
        <f t="shared" si="23"/>
        <v>5</v>
      </c>
      <c r="AZ12" s="54">
        <f t="shared" si="24"/>
        <v>15</v>
      </c>
      <c r="BA12" s="44">
        <v>0</v>
      </c>
      <c r="BB12" s="34">
        <f t="shared" si="25"/>
        <v>5</v>
      </c>
      <c r="BC12" s="54">
        <f t="shared" si="26"/>
        <v>10</v>
      </c>
      <c r="BD12" s="44">
        <v>0</v>
      </c>
      <c r="BE12" s="34">
        <f t="shared" si="27"/>
        <v>5</v>
      </c>
      <c r="BF12" s="33">
        <f t="shared" si="28"/>
        <v>15</v>
      </c>
    </row>
    <row r="13" spans="1:58" ht="15.75" customHeight="1">
      <c r="A13" s="59" t="s">
        <v>43</v>
      </c>
      <c r="B13" s="60">
        <v>0</v>
      </c>
      <c r="C13" s="61">
        <v>10</v>
      </c>
      <c r="D13" s="62">
        <v>10</v>
      </c>
      <c r="E13" s="52">
        <f t="shared" si="29"/>
        <v>0</v>
      </c>
      <c r="F13" s="63" t="str">
        <f t="shared" si="0"/>
        <v>Aksi tidak valid</v>
      </c>
      <c r="G13" s="53">
        <v>10</v>
      </c>
      <c r="H13" s="60">
        <v>0</v>
      </c>
      <c r="I13" s="63" t="str">
        <f t="shared" si="1"/>
        <v>Aksi tidak valid</v>
      </c>
      <c r="J13" s="62">
        <v>10</v>
      </c>
      <c r="K13" s="60">
        <v>0</v>
      </c>
      <c r="L13" s="52">
        <f t="shared" si="2"/>
        <v>15</v>
      </c>
      <c r="M13" s="62">
        <v>10</v>
      </c>
      <c r="N13" s="60">
        <v>0</v>
      </c>
      <c r="O13" s="52" t="str">
        <f t="shared" si="3"/>
        <v>Aksi tidak valid</v>
      </c>
      <c r="P13" s="62">
        <v>10</v>
      </c>
      <c r="Q13" s="60">
        <v>0</v>
      </c>
      <c r="R13" s="52" t="str">
        <f t="shared" si="4"/>
        <v>Aksi tidak valid</v>
      </c>
      <c r="S13" s="61">
        <v>10</v>
      </c>
      <c r="T13" s="51" t="str">
        <f t="shared" si="5"/>
        <v>Aksi tidak valid</v>
      </c>
      <c r="U13" s="61">
        <v>10</v>
      </c>
      <c r="V13" s="61">
        <v>10</v>
      </c>
      <c r="W13" s="18" t="str">
        <f t="shared" si="6"/>
        <v>Aksi tidak valid</v>
      </c>
      <c r="X13" s="19">
        <f t="shared" si="7"/>
        <v>15</v>
      </c>
      <c r="Y13" s="61">
        <v>10</v>
      </c>
      <c r="Z13" s="32" t="str">
        <f t="shared" si="8"/>
        <v>Aksi tidak valid</v>
      </c>
      <c r="AA13" s="19" t="str">
        <f t="shared" si="9"/>
        <v>Aksi tidak valid</v>
      </c>
      <c r="AB13" s="61">
        <v>10</v>
      </c>
      <c r="AC13" s="51">
        <f t="shared" si="10"/>
        <v>5</v>
      </c>
      <c r="AD13" s="61">
        <v>10</v>
      </c>
      <c r="AE13" s="62">
        <v>10</v>
      </c>
      <c r="AF13" s="33">
        <f t="shared" si="11"/>
        <v>10</v>
      </c>
      <c r="AG13" s="34">
        <f t="shared" si="12"/>
        <v>5</v>
      </c>
      <c r="AH13" s="62">
        <v>10</v>
      </c>
      <c r="AI13" s="18" t="str">
        <f t="shared" si="13"/>
        <v>Aksi tidak valid</v>
      </c>
      <c r="AJ13" s="18">
        <f t="shared" si="14"/>
        <v>0</v>
      </c>
      <c r="AK13" s="20" t="str">
        <f t="shared" si="15"/>
        <v>Aksi tidak valid</v>
      </c>
      <c r="AL13" s="60">
        <v>0</v>
      </c>
      <c r="AM13" s="34">
        <f t="shared" si="16"/>
        <v>0</v>
      </c>
      <c r="AN13" s="33" t="str">
        <f t="shared" si="17"/>
        <v>Aksi tidak valid</v>
      </c>
      <c r="AO13" s="60">
        <v>0</v>
      </c>
      <c r="AP13" s="34">
        <f t="shared" si="18"/>
        <v>0</v>
      </c>
      <c r="AQ13" s="33" t="str">
        <f t="shared" si="19"/>
        <v>Aksi tidak valid</v>
      </c>
      <c r="AR13" s="33">
        <f t="shared" si="20"/>
        <v>15</v>
      </c>
      <c r="AS13" s="34">
        <f t="shared" si="21"/>
        <v>5</v>
      </c>
      <c r="AT13" s="62">
        <v>10</v>
      </c>
      <c r="AU13" s="33">
        <f t="shared" si="22"/>
        <v>5</v>
      </c>
      <c r="AV13" s="61">
        <v>10</v>
      </c>
      <c r="AW13" s="62">
        <v>10</v>
      </c>
      <c r="AX13" s="60">
        <v>0</v>
      </c>
      <c r="AY13" s="28">
        <f t="shared" si="23"/>
        <v>5</v>
      </c>
      <c r="AZ13" s="20" t="str">
        <f t="shared" si="24"/>
        <v>Aksi tidak valid</v>
      </c>
      <c r="BA13" s="60">
        <v>0</v>
      </c>
      <c r="BB13" s="34">
        <f t="shared" si="25"/>
        <v>5</v>
      </c>
      <c r="BC13" s="20">
        <f t="shared" si="26"/>
        <v>15</v>
      </c>
      <c r="BD13" s="60">
        <v>0</v>
      </c>
      <c r="BE13" s="34">
        <f t="shared" si="27"/>
        <v>5</v>
      </c>
      <c r="BF13" s="33" t="str">
        <f t="shared" si="28"/>
        <v>Aksi tidak valid</v>
      </c>
    </row>
    <row r="14" spans="1:58" ht="15.75" customHeight="1">
      <c r="A14" s="43" t="s">
        <v>49</v>
      </c>
      <c r="B14" s="44">
        <v>0</v>
      </c>
      <c r="C14" s="45">
        <v>10</v>
      </c>
      <c r="D14" s="46">
        <v>15</v>
      </c>
      <c r="E14" s="37">
        <f t="shared" si="29"/>
        <v>0</v>
      </c>
      <c r="F14" s="47" t="str">
        <f t="shared" si="0"/>
        <v>Aksi tidak valid</v>
      </c>
      <c r="G14" s="38">
        <v>15</v>
      </c>
      <c r="H14" s="44">
        <v>0</v>
      </c>
      <c r="I14" s="47" t="str">
        <f t="shared" si="1"/>
        <v>Aksi tidak valid</v>
      </c>
      <c r="J14" s="46">
        <v>15</v>
      </c>
      <c r="K14" s="44">
        <v>0</v>
      </c>
      <c r="L14" s="37">
        <f t="shared" si="2"/>
        <v>15</v>
      </c>
      <c r="M14" s="46">
        <v>15</v>
      </c>
      <c r="N14" s="44">
        <v>0</v>
      </c>
      <c r="O14" s="37" t="str">
        <f t="shared" si="3"/>
        <v>Aksi tidak valid</v>
      </c>
      <c r="P14" s="46">
        <v>15</v>
      </c>
      <c r="Q14" s="44">
        <v>0</v>
      </c>
      <c r="R14" s="37" t="str">
        <f t="shared" si="4"/>
        <v>Aksi tidak valid</v>
      </c>
      <c r="S14" s="45">
        <v>15</v>
      </c>
      <c r="T14" s="36" t="str">
        <f t="shared" si="5"/>
        <v>Aksi tidak valid</v>
      </c>
      <c r="U14" s="45">
        <v>10</v>
      </c>
      <c r="V14" s="45">
        <v>15</v>
      </c>
      <c r="W14" s="48" t="str">
        <f t="shared" si="6"/>
        <v>Aksi tidak valid</v>
      </c>
      <c r="X14" s="50">
        <f t="shared" si="7"/>
        <v>15</v>
      </c>
      <c r="Y14" s="45">
        <v>15</v>
      </c>
      <c r="Z14" s="32" t="str">
        <f t="shared" si="8"/>
        <v>Aksi tidak valid</v>
      </c>
      <c r="AA14" s="50" t="str">
        <f t="shared" si="9"/>
        <v>Aksi tidak valid</v>
      </c>
      <c r="AB14" s="45">
        <v>15</v>
      </c>
      <c r="AC14" s="36">
        <f t="shared" si="10"/>
        <v>5</v>
      </c>
      <c r="AD14" s="45">
        <v>10</v>
      </c>
      <c r="AE14" s="46">
        <v>15</v>
      </c>
      <c r="AF14" s="33">
        <f t="shared" si="11"/>
        <v>10</v>
      </c>
      <c r="AG14" s="34">
        <f t="shared" si="12"/>
        <v>5</v>
      </c>
      <c r="AH14" s="46">
        <v>15</v>
      </c>
      <c r="AI14" s="48" t="str">
        <f t="shared" si="13"/>
        <v>Aksi tidak valid</v>
      </c>
      <c r="AJ14" s="48">
        <f t="shared" si="14"/>
        <v>0</v>
      </c>
      <c r="AK14" s="54" t="str">
        <f t="shared" si="15"/>
        <v>Aksi tidak valid</v>
      </c>
      <c r="AL14" s="44">
        <v>0</v>
      </c>
      <c r="AM14" s="34">
        <f t="shared" si="16"/>
        <v>0</v>
      </c>
      <c r="AN14" s="33" t="str">
        <f t="shared" si="17"/>
        <v>Aksi tidak valid</v>
      </c>
      <c r="AO14" s="44">
        <v>0</v>
      </c>
      <c r="AP14" s="34">
        <f t="shared" si="18"/>
        <v>0</v>
      </c>
      <c r="AQ14" s="33" t="str">
        <f t="shared" si="19"/>
        <v>Aksi tidak valid</v>
      </c>
      <c r="AR14" s="33">
        <f t="shared" si="20"/>
        <v>15</v>
      </c>
      <c r="AS14" s="34">
        <f t="shared" si="21"/>
        <v>5</v>
      </c>
      <c r="AT14" s="46">
        <v>15</v>
      </c>
      <c r="AU14" s="33">
        <f t="shared" si="22"/>
        <v>5</v>
      </c>
      <c r="AV14" s="45">
        <v>10</v>
      </c>
      <c r="AW14" s="46">
        <v>15</v>
      </c>
      <c r="AX14" s="44">
        <v>0</v>
      </c>
      <c r="AY14" s="57">
        <f t="shared" si="23"/>
        <v>5</v>
      </c>
      <c r="AZ14" s="54" t="str">
        <f t="shared" si="24"/>
        <v>Aksi tidak valid</v>
      </c>
      <c r="BA14" s="44">
        <v>0</v>
      </c>
      <c r="BB14" s="34">
        <f t="shared" si="25"/>
        <v>5</v>
      </c>
      <c r="BC14" s="54" t="str">
        <f t="shared" si="26"/>
        <v>Aksi tidak valid</v>
      </c>
      <c r="BD14" s="44">
        <v>0</v>
      </c>
      <c r="BE14" s="34">
        <f t="shared" si="27"/>
        <v>5</v>
      </c>
      <c r="BF14" s="33" t="str">
        <f t="shared" si="28"/>
        <v>Aksi tidak valid</v>
      </c>
    </row>
    <row r="15" spans="1:58" ht="15.75" customHeight="1">
      <c r="A15" s="59" t="s">
        <v>27</v>
      </c>
      <c r="B15" s="60">
        <v>0</v>
      </c>
      <c r="C15" s="61">
        <v>15</v>
      </c>
      <c r="D15" s="62">
        <v>0</v>
      </c>
      <c r="E15" s="52">
        <f t="shared" si="29"/>
        <v>0</v>
      </c>
      <c r="F15" s="63" t="str">
        <f t="shared" si="0"/>
        <v>Aksi tidak valid</v>
      </c>
      <c r="G15" s="53">
        <v>0</v>
      </c>
      <c r="H15" s="60">
        <v>0</v>
      </c>
      <c r="I15" s="63" t="str">
        <f t="shared" si="1"/>
        <v>Aksi tidak valid</v>
      </c>
      <c r="J15" s="62">
        <v>0</v>
      </c>
      <c r="K15" s="60">
        <v>0</v>
      </c>
      <c r="L15" s="52" t="str">
        <f t="shared" si="2"/>
        <v>Aksi tidak valid</v>
      </c>
      <c r="M15" s="62">
        <v>0</v>
      </c>
      <c r="N15" s="60">
        <v>0</v>
      </c>
      <c r="O15" s="52" t="str">
        <f t="shared" si="3"/>
        <v>Aksi tidak valid</v>
      </c>
      <c r="P15" s="62">
        <v>0</v>
      </c>
      <c r="Q15" s="60">
        <v>0</v>
      </c>
      <c r="R15" s="52" t="str">
        <f t="shared" si="4"/>
        <v>Aksi tidak valid</v>
      </c>
      <c r="S15" s="61">
        <v>0</v>
      </c>
      <c r="T15" s="51" t="str">
        <f t="shared" si="5"/>
        <v>Aksi tidak valid</v>
      </c>
      <c r="U15" s="61">
        <v>15</v>
      </c>
      <c r="V15" s="61">
        <v>0</v>
      </c>
      <c r="W15" s="18" t="str">
        <f t="shared" si="6"/>
        <v>Aksi tidak valid</v>
      </c>
      <c r="X15" s="19" t="str">
        <f t="shared" si="7"/>
        <v>Aksi tidak valid</v>
      </c>
      <c r="Y15" s="61">
        <v>0</v>
      </c>
      <c r="Z15" s="32" t="str">
        <f t="shared" si="8"/>
        <v>Aksi tidak valid</v>
      </c>
      <c r="AA15" s="19" t="str">
        <f t="shared" si="9"/>
        <v>Aksi tidak valid</v>
      </c>
      <c r="AB15" s="61">
        <v>0</v>
      </c>
      <c r="AC15" s="51">
        <f t="shared" si="10"/>
        <v>5</v>
      </c>
      <c r="AD15" s="61">
        <v>15</v>
      </c>
      <c r="AE15" s="62">
        <v>0</v>
      </c>
      <c r="AF15" s="33">
        <f t="shared" si="11"/>
        <v>10</v>
      </c>
      <c r="AG15" s="34">
        <f t="shared" si="12"/>
        <v>10</v>
      </c>
      <c r="AH15" s="62">
        <v>0</v>
      </c>
      <c r="AI15" s="18" t="str">
        <f t="shared" si="13"/>
        <v>Aksi tidak valid</v>
      </c>
      <c r="AJ15" s="18">
        <f t="shared" si="14"/>
        <v>5</v>
      </c>
      <c r="AK15" s="20">
        <f t="shared" si="15"/>
        <v>15</v>
      </c>
      <c r="AL15" s="60">
        <v>0</v>
      </c>
      <c r="AM15" s="34">
        <f t="shared" si="16"/>
        <v>5</v>
      </c>
      <c r="AN15" s="33">
        <f t="shared" si="17"/>
        <v>10</v>
      </c>
      <c r="AO15" s="60">
        <v>0</v>
      </c>
      <c r="AP15" s="34">
        <f t="shared" si="18"/>
        <v>5</v>
      </c>
      <c r="AQ15" s="33">
        <f t="shared" si="19"/>
        <v>15</v>
      </c>
      <c r="AR15" s="33">
        <f t="shared" si="20"/>
        <v>15</v>
      </c>
      <c r="AS15" s="34">
        <f t="shared" si="21"/>
        <v>10</v>
      </c>
      <c r="AT15" s="62">
        <v>0</v>
      </c>
      <c r="AU15" s="33">
        <f t="shared" si="22"/>
        <v>5</v>
      </c>
      <c r="AV15" s="61">
        <v>15</v>
      </c>
      <c r="AW15" s="62">
        <v>0</v>
      </c>
      <c r="AX15" s="60">
        <v>0</v>
      </c>
      <c r="AY15" s="28">
        <f t="shared" si="23"/>
        <v>10</v>
      </c>
      <c r="AZ15" s="20">
        <f t="shared" si="24"/>
        <v>10</v>
      </c>
      <c r="BA15" s="60">
        <v>0</v>
      </c>
      <c r="BB15" s="34">
        <f t="shared" si="25"/>
        <v>10</v>
      </c>
      <c r="BC15" s="20">
        <f t="shared" si="26"/>
        <v>5</v>
      </c>
      <c r="BD15" s="60">
        <v>0</v>
      </c>
      <c r="BE15" s="34">
        <f t="shared" si="27"/>
        <v>10</v>
      </c>
      <c r="BF15" s="33">
        <f t="shared" si="28"/>
        <v>10</v>
      </c>
    </row>
    <row r="16" spans="1:58" ht="15.75" customHeight="1">
      <c r="A16" s="43" t="s">
        <v>37</v>
      </c>
      <c r="B16" s="44">
        <v>0</v>
      </c>
      <c r="C16" s="45">
        <v>15</v>
      </c>
      <c r="D16" s="46">
        <v>5</v>
      </c>
      <c r="E16" s="37">
        <f t="shared" si="29"/>
        <v>0</v>
      </c>
      <c r="F16" s="47" t="str">
        <f t="shared" si="0"/>
        <v>Aksi tidak valid</v>
      </c>
      <c r="G16" s="38">
        <v>5</v>
      </c>
      <c r="H16" s="44">
        <v>0</v>
      </c>
      <c r="I16" s="47" t="str">
        <f t="shared" si="1"/>
        <v>Aksi tidak valid</v>
      </c>
      <c r="J16" s="46">
        <v>5</v>
      </c>
      <c r="K16" s="44">
        <v>0</v>
      </c>
      <c r="L16" s="37" t="str">
        <f t="shared" si="2"/>
        <v>Aksi tidak valid</v>
      </c>
      <c r="M16" s="46">
        <v>5</v>
      </c>
      <c r="N16" s="44">
        <v>0</v>
      </c>
      <c r="O16" s="37" t="str">
        <f t="shared" si="3"/>
        <v>Aksi tidak valid</v>
      </c>
      <c r="P16" s="46">
        <v>5</v>
      </c>
      <c r="Q16" s="44">
        <v>0</v>
      </c>
      <c r="R16" s="37" t="str">
        <f t="shared" si="4"/>
        <v>Aksi tidak valid</v>
      </c>
      <c r="S16" s="45">
        <v>5</v>
      </c>
      <c r="T16" s="36" t="str">
        <f t="shared" si="5"/>
        <v>Aksi tidak valid</v>
      </c>
      <c r="U16" s="45">
        <v>15</v>
      </c>
      <c r="V16" s="45">
        <v>5</v>
      </c>
      <c r="W16" s="48" t="str">
        <f t="shared" si="6"/>
        <v>Aksi tidak valid</v>
      </c>
      <c r="X16" s="50" t="str">
        <f t="shared" si="7"/>
        <v>Aksi tidak valid</v>
      </c>
      <c r="Y16" s="45">
        <v>5</v>
      </c>
      <c r="Z16" s="32" t="str">
        <f t="shared" si="8"/>
        <v>Aksi tidak valid</v>
      </c>
      <c r="AA16" s="50" t="str">
        <f t="shared" si="9"/>
        <v>Aksi tidak valid</v>
      </c>
      <c r="AB16" s="45">
        <v>5</v>
      </c>
      <c r="AC16" s="36">
        <f t="shared" si="10"/>
        <v>5</v>
      </c>
      <c r="AD16" s="45">
        <v>15</v>
      </c>
      <c r="AE16" s="46">
        <v>5</v>
      </c>
      <c r="AF16" s="33">
        <f t="shared" si="11"/>
        <v>10</v>
      </c>
      <c r="AG16" s="34">
        <f t="shared" si="12"/>
        <v>10</v>
      </c>
      <c r="AH16" s="46">
        <v>5</v>
      </c>
      <c r="AI16" s="48" t="str">
        <f t="shared" si="13"/>
        <v>Aksi tidak valid</v>
      </c>
      <c r="AJ16" s="48">
        <f t="shared" si="14"/>
        <v>5</v>
      </c>
      <c r="AK16" s="54" t="str">
        <f t="shared" si="15"/>
        <v>Aksi tidak valid</v>
      </c>
      <c r="AL16" s="44">
        <v>0</v>
      </c>
      <c r="AM16" s="34">
        <f t="shared" si="16"/>
        <v>5</v>
      </c>
      <c r="AN16" s="33">
        <f t="shared" si="17"/>
        <v>15</v>
      </c>
      <c r="AO16" s="44">
        <v>0</v>
      </c>
      <c r="AP16" s="34">
        <f t="shared" si="18"/>
        <v>5</v>
      </c>
      <c r="AQ16" s="33" t="str">
        <f t="shared" si="19"/>
        <v>Aksi tidak valid</v>
      </c>
      <c r="AR16" s="33">
        <f t="shared" si="20"/>
        <v>15</v>
      </c>
      <c r="AS16" s="34">
        <f t="shared" si="21"/>
        <v>10</v>
      </c>
      <c r="AT16" s="46">
        <v>5</v>
      </c>
      <c r="AU16" s="33">
        <f t="shared" si="22"/>
        <v>5</v>
      </c>
      <c r="AV16" s="45">
        <v>15</v>
      </c>
      <c r="AW16" s="46">
        <v>5</v>
      </c>
      <c r="AX16" s="44">
        <v>0</v>
      </c>
      <c r="AY16" s="57">
        <f t="shared" si="23"/>
        <v>10</v>
      </c>
      <c r="AZ16" s="54">
        <f t="shared" si="24"/>
        <v>15</v>
      </c>
      <c r="BA16" s="44">
        <v>0</v>
      </c>
      <c r="BB16" s="34">
        <f t="shared" si="25"/>
        <v>10</v>
      </c>
      <c r="BC16" s="54">
        <f t="shared" si="26"/>
        <v>10</v>
      </c>
      <c r="BD16" s="44">
        <v>0</v>
      </c>
      <c r="BE16" s="34">
        <f t="shared" si="27"/>
        <v>10</v>
      </c>
      <c r="BF16" s="33">
        <f t="shared" si="28"/>
        <v>15</v>
      </c>
    </row>
    <row r="17" spans="1:58" ht="15.75" customHeight="1">
      <c r="A17" s="59" t="s">
        <v>44</v>
      </c>
      <c r="B17" s="60">
        <v>0</v>
      </c>
      <c r="C17" s="61">
        <v>15</v>
      </c>
      <c r="D17" s="62">
        <v>10</v>
      </c>
      <c r="E17" s="52">
        <f t="shared" si="29"/>
        <v>0</v>
      </c>
      <c r="F17" s="63" t="str">
        <f t="shared" si="0"/>
        <v>Aksi tidak valid</v>
      </c>
      <c r="G17" s="53">
        <v>10</v>
      </c>
      <c r="H17" s="60">
        <v>0</v>
      </c>
      <c r="I17" s="63" t="str">
        <f t="shared" si="1"/>
        <v>Aksi tidak valid</v>
      </c>
      <c r="J17" s="62">
        <v>10</v>
      </c>
      <c r="K17" s="60">
        <v>0</v>
      </c>
      <c r="L17" s="52" t="str">
        <f t="shared" si="2"/>
        <v>Aksi tidak valid</v>
      </c>
      <c r="M17" s="62">
        <v>10</v>
      </c>
      <c r="N17" s="60">
        <v>0</v>
      </c>
      <c r="O17" s="52" t="str">
        <f t="shared" si="3"/>
        <v>Aksi tidak valid</v>
      </c>
      <c r="P17" s="62">
        <v>10</v>
      </c>
      <c r="Q17" s="60">
        <v>0</v>
      </c>
      <c r="R17" s="52" t="str">
        <f t="shared" si="4"/>
        <v>Aksi tidak valid</v>
      </c>
      <c r="S17" s="61">
        <v>10</v>
      </c>
      <c r="T17" s="51" t="str">
        <f t="shared" si="5"/>
        <v>Aksi tidak valid</v>
      </c>
      <c r="U17" s="61">
        <v>15</v>
      </c>
      <c r="V17" s="61">
        <v>10</v>
      </c>
      <c r="W17" s="18" t="str">
        <f t="shared" si="6"/>
        <v>Aksi tidak valid</v>
      </c>
      <c r="X17" s="19" t="str">
        <f t="shared" si="7"/>
        <v>Aksi tidak valid</v>
      </c>
      <c r="Y17" s="61">
        <v>10</v>
      </c>
      <c r="Z17" s="32" t="str">
        <f t="shared" si="8"/>
        <v>Aksi tidak valid</v>
      </c>
      <c r="AA17" s="19" t="str">
        <f t="shared" si="9"/>
        <v>Aksi tidak valid</v>
      </c>
      <c r="AB17" s="61">
        <v>10</v>
      </c>
      <c r="AC17" s="51">
        <f t="shared" si="10"/>
        <v>5</v>
      </c>
      <c r="AD17" s="61">
        <v>15</v>
      </c>
      <c r="AE17" s="62">
        <v>10</v>
      </c>
      <c r="AF17" s="33">
        <f t="shared" si="11"/>
        <v>10</v>
      </c>
      <c r="AG17" s="34">
        <f t="shared" si="12"/>
        <v>10</v>
      </c>
      <c r="AH17" s="62">
        <v>10</v>
      </c>
      <c r="AI17" s="18" t="str">
        <f t="shared" si="13"/>
        <v>Aksi tidak valid</v>
      </c>
      <c r="AJ17" s="18">
        <f t="shared" si="14"/>
        <v>5</v>
      </c>
      <c r="AK17" s="20" t="str">
        <f t="shared" si="15"/>
        <v>Aksi tidak valid</v>
      </c>
      <c r="AL17" s="60">
        <v>0</v>
      </c>
      <c r="AM17" s="34">
        <f t="shared" si="16"/>
        <v>5</v>
      </c>
      <c r="AN17" s="33" t="str">
        <f t="shared" si="17"/>
        <v>Aksi tidak valid</v>
      </c>
      <c r="AO17" s="60">
        <v>0</v>
      </c>
      <c r="AP17" s="34">
        <f t="shared" si="18"/>
        <v>5</v>
      </c>
      <c r="AQ17" s="33" t="str">
        <f t="shared" si="19"/>
        <v>Aksi tidak valid</v>
      </c>
      <c r="AR17" s="33">
        <f t="shared" si="20"/>
        <v>15</v>
      </c>
      <c r="AS17" s="34">
        <f t="shared" si="21"/>
        <v>10</v>
      </c>
      <c r="AT17" s="62">
        <v>10</v>
      </c>
      <c r="AU17" s="33">
        <f t="shared" si="22"/>
        <v>5</v>
      </c>
      <c r="AV17" s="61">
        <v>15</v>
      </c>
      <c r="AW17" s="62">
        <v>10</v>
      </c>
      <c r="AX17" s="60">
        <v>0</v>
      </c>
      <c r="AY17" s="28">
        <f t="shared" si="23"/>
        <v>10</v>
      </c>
      <c r="AZ17" s="20" t="str">
        <f t="shared" si="24"/>
        <v>Aksi tidak valid</v>
      </c>
      <c r="BA17" s="60">
        <v>0</v>
      </c>
      <c r="BB17" s="34">
        <f t="shared" si="25"/>
        <v>10</v>
      </c>
      <c r="BC17" s="20">
        <f t="shared" si="26"/>
        <v>15</v>
      </c>
      <c r="BD17" s="60">
        <v>0</v>
      </c>
      <c r="BE17" s="34">
        <f t="shared" si="27"/>
        <v>10</v>
      </c>
      <c r="BF17" s="33" t="str">
        <f t="shared" si="28"/>
        <v>Aksi tidak valid</v>
      </c>
    </row>
    <row r="18" spans="1:58" ht="15.75" customHeight="1">
      <c r="A18" s="43" t="s">
        <v>50</v>
      </c>
      <c r="B18" s="44">
        <v>0</v>
      </c>
      <c r="C18" s="45">
        <v>15</v>
      </c>
      <c r="D18" s="46">
        <v>15</v>
      </c>
      <c r="E18" s="37">
        <f t="shared" si="29"/>
        <v>0</v>
      </c>
      <c r="F18" s="47" t="str">
        <f t="shared" si="0"/>
        <v>Aksi tidak valid</v>
      </c>
      <c r="G18" s="38">
        <v>15</v>
      </c>
      <c r="H18" s="44">
        <v>0</v>
      </c>
      <c r="I18" s="47" t="str">
        <f t="shared" si="1"/>
        <v>Aksi tidak valid</v>
      </c>
      <c r="J18" s="46">
        <v>15</v>
      </c>
      <c r="K18" s="44">
        <v>0</v>
      </c>
      <c r="L18" s="37" t="str">
        <f t="shared" si="2"/>
        <v>Aksi tidak valid</v>
      </c>
      <c r="M18" s="46">
        <v>15</v>
      </c>
      <c r="N18" s="44">
        <v>0</v>
      </c>
      <c r="O18" s="37" t="str">
        <f t="shared" si="3"/>
        <v>Aksi tidak valid</v>
      </c>
      <c r="P18" s="46">
        <v>15</v>
      </c>
      <c r="Q18" s="44">
        <v>0</v>
      </c>
      <c r="R18" s="37" t="str">
        <f t="shared" si="4"/>
        <v>Aksi tidak valid</v>
      </c>
      <c r="S18" s="45">
        <v>15</v>
      </c>
      <c r="T18" s="36" t="str">
        <f t="shared" si="5"/>
        <v>Aksi tidak valid</v>
      </c>
      <c r="U18" s="45">
        <v>15</v>
      </c>
      <c r="V18" s="45">
        <v>15</v>
      </c>
      <c r="W18" s="48" t="str">
        <f t="shared" si="6"/>
        <v>Aksi tidak valid</v>
      </c>
      <c r="X18" s="50" t="str">
        <f t="shared" si="7"/>
        <v>Aksi tidak valid</v>
      </c>
      <c r="Y18" s="45">
        <v>15</v>
      </c>
      <c r="Z18" s="32" t="str">
        <f t="shared" si="8"/>
        <v>Aksi tidak valid</v>
      </c>
      <c r="AA18" s="50" t="str">
        <f t="shared" si="9"/>
        <v>Aksi tidak valid</v>
      </c>
      <c r="AB18" s="45">
        <v>15</v>
      </c>
      <c r="AC18" s="36">
        <f t="shared" si="10"/>
        <v>5</v>
      </c>
      <c r="AD18" s="45">
        <v>15</v>
      </c>
      <c r="AE18" s="46">
        <v>15</v>
      </c>
      <c r="AF18" s="33">
        <f t="shared" si="11"/>
        <v>10</v>
      </c>
      <c r="AG18" s="34">
        <f t="shared" si="12"/>
        <v>10</v>
      </c>
      <c r="AH18" s="46">
        <v>15</v>
      </c>
      <c r="AI18" s="48" t="str">
        <f t="shared" si="13"/>
        <v>Aksi tidak valid</v>
      </c>
      <c r="AJ18" s="48">
        <f t="shared" si="14"/>
        <v>5</v>
      </c>
      <c r="AK18" s="54" t="str">
        <f t="shared" si="15"/>
        <v>Aksi tidak valid</v>
      </c>
      <c r="AL18" s="44">
        <v>0</v>
      </c>
      <c r="AM18" s="34">
        <f t="shared" si="16"/>
        <v>5</v>
      </c>
      <c r="AN18" s="33" t="str">
        <f t="shared" si="17"/>
        <v>Aksi tidak valid</v>
      </c>
      <c r="AO18" s="44">
        <v>0</v>
      </c>
      <c r="AP18" s="34">
        <f t="shared" si="18"/>
        <v>5</v>
      </c>
      <c r="AQ18" s="33" t="str">
        <f t="shared" si="19"/>
        <v>Aksi tidak valid</v>
      </c>
      <c r="AR18" s="33">
        <f t="shared" si="20"/>
        <v>15</v>
      </c>
      <c r="AS18" s="34">
        <f t="shared" si="21"/>
        <v>10</v>
      </c>
      <c r="AT18" s="46">
        <v>15</v>
      </c>
      <c r="AU18" s="33">
        <f t="shared" si="22"/>
        <v>5</v>
      </c>
      <c r="AV18" s="45">
        <v>15</v>
      </c>
      <c r="AW18" s="46">
        <v>15</v>
      </c>
      <c r="AX18" s="44">
        <v>0</v>
      </c>
      <c r="AY18" s="57">
        <f t="shared" si="23"/>
        <v>10</v>
      </c>
      <c r="AZ18" s="54" t="str">
        <f t="shared" si="24"/>
        <v>Aksi tidak valid</v>
      </c>
      <c r="BA18" s="44">
        <v>0</v>
      </c>
      <c r="BB18" s="34">
        <f t="shared" si="25"/>
        <v>10</v>
      </c>
      <c r="BC18" s="54" t="str">
        <f t="shared" si="26"/>
        <v>Aksi tidak valid</v>
      </c>
      <c r="BD18" s="44">
        <v>0</v>
      </c>
      <c r="BE18" s="34">
        <f t="shared" si="27"/>
        <v>10</v>
      </c>
      <c r="BF18" s="33" t="str">
        <f t="shared" si="28"/>
        <v>Aksi tidak valid</v>
      </c>
    </row>
    <row r="19" spans="1:58" ht="15.75" customHeight="1">
      <c r="A19" s="59" t="s">
        <v>32</v>
      </c>
      <c r="B19" s="60">
        <v>5</v>
      </c>
      <c r="C19" s="61">
        <v>0</v>
      </c>
      <c r="D19" s="62">
        <v>0</v>
      </c>
      <c r="E19" s="52">
        <f t="shared" si="29"/>
        <v>5</v>
      </c>
      <c r="F19" s="63">
        <f t="shared" si="0"/>
        <v>10</v>
      </c>
      <c r="G19" s="53">
        <v>0</v>
      </c>
      <c r="H19" s="60">
        <v>5</v>
      </c>
      <c r="I19" s="63">
        <f t="shared" si="1"/>
        <v>15</v>
      </c>
      <c r="J19" s="62">
        <v>0</v>
      </c>
      <c r="K19" s="60">
        <v>5</v>
      </c>
      <c r="L19" s="52">
        <f t="shared" si="2"/>
        <v>5</v>
      </c>
      <c r="M19" s="62">
        <v>0</v>
      </c>
      <c r="N19" s="60">
        <v>5</v>
      </c>
      <c r="O19" s="52">
        <f t="shared" si="3"/>
        <v>10</v>
      </c>
      <c r="P19" s="62">
        <v>0</v>
      </c>
      <c r="Q19" s="60">
        <v>5</v>
      </c>
      <c r="R19" s="52">
        <f t="shared" si="4"/>
        <v>15</v>
      </c>
      <c r="S19" s="61">
        <v>0</v>
      </c>
      <c r="T19" s="51">
        <f t="shared" si="5"/>
        <v>0</v>
      </c>
      <c r="U19" s="61">
        <v>0</v>
      </c>
      <c r="V19" s="61">
        <v>0</v>
      </c>
      <c r="W19" s="18">
        <f t="shared" si="6"/>
        <v>0</v>
      </c>
      <c r="X19" s="19">
        <f t="shared" si="7"/>
        <v>5</v>
      </c>
      <c r="Y19" s="61">
        <v>0</v>
      </c>
      <c r="Z19" s="32">
        <f t="shared" si="8"/>
        <v>0</v>
      </c>
      <c r="AA19" s="19">
        <f t="shared" si="9"/>
        <v>10</v>
      </c>
      <c r="AB19" s="61">
        <v>0</v>
      </c>
      <c r="AC19" s="51">
        <f t="shared" si="10"/>
        <v>10</v>
      </c>
      <c r="AD19" s="61">
        <v>0</v>
      </c>
      <c r="AE19" s="62">
        <v>0</v>
      </c>
      <c r="AF19" s="33">
        <f t="shared" si="11"/>
        <v>15</v>
      </c>
      <c r="AG19" s="34" t="str">
        <f t="shared" si="12"/>
        <v>Aksi tidak valid</v>
      </c>
      <c r="AH19" s="62">
        <v>0</v>
      </c>
      <c r="AI19" s="18">
        <f t="shared" si="13"/>
        <v>0</v>
      </c>
      <c r="AJ19" s="18" t="str">
        <f t="shared" si="14"/>
        <v>Aksi tidak valid</v>
      </c>
      <c r="AK19" s="20">
        <f t="shared" si="15"/>
        <v>15</v>
      </c>
      <c r="AL19" s="60">
        <v>5</v>
      </c>
      <c r="AM19" s="34" t="str">
        <f t="shared" si="16"/>
        <v>Aksi tidak valid</v>
      </c>
      <c r="AN19" s="33">
        <f t="shared" si="17"/>
        <v>10</v>
      </c>
      <c r="AO19" s="60">
        <v>5</v>
      </c>
      <c r="AP19" s="34" t="str">
        <f t="shared" si="18"/>
        <v>Aksi tidak valid</v>
      </c>
      <c r="AQ19" s="33">
        <f t="shared" si="19"/>
        <v>15</v>
      </c>
      <c r="AR19" s="33" t="str">
        <f t="shared" si="20"/>
        <v>Aksi tidak valid</v>
      </c>
      <c r="AS19" s="34" t="str">
        <f t="shared" si="21"/>
        <v>Aksi tidak valid</v>
      </c>
      <c r="AT19" s="62">
        <v>0</v>
      </c>
      <c r="AU19" s="33">
        <f t="shared" si="22"/>
        <v>10</v>
      </c>
      <c r="AV19" s="61">
        <v>0</v>
      </c>
      <c r="AW19" s="62">
        <v>0</v>
      </c>
      <c r="AX19" s="60">
        <v>5</v>
      </c>
      <c r="AY19" s="28" t="str">
        <f t="shared" si="23"/>
        <v>Aksi tidak valid</v>
      </c>
      <c r="AZ19" s="20">
        <f t="shared" si="24"/>
        <v>10</v>
      </c>
      <c r="BA19" s="60">
        <v>5</v>
      </c>
      <c r="BB19" s="34" t="str">
        <f t="shared" si="25"/>
        <v>Aksi tidak valid</v>
      </c>
      <c r="BC19" s="20">
        <f t="shared" si="26"/>
        <v>5</v>
      </c>
      <c r="BD19" s="60">
        <v>5</v>
      </c>
      <c r="BE19" s="34" t="str">
        <f t="shared" si="27"/>
        <v>Aksi tidak valid</v>
      </c>
      <c r="BF19" s="33">
        <f t="shared" si="28"/>
        <v>10</v>
      </c>
    </row>
    <row r="20" spans="1:58" ht="15.75" customHeight="1">
      <c r="A20" s="43" t="s">
        <v>40</v>
      </c>
      <c r="B20" s="44">
        <v>5</v>
      </c>
      <c r="C20" s="45">
        <v>0</v>
      </c>
      <c r="D20" s="46">
        <v>5</v>
      </c>
      <c r="E20" s="37">
        <f t="shared" si="29"/>
        <v>5</v>
      </c>
      <c r="F20" s="47">
        <f t="shared" si="0"/>
        <v>10</v>
      </c>
      <c r="G20" s="38">
        <v>5</v>
      </c>
      <c r="H20" s="44">
        <v>5</v>
      </c>
      <c r="I20" s="47">
        <f t="shared" si="1"/>
        <v>15</v>
      </c>
      <c r="J20" s="46">
        <v>5</v>
      </c>
      <c r="K20" s="44">
        <v>5</v>
      </c>
      <c r="L20" s="37">
        <f t="shared" si="2"/>
        <v>5</v>
      </c>
      <c r="M20" s="46">
        <v>5</v>
      </c>
      <c r="N20" s="44">
        <v>5</v>
      </c>
      <c r="O20" s="37">
        <f t="shared" si="3"/>
        <v>10</v>
      </c>
      <c r="P20" s="46">
        <v>5</v>
      </c>
      <c r="Q20" s="44">
        <v>5</v>
      </c>
      <c r="R20" s="37">
        <f t="shared" si="4"/>
        <v>15</v>
      </c>
      <c r="S20" s="45">
        <v>5</v>
      </c>
      <c r="T20" s="36">
        <f t="shared" si="5"/>
        <v>0</v>
      </c>
      <c r="U20" s="45">
        <v>0</v>
      </c>
      <c r="V20" s="45">
        <v>5</v>
      </c>
      <c r="W20" s="48">
        <f t="shared" si="6"/>
        <v>0</v>
      </c>
      <c r="X20" s="50">
        <f t="shared" si="7"/>
        <v>5</v>
      </c>
      <c r="Y20" s="45">
        <v>5</v>
      </c>
      <c r="Z20" s="32">
        <f t="shared" si="8"/>
        <v>0</v>
      </c>
      <c r="AA20" s="50">
        <f t="shared" si="9"/>
        <v>10</v>
      </c>
      <c r="AB20" s="45">
        <v>5</v>
      </c>
      <c r="AC20" s="36">
        <f t="shared" si="10"/>
        <v>10</v>
      </c>
      <c r="AD20" s="45">
        <v>0</v>
      </c>
      <c r="AE20" s="46">
        <v>5</v>
      </c>
      <c r="AF20" s="33">
        <f t="shared" si="11"/>
        <v>15</v>
      </c>
      <c r="AG20" s="34" t="str">
        <f t="shared" si="12"/>
        <v>Aksi tidak valid</v>
      </c>
      <c r="AH20" s="46">
        <v>5</v>
      </c>
      <c r="AI20" s="48">
        <f t="shared" si="13"/>
        <v>0</v>
      </c>
      <c r="AJ20" s="48" t="str">
        <f t="shared" si="14"/>
        <v>Aksi tidak valid</v>
      </c>
      <c r="AK20" s="54" t="str">
        <f t="shared" si="15"/>
        <v>Aksi tidak valid</v>
      </c>
      <c r="AL20" s="44">
        <v>5</v>
      </c>
      <c r="AM20" s="34" t="str">
        <f t="shared" si="16"/>
        <v>Aksi tidak valid</v>
      </c>
      <c r="AN20" s="33">
        <f t="shared" si="17"/>
        <v>15</v>
      </c>
      <c r="AO20" s="44">
        <v>5</v>
      </c>
      <c r="AP20" s="34" t="str">
        <f t="shared" si="18"/>
        <v>Aksi tidak valid</v>
      </c>
      <c r="AQ20" s="33" t="str">
        <f t="shared" si="19"/>
        <v>Aksi tidak valid</v>
      </c>
      <c r="AR20" s="33" t="str">
        <f t="shared" si="20"/>
        <v>Aksi tidak valid</v>
      </c>
      <c r="AS20" s="34" t="str">
        <f t="shared" si="21"/>
        <v>Aksi tidak valid</v>
      </c>
      <c r="AT20" s="46">
        <v>5</v>
      </c>
      <c r="AU20" s="33">
        <f t="shared" si="22"/>
        <v>10</v>
      </c>
      <c r="AV20" s="45">
        <v>0</v>
      </c>
      <c r="AW20" s="46">
        <v>5</v>
      </c>
      <c r="AX20" s="44">
        <v>5</v>
      </c>
      <c r="AY20" s="57" t="str">
        <f t="shared" si="23"/>
        <v>Aksi tidak valid</v>
      </c>
      <c r="AZ20" s="54">
        <f t="shared" si="24"/>
        <v>15</v>
      </c>
      <c r="BA20" s="44">
        <v>5</v>
      </c>
      <c r="BB20" s="34" t="str">
        <f t="shared" si="25"/>
        <v>Aksi tidak valid</v>
      </c>
      <c r="BC20" s="54">
        <f t="shared" si="26"/>
        <v>10</v>
      </c>
      <c r="BD20" s="44">
        <v>5</v>
      </c>
      <c r="BE20" s="34" t="str">
        <f t="shared" si="27"/>
        <v>Aksi tidak valid</v>
      </c>
      <c r="BF20" s="33">
        <f t="shared" si="28"/>
        <v>15</v>
      </c>
    </row>
    <row r="21" spans="1:58" ht="15.75" customHeight="1">
      <c r="A21" s="59" t="s">
        <v>46</v>
      </c>
      <c r="B21" s="60">
        <v>5</v>
      </c>
      <c r="C21" s="61">
        <v>0</v>
      </c>
      <c r="D21" s="62">
        <v>10</v>
      </c>
      <c r="E21" s="52">
        <f t="shared" si="29"/>
        <v>5</v>
      </c>
      <c r="F21" s="63">
        <f t="shared" si="0"/>
        <v>10</v>
      </c>
      <c r="G21" s="53">
        <v>10</v>
      </c>
      <c r="H21" s="60">
        <v>5</v>
      </c>
      <c r="I21" s="63">
        <f t="shared" si="1"/>
        <v>15</v>
      </c>
      <c r="J21" s="62">
        <v>10</v>
      </c>
      <c r="K21" s="60">
        <v>5</v>
      </c>
      <c r="L21" s="52">
        <f t="shared" si="2"/>
        <v>5</v>
      </c>
      <c r="M21" s="62">
        <v>10</v>
      </c>
      <c r="N21" s="60">
        <v>5</v>
      </c>
      <c r="O21" s="52">
        <f t="shared" si="3"/>
        <v>10</v>
      </c>
      <c r="P21" s="62">
        <v>10</v>
      </c>
      <c r="Q21" s="60">
        <v>5</v>
      </c>
      <c r="R21" s="52">
        <f t="shared" si="4"/>
        <v>15</v>
      </c>
      <c r="S21" s="61">
        <v>10</v>
      </c>
      <c r="T21" s="51">
        <f t="shared" si="5"/>
        <v>0</v>
      </c>
      <c r="U21" s="61">
        <v>0</v>
      </c>
      <c r="V21" s="61">
        <v>10</v>
      </c>
      <c r="W21" s="18">
        <f t="shared" si="6"/>
        <v>0</v>
      </c>
      <c r="X21" s="19">
        <f t="shared" si="7"/>
        <v>5</v>
      </c>
      <c r="Y21" s="61">
        <v>10</v>
      </c>
      <c r="Z21" s="32">
        <f t="shared" si="8"/>
        <v>0</v>
      </c>
      <c r="AA21" s="19">
        <f t="shared" si="9"/>
        <v>10</v>
      </c>
      <c r="AB21" s="61">
        <v>10</v>
      </c>
      <c r="AC21" s="51">
        <f t="shared" si="10"/>
        <v>10</v>
      </c>
      <c r="AD21" s="61">
        <v>0</v>
      </c>
      <c r="AE21" s="62">
        <v>10</v>
      </c>
      <c r="AF21" s="33">
        <f t="shared" si="11"/>
        <v>15</v>
      </c>
      <c r="AG21" s="34" t="str">
        <f t="shared" si="12"/>
        <v>Aksi tidak valid</v>
      </c>
      <c r="AH21" s="62">
        <v>10</v>
      </c>
      <c r="AI21" s="18">
        <f t="shared" si="13"/>
        <v>0</v>
      </c>
      <c r="AJ21" s="18" t="str">
        <f t="shared" si="14"/>
        <v>Aksi tidak valid</v>
      </c>
      <c r="AK21" s="20" t="str">
        <f t="shared" si="15"/>
        <v>Aksi tidak valid</v>
      </c>
      <c r="AL21" s="60">
        <v>5</v>
      </c>
      <c r="AM21" s="34" t="str">
        <f t="shared" si="16"/>
        <v>Aksi tidak valid</v>
      </c>
      <c r="AN21" s="33" t="str">
        <f t="shared" si="17"/>
        <v>Aksi tidak valid</v>
      </c>
      <c r="AO21" s="60">
        <v>5</v>
      </c>
      <c r="AP21" s="34" t="str">
        <f t="shared" si="18"/>
        <v>Aksi tidak valid</v>
      </c>
      <c r="AQ21" s="33" t="str">
        <f t="shared" si="19"/>
        <v>Aksi tidak valid</v>
      </c>
      <c r="AR21" s="33" t="str">
        <f t="shared" si="20"/>
        <v>Aksi tidak valid</v>
      </c>
      <c r="AS21" s="34" t="str">
        <f t="shared" si="21"/>
        <v>Aksi tidak valid</v>
      </c>
      <c r="AT21" s="62">
        <v>10</v>
      </c>
      <c r="AU21" s="33">
        <f t="shared" si="22"/>
        <v>10</v>
      </c>
      <c r="AV21" s="61">
        <v>0</v>
      </c>
      <c r="AW21" s="62">
        <v>10</v>
      </c>
      <c r="AX21" s="60">
        <v>5</v>
      </c>
      <c r="AY21" s="28" t="str">
        <f t="shared" si="23"/>
        <v>Aksi tidak valid</v>
      </c>
      <c r="AZ21" s="20" t="str">
        <f t="shared" si="24"/>
        <v>Aksi tidak valid</v>
      </c>
      <c r="BA21" s="60">
        <v>5</v>
      </c>
      <c r="BB21" s="34" t="str">
        <f t="shared" si="25"/>
        <v>Aksi tidak valid</v>
      </c>
      <c r="BC21" s="20">
        <f t="shared" si="26"/>
        <v>15</v>
      </c>
      <c r="BD21" s="60">
        <v>5</v>
      </c>
      <c r="BE21" s="34" t="str">
        <f t="shared" si="27"/>
        <v>Aksi tidak valid</v>
      </c>
      <c r="BF21" s="33" t="str">
        <f t="shared" si="28"/>
        <v>Aksi tidak valid</v>
      </c>
    </row>
    <row r="22" spans="1:58" ht="15.75" customHeight="1">
      <c r="A22" s="43" t="s">
        <v>52</v>
      </c>
      <c r="B22" s="44">
        <v>5</v>
      </c>
      <c r="C22" s="45">
        <v>0</v>
      </c>
      <c r="D22" s="46">
        <v>15</v>
      </c>
      <c r="E22" s="37">
        <f t="shared" si="29"/>
        <v>5</v>
      </c>
      <c r="F22" s="47">
        <f t="shared" si="0"/>
        <v>10</v>
      </c>
      <c r="G22" s="38">
        <v>15</v>
      </c>
      <c r="H22" s="44">
        <v>5</v>
      </c>
      <c r="I22" s="47">
        <f t="shared" si="1"/>
        <v>15</v>
      </c>
      <c r="J22" s="46">
        <v>15</v>
      </c>
      <c r="K22" s="44">
        <v>5</v>
      </c>
      <c r="L22" s="37">
        <f t="shared" si="2"/>
        <v>5</v>
      </c>
      <c r="M22" s="46">
        <v>15</v>
      </c>
      <c r="N22" s="44">
        <v>5</v>
      </c>
      <c r="O22" s="37">
        <f t="shared" si="3"/>
        <v>10</v>
      </c>
      <c r="P22" s="46">
        <v>15</v>
      </c>
      <c r="Q22" s="44">
        <v>5</v>
      </c>
      <c r="R22" s="37">
        <f t="shared" si="4"/>
        <v>15</v>
      </c>
      <c r="S22" s="45">
        <v>15</v>
      </c>
      <c r="T22" s="36">
        <f t="shared" si="5"/>
        <v>0</v>
      </c>
      <c r="U22" s="45">
        <v>0</v>
      </c>
      <c r="V22" s="45">
        <v>15</v>
      </c>
      <c r="W22" s="48">
        <f t="shared" si="6"/>
        <v>0</v>
      </c>
      <c r="X22" s="50">
        <f t="shared" si="7"/>
        <v>5</v>
      </c>
      <c r="Y22" s="45">
        <v>15</v>
      </c>
      <c r="Z22" s="32">
        <f t="shared" si="8"/>
        <v>0</v>
      </c>
      <c r="AA22" s="50">
        <f t="shared" si="9"/>
        <v>10</v>
      </c>
      <c r="AB22" s="45">
        <v>15</v>
      </c>
      <c r="AC22" s="36">
        <f t="shared" si="10"/>
        <v>10</v>
      </c>
      <c r="AD22" s="45">
        <v>0</v>
      </c>
      <c r="AE22" s="46">
        <v>15</v>
      </c>
      <c r="AF22" s="33">
        <f t="shared" si="11"/>
        <v>15</v>
      </c>
      <c r="AG22" s="34" t="str">
        <f t="shared" si="12"/>
        <v>Aksi tidak valid</v>
      </c>
      <c r="AH22" s="46">
        <v>15</v>
      </c>
      <c r="AI22" s="48">
        <f t="shared" si="13"/>
        <v>0</v>
      </c>
      <c r="AJ22" s="48" t="str">
        <f t="shared" si="14"/>
        <v>Aksi tidak valid</v>
      </c>
      <c r="AK22" s="54" t="str">
        <f t="shared" si="15"/>
        <v>Aksi tidak valid</v>
      </c>
      <c r="AL22" s="44">
        <v>5</v>
      </c>
      <c r="AM22" s="34" t="str">
        <f t="shared" si="16"/>
        <v>Aksi tidak valid</v>
      </c>
      <c r="AN22" s="33" t="str">
        <f t="shared" si="17"/>
        <v>Aksi tidak valid</v>
      </c>
      <c r="AO22" s="44">
        <v>5</v>
      </c>
      <c r="AP22" s="34" t="str">
        <f t="shared" si="18"/>
        <v>Aksi tidak valid</v>
      </c>
      <c r="AQ22" s="33" t="str">
        <f t="shared" si="19"/>
        <v>Aksi tidak valid</v>
      </c>
      <c r="AR22" s="33" t="str">
        <f t="shared" si="20"/>
        <v>Aksi tidak valid</v>
      </c>
      <c r="AS22" s="34" t="str">
        <f t="shared" si="21"/>
        <v>Aksi tidak valid</v>
      </c>
      <c r="AT22" s="46">
        <v>15</v>
      </c>
      <c r="AU22" s="33">
        <f t="shared" si="22"/>
        <v>10</v>
      </c>
      <c r="AV22" s="45">
        <v>0</v>
      </c>
      <c r="AW22" s="46">
        <v>15</v>
      </c>
      <c r="AX22" s="44">
        <v>5</v>
      </c>
      <c r="AY22" s="57" t="str">
        <f t="shared" si="23"/>
        <v>Aksi tidak valid</v>
      </c>
      <c r="AZ22" s="54" t="str">
        <f t="shared" si="24"/>
        <v>Aksi tidak valid</v>
      </c>
      <c r="BA22" s="44">
        <v>5</v>
      </c>
      <c r="BB22" s="34" t="str">
        <f t="shared" si="25"/>
        <v>Aksi tidak valid</v>
      </c>
      <c r="BC22" s="54" t="str">
        <f t="shared" si="26"/>
        <v>Aksi tidak valid</v>
      </c>
      <c r="BD22" s="44">
        <v>5</v>
      </c>
      <c r="BE22" s="34" t="str">
        <f t="shared" si="27"/>
        <v>Aksi tidak valid</v>
      </c>
      <c r="BF22" s="33" t="str">
        <f t="shared" si="28"/>
        <v>Aksi tidak valid</v>
      </c>
    </row>
    <row r="23" spans="1:58" ht="15.75" customHeight="1">
      <c r="A23" s="59" t="s">
        <v>55</v>
      </c>
      <c r="B23" s="60">
        <v>5</v>
      </c>
      <c r="C23" s="61">
        <v>5</v>
      </c>
      <c r="D23" s="62">
        <v>0</v>
      </c>
      <c r="E23" s="52">
        <f t="shared" si="29"/>
        <v>5</v>
      </c>
      <c r="F23" s="63">
        <f t="shared" si="0"/>
        <v>15</v>
      </c>
      <c r="G23" s="53">
        <v>0</v>
      </c>
      <c r="H23" s="60">
        <v>5</v>
      </c>
      <c r="I23" s="63" t="str">
        <f t="shared" si="1"/>
        <v>Aksi tidak valid</v>
      </c>
      <c r="J23" s="62">
        <v>0</v>
      </c>
      <c r="K23" s="60">
        <v>5</v>
      </c>
      <c r="L23" s="52">
        <f t="shared" si="2"/>
        <v>10</v>
      </c>
      <c r="M23" s="62">
        <v>0</v>
      </c>
      <c r="N23" s="60">
        <v>5</v>
      </c>
      <c r="O23" s="52">
        <f t="shared" si="3"/>
        <v>15</v>
      </c>
      <c r="P23" s="62">
        <v>0</v>
      </c>
      <c r="Q23" s="60">
        <v>5</v>
      </c>
      <c r="R23" s="52" t="str">
        <f t="shared" si="4"/>
        <v>Aksi tidak valid</v>
      </c>
      <c r="S23" s="61">
        <v>0</v>
      </c>
      <c r="T23" s="51">
        <f t="shared" si="5"/>
        <v>0</v>
      </c>
      <c r="U23" s="61">
        <v>5</v>
      </c>
      <c r="V23" s="61">
        <v>0</v>
      </c>
      <c r="W23" s="18">
        <f t="shared" si="6"/>
        <v>0</v>
      </c>
      <c r="X23" s="19">
        <f t="shared" si="7"/>
        <v>10</v>
      </c>
      <c r="Y23" s="61">
        <v>0</v>
      </c>
      <c r="Z23" s="32">
        <f t="shared" si="8"/>
        <v>0</v>
      </c>
      <c r="AA23" s="19">
        <f t="shared" si="9"/>
        <v>15</v>
      </c>
      <c r="AB23" s="61">
        <v>0</v>
      </c>
      <c r="AC23" s="51">
        <f t="shared" si="10"/>
        <v>10</v>
      </c>
      <c r="AD23" s="61">
        <v>5</v>
      </c>
      <c r="AE23" s="62">
        <v>0</v>
      </c>
      <c r="AF23" s="33">
        <f t="shared" si="11"/>
        <v>15</v>
      </c>
      <c r="AG23" s="34">
        <f t="shared" si="12"/>
        <v>0</v>
      </c>
      <c r="AH23" s="62">
        <v>0</v>
      </c>
      <c r="AI23" s="18">
        <f t="shared" si="13"/>
        <v>0</v>
      </c>
      <c r="AJ23" s="18" t="str">
        <f t="shared" si="14"/>
        <v>Aksi tidak valid</v>
      </c>
      <c r="AK23" s="20">
        <f t="shared" si="15"/>
        <v>15</v>
      </c>
      <c r="AL23" s="60">
        <v>5</v>
      </c>
      <c r="AM23" s="34" t="str">
        <f t="shared" si="16"/>
        <v>Aksi tidak valid</v>
      </c>
      <c r="AN23" s="33">
        <f t="shared" si="17"/>
        <v>10</v>
      </c>
      <c r="AO23" s="60">
        <v>5</v>
      </c>
      <c r="AP23" s="34" t="str">
        <f t="shared" si="18"/>
        <v>Aksi tidak valid</v>
      </c>
      <c r="AQ23" s="33">
        <f t="shared" si="19"/>
        <v>15</v>
      </c>
      <c r="AR23" s="33" t="str">
        <f t="shared" si="20"/>
        <v>Aksi tidak valid</v>
      </c>
      <c r="AS23" s="34">
        <f t="shared" si="21"/>
        <v>0</v>
      </c>
      <c r="AT23" s="62">
        <v>0</v>
      </c>
      <c r="AU23" s="33">
        <f t="shared" si="22"/>
        <v>10</v>
      </c>
      <c r="AV23" s="61">
        <v>5</v>
      </c>
      <c r="AW23" s="62">
        <v>0</v>
      </c>
      <c r="AX23" s="60">
        <v>5</v>
      </c>
      <c r="AY23" s="28">
        <f t="shared" si="23"/>
        <v>0</v>
      </c>
      <c r="AZ23" s="20">
        <f t="shared" si="24"/>
        <v>10</v>
      </c>
      <c r="BA23" s="60">
        <v>5</v>
      </c>
      <c r="BB23" s="34">
        <f t="shared" si="25"/>
        <v>0</v>
      </c>
      <c r="BC23" s="20">
        <f t="shared" si="26"/>
        <v>5</v>
      </c>
      <c r="BD23" s="60">
        <v>5</v>
      </c>
      <c r="BE23" s="34">
        <f t="shared" si="27"/>
        <v>0</v>
      </c>
      <c r="BF23" s="33">
        <f t="shared" si="28"/>
        <v>10</v>
      </c>
    </row>
    <row r="24" spans="1:58" ht="15.75" customHeight="1">
      <c r="A24" s="43" t="s">
        <v>58</v>
      </c>
      <c r="B24" s="44">
        <v>5</v>
      </c>
      <c r="C24" s="45">
        <v>5</v>
      </c>
      <c r="D24" s="46">
        <v>5</v>
      </c>
      <c r="E24" s="37">
        <f t="shared" si="29"/>
        <v>5</v>
      </c>
      <c r="F24" s="47">
        <f t="shared" si="0"/>
        <v>15</v>
      </c>
      <c r="G24" s="38">
        <v>5</v>
      </c>
      <c r="H24" s="44">
        <v>5</v>
      </c>
      <c r="I24" s="47" t="str">
        <f t="shared" si="1"/>
        <v>Aksi tidak valid</v>
      </c>
      <c r="J24" s="46">
        <v>5</v>
      </c>
      <c r="K24" s="44">
        <v>5</v>
      </c>
      <c r="L24" s="37">
        <f t="shared" si="2"/>
        <v>10</v>
      </c>
      <c r="M24" s="46">
        <v>5</v>
      </c>
      <c r="N24" s="44">
        <v>5</v>
      </c>
      <c r="O24" s="37">
        <f t="shared" si="3"/>
        <v>15</v>
      </c>
      <c r="P24" s="46">
        <v>5</v>
      </c>
      <c r="Q24" s="44">
        <v>5</v>
      </c>
      <c r="R24" s="37" t="str">
        <f t="shared" si="4"/>
        <v>Aksi tidak valid</v>
      </c>
      <c r="S24" s="45">
        <v>5</v>
      </c>
      <c r="T24" s="36">
        <f t="shared" si="5"/>
        <v>0</v>
      </c>
      <c r="U24" s="45">
        <v>5</v>
      </c>
      <c r="V24" s="45">
        <v>5</v>
      </c>
      <c r="W24" s="48">
        <f t="shared" si="6"/>
        <v>0</v>
      </c>
      <c r="X24" s="50">
        <f t="shared" si="7"/>
        <v>10</v>
      </c>
      <c r="Y24" s="45">
        <v>5</v>
      </c>
      <c r="Z24" s="32">
        <f t="shared" si="8"/>
        <v>0</v>
      </c>
      <c r="AA24" s="50">
        <f t="shared" si="9"/>
        <v>15</v>
      </c>
      <c r="AB24" s="45">
        <v>5</v>
      </c>
      <c r="AC24" s="36">
        <f t="shared" si="10"/>
        <v>10</v>
      </c>
      <c r="AD24" s="45">
        <v>5</v>
      </c>
      <c r="AE24" s="46">
        <v>5</v>
      </c>
      <c r="AF24" s="33">
        <f t="shared" si="11"/>
        <v>15</v>
      </c>
      <c r="AG24" s="34">
        <f t="shared" si="12"/>
        <v>0</v>
      </c>
      <c r="AH24" s="46">
        <v>5</v>
      </c>
      <c r="AI24" s="48">
        <f t="shared" si="13"/>
        <v>0</v>
      </c>
      <c r="AJ24" s="48" t="str">
        <f t="shared" si="14"/>
        <v>Aksi tidak valid</v>
      </c>
      <c r="AK24" s="54" t="str">
        <f t="shared" si="15"/>
        <v>Aksi tidak valid</v>
      </c>
      <c r="AL24" s="44">
        <v>5</v>
      </c>
      <c r="AM24" s="34" t="str">
        <f t="shared" si="16"/>
        <v>Aksi tidak valid</v>
      </c>
      <c r="AN24" s="33">
        <f t="shared" si="17"/>
        <v>15</v>
      </c>
      <c r="AO24" s="44">
        <v>5</v>
      </c>
      <c r="AP24" s="34" t="str">
        <f t="shared" si="18"/>
        <v>Aksi tidak valid</v>
      </c>
      <c r="AQ24" s="33" t="str">
        <f t="shared" si="19"/>
        <v>Aksi tidak valid</v>
      </c>
      <c r="AR24" s="33" t="str">
        <f t="shared" si="20"/>
        <v>Aksi tidak valid</v>
      </c>
      <c r="AS24" s="34">
        <f t="shared" si="21"/>
        <v>0</v>
      </c>
      <c r="AT24" s="46">
        <v>5</v>
      </c>
      <c r="AU24" s="33">
        <f t="shared" si="22"/>
        <v>10</v>
      </c>
      <c r="AV24" s="45">
        <v>5</v>
      </c>
      <c r="AW24" s="46">
        <v>5</v>
      </c>
      <c r="AX24" s="44">
        <v>5</v>
      </c>
      <c r="AY24" s="57">
        <f t="shared" si="23"/>
        <v>0</v>
      </c>
      <c r="AZ24" s="54">
        <f t="shared" si="24"/>
        <v>15</v>
      </c>
      <c r="BA24" s="44">
        <v>5</v>
      </c>
      <c r="BB24" s="34">
        <f t="shared" si="25"/>
        <v>0</v>
      </c>
      <c r="BC24" s="54">
        <f t="shared" si="26"/>
        <v>10</v>
      </c>
      <c r="BD24" s="44">
        <v>5</v>
      </c>
      <c r="BE24" s="34">
        <f t="shared" si="27"/>
        <v>0</v>
      </c>
      <c r="BF24" s="33">
        <f t="shared" si="28"/>
        <v>15</v>
      </c>
    </row>
    <row r="25" spans="1:58" ht="15.75" customHeight="1">
      <c r="A25" s="59" t="s">
        <v>62</v>
      </c>
      <c r="B25" s="60">
        <v>5</v>
      </c>
      <c r="C25" s="61">
        <v>5</v>
      </c>
      <c r="D25" s="62">
        <v>10</v>
      </c>
      <c r="E25" s="52">
        <f t="shared" si="29"/>
        <v>5</v>
      </c>
      <c r="F25" s="63">
        <f t="shared" si="0"/>
        <v>15</v>
      </c>
      <c r="G25" s="53">
        <v>10</v>
      </c>
      <c r="H25" s="60">
        <v>5</v>
      </c>
      <c r="I25" s="63" t="str">
        <f t="shared" si="1"/>
        <v>Aksi tidak valid</v>
      </c>
      <c r="J25" s="62">
        <v>10</v>
      </c>
      <c r="K25" s="60">
        <v>5</v>
      </c>
      <c r="L25" s="52">
        <f t="shared" si="2"/>
        <v>10</v>
      </c>
      <c r="M25" s="62">
        <v>10</v>
      </c>
      <c r="N25" s="60">
        <v>5</v>
      </c>
      <c r="O25" s="52">
        <f t="shared" si="3"/>
        <v>15</v>
      </c>
      <c r="P25" s="62">
        <v>10</v>
      </c>
      <c r="Q25" s="60">
        <v>5</v>
      </c>
      <c r="R25" s="52" t="str">
        <f t="shared" si="4"/>
        <v>Aksi tidak valid</v>
      </c>
      <c r="S25" s="61">
        <v>10</v>
      </c>
      <c r="T25" s="51">
        <f t="shared" si="5"/>
        <v>0</v>
      </c>
      <c r="U25" s="61">
        <v>5</v>
      </c>
      <c r="V25" s="61">
        <v>10</v>
      </c>
      <c r="W25" s="18">
        <f t="shared" si="6"/>
        <v>0</v>
      </c>
      <c r="X25" s="19">
        <f t="shared" si="7"/>
        <v>10</v>
      </c>
      <c r="Y25" s="61">
        <v>10</v>
      </c>
      <c r="Z25" s="32">
        <f t="shared" si="8"/>
        <v>0</v>
      </c>
      <c r="AA25" s="19">
        <f t="shared" si="9"/>
        <v>15</v>
      </c>
      <c r="AB25" s="61">
        <v>10</v>
      </c>
      <c r="AC25" s="51">
        <f t="shared" si="10"/>
        <v>10</v>
      </c>
      <c r="AD25" s="61">
        <v>5</v>
      </c>
      <c r="AE25" s="62">
        <v>10</v>
      </c>
      <c r="AF25" s="33">
        <f t="shared" si="11"/>
        <v>15</v>
      </c>
      <c r="AG25" s="34">
        <f t="shared" si="12"/>
        <v>0</v>
      </c>
      <c r="AH25" s="62">
        <v>10</v>
      </c>
      <c r="AI25" s="18">
        <f t="shared" si="13"/>
        <v>0</v>
      </c>
      <c r="AJ25" s="18" t="str">
        <f t="shared" si="14"/>
        <v>Aksi tidak valid</v>
      </c>
      <c r="AK25" s="20" t="str">
        <f t="shared" si="15"/>
        <v>Aksi tidak valid</v>
      </c>
      <c r="AL25" s="60">
        <v>5</v>
      </c>
      <c r="AM25" s="34" t="str">
        <f t="shared" si="16"/>
        <v>Aksi tidak valid</v>
      </c>
      <c r="AN25" s="33" t="str">
        <f t="shared" si="17"/>
        <v>Aksi tidak valid</v>
      </c>
      <c r="AO25" s="60">
        <v>5</v>
      </c>
      <c r="AP25" s="34" t="str">
        <f t="shared" si="18"/>
        <v>Aksi tidak valid</v>
      </c>
      <c r="AQ25" s="33" t="str">
        <f t="shared" si="19"/>
        <v>Aksi tidak valid</v>
      </c>
      <c r="AR25" s="33" t="str">
        <f t="shared" si="20"/>
        <v>Aksi tidak valid</v>
      </c>
      <c r="AS25" s="34">
        <f t="shared" si="21"/>
        <v>0</v>
      </c>
      <c r="AT25" s="62">
        <v>10</v>
      </c>
      <c r="AU25" s="33">
        <f t="shared" si="22"/>
        <v>10</v>
      </c>
      <c r="AV25" s="61">
        <v>5</v>
      </c>
      <c r="AW25" s="62">
        <v>10</v>
      </c>
      <c r="AX25" s="60">
        <v>5</v>
      </c>
      <c r="AY25" s="28">
        <f t="shared" si="23"/>
        <v>0</v>
      </c>
      <c r="AZ25" s="20" t="str">
        <f t="shared" si="24"/>
        <v>Aksi tidak valid</v>
      </c>
      <c r="BA25" s="60">
        <v>5</v>
      </c>
      <c r="BB25" s="34">
        <f t="shared" si="25"/>
        <v>0</v>
      </c>
      <c r="BC25" s="20">
        <f t="shared" si="26"/>
        <v>15</v>
      </c>
      <c r="BD25" s="60">
        <v>5</v>
      </c>
      <c r="BE25" s="34">
        <f t="shared" si="27"/>
        <v>0</v>
      </c>
      <c r="BF25" s="33" t="str">
        <f t="shared" si="28"/>
        <v>Aksi tidak valid</v>
      </c>
    </row>
    <row r="26" spans="1:58" ht="15.75" customHeight="1">
      <c r="A26" s="43" t="s">
        <v>66</v>
      </c>
      <c r="B26" s="44">
        <v>5</v>
      </c>
      <c r="C26" s="45">
        <v>5</v>
      </c>
      <c r="D26" s="46">
        <v>15</v>
      </c>
      <c r="E26" s="37">
        <f t="shared" si="29"/>
        <v>5</v>
      </c>
      <c r="F26" s="47">
        <f t="shared" si="0"/>
        <v>15</v>
      </c>
      <c r="G26" s="38">
        <v>15</v>
      </c>
      <c r="H26" s="44">
        <v>5</v>
      </c>
      <c r="I26" s="47" t="str">
        <f t="shared" si="1"/>
        <v>Aksi tidak valid</v>
      </c>
      <c r="J26" s="46">
        <v>15</v>
      </c>
      <c r="K26" s="44">
        <v>5</v>
      </c>
      <c r="L26" s="37">
        <f t="shared" si="2"/>
        <v>10</v>
      </c>
      <c r="M26" s="46">
        <v>15</v>
      </c>
      <c r="N26" s="44">
        <v>5</v>
      </c>
      <c r="O26" s="37">
        <f t="shared" si="3"/>
        <v>15</v>
      </c>
      <c r="P26" s="46">
        <v>15</v>
      </c>
      <c r="Q26" s="44">
        <v>5</v>
      </c>
      <c r="R26" s="37" t="str">
        <f t="shared" si="4"/>
        <v>Aksi tidak valid</v>
      </c>
      <c r="S26" s="45">
        <v>15</v>
      </c>
      <c r="T26" s="36">
        <f t="shared" si="5"/>
        <v>0</v>
      </c>
      <c r="U26" s="45">
        <v>10</v>
      </c>
      <c r="V26" s="45">
        <v>15</v>
      </c>
      <c r="W26" s="48">
        <f t="shared" si="6"/>
        <v>0</v>
      </c>
      <c r="X26" s="50">
        <f t="shared" si="7"/>
        <v>10</v>
      </c>
      <c r="Y26" s="45">
        <v>15</v>
      </c>
      <c r="Z26" s="32">
        <f t="shared" si="8"/>
        <v>0</v>
      </c>
      <c r="AA26" s="50">
        <f t="shared" si="9"/>
        <v>15</v>
      </c>
      <c r="AB26" s="45">
        <v>15</v>
      </c>
      <c r="AC26" s="36">
        <f t="shared" si="10"/>
        <v>10</v>
      </c>
      <c r="AD26" s="45">
        <v>10</v>
      </c>
      <c r="AE26" s="46">
        <v>15</v>
      </c>
      <c r="AF26" s="33">
        <f t="shared" si="11"/>
        <v>15</v>
      </c>
      <c r="AG26" s="34">
        <f t="shared" si="12"/>
        <v>0</v>
      </c>
      <c r="AH26" s="46">
        <v>15</v>
      </c>
      <c r="AI26" s="48">
        <f t="shared" si="13"/>
        <v>0</v>
      </c>
      <c r="AJ26" s="48" t="str">
        <f t="shared" si="14"/>
        <v>Aksi tidak valid</v>
      </c>
      <c r="AK26" s="54" t="str">
        <f t="shared" si="15"/>
        <v>Aksi tidak valid</v>
      </c>
      <c r="AL26" s="44">
        <v>5</v>
      </c>
      <c r="AM26" s="34" t="str">
        <f t="shared" si="16"/>
        <v>Aksi tidak valid</v>
      </c>
      <c r="AN26" s="33" t="str">
        <f t="shared" si="17"/>
        <v>Aksi tidak valid</v>
      </c>
      <c r="AO26" s="44">
        <v>5</v>
      </c>
      <c r="AP26" s="34" t="str">
        <f t="shared" si="18"/>
        <v>Aksi tidak valid</v>
      </c>
      <c r="AQ26" s="33" t="str">
        <f t="shared" si="19"/>
        <v>Aksi tidak valid</v>
      </c>
      <c r="AR26" s="33" t="str">
        <f t="shared" si="20"/>
        <v>Aksi tidak valid</v>
      </c>
      <c r="AS26" s="34">
        <f t="shared" si="21"/>
        <v>0</v>
      </c>
      <c r="AT26" s="46">
        <v>15</v>
      </c>
      <c r="AU26" s="33">
        <f t="shared" si="22"/>
        <v>10</v>
      </c>
      <c r="AV26" s="45">
        <v>10</v>
      </c>
      <c r="AW26" s="46">
        <v>15</v>
      </c>
      <c r="AX26" s="44">
        <v>5</v>
      </c>
      <c r="AY26" s="57">
        <f t="shared" si="23"/>
        <v>0</v>
      </c>
      <c r="AZ26" s="54" t="str">
        <f t="shared" si="24"/>
        <v>Aksi tidak valid</v>
      </c>
      <c r="BA26" s="44">
        <v>5</v>
      </c>
      <c r="BB26" s="34">
        <f t="shared" si="25"/>
        <v>0</v>
      </c>
      <c r="BC26" s="54" t="str">
        <f t="shared" si="26"/>
        <v>Aksi tidak valid</v>
      </c>
      <c r="BD26" s="44">
        <v>5</v>
      </c>
      <c r="BE26" s="34">
        <f t="shared" si="27"/>
        <v>0</v>
      </c>
      <c r="BF26" s="33" t="str">
        <f t="shared" si="28"/>
        <v>Aksi tidak valid</v>
      </c>
    </row>
    <row r="27" spans="1:58" ht="15.75" customHeight="1">
      <c r="A27" s="59" t="s">
        <v>70</v>
      </c>
      <c r="B27" s="60">
        <v>5</v>
      </c>
      <c r="C27" s="61">
        <v>10</v>
      </c>
      <c r="D27" s="62">
        <v>0</v>
      </c>
      <c r="E27" s="52">
        <f t="shared" si="29"/>
        <v>5</v>
      </c>
      <c r="F27" s="63" t="str">
        <f t="shared" si="0"/>
        <v>Aksi tidak valid</v>
      </c>
      <c r="G27" s="53">
        <v>0</v>
      </c>
      <c r="H27" s="60">
        <v>5</v>
      </c>
      <c r="I27" s="63" t="str">
        <f t="shared" si="1"/>
        <v>Aksi tidak valid</v>
      </c>
      <c r="J27" s="62">
        <v>0</v>
      </c>
      <c r="K27" s="60">
        <v>5</v>
      </c>
      <c r="L27" s="52">
        <f t="shared" si="2"/>
        <v>15</v>
      </c>
      <c r="M27" s="62">
        <v>0</v>
      </c>
      <c r="N27" s="60">
        <v>5</v>
      </c>
      <c r="O27" s="52" t="str">
        <f t="shared" si="3"/>
        <v>Aksi tidak valid</v>
      </c>
      <c r="P27" s="62">
        <v>0</v>
      </c>
      <c r="Q27" s="60">
        <v>5</v>
      </c>
      <c r="R27" s="52" t="str">
        <f t="shared" si="4"/>
        <v>Aksi tidak valid</v>
      </c>
      <c r="S27" s="61">
        <v>0</v>
      </c>
      <c r="T27" s="51">
        <f t="shared" si="5"/>
        <v>0</v>
      </c>
      <c r="U27" s="61">
        <v>10</v>
      </c>
      <c r="V27" s="61">
        <v>0</v>
      </c>
      <c r="W27" s="18">
        <f t="shared" si="6"/>
        <v>0</v>
      </c>
      <c r="X27" s="19">
        <f t="shared" si="7"/>
        <v>15</v>
      </c>
      <c r="Y27" s="61">
        <v>0</v>
      </c>
      <c r="Z27" s="32">
        <f t="shared" si="8"/>
        <v>0</v>
      </c>
      <c r="AA27" s="19" t="str">
        <f t="shared" si="9"/>
        <v>Aksi tidak valid</v>
      </c>
      <c r="AB27" s="61">
        <v>0</v>
      </c>
      <c r="AC27" s="51">
        <f t="shared" si="10"/>
        <v>10</v>
      </c>
      <c r="AD27" s="61">
        <v>10</v>
      </c>
      <c r="AE27" s="62">
        <v>0</v>
      </c>
      <c r="AF27" s="33">
        <f t="shared" si="11"/>
        <v>15</v>
      </c>
      <c r="AG27" s="34">
        <f t="shared" si="12"/>
        <v>5</v>
      </c>
      <c r="AH27" s="62">
        <v>0</v>
      </c>
      <c r="AI27" s="18">
        <f t="shared" si="13"/>
        <v>0</v>
      </c>
      <c r="AJ27" s="18">
        <f t="shared" si="14"/>
        <v>0</v>
      </c>
      <c r="AK27" s="20">
        <f t="shared" si="15"/>
        <v>15</v>
      </c>
      <c r="AL27" s="60">
        <v>5</v>
      </c>
      <c r="AM27" s="34">
        <f t="shared" si="16"/>
        <v>0</v>
      </c>
      <c r="AN27" s="33">
        <f t="shared" si="17"/>
        <v>10</v>
      </c>
      <c r="AO27" s="60">
        <v>5</v>
      </c>
      <c r="AP27" s="34">
        <f t="shared" si="18"/>
        <v>0</v>
      </c>
      <c r="AQ27" s="33">
        <f t="shared" si="19"/>
        <v>15</v>
      </c>
      <c r="AR27" s="33" t="str">
        <f t="shared" si="20"/>
        <v>Aksi tidak valid</v>
      </c>
      <c r="AS27" s="34">
        <f t="shared" si="21"/>
        <v>5</v>
      </c>
      <c r="AT27" s="62">
        <v>0</v>
      </c>
      <c r="AU27" s="33">
        <f t="shared" si="22"/>
        <v>10</v>
      </c>
      <c r="AV27" s="61">
        <v>10</v>
      </c>
      <c r="AW27" s="62">
        <v>0</v>
      </c>
      <c r="AX27" s="60">
        <v>5</v>
      </c>
      <c r="AY27" s="28">
        <f t="shared" si="23"/>
        <v>5</v>
      </c>
      <c r="AZ27" s="20">
        <f t="shared" si="24"/>
        <v>10</v>
      </c>
      <c r="BA27" s="60">
        <v>5</v>
      </c>
      <c r="BB27" s="34">
        <f t="shared" si="25"/>
        <v>5</v>
      </c>
      <c r="BC27" s="20">
        <f t="shared" si="26"/>
        <v>5</v>
      </c>
      <c r="BD27" s="60">
        <v>5</v>
      </c>
      <c r="BE27" s="34">
        <f t="shared" si="27"/>
        <v>5</v>
      </c>
      <c r="BF27" s="33">
        <f t="shared" si="28"/>
        <v>10</v>
      </c>
    </row>
    <row r="28" spans="1:58" ht="15.75" customHeight="1">
      <c r="A28" s="43" t="s">
        <v>74</v>
      </c>
      <c r="B28" s="44">
        <v>5</v>
      </c>
      <c r="C28" s="45">
        <v>10</v>
      </c>
      <c r="D28" s="46">
        <v>5</v>
      </c>
      <c r="E28" s="37">
        <f t="shared" si="29"/>
        <v>5</v>
      </c>
      <c r="F28" s="47" t="str">
        <f t="shared" si="0"/>
        <v>Aksi tidak valid</v>
      </c>
      <c r="G28" s="38">
        <v>5</v>
      </c>
      <c r="H28" s="44">
        <v>5</v>
      </c>
      <c r="I28" s="47" t="str">
        <f t="shared" si="1"/>
        <v>Aksi tidak valid</v>
      </c>
      <c r="J28" s="46">
        <v>5</v>
      </c>
      <c r="K28" s="44">
        <v>5</v>
      </c>
      <c r="L28" s="37">
        <f t="shared" si="2"/>
        <v>15</v>
      </c>
      <c r="M28" s="46">
        <v>5</v>
      </c>
      <c r="N28" s="44">
        <v>5</v>
      </c>
      <c r="O28" s="37" t="str">
        <f t="shared" si="3"/>
        <v>Aksi tidak valid</v>
      </c>
      <c r="P28" s="46">
        <v>5</v>
      </c>
      <c r="Q28" s="44">
        <v>5</v>
      </c>
      <c r="R28" s="37" t="str">
        <f t="shared" si="4"/>
        <v>Aksi tidak valid</v>
      </c>
      <c r="S28" s="45">
        <v>5</v>
      </c>
      <c r="T28" s="36">
        <f t="shared" si="5"/>
        <v>0</v>
      </c>
      <c r="U28" s="45">
        <v>10</v>
      </c>
      <c r="V28" s="45">
        <v>5</v>
      </c>
      <c r="W28" s="48">
        <f t="shared" si="6"/>
        <v>0</v>
      </c>
      <c r="X28" s="50">
        <f t="shared" si="7"/>
        <v>15</v>
      </c>
      <c r="Y28" s="45">
        <v>5</v>
      </c>
      <c r="Z28" s="32">
        <f t="shared" si="8"/>
        <v>0</v>
      </c>
      <c r="AA28" s="50" t="str">
        <f t="shared" si="9"/>
        <v>Aksi tidak valid</v>
      </c>
      <c r="AB28" s="45">
        <v>5</v>
      </c>
      <c r="AC28" s="36">
        <f t="shared" si="10"/>
        <v>10</v>
      </c>
      <c r="AD28" s="45">
        <v>10</v>
      </c>
      <c r="AE28" s="46">
        <v>5</v>
      </c>
      <c r="AF28" s="33">
        <f t="shared" si="11"/>
        <v>15</v>
      </c>
      <c r="AG28" s="34">
        <f t="shared" si="12"/>
        <v>5</v>
      </c>
      <c r="AH28" s="46">
        <v>5</v>
      </c>
      <c r="AI28" s="48">
        <f t="shared" si="13"/>
        <v>0</v>
      </c>
      <c r="AJ28" s="48">
        <f t="shared" si="14"/>
        <v>0</v>
      </c>
      <c r="AK28" s="54" t="str">
        <f t="shared" si="15"/>
        <v>Aksi tidak valid</v>
      </c>
      <c r="AL28" s="44">
        <v>5</v>
      </c>
      <c r="AM28" s="34">
        <f t="shared" si="16"/>
        <v>0</v>
      </c>
      <c r="AN28" s="33">
        <f t="shared" si="17"/>
        <v>15</v>
      </c>
      <c r="AO28" s="44">
        <v>5</v>
      </c>
      <c r="AP28" s="34">
        <f t="shared" si="18"/>
        <v>0</v>
      </c>
      <c r="AQ28" s="33" t="str">
        <f t="shared" si="19"/>
        <v>Aksi tidak valid</v>
      </c>
      <c r="AR28" s="33" t="str">
        <f t="shared" si="20"/>
        <v>Aksi tidak valid</v>
      </c>
      <c r="AS28" s="34">
        <f t="shared" si="21"/>
        <v>5</v>
      </c>
      <c r="AT28" s="46">
        <v>5</v>
      </c>
      <c r="AU28" s="33">
        <f t="shared" si="22"/>
        <v>10</v>
      </c>
      <c r="AV28" s="45">
        <v>10</v>
      </c>
      <c r="AW28" s="46">
        <v>5</v>
      </c>
      <c r="AX28" s="44">
        <v>5</v>
      </c>
      <c r="AY28" s="57">
        <f t="shared" si="23"/>
        <v>5</v>
      </c>
      <c r="AZ28" s="54">
        <f t="shared" si="24"/>
        <v>15</v>
      </c>
      <c r="BA28" s="44">
        <v>5</v>
      </c>
      <c r="BB28" s="34">
        <f t="shared" si="25"/>
        <v>5</v>
      </c>
      <c r="BC28" s="54">
        <f t="shared" si="26"/>
        <v>10</v>
      </c>
      <c r="BD28" s="44">
        <v>5</v>
      </c>
      <c r="BE28" s="34">
        <f t="shared" si="27"/>
        <v>5</v>
      </c>
      <c r="BF28" s="33">
        <f t="shared" si="28"/>
        <v>15</v>
      </c>
    </row>
    <row r="29" spans="1:58" ht="15.75" customHeight="1">
      <c r="A29" s="59" t="s">
        <v>77</v>
      </c>
      <c r="B29" s="60">
        <v>5</v>
      </c>
      <c r="C29" s="61">
        <v>10</v>
      </c>
      <c r="D29" s="62">
        <v>10</v>
      </c>
      <c r="E29" s="52">
        <f t="shared" si="29"/>
        <v>5</v>
      </c>
      <c r="F29" s="63" t="str">
        <f t="shared" si="0"/>
        <v>Aksi tidak valid</v>
      </c>
      <c r="G29" s="53">
        <v>10</v>
      </c>
      <c r="H29" s="60">
        <v>5</v>
      </c>
      <c r="I29" s="63" t="str">
        <f t="shared" si="1"/>
        <v>Aksi tidak valid</v>
      </c>
      <c r="J29" s="62">
        <v>10</v>
      </c>
      <c r="K29" s="60">
        <v>5</v>
      </c>
      <c r="L29" s="52">
        <f t="shared" si="2"/>
        <v>15</v>
      </c>
      <c r="M29" s="62">
        <v>10</v>
      </c>
      <c r="N29" s="60">
        <v>5</v>
      </c>
      <c r="O29" s="52" t="str">
        <f t="shared" si="3"/>
        <v>Aksi tidak valid</v>
      </c>
      <c r="P29" s="62">
        <v>10</v>
      </c>
      <c r="Q29" s="60">
        <v>5</v>
      </c>
      <c r="R29" s="52" t="str">
        <f t="shared" si="4"/>
        <v>Aksi tidak valid</v>
      </c>
      <c r="S29" s="61">
        <v>10</v>
      </c>
      <c r="T29" s="51">
        <f t="shared" si="5"/>
        <v>0</v>
      </c>
      <c r="U29" s="61">
        <v>10</v>
      </c>
      <c r="V29" s="61">
        <v>10</v>
      </c>
      <c r="W29" s="18">
        <f t="shared" si="6"/>
        <v>0</v>
      </c>
      <c r="X29" s="19">
        <f t="shared" si="7"/>
        <v>15</v>
      </c>
      <c r="Y29" s="61">
        <v>10</v>
      </c>
      <c r="Z29" s="32">
        <f t="shared" si="8"/>
        <v>0</v>
      </c>
      <c r="AA29" s="19" t="str">
        <f t="shared" si="9"/>
        <v>Aksi tidak valid</v>
      </c>
      <c r="AB29" s="61">
        <v>10</v>
      </c>
      <c r="AC29" s="51">
        <f t="shared" si="10"/>
        <v>10</v>
      </c>
      <c r="AD29" s="61">
        <v>10</v>
      </c>
      <c r="AE29" s="62">
        <v>10</v>
      </c>
      <c r="AF29" s="33">
        <f t="shared" si="11"/>
        <v>15</v>
      </c>
      <c r="AG29" s="34">
        <f t="shared" si="12"/>
        <v>5</v>
      </c>
      <c r="AH29" s="62">
        <v>10</v>
      </c>
      <c r="AI29" s="18">
        <f t="shared" si="13"/>
        <v>0</v>
      </c>
      <c r="AJ29" s="18">
        <f t="shared" si="14"/>
        <v>0</v>
      </c>
      <c r="AK29" s="20" t="str">
        <f t="shared" si="15"/>
        <v>Aksi tidak valid</v>
      </c>
      <c r="AL29" s="60">
        <v>5</v>
      </c>
      <c r="AM29" s="34">
        <f t="shared" si="16"/>
        <v>0</v>
      </c>
      <c r="AN29" s="33" t="str">
        <f t="shared" si="17"/>
        <v>Aksi tidak valid</v>
      </c>
      <c r="AO29" s="60">
        <v>5</v>
      </c>
      <c r="AP29" s="34">
        <f t="shared" si="18"/>
        <v>0</v>
      </c>
      <c r="AQ29" s="33" t="str">
        <f t="shared" si="19"/>
        <v>Aksi tidak valid</v>
      </c>
      <c r="AR29" s="33" t="str">
        <f t="shared" si="20"/>
        <v>Aksi tidak valid</v>
      </c>
      <c r="AS29" s="34">
        <f t="shared" si="21"/>
        <v>5</v>
      </c>
      <c r="AT29" s="62">
        <v>10</v>
      </c>
      <c r="AU29" s="33">
        <f t="shared" si="22"/>
        <v>10</v>
      </c>
      <c r="AV29" s="61">
        <v>10</v>
      </c>
      <c r="AW29" s="62">
        <v>10</v>
      </c>
      <c r="AX29" s="60">
        <v>5</v>
      </c>
      <c r="AY29" s="28">
        <f t="shared" si="23"/>
        <v>5</v>
      </c>
      <c r="AZ29" s="20" t="str">
        <f t="shared" si="24"/>
        <v>Aksi tidak valid</v>
      </c>
      <c r="BA29" s="60">
        <v>5</v>
      </c>
      <c r="BB29" s="34">
        <f t="shared" si="25"/>
        <v>5</v>
      </c>
      <c r="BC29" s="20">
        <f t="shared" si="26"/>
        <v>15</v>
      </c>
      <c r="BD29" s="60">
        <v>5</v>
      </c>
      <c r="BE29" s="34">
        <f t="shared" si="27"/>
        <v>5</v>
      </c>
      <c r="BF29" s="33" t="str">
        <f t="shared" si="28"/>
        <v>Aksi tidak valid</v>
      </c>
    </row>
    <row r="30" spans="1:58" ht="15.75" customHeight="1">
      <c r="A30" s="43" t="s">
        <v>81</v>
      </c>
      <c r="B30" s="44">
        <v>5</v>
      </c>
      <c r="C30" s="45">
        <v>10</v>
      </c>
      <c r="D30" s="46">
        <v>15</v>
      </c>
      <c r="E30" s="37">
        <f t="shared" si="29"/>
        <v>5</v>
      </c>
      <c r="F30" s="47" t="str">
        <f t="shared" si="0"/>
        <v>Aksi tidak valid</v>
      </c>
      <c r="G30" s="38">
        <v>15</v>
      </c>
      <c r="H30" s="44">
        <v>5</v>
      </c>
      <c r="I30" s="47" t="str">
        <f t="shared" si="1"/>
        <v>Aksi tidak valid</v>
      </c>
      <c r="J30" s="46">
        <v>15</v>
      </c>
      <c r="K30" s="44">
        <v>5</v>
      </c>
      <c r="L30" s="37">
        <f t="shared" si="2"/>
        <v>15</v>
      </c>
      <c r="M30" s="46">
        <v>15</v>
      </c>
      <c r="N30" s="44">
        <v>5</v>
      </c>
      <c r="O30" s="37" t="str">
        <f t="shared" si="3"/>
        <v>Aksi tidak valid</v>
      </c>
      <c r="P30" s="46">
        <v>15</v>
      </c>
      <c r="Q30" s="44">
        <v>5</v>
      </c>
      <c r="R30" s="37" t="str">
        <f t="shared" si="4"/>
        <v>Aksi tidak valid</v>
      </c>
      <c r="S30" s="45">
        <v>15</v>
      </c>
      <c r="T30" s="36">
        <f t="shared" si="5"/>
        <v>0</v>
      </c>
      <c r="U30" s="45">
        <v>15</v>
      </c>
      <c r="V30" s="45">
        <v>15</v>
      </c>
      <c r="W30" s="48">
        <f t="shared" si="6"/>
        <v>0</v>
      </c>
      <c r="X30" s="50">
        <f t="shared" si="7"/>
        <v>15</v>
      </c>
      <c r="Y30" s="45">
        <v>15</v>
      </c>
      <c r="Z30" s="32">
        <f t="shared" si="8"/>
        <v>0</v>
      </c>
      <c r="AA30" s="50" t="str">
        <f t="shared" si="9"/>
        <v>Aksi tidak valid</v>
      </c>
      <c r="AB30" s="45">
        <v>15</v>
      </c>
      <c r="AC30" s="36">
        <f t="shared" si="10"/>
        <v>10</v>
      </c>
      <c r="AD30" s="45">
        <v>15</v>
      </c>
      <c r="AE30" s="46">
        <v>15</v>
      </c>
      <c r="AF30" s="33">
        <f t="shared" si="11"/>
        <v>15</v>
      </c>
      <c r="AG30" s="34">
        <f t="shared" si="12"/>
        <v>5</v>
      </c>
      <c r="AH30" s="46">
        <v>15</v>
      </c>
      <c r="AI30" s="48">
        <f t="shared" si="13"/>
        <v>0</v>
      </c>
      <c r="AJ30" s="48">
        <f t="shared" si="14"/>
        <v>0</v>
      </c>
      <c r="AK30" s="54" t="str">
        <f t="shared" si="15"/>
        <v>Aksi tidak valid</v>
      </c>
      <c r="AL30" s="44">
        <v>5</v>
      </c>
      <c r="AM30" s="34">
        <f t="shared" si="16"/>
        <v>0</v>
      </c>
      <c r="AN30" s="33" t="str">
        <f t="shared" si="17"/>
        <v>Aksi tidak valid</v>
      </c>
      <c r="AO30" s="44">
        <v>5</v>
      </c>
      <c r="AP30" s="34">
        <f t="shared" si="18"/>
        <v>0</v>
      </c>
      <c r="AQ30" s="33" t="str">
        <f t="shared" si="19"/>
        <v>Aksi tidak valid</v>
      </c>
      <c r="AR30" s="33" t="str">
        <f t="shared" si="20"/>
        <v>Aksi tidak valid</v>
      </c>
      <c r="AS30" s="34">
        <f t="shared" si="21"/>
        <v>5</v>
      </c>
      <c r="AT30" s="46">
        <v>15</v>
      </c>
      <c r="AU30" s="33">
        <f t="shared" si="22"/>
        <v>10</v>
      </c>
      <c r="AV30" s="45">
        <v>15</v>
      </c>
      <c r="AW30" s="46">
        <v>15</v>
      </c>
      <c r="AX30" s="44">
        <v>5</v>
      </c>
      <c r="AY30" s="57">
        <f t="shared" si="23"/>
        <v>5</v>
      </c>
      <c r="AZ30" s="54" t="str">
        <f t="shared" si="24"/>
        <v>Aksi tidak valid</v>
      </c>
      <c r="BA30" s="44">
        <v>5</v>
      </c>
      <c r="BB30" s="34">
        <f t="shared" si="25"/>
        <v>5</v>
      </c>
      <c r="BC30" s="54" t="str">
        <f t="shared" si="26"/>
        <v>Aksi tidak valid</v>
      </c>
      <c r="BD30" s="44">
        <v>5</v>
      </c>
      <c r="BE30" s="34">
        <f t="shared" si="27"/>
        <v>5</v>
      </c>
      <c r="BF30" s="33" t="str">
        <f t="shared" si="28"/>
        <v>Aksi tidak valid</v>
      </c>
    </row>
    <row r="31" spans="1:58" ht="15.75" customHeight="1">
      <c r="A31" s="59" t="s">
        <v>86</v>
      </c>
      <c r="B31" s="60">
        <v>5</v>
      </c>
      <c r="C31" s="61">
        <v>15</v>
      </c>
      <c r="D31" s="62">
        <v>0</v>
      </c>
      <c r="E31" s="52">
        <f t="shared" si="29"/>
        <v>5</v>
      </c>
      <c r="F31" s="63" t="str">
        <f t="shared" si="0"/>
        <v>Aksi tidak valid</v>
      </c>
      <c r="G31" s="53">
        <v>0</v>
      </c>
      <c r="H31" s="60">
        <v>5</v>
      </c>
      <c r="I31" s="63" t="str">
        <f t="shared" si="1"/>
        <v>Aksi tidak valid</v>
      </c>
      <c r="J31" s="62">
        <v>0</v>
      </c>
      <c r="K31" s="60">
        <v>5</v>
      </c>
      <c r="L31" s="52" t="str">
        <f t="shared" si="2"/>
        <v>Aksi tidak valid</v>
      </c>
      <c r="M31" s="62">
        <v>0</v>
      </c>
      <c r="N31" s="60">
        <v>5</v>
      </c>
      <c r="O31" s="52" t="str">
        <f t="shared" si="3"/>
        <v>Aksi tidak valid</v>
      </c>
      <c r="P31" s="62">
        <v>0</v>
      </c>
      <c r="Q31" s="60">
        <v>5</v>
      </c>
      <c r="R31" s="52" t="str">
        <f t="shared" si="4"/>
        <v>Aksi tidak valid</v>
      </c>
      <c r="S31" s="61">
        <v>0</v>
      </c>
      <c r="T31" s="51">
        <f t="shared" si="5"/>
        <v>0</v>
      </c>
      <c r="U31" s="61">
        <v>15</v>
      </c>
      <c r="V31" s="61">
        <v>0</v>
      </c>
      <c r="W31" s="18">
        <f t="shared" si="6"/>
        <v>0</v>
      </c>
      <c r="X31" s="19" t="str">
        <f t="shared" si="7"/>
        <v>Aksi tidak valid</v>
      </c>
      <c r="Y31" s="61">
        <v>0</v>
      </c>
      <c r="Z31" s="32">
        <f t="shared" si="8"/>
        <v>0</v>
      </c>
      <c r="AA31" s="19" t="str">
        <f t="shared" si="9"/>
        <v>Aksi tidak valid</v>
      </c>
      <c r="AB31" s="61">
        <v>0</v>
      </c>
      <c r="AC31" s="51">
        <f t="shared" si="10"/>
        <v>10</v>
      </c>
      <c r="AD31" s="61">
        <v>15</v>
      </c>
      <c r="AE31" s="62">
        <v>0</v>
      </c>
      <c r="AF31" s="33">
        <f t="shared" si="11"/>
        <v>15</v>
      </c>
      <c r="AG31" s="34">
        <f t="shared" si="12"/>
        <v>10</v>
      </c>
      <c r="AH31" s="62">
        <v>0</v>
      </c>
      <c r="AI31" s="18">
        <f t="shared" si="13"/>
        <v>0</v>
      </c>
      <c r="AJ31" s="18">
        <f t="shared" si="14"/>
        <v>5</v>
      </c>
      <c r="AK31" s="20">
        <f t="shared" si="15"/>
        <v>15</v>
      </c>
      <c r="AL31" s="60">
        <v>5</v>
      </c>
      <c r="AM31" s="34">
        <f t="shared" si="16"/>
        <v>5</v>
      </c>
      <c r="AN31" s="33">
        <f t="shared" si="17"/>
        <v>10</v>
      </c>
      <c r="AO31" s="60">
        <v>5</v>
      </c>
      <c r="AP31" s="34">
        <f t="shared" si="18"/>
        <v>5</v>
      </c>
      <c r="AQ31" s="33">
        <f t="shared" si="19"/>
        <v>15</v>
      </c>
      <c r="AR31" s="33" t="str">
        <f t="shared" si="20"/>
        <v>Aksi tidak valid</v>
      </c>
      <c r="AS31" s="34">
        <f t="shared" si="21"/>
        <v>10</v>
      </c>
      <c r="AT31" s="62">
        <v>0</v>
      </c>
      <c r="AU31" s="33">
        <f t="shared" si="22"/>
        <v>10</v>
      </c>
      <c r="AV31" s="61">
        <v>15</v>
      </c>
      <c r="AW31" s="62">
        <v>0</v>
      </c>
      <c r="AX31" s="60">
        <v>5</v>
      </c>
      <c r="AY31" s="28">
        <f t="shared" si="23"/>
        <v>10</v>
      </c>
      <c r="AZ31" s="20">
        <f t="shared" si="24"/>
        <v>10</v>
      </c>
      <c r="BA31" s="60">
        <v>5</v>
      </c>
      <c r="BB31" s="34">
        <f t="shared" si="25"/>
        <v>10</v>
      </c>
      <c r="BC31" s="20">
        <f t="shared" si="26"/>
        <v>5</v>
      </c>
      <c r="BD31" s="60">
        <v>5</v>
      </c>
      <c r="BE31" s="34">
        <f t="shared" si="27"/>
        <v>10</v>
      </c>
      <c r="BF31" s="33">
        <f t="shared" si="28"/>
        <v>10</v>
      </c>
    </row>
    <row r="32" spans="1:58" ht="15.75" customHeight="1">
      <c r="A32" s="43" t="s">
        <v>89</v>
      </c>
      <c r="B32" s="44">
        <v>5</v>
      </c>
      <c r="C32" s="45">
        <v>15</v>
      </c>
      <c r="D32" s="46">
        <v>5</v>
      </c>
      <c r="E32" s="37">
        <f t="shared" si="29"/>
        <v>5</v>
      </c>
      <c r="F32" s="47" t="str">
        <f t="shared" si="0"/>
        <v>Aksi tidak valid</v>
      </c>
      <c r="G32" s="38">
        <v>5</v>
      </c>
      <c r="H32" s="44">
        <v>5</v>
      </c>
      <c r="I32" s="47" t="str">
        <f t="shared" si="1"/>
        <v>Aksi tidak valid</v>
      </c>
      <c r="J32" s="46">
        <v>5</v>
      </c>
      <c r="K32" s="44">
        <v>5</v>
      </c>
      <c r="L32" s="37" t="str">
        <f t="shared" si="2"/>
        <v>Aksi tidak valid</v>
      </c>
      <c r="M32" s="46">
        <v>5</v>
      </c>
      <c r="N32" s="44">
        <v>5</v>
      </c>
      <c r="O32" s="37" t="str">
        <f t="shared" si="3"/>
        <v>Aksi tidak valid</v>
      </c>
      <c r="P32" s="46">
        <v>5</v>
      </c>
      <c r="Q32" s="44">
        <v>5</v>
      </c>
      <c r="R32" s="37" t="str">
        <f t="shared" si="4"/>
        <v>Aksi tidak valid</v>
      </c>
      <c r="S32" s="45">
        <v>5</v>
      </c>
      <c r="T32" s="36">
        <f t="shared" si="5"/>
        <v>0</v>
      </c>
      <c r="U32" s="45">
        <v>15</v>
      </c>
      <c r="V32" s="45">
        <v>5</v>
      </c>
      <c r="W32" s="48">
        <f t="shared" si="6"/>
        <v>0</v>
      </c>
      <c r="X32" s="50" t="str">
        <f t="shared" si="7"/>
        <v>Aksi tidak valid</v>
      </c>
      <c r="Y32" s="45">
        <v>5</v>
      </c>
      <c r="Z32" s="32">
        <f t="shared" si="8"/>
        <v>0</v>
      </c>
      <c r="AA32" s="50" t="str">
        <f t="shared" si="9"/>
        <v>Aksi tidak valid</v>
      </c>
      <c r="AB32" s="45">
        <v>5</v>
      </c>
      <c r="AC32" s="36">
        <f t="shared" si="10"/>
        <v>10</v>
      </c>
      <c r="AD32" s="45">
        <v>15</v>
      </c>
      <c r="AE32" s="46">
        <v>5</v>
      </c>
      <c r="AF32" s="33">
        <f t="shared" si="11"/>
        <v>15</v>
      </c>
      <c r="AG32" s="34">
        <f t="shared" si="12"/>
        <v>10</v>
      </c>
      <c r="AH32" s="46">
        <v>5</v>
      </c>
      <c r="AI32" s="48">
        <f t="shared" si="13"/>
        <v>0</v>
      </c>
      <c r="AJ32" s="48">
        <f t="shared" si="14"/>
        <v>5</v>
      </c>
      <c r="AK32" s="54" t="str">
        <f t="shared" si="15"/>
        <v>Aksi tidak valid</v>
      </c>
      <c r="AL32" s="44">
        <v>5</v>
      </c>
      <c r="AM32" s="34">
        <f t="shared" si="16"/>
        <v>5</v>
      </c>
      <c r="AN32" s="33">
        <f t="shared" si="17"/>
        <v>15</v>
      </c>
      <c r="AO32" s="44">
        <v>5</v>
      </c>
      <c r="AP32" s="34">
        <f t="shared" si="18"/>
        <v>5</v>
      </c>
      <c r="AQ32" s="33" t="str">
        <f t="shared" si="19"/>
        <v>Aksi tidak valid</v>
      </c>
      <c r="AR32" s="33" t="str">
        <f t="shared" si="20"/>
        <v>Aksi tidak valid</v>
      </c>
      <c r="AS32" s="34">
        <f t="shared" si="21"/>
        <v>10</v>
      </c>
      <c r="AT32" s="46">
        <v>5</v>
      </c>
      <c r="AU32" s="33">
        <f t="shared" si="22"/>
        <v>10</v>
      </c>
      <c r="AV32" s="45">
        <v>15</v>
      </c>
      <c r="AW32" s="46">
        <v>5</v>
      </c>
      <c r="AX32" s="44">
        <v>5</v>
      </c>
      <c r="AY32" s="57">
        <f t="shared" si="23"/>
        <v>10</v>
      </c>
      <c r="AZ32" s="54">
        <f t="shared" si="24"/>
        <v>15</v>
      </c>
      <c r="BA32" s="44">
        <v>5</v>
      </c>
      <c r="BB32" s="34">
        <f t="shared" si="25"/>
        <v>10</v>
      </c>
      <c r="BC32" s="54">
        <f t="shared" si="26"/>
        <v>10</v>
      </c>
      <c r="BD32" s="44">
        <v>5</v>
      </c>
      <c r="BE32" s="34">
        <f t="shared" si="27"/>
        <v>10</v>
      </c>
      <c r="BF32" s="33">
        <f t="shared" si="28"/>
        <v>15</v>
      </c>
    </row>
    <row r="33" spans="1:58" ht="15.75" customHeight="1">
      <c r="A33" s="59" t="s">
        <v>92</v>
      </c>
      <c r="B33" s="60">
        <v>5</v>
      </c>
      <c r="C33" s="61">
        <v>15</v>
      </c>
      <c r="D33" s="62">
        <v>10</v>
      </c>
      <c r="E33" s="52">
        <f t="shared" si="29"/>
        <v>5</v>
      </c>
      <c r="F33" s="63" t="str">
        <f t="shared" si="0"/>
        <v>Aksi tidak valid</v>
      </c>
      <c r="G33" s="53">
        <v>10</v>
      </c>
      <c r="H33" s="60">
        <v>5</v>
      </c>
      <c r="I33" s="63" t="str">
        <f t="shared" si="1"/>
        <v>Aksi tidak valid</v>
      </c>
      <c r="J33" s="62">
        <v>10</v>
      </c>
      <c r="K33" s="60">
        <v>5</v>
      </c>
      <c r="L33" s="52" t="str">
        <f t="shared" si="2"/>
        <v>Aksi tidak valid</v>
      </c>
      <c r="M33" s="62">
        <v>10</v>
      </c>
      <c r="N33" s="60">
        <v>5</v>
      </c>
      <c r="O33" s="52" t="str">
        <f t="shared" si="3"/>
        <v>Aksi tidak valid</v>
      </c>
      <c r="P33" s="62">
        <v>10</v>
      </c>
      <c r="Q33" s="60">
        <v>5</v>
      </c>
      <c r="R33" s="52" t="str">
        <f t="shared" si="4"/>
        <v>Aksi tidak valid</v>
      </c>
      <c r="S33" s="61">
        <v>10</v>
      </c>
      <c r="T33" s="51">
        <f t="shared" si="5"/>
        <v>0</v>
      </c>
      <c r="U33" s="61">
        <v>15</v>
      </c>
      <c r="V33" s="61">
        <v>10</v>
      </c>
      <c r="W33" s="18">
        <f t="shared" si="6"/>
        <v>0</v>
      </c>
      <c r="X33" s="19" t="str">
        <f t="shared" si="7"/>
        <v>Aksi tidak valid</v>
      </c>
      <c r="Y33" s="61">
        <v>10</v>
      </c>
      <c r="Z33" s="32">
        <f t="shared" si="8"/>
        <v>0</v>
      </c>
      <c r="AA33" s="19" t="str">
        <f t="shared" si="9"/>
        <v>Aksi tidak valid</v>
      </c>
      <c r="AB33" s="61">
        <v>10</v>
      </c>
      <c r="AC33" s="51">
        <f t="shared" si="10"/>
        <v>10</v>
      </c>
      <c r="AD33" s="61">
        <v>15</v>
      </c>
      <c r="AE33" s="62">
        <v>10</v>
      </c>
      <c r="AF33" s="33">
        <f t="shared" si="11"/>
        <v>15</v>
      </c>
      <c r="AG33" s="34">
        <f t="shared" si="12"/>
        <v>10</v>
      </c>
      <c r="AH33" s="62">
        <v>10</v>
      </c>
      <c r="AI33" s="18">
        <f t="shared" si="13"/>
        <v>0</v>
      </c>
      <c r="AJ33" s="18">
        <f t="shared" si="14"/>
        <v>5</v>
      </c>
      <c r="AK33" s="20" t="str">
        <f t="shared" si="15"/>
        <v>Aksi tidak valid</v>
      </c>
      <c r="AL33" s="60">
        <v>5</v>
      </c>
      <c r="AM33" s="34">
        <f t="shared" si="16"/>
        <v>5</v>
      </c>
      <c r="AN33" s="33" t="str">
        <f t="shared" si="17"/>
        <v>Aksi tidak valid</v>
      </c>
      <c r="AO33" s="60">
        <v>5</v>
      </c>
      <c r="AP33" s="34">
        <f t="shared" si="18"/>
        <v>5</v>
      </c>
      <c r="AQ33" s="33" t="str">
        <f t="shared" si="19"/>
        <v>Aksi tidak valid</v>
      </c>
      <c r="AR33" s="33" t="str">
        <f t="shared" si="20"/>
        <v>Aksi tidak valid</v>
      </c>
      <c r="AS33" s="34">
        <f t="shared" si="21"/>
        <v>10</v>
      </c>
      <c r="AT33" s="62">
        <v>10</v>
      </c>
      <c r="AU33" s="33">
        <f t="shared" si="22"/>
        <v>10</v>
      </c>
      <c r="AV33" s="61">
        <v>15</v>
      </c>
      <c r="AW33" s="62">
        <v>10</v>
      </c>
      <c r="AX33" s="60">
        <v>5</v>
      </c>
      <c r="AY33" s="28">
        <f t="shared" si="23"/>
        <v>10</v>
      </c>
      <c r="AZ33" s="20" t="str">
        <f t="shared" si="24"/>
        <v>Aksi tidak valid</v>
      </c>
      <c r="BA33" s="60">
        <v>5</v>
      </c>
      <c r="BB33" s="34">
        <f t="shared" si="25"/>
        <v>10</v>
      </c>
      <c r="BC33" s="20">
        <f t="shared" si="26"/>
        <v>15</v>
      </c>
      <c r="BD33" s="60">
        <v>5</v>
      </c>
      <c r="BE33" s="34">
        <f t="shared" si="27"/>
        <v>10</v>
      </c>
      <c r="BF33" s="33" t="str">
        <f t="shared" si="28"/>
        <v>Aksi tidak valid</v>
      </c>
    </row>
    <row r="34" spans="1:58" ht="15.75" customHeight="1">
      <c r="A34" s="43" t="s">
        <v>95</v>
      </c>
      <c r="B34" s="44">
        <v>5</v>
      </c>
      <c r="C34" s="45">
        <v>15</v>
      </c>
      <c r="D34" s="46">
        <v>15</v>
      </c>
      <c r="E34" s="37">
        <f t="shared" si="29"/>
        <v>5</v>
      </c>
      <c r="F34" s="47" t="str">
        <f t="shared" si="0"/>
        <v>Aksi tidak valid</v>
      </c>
      <c r="G34" s="38">
        <v>15</v>
      </c>
      <c r="H34" s="44">
        <v>5</v>
      </c>
      <c r="I34" s="47" t="str">
        <f t="shared" si="1"/>
        <v>Aksi tidak valid</v>
      </c>
      <c r="J34" s="46">
        <v>15</v>
      </c>
      <c r="K34" s="44">
        <v>5</v>
      </c>
      <c r="L34" s="37" t="str">
        <f t="shared" si="2"/>
        <v>Aksi tidak valid</v>
      </c>
      <c r="M34" s="46">
        <v>15</v>
      </c>
      <c r="N34" s="44">
        <v>5</v>
      </c>
      <c r="O34" s="37" t="str">
        <f t="shared" si="3"/>
        <v>Aksi tidak valid</v>
      </c>
      <c r="P34" s="46">
        <v>15</v>
      </c>
      <c r="Q34" s="44">
        <v>5</v>
      </c>
      <c r="R34" s="37" t="str">
        <f t="shared" si="4"/>
        <v>Aksi tidak valid</v>
      </c>
      <c r="S34" s="45">
        <v>15</v>
      </c>
      <c r="T34" s="36">
        <f t="shared" si="5"/>
        <v>0</v>
      </c>
      <c r="U34" s="45">
        <v>15</v>
      </c>
      <c r="V34" s="45">
        <v>15</v>
      </c>
      <c r="W34" s="48">
        <f t="shared" si="6"/>
        <v>0</v>
      </c>
      <c r="X34" s="50" t="str">
        <f t="shared" si="7"/>
        <v>Aksi tidak valid</v>
      </c>
      <c r="Y34" s="45">
        <v>15</v>
      </c>
      <c r="Z34" s="32">
        <f t="shared" si="8"/>
        <v>0</v>
      </c>
      <c r="AA34" s="50" t="str">
        <f t="shared" si="9"/>
        <v>Aksi tidak valid</v>
      </c>
      <c r="AB34" s="45">
        <v>15</v>
      </c>
      <c r="AC34" s="36">
        <f t="shared" si="10"/>
        <v>10</v>
      </c>
      <c r="AD34" s="45">
        <v>15</v>
      </c>
      <c r="AE34" s="46">
        <v>15</v>
      </c>
      <c r="AF34" s="33">
        <f t="shared" si="11"/>
        <v>15</v>
      </c>
      <c r="AG34" s="34">
        <f t="shared" si="12"/>
        <v>10</v>
      </c>
      <c r="AH34" s="46">
        <v>15</v>
      </c>
      <c r="AI34" s="48">
        <f t="shared" si="13"/>
        <v>0</v>
      </c>
      <c r="AJ34" s="48">
        <f t="shared" si="14"/>
        <v>5</v>
      </c>
      <c r="AK34" s="54" t="str">
        <f t="shared" si="15"/>
        <v>Aksi tidak valid</v>
      </c>
      <c r="AL34" s="44">
        <v>5</v>
      </c>
      <c r="AM34" s="34">
        <f t="shared" si="16"/>
        <v>5</v>
      </c>
      <c r="AN34" s="33" t="str">
        <f t="shared" si="17"/>
        <v>Aksi tidak valid</v>
      </c>
      <c r="AO34" s="44">
        <v>5</v>
      </c>
      <c r="AP34" s="34">
        <f t="shared" si="18"/>
        <v>5</v>
      </c>
      <c r="AQ34" s="33" t="str">
        <f t="shared" si="19"/>
        <v>Aksi tidak valid</v>
      </c>
      <c r="AR34" s="33" t="str">
        <f t="shared" si="20"/>
        <v>Aksi tidak valid</v>
      </c>
      <c r="AS34" s="34">
        <f t="shared" si="21"/>
        <v>10</v>
      </c>
      <c r="AT34" s="46">
        <v>15</v>
      </c>
      <c r="AU34" s="33">
        <f t="shared" si="22"/>
        <v>10</v>
      </c>
      <c r="AV34" s="45">
        <v>15</v>
      </c>
      <c r="AW34" s="46">
        <v>15</v>
      </c>
      <c r="AX34" s="44">
        <v>5</v>
      </c>
      <c r="AY34" s="57">
        <f t="shared" si="23"/>
        <v>10</v>
      </c>
      <c r="AZ34" s="54" t="str">
        <f t="shared" si="24"/>
        <v>Aksi tidak valid</v>
      </c>
      <c r="BA34" s="44">
        <v>5</v>
      </c>
      <c r="BB34" s="34">
        <f t="shared" si="25"/>
        <v>10</v>
      </c>
      <c r="BC34" s="54" t="str">
        <f t="shared" si="26"/>
        <v>Aksi tidak valid</v>
      </c>
      <c r="BD34" s="44">
        <v>5</v>
      </c>
      <c r="BE34" s="34">
        <f t="shared" si="27"/>
        <v>10</v>
      </c>
      <c r="BF34" s="33" t="str">
        <f t="shared" si="28"/>
        <v>Aksi tidak valid</v>
      </c>
    </row>
    <row r="35" spans="1:58" ht="15.75" customHeight="1">
      <c r="A35" s="59" t="s">
        <v>56</v>
      </c>
      <c r="B35" s="60">
        <v>10</v>
      </c>
      <c r="C35" s="61">
        <v>0</v>
      </c>
      <c r="D35" s="62">
        <v>0</v>
      </c>
      <c r="E35" s="52">
        <f t="shared" si="29"/>
        <v>10</v>
      </c>
      <c r="F35" s="63">
        <f t="shared" si="0"/>
        <v>10</v>
      </c>
      <c r="G35" s="53">
        <v>0</v>
      </c>
      <c r="H35" s="60">
        <v>10</v>
      </c>
      <c r="I35" s="63">
        <f t="shared" si="1"/>
        <v>15</v>
      </c>
      <c r="J35" s="62">
        <v>0</v>
      </c>
      <c r="K35" s="60">
        <v>10</v>
      </c>
      <c r="L35" s="52">
        <f t="shared" si="2"/>
        <v>5</v>
      </c>
      <c r="M35" s="62">
        <v>0</v>
      </c>
      <c r="N35" s="60">
        <v>10</v>
      </c>
      <c r="O35" s="52">
        <f t="shared" si="3"/>
        <v>10</v>
      </c>
      <c r="P35" s="62">
        <v>0</v>
      </c>
      <c r="Q35" s="60">
        <v>10</v>
      </c>
      <c r="R35" s="52">
        <f t="shared" si="4"/>
        <v>15</v>
      </c>
      <c r="S35" s="61">
        <v>0</v>
      </c>
      <c r="T35" s="51">
        <f t="shared" si="5"/>
        <v>5</v>
      </c>
      <c r="U35" s="61">
        <v>0</v>
      </c>
      <c r="V35" s="61">
        <v>0</v>
      </c>
      <c r="W35" s="18">
        <f t="shared" si="6"/>
        <v>5</v>
      </c>
      <c r="X35" s="19">
        <f t="shared" si="7"/>
        <v>5</v>
      </c>
      <c r="Y35" s="61">
        <v>0</v>
      </c>
      <c r="Z35" s="32">
        <f t="shared" si="8"/>
        <v>5</v>
      </c>
      <c r="AA35" s="19">
        <f t="shared" si="9"/>
        <v>10</v>
      </c>
      <c r="AB35" s="61">
        <v>0</v>
      </c>
      <c r="AC35" s="51">
        <f t="shared" si="10"/>
        <v>15</v>
      </c>
      <c r="AD35" s="61">
        <v>0</v>
      </c>
      <c r="AE35" s="62">
        <v>0</v>
      </c>
      <c r="AF35" s="33" t="str">
        <f t="shared" si="11"/>
        <v>Aksi tidak valid</v>
      </c>
      <c r="AG35" s="34" t="str">
        <f t="shared" si="12"/>
        <v>Aksi tidak valid</v>
      </c>
      <c r="AH35" s="62">
        <v>0</v>
      </c>
      <c r="AI35" s="18">
        <f t="shared" si="13"/>
        <v>5</v>
      </c>
      <c r="AJ35" s="18" t="str">
        <f t="shared" si="14"/>
        <v>Aksi tidak valid</v>
      </c>
      <c r="AK35" s="20">
        <f t="shared" si="15"/>
        <v>15</v>
      </c>
      <c r="AL35" s="60">
        <v>10</v>
      </c>
      <c r="AM35" s="34" t="str">
        <f t="shared" si="16"/>
        <v>Aksi tidak valid</v>
      </c>
      <c r="AN35" s="33">
        <f t="shared" si="17"/>
        <v>10</v>
      </c>
      <c r="AO35" s="60">
        <v>10</v>
      </c>
      <c r="AP35" s="34" t="str">
        <f t="shared" si="18"/>
        <v>Aksi tidak valid</v>
      </c>
      <c r="AQ35" s="33">
        <f t="shared" si="19"/>
        <v>15</v>
      </c>
      <c r="AR35" s="33" t="str">
        <f t="shared" si="20"/>
        <v>Aksi tidak valid</v>
      </c>
      <c r="AS35" s="34" t="str">
        <f t="shared" si="21"/>
        <v>Aksi tidak valid</v>
      </c>
      <c r="AT35" s="62">
        <v>0</v>
      </c>
      <c r="AU35" s="33">
        <f t="shared" si="22"/>
        <v>15</v>
      </c>
      <c r="AV35" s="61">
        <v>0</v>
      </c>
      <c r="AW35" s="62">
        <v>0</v>
      </c>
      <c r="AX35" s="60">
        <v>10</v>
      </c>
      <c r="AY35" s="28" t="str">
        <f t="shared" si="23"/>
        <v>Aksi tidak valid</v>
      </c>
      <c r="AZ35" s="20">
        <f t="shared" si="24"/>
        <v>10</v>
      </c>
      <c r="BA35" s="60">
        <v>10</v>
      </c>
      <c r="BB35" s="34" t="str">
        <f t="shared" si="25"/>
        <v>Aksi tidak valid</v>
      </c>
      <c r="BC35" s="20">
        <f t="shared" si="26"/>
        <v>5</v>
      </c>
      <c r="BD35" s="60">
        <v>10</v>
      </c>
      <c r="BE35" s="34" t="str">
        <f t="shared" si="27"/>
        <v>Aksi tidak valid</v>
      </c>
      <c r="BF35" s="33">
        <f t="shared" si="28"/>
        <v>10</v>
      </c>
    </row>
    <row r="36" spans="1:58" ht="15.75" customHeight="1">
      <c r="A36" s="43" t="s">
        <v>59</v>
      </c>
      <c r="B36" s="44">
        <v>10</v>
      </c>
      <c r="C36" s="45">
        <v>0</v>
      </c>
      <c r="D36" s="46">
        <v>5</v>
      </c>
      <c r="E36" s="37">
        <f t="shared" si="29"/>
        <v>10</v>
      </c>
      <c r="F36" s="47">
        <f t="shared" si="0"/>
        <v>10</v>
      </c>
      <c r="G36" s="38">
        <v>5</v>
      </c>
      <c r="H36" s="44">
        <v>10</v>
      </c>
      <c r="I36" s="47">
        <f t="shared" si="1"/>
        <v>15</v>
      </c>
      <c r="J36" s="46">
        <v>5</v>
      </c>
      <c r="K36" s="44">
        <v>10</v>
      </c>
      <c r="L36" s="37">
        <f t="shared" si="2"/>
        <v>5</v>
      </c>
      <c r="M36" s="46">
        <v>5</v>
      </c>
      <c r="N36" s="44">
        <v>10</v>
      </c>
      <c r="O36" s="37">
        <f t="shared" si="3"/>
        <v>10</v>
      </c>
      <c r="P36" s="46">
        <v>5</v>
      </c>
      <c r="Q36" s="44">
        <v>10</v>
      </c>
      <c r="R36" s="37">
        <f t="shared" si="4"/>
        <v>15</v>
      </c>
      <c r="S36" s="45">
        <v>5</v>
      </c>
      <c r="T36" s="36">
        <f t="shared" si="5"/>
        <v>5</v>
      </c>
      <c r="U36" s="45">
        <v>0</v>
      </c>
      <c r="V36" s="45">
        <v>5</v>
      </c>
      <c r="W36" s="48">
        <f t="shared" si="6"/>
        <v>5</v>
      </c>
      <c r="X36" s="50">
        <f t="shared" si="7"/>
        <v>5</v>
      </c>
      <c r="Y36" s="45">
        <v>5</v>
      </c>
      <c r="Z36" s="32">
        <f t="shared" si="8"/>
        <v>5</v>
      </c>
      <c r="AA36" s="50">
        <f t="shared" si="9"/>
        <v>10</v>
      </c>
      <c r="AB36" s="45">
        <v>5</v>
      </c>
      <c r="AC36" s="36">
        <f t="shared" si="10"/>
        <v>15</v>
      </c>
      <c r="AD36" s="45">
        <v>0</v>
      </c>
      <c r="AE36" s="46">
        <v>5</v>
      </c>
      <c r="AF36" s="33" t="str">
        <f t="shared" si="11"/>
        <v>Aksi tidak valid</v>
      </c>
      <c r="AG36" s="34" t="str">
        <f t="shared" si="12"/>
        <v>Aksi tidak valid</v>
      </c>
      <c r="AH36" s="46">
        <v>5</v>
      </c>
      <c r="AI36" s="48">
        <f t="shared" si="13"/>
        <v>5</v>
      </c>
      <c r="AJ36" s="48" t="str">
        <f t="shared" si="14"/>
        <v>Aksi tidak valid</v>
      </c>
      <c r="AK36" s="54" t="str">
        <f t="shared" si="15"/>
        <v>Aksi tidak valid</v>
      </c>
      <c r="AL36" s="44">
        <v>10</v>
      </c>
      <c r="AM36" s="34" t="str">
        <f t="shared" si="16"/>
        <v>Aksi tidak valid</v>
      </c>
      <c r="AN36" s="33">
        <f t="shared" si="17"/>
        <v>15</v>
      </c>
      <c r="AO36" s="44">
        <v>10</v>
      </c>
      <c r="AP36" s="34" t="str">
        <f t="shared" si="18"/>
        <v>Aksi tidak valid</v>
      </c>
      <c r="AQ36" s="33" t="str">
        <f t="shared" si="19"/>
        <v>Aksi tidak valid</v>
      </c>
      <c r="AR36" s="33" t="str">
        <f t="shared" si="20"/>
        <v>Aksi tidak valid</v>
      </c>
      <c r="AS36" s="34" t="str">
        <f t="shared" si="21"/>
        <v>Aksi tidak valid</v>
      </c>
      <c r="AT36" s="46">
        <v>5</v>
      </c>
      <c r="AU36" s="33">
        <f t="shared" si="22"/>
        <v>15</v>
      </c>
      <c r="AV36" s="45">
        <v>0</v>
      </c>
      <c r="AW36" s="46">
        <v>5</v>
      </c>
      <c r="AX36" s="44">
        <v>10</v>
      </c>
      <c r="AY36" s="57" t="str">
        <f t="shared" si="23"/>
        <v>Aksi tidak valid</v>
      </c>
      <c r="AZ36" s="54">
        <f t="shared" si="24"/>
        <v>15</v>
      </c>
      <c r="BA36" s="44">
        <v>10</v>
      </c>
      <c r="BB36" s="34" t="str">
        <f t="shared" si="25"/>
        <v>Aksi tidak valid</v>
      </c>
      <c r="BC36" s="54">
        <f t="shared" si="26"/>
        <v>10</v>
      </c>
      <c r="BD36" s="44">
        <v>10</v>
      </c>
      <c r="BE36" s="34" t="str">
        <f t="shared" si="27"/>
        <v>Aksi tidak valid</v>
      </c>
      <c r="BF36" s="33">
        <f t="shared" si="28"/>
        <v>15</v>
      </c>
    </row>
    <row r="37" spans="1:58" ht="15.75" customHeight="1">
      <c r="A37" s="59" t="s">
        <v>63</v>
      </c>
      <c r="B37" s="60">
        <v>10</v>
      </c>
      <c r="C37" s="61">
        <v>0</v>
      </c>
      <c r="D37" s="62">
        <v>10</v>
      </c>
      <c r="E37" s="52">
        <f t="shared" si="29"/>
        <v>10</v>
      </c>
      <c r="F37" s="63">
        <f t="shared" si="0"/>
        <v>10</v>
      </c>
      <c r="G37" s="53">
        <v>10</v>
      </c>
      <c r="H37" s="60">
        <v>10</v>
      </c>
      <c r="I37" s="63">
        <f t="shared" si="1"/>
        <v>15</v>
      </c>
      <c r="J37" s="62">
        <v>10</v>
      </c>
      <c r="K37" s="60">
        <v>10</v>
      </c>
      <c r="L37" s="52">
        <f t="shared" si="2"/>
        <v>5</v>
      </c>
      <c r="M37" s="62">
        <v>10</v>
      </c>
      <c r="N37" s="60">
        <v>10</v>
      </c>
      <c r="O37" s="52">
        <f t="shared" si="3"/>
        <v>10</v>
      </c>
      <c r="P37" s="62">
        <v>10</v>
      </c>
      <c r="Q37" s="60">
        <v>10</v>
      </c>
      <c r="R37" s="52">
        <f t="shared" si="4"/>
        <v>15</v>
      </c>
      <c r="S37" s="61">
        <v>10</v>
      </c>
      <c r="T37" s="51">
        <f t="shared" si="5"/>
        <v>5</v>
      </c>
      <c r="U37" s="61">
        <v>0</v>
      </c>
      <c r="V37" s="61">
        <v>10</v>
      </c>
      <c r="W37" s="18">
        <f t="shared" si="6"/>
        <v>5</v>
      </c>
      <c r="X37" s="19">
        <f t="shared" si="7"/>
        <v>5</v>
      </c>
      <c r="Y37" s="61">
        <v>10</v>
      </c>
      <c r="Z37" s="32">
        <f t="shared" si="8"/>
        <v>5</v>
      </c>
      <c r="AA37" s="19">
        <f t="shared" si="9"/>
        <v>10</v>
      </c>
      <c r="AB37" s="61">
        <v>10</v>
      </c>
      <c r="AC37" s="51">
        <f t="shared" si="10"/>
        <v>15</v>
      </c>
      <c r="AD37" s="61">
        <v>0</v>
      </c>
      <c r="AE37" s="62">
        <v>10</v>
      </c>
      <c r="AF37" s="33" t="str">
        <f t="shared" si="11"/>
        <v>Aksi tidak valid</v>
      </c>
      <c r="AG37" s="34" t="str">
        <f t="shared" si="12"/>
        <v>Aksi tidak valid</v>
      </c>
      <c r="AH37" s="62">
        <v>10</v>
      </c>
      <c r="AI37" s="18">
        <f t="shared" si="13"/>
        <v>5</v>
      </c>
      <c r="AJ37" s="18" t="str">
        <f t="shared" si="14"/>
        <v>Aksi tidak valid</v>
      </c>
      <c r="AK37" s="20" t="str">
        <f t="shared" si="15"/>
        <v>Aksi tidak valid</v>
      </c>
      <c r="AL37" s="60">
        <v>10</v>
      </c>
      <c r="AM37" s="34" t="str">
        <f t="shared" si="16"/>
        <v>Aksi tidak valid</v>
      </c>
      <c r="AN37" s="33" t="str">
        <f t="shared" si="17"/>
        <v>Aksi tidak valid</v>
      </c>
      <c r="AO37" s="60">
        <v>10</v>
      </c>
      <c r="AP37" s="34" t="str">
        <f t="shared" si="18"/>
        <v>Aksi tidak valid</v>
      </c>
      <c r="AQ37" s="33" t="str">
        <f t="shared" si="19"/>
        <v>Aksi tidak valid</v>
      </c>
      <c r="AR37" s="33" t="str">
        <f t="shared" si="20"/>
        <v>Aksi tidak valid</v>
      </c>
      <c r="AS37" s="34" t="str">
        <f t="shared" si="21"/>
        <v>Aksi tidak valid</v>
      </c>
      <c r="AT37" s="62">
        <v>10</v>
      </c>
      <c r="AU37" s="33">
        <f t="shared" si="22"/>
        <v>15</v>
      </c>
      <c r="AV37" s="61">
        <v>0</v>
      </c>
      <c r="AW37" s="62">
        <v>10</v>
      </c>
      <c r="AX37" s="60">
        <v>10</v>
      </c>
      <c r="AY37" s="28" t="str">
        <f t="shared" si="23"/>
        <v>Aksi tidak valid</v>
      </c>
      <c r="AZ37" s="20" t="str">
        <f t="shared" si="24"/>
        <v>Aksi tidak valid</v>
      </c>
      <c r="BA37" s="60">
        <v>10</v>
      </c>
      <c r="BB37" s="34" t="str">
        <f t="shared" si="25"/>
        <v>Aksi tidak valid</v>
      </c>
      <c r="BC37" s="20">
        <f t="shared" si="26"/>
        <v>15</v>
      </c>
      <c r="BD37" s="60">
        <v>10</v>
      </c>
      <c r="BE37" s="34" t="str">
        <f t="shared" si="27"/>
        <v>Aksi tidak valid</v>
      </c>
      <c r="BF37" s="33" t="str">
        <f t="shared" si="28"/>
        <v>Aksi tidak valid</v>
      </c>
    </row>
    <row r="38" spans="1:58" ht="15.75" customHeight="1">
      <c r="A38" s="43" t="s">
        <v>67</v>
      </c>
      <c r="B38" s="44">
        <v>10</v>
      </c>
      <c r="C38" s="45">
        <v>0</v>
      </c>
      <c r="D38" s="46">
        <v>15</v>
      </c>
      <c r="E38" s="37">
        <f t="shared" si="29"/>
        <v>10</v>
      </c>
      <c r="F38" s="47">
        <f t="shared" si="0"/>
        <v>10</v>
      </c>
      <c r="G38" s="38">
        <v>15</v>
      </c>
      <c r="H38" s="44">
        <v>10</v>
      </c>
      <c r="I38" s="47">
        <f t="shared" si="1"/>
        <v>15</v>
      </c>
      <c r="J38" s="46">
        <v>15</v>
      </c>
      <c r="K38" s="44">
        <v>10</v>
      </c>
      <c r="L38" s="37">
        <f t="shared" si="2"/>
        <v>5</v>
      </c>
      <c r="M38" s="46">
        <v>15</v>
      </c>
      <c r="N38" s="44">
        <v>10</v>
      </c>
      <c r="O38" s="37">
        <f t="shared" si="3"/>
        <v>10</v>
      </c>
      <c r="P38" s="46">
        <v>15</v>
      </c>
      <c r="Q38" s="44">
        <v>10</v>
      </c>
      <c r="R38" s="37">
        <f t="shared" si="4"/>
        <v>15</v>
      </c>
      <c r="S38" s="45">
        <v>15</v>
      </c>
      <c r="T38" s="36">
        <f t="shared" si="5"/>
        <v>5</v>
      </c>
      <c r="U38" s="45">
        <v>0</v>
      </c>
      <c r="V38" s="45">
        <v>15</v>
      </c>
      <c r="W38" s="48">
        <f t="shared" si="6"/>
        <v>5</v>
      </c>
      <c r="X38" s="50">
        <f t="shared" si="7"/>
        <v>5</v>
      </c>
      <c r="Y38" s="45">
        <v>15</v>
      </c>
      <c r="Z38" s="32">
        <f t="shared" si="8"/>
        <v>5</v>
      </c>
      <c r="AA38" s="50">
        <f t="shared" si="9"/>
        <v>10</v>
      </c>
      <c r="AB38" s="45">
        <v>15</v>
      </c>
      <c r="AC38" s="36">
        <f t="shared" si="10"/>
        <v>15</v>
      </c>
      <c r="AD38" s="45">
        <v>0</v>
      </c>
      <c r="AE38" s="46">
        <v>15</v>
      </c>
      <c r="AF38" s="33" t="str">
        <f t="shared" si="11"/>
        <v>Aksi tidak valid</v>
      </c>
      <c r="AG38" s="34" t="str">
        <f t="shared" si="12"/>
        <v>Aksi tidak valid</v>
      </c>
      <c r="AH38" s="46">
        <v>15</v>
      </c>
      <c r="AI38" s="48">
        <f t="shared" si="13"/>
        <v>5</v>
      </c>
      <c r="AJ38" s="48" t="str">
        <f t="shared" si="14"/>
        <v>Aksi tidak valid</v>
      </c>
      <c r="AK38" s="54" t="str">
        <f t="shared" si="15"/>
        <v>Aksi tidak valid</v>
      </c>
      <c r="AL38" s="44">
        <v>10</v>
      </c>
      <c r="AM38" s="34" t="str">
        <f t="shared" si="16"/>
        <v>Aksi tidak valid</v>
      </c>
      <c r="AN38" s="33" t="str">
        <f t="shared" si="17"/>
        <v>Aksi tidak valid</v>
      </c>
      <c r="AO38" s="44">
        <v>10</v>
      </c>
      <c r="AP38" s="34" t="str">
        <f t="shared" si="18"/>
        <v>Aksi tidak valid</v>
      </c>
      <c r="AQ38" s="33" t="str">
        <f t="shared" si="19"/>
        <v>Aksi tidak valid</v>
      </c>
      <c r="AR38" s="33" t="str">
        <f t="shared" si="20"/>
        <v>Aksi tidak valid</v>
      </c>
      <c r="AS38" s="34" t="str">
        <f t="shared" si="21"/>
        <v>Aksi tidak valid</v>
      </c>
      <c r="AT38" s="46">
        <v>15</v>
      </c>
      <c r="AU38" s="33">
        <f t="shared" si="22"/>
        <v>15</v>
      </c>
      <c r="AV38" s="45">
        <v>0</v>
      </c>
      <c r="AW38" s="46">
        <v>15</v>
      </c>
      <c r="AX38" s="44">
        <v>10</v>
      </c>
      <c r="AY38" s="57" t="str">
        <f t="shared" si="23"/>
        <v>Aksi tidak valid</v>
      </c>
      <c r="AZ38" s="54" t="str">
        <f t="shared" si="24"/>
        <v>Aksi tidak valid</v>
      </c>
      <c r="BA38" s="44">
        <v>10</v>
      </c>
      <c r="BB38" s="34" t="str">
        <f t="shared" si="25"/>
        <v>Aksi tidak valid</v>
      </c>
      <c r="BC38" s="54" t="str">
        <f t="shared" si="26"/>
        <v>Aksi tidak valid</v>
      </c>
      <c r="BD38" s="44">
        <v>10</v>
      </c>
      <c r="BE38" s="34" t="str">
        <f t="shared" si="27"/>
        <v>Aksi tidak valid</v>
      </c>
      <c r="BF38" s="33" t="str">
        <f t="shared" si="28"/>
        <v>Aksi tidak valid</v>
      </c>
    </row>
    <row r="39" spans="1:58" ht="15.75" customHeight="1">
      <c r="A39" s="59" t="s">
        <v>71</v>
      </c>
      <c r="B39" s="60">
        <v>10</v>
      </c>
      <c r="C39" s="61">
        <v>5</v>
      </c>
      <c r="D39" s="62">
        <v>0</v>
      </c>
      <c r="E39" s="52">
        <f t="shared" si="29"/>
        <v>10</v>
      </c>
      <c r="F39" s="63">
        <f t="shared" si="0"/>
        <v>15</v>
      </c>
      <c r="G39" s="53">
        <v>0</v>
      </c>
      <c r="H39" s="60">
        <v>10</v>
      </c>
      <c r="I39" s="63" t="str">
        <f t="shared" si="1"/>
        <v>Aksi tidak valid</v>
      </c>
      <c r="J39" s="62">
        <v>0</v>
      </c>
      <c r="K39" s="60">
        <v>10</v>
      </c>
      <c r="L39" s="52">
        <f t="shared" si="2"/>
        <v>10</v>
      </c>
      <c r="M39" s="62">
        <v>0</v>
      </c>
      <c r="N39" s="60">
        <v>10</v>
      </c>
      <c r="O39" s="52">
        <f t="shared" si="3"/>
        <v>15</v>
      </c>
      <c r="P39" s="62">
        <v>0</v>
      </c>
      <c r="Q39" s="60">
        <v>10</v>
      </c>
      <c r="R39" s="52" t="str">
        <f t="shared" si="4"/>
        <v>Aksi tidak valid</v>
      </c>
      <c r="S39" s="61">
        <v>0</v>
      </c>
      <c r="T39" s="51">
        <f t="shared" si="5"/>
        <v>5</v>
      </c>
      <c r="U39" s="61">
        <v>5</v>
      </c>
      <c r="V39" s="61">
        <v>0</v>
      </c>
      <c r="W39" s="18">
        <f t="shared" si="6"/>
        <v>5</v>
      </c>
      <c r="X39" s="19">
        <f t="shared" si="7"/>
        <v>10</v>
      </c>
      <c r="Y39" s="61">
        <v>0</v>
      </c>
      <c r="Z39" s="32">
        <f t="shared" si="8"/>
        <v>5</v>
      </c>
      <c r="AA39" s="19">
        <f t="shared" si="9"/>
        <v>15</v>
      </c>
      <c r="AB39" s="61">
        <v>0</v>
      </c>
      <c r="AC39" s="51">
        <f t="shared" si="10"/>
        <v>15</v>
      </c>
      <c r="AD39" s="61">
        <v>5</v>
      </c>
      <c r="AE39" s="62">
        <v>0</v>
      </c>
      <c r="AF39" s="33" t="str">
        <f t="shared" si="11"/>
        <v>Aksi tidak valid</v>
      </c>
      <c r="AG39" s="34">
        <f t="shared" si="12"/>
        <v>0</v>
      </c>
      <c r="AH39" s="62">
        <v>0</v>
      </c>
      <c r="AI39" s="18">
        <f t="shared" si="13"/>
        <v>5</v>
      </c>
      <c r="AJ39" s="18" t="str">
        <f t="shared" si="14"/>
        <v>Aksi tidak valid</v>
      </c>
      <c r="AK39" s="20">
        <f t="shared" si="15"/>
        <v>15</v>
      </c>
      <c r="AL39" s="60">
        <v>10</v>
      </c>
      <c r="AM39" s="34" t="str">
        <f t="shared" si="16"/>
        <v>Aksi tidak valid</v>
      </c>
      <c r="AN39" s="33">
        <f t="shared" si="17"/>
        <v>10</v>
      </c>
      <c r="AO39" s="60">
        <v>10</v>
      </c>
      <c r="AP39" s="34" t="str">
        <f t="shared" si="18"/>
        <v>Aksi tidak valid</v>
      </c>
      <c r="AQ39" s="33">
        <f t="shared" si="19"/>
        <v>15</v>
      </c>
      <c r="AR39" s="33" t="str">
        <f t="shared" si="20"/>
        <v>Aksi tidak valid</v>
      </c>
      <c r="AS39" s="34">
        <f t="shared" si="21"/>
        <v>0</v>
      </c>
      <c r="AT39" s="62">
        <v>0</v>
      </c>
      <c r="AU39" s="33">
        <f t="shared" si="22"/>
        <v>15</v>
      </c>
      <c r="AV39" s="61">
        <v>5</v>
      </c>
      <c r="AW39" s="62">
        <v>0</v>
      </c>
      <c r="AX39" s="60">
        <v>10</v>
      </c>
      <c r="AY39" s="28">
        <f t="shared" si="23"/>
        <v>0</v>
      </c>
      <c r="AZ39" s="20">
        <f t="shared" si="24"/>
        <v>10</v>
      </c>
      <c r="BA39" s="60">
        <v>10</v>
      </c>
      <c r="BB39" s="34">
        <f t="shared" si="25"/>
        <v>0</v>
      </c>
      <c r="BC39" s="20">
        <f t="shared" si="26"/>
        <v>5</v>
      </c>
      <c r="BD39" s="60">
        <v>10</v>
      </c>
      <c r="BE39" s="34">
        <f t="shared" si="27"/>
        <v>0</v>
      </c>
      <c r="BF39" s="33">
        <f t="shared" si="28"/>
        <v>10</v>
      </c>
    </row>
    <row r="40" spans="1:58" ht="15">
      <c r="A40" s="43" t="s">
        <v>75</v>
      </c>
      <c r="B40" s="44">
        <v>10</v>
      </c>
      <c r="C40" s="45">
        <v>5</v>
      </c>
      <c r="D40" s="46">
        <v>5</v>
      </c>
      <c r="E40" s="37">
        <f t="shared" si="29"/>
        <v>10</v>
      </c>
      <c r="F40" s="47">
        <f t="shared" si="0"/>
        <v>15</v>
      </c>
      <c r="G40" s="38">
        <v>5</v>
      </c>
      <c r="H40" s="44">
        <v>10</v>
      </c>
      <c r="I40" s="47" t="str">
        <f t="shared" si="1"/>
        <v>Aksi tidak valid</v>
      </c>
      <c r="J40" s="46">
        <v>5</v>
      </c>
      <c r="K40" s="44">
        <v>10</v>
      </c>
      <c r="L40" s="37">
        <f t="shared" si="2"/>
        <v>10</v>
      </c>
      <c r="M40" s="46">
        <v>5</v>
      </c>
      <c r="N40" s="44">
        <v>10</v>
      </c>
      <c r="O40" s="37">
        <f t="shared" si="3"/>
        <v>15</v>
      </c>
      <c r="P40" s="46">
        <v>5</v>
      </c>
      <c r="Q40" s="44">
        <v>10</v>
      </c>
      <c r="R40" s="37" t="str">
        <f t="shared" si="4"/>
        <v>Aksi tidak valid</v>
      </c>
      <c r="S40" s="45">
        <v>5</v>
      </c>
      <c r="T40" s="36">
        <f t="shared" si="5"/>
        <v>5</v>
      </c>
      <c r="U40" s="45">
        <v>5</v>
      </c>
      <c r="V40" s="45">
        <v>5</v>
      </c>
      <c r="W40" s="48">
        <f t="shared" si="6"/>
        <v>5</v>
      </c>
      <c r="X40" s="50">
        <f t="shared" si="7"/>
        <v>10</v>
      </c>
      <c r="Y40" s="45">
        <v>5</v>
      </c>
      <c r="Z40" s="32">
        <f t="shared" si="8"/>
        <v>5</v>
      </c>
      <c r="AA40" s="50">
        <f t="shared" si="9"/>
        <v>15</v>
      </c>
      <c r="AB40" s="45">
        <v>5</v>
      </c>
      <c r="AC40" s="36">
        <f t="shared" si="10"/>
        <v>15</v>
      </c>
      <c r="AD40" s="45">
        <v>5</v>
      </c>
      <c r="AE40" s="46">
        <v>5</v>
      </c>
      <c r="AF40" s="33" t="str">
        <f t="shared" si="11"/>
        <v>Aksi tidak valid</v>
      </c>
      <c r="AG40" s="34">
        <f t="shared" si="12"/>
        <v>0</v>
      </c>
      <c r="AH40" s="46">
        <v>5</v>
      </c>
      <c r="AI40" s="48">
        <f t="shared" si="13"/>
        <v>5</v>
      </c>
      <c r="AJ40" s="48" t="str">
        <f t="shared" si="14"/>
        <v>Aksi tidak valid</v>
      </c>
      <c r="AK40" s="54" t="str">
        <f t="shared" si="15"/>
        <v>Aksi tidak valid</v>
      </c>
      <c r="AL40" s="44">
        <v>10</v>
      </c>
      <c r="AM40" s="34" t="str">
        <f t="shared" si="16"/>
        <v>Aksi tidak valid</v>
      </c>
      <c r="AN40" s="33">
        <f t="shared" si="17"/>
        <v>15</v>
      </c>
      <c r="AO40" s="44">
        <v>10</v>
      </c>
      <c r="AP40" s="34" t="str">
        <f t="shared" si="18"/>
        <v>Aksi tidak valid</v>
      </c>
      <c r="AQ40" s="33" t="str">
        <f t="shared" si="19"/>
        <v>Aksi tidak valid</v>
      </c>
      <c r="AR40" s="33" t="str">
        <f t="shared" si="20"/>
        <v>Aksi tidak valid</v>
      </c>
      <c r="AS40" s="34">
        <f t="shared" si="21"/>
        <v>0</v>
      </c>
      <c r="AT40" s="46">
        <v>5</v>
      </c>
      <c r="AU40" s="33">
        <f t="shared" si="22"/>
        <v>15</v>
      </c>
      <c r="AV40" s="45">
        <v>5</v>
      </c>
      <c r="AW40" s="46">
        <v>5</v>
      </c>
      <c r="AX40" s="44">
        <v>10</v>
      </c>
      <c r="AY40" s="57">
        <f t="shared" si="23"/>
        <v>0</v>
      </c>
      <c r="AZ40" s="54">
        <f t="shared" si="24"/>
        <v>15</v>
      </c>
      <c r="BA40" s="44">
        <v>10</v>
      </c>
      <c r="BB40" s="34">
        <f t="shared" si="25"/>
        <v>0</v>
      </c>
      <c r="BC40" s="54">
        <f t="shared" si="26"/>
        <v>10</v>
      </c>
      <c r="BD40" s="44">
        <v>10</v>
      </c>
      <c r="BE40" s="34">
        <f t="shared" si="27"/>
        <v>0</v>
      </c>
      <c r="BF40" s="33">
        <f t="shared" si="28"/>
        <v>15</v>
      </c>
    </row>
    <row r="41" spans="1:58" ht="15">
      <c r="A41" s="59" t="s">
        <v>78</v>
      </c>
      <c r="B41" s="60">
        <v>10</v>
      </c>
      <c r="C41" s="61">
        <v>5</v>
      </c>
      <c r="D41" s="62">
        <v>10</v>
      </c>
      <c r="E41" s="52">
        <f t="shared" si="29"/>
        <v>10</v>
      </c>
      <c r="F41" s="63">
        <f t="shared" si="0"/>
        <v>15</v>
      </c>
      <c r="G41" s="53">
        <v>10</v>
      </c>
      <c r="H41" s="60">
        <v>10</v>
      </c>
      <c r="I41" s="63" t="str">
        <f t="shared" si="1"/>
        <v>Aksi tidak valid</v>
      </c>
      <c r="J41" s="62">
        <v>10</v>
      </c>
      <c r="K41" s="60">
        <v>10</v>
      </c>
      <c r="L41" s="52">
        <f t="shared" si="2"/>
        <v>10</v>
      </c>
      <c r="M41" s="62">
        <v>10</v>
      </c>
      <c r="N41" s="60">
        <v>10</v>
      </c>
      <c r="O41" s="52">
        <f t="shared" si="3"/>
        <v>15</v>
      </c>
      <c r="P41" s="62">
        <v>10</v>
      </c>
      <c r="Q41" s="60">
        <v>10</v>
      </c>
      <c r="R41" s="52" t="str">
        <f t="shared" si="4"/>
        <v>Aksi tidak valid</v>
      </c>
      <c r="S41" s="61">
        <v>10</v>
      </c>
      <c r="T41" s="51">
        <f t="shared" si="5"/>
        <v>5</v>
      </c>
      <c r="U41" s="61">
        <v>5</v>
      </c>
      <c r="V41" s="61">
        <v>10</v>
      </c>
      <c r="W41" s="18">
        <f t="shared" si="6"/>
        <v>5</v>
      </c>
      <c r="X41" s="19">
        <f t="shared" si="7"/>
        <v>10</v>
      </c>
      <c r="Y41" s="61">
        <v>10</v>
      </c>
      <c r="Z41" s="32">
        <f t="shared" si="8"/>
        <v>5</v>
      </c>
      <c r="AA41" s="19">
        <f t="shared" si="9"/>
        <v>15</v>
      </c>
      <c r="AB41" s="61">
        <v>10</v>
      </c>
      <c r="AC41" s="51">
        <f t="shared" si="10"/>
        <v>15</v>
      </c>
      <c r="AD41" s="61">
        <v>5</v>
      </c>
      <c r="AE41" s="62">
        <v>10</v>
      </c>
      <c r="AF41" s="33" t="str">
        <f t="shared" si="11"/>
        <v>Aksi tidak valid</v>
      </c>
      <c r="AG41" s="34">
        <f t="shared" si="12"/>
        <v>0</v>
      </c>
      <c r="AH41" s="62">
        <v>10</v>
      </c>
      <c r="AI41" s="18">
        <f t="shared" si="13"/>
        <v>5</v>
      </c>
      <c r="AJ41" s="18" t="str">
        <f t="shared" si="14"/>
        <v>Aksi tidak valid</v>
      </c>
      <c r="AK41" s="20" t="str">
        <f t="shared" si="15"/>
        <v>Aksi tidak valid</v>
      </c>
      <c r="AL41" s="60">
        <v>10</v>
      </c>
      <c r="AM41" s="34" t="str">
        <f t="shared" si="16"/>
        <v>Aksi tidak valid</v>
      </c>
      <c r="AN41" s="33" t="str">
        <f t="shared" si="17"/>
        <v>Aksi tidak valid</v>
      </c>
      <c r="AO41" s="60">
        <v>10</v>
      </c>
      <c r="AP41" s="34" t="str">
        <f t="shared" si="18"/>
        <v>Aksi tidak valid</v>
      </c>
      <c r="AQ41" s="33" t="str">
        <f t="shared" si="19"/>
        <v>Aksi tidak valid</v>
      </c>
      <c r="AR41" s="33" t="str">
        <f t="shared" si="20"/>
        <v>Aksi tidak valid</v>
      </c>
      <c r="AS41" s="34">
        <f t="shared" si="21"/>
        <v>0</v>
      </c>
      <c r="AT41" s="62">
        <v>10</v>
      </c>
      <c r="AU41" s="33">
        <f t="shared" si="22"/>
        <v>15</v>
      </c>
      <c r="AV41" s="61">
        <v>5</v>
      </c>
      <c r="AW41" s="62">
        <v>10</v>
      </c>
      <c r="AX41" s="60">
        <v>10</v>
      </c>
      <c r="AY41" s="28">
        <f t="shared" si="23"/>
        <v>0</v>
      </c>
      <c r="AZ41" s="20" t="str">
        <f t="shared" si="24"/>
        <v>Aksi tidak valid</v>
      </c>
      <c r="BA41" s="60">
        <v>10</v>
      </c>
      <c r="BB41" s="34">
        <f t="shared" si="25"/>
        <v>0</v>
      </c>
      <c r="BC41" s="20">
        <f t="shared" si="26"/>
        <v>15</v>
      </c>
      <c r="BD41" s="60">
        <v>10</v>
      </c>
      <c r="BE41" s="34">
        <f t="shared" si="27"/>
        <v>0</v>
      </c>
      <c r="BF41" s="33" t="str">
        <f t="shared" si="28"/>
        <v>Aksi tidak valid</v>
      </c>
    </row>
    <row r="42" spans="1:58" ht="15">
      <c r="A42" s="43" t="s">
        <v>82</v>
      </c>
      <c r="B42" s="44">
        <v>10</v>
      </c>
      <c r="C42" s="45">
        <v>5</v>
      </c>
      <c r="D42" s="46">
        <v>15</v>
      </c>
      <c r="E42" s="37">
        <f t="shared" si="29"/>
        <v>10</v>
      </c>
      <c r="F42" s="47">
        <f t="shared" si="0"/>
        <v>15</v>
      </c>
      <c r="G42" s="38">
        <v>15</v>
      </c>
      <c r="H42" s="44">
        <v>10</v>
      </c>
      <c r="I42" s="47" t="str">
        <f t="shared" si="1"/>
        <v>Aksi tidak valid</v>
      </c>
      <c r="J42" s="46">
        <v>15</v>
      </c>
      <c r="K42" s="44">
        <v>10</v>
      </c>
      <c r="L42" s="37">
        <f t="shared" si="2"/>
        <v>10</v>
      </c>
      <c r="M42" s="46">
        <v>15</v>
      </c>
      <c r="N42" s="44">
        <v>10</v>
      </c>
      <c r="O42" s="37">
        <f t="shared" si="3"/>
        <v>15</v>
      </c>
      <c r="P42" s="46">
        <v>15</v>
      </c>
      <c r="Q42" s="44">
        <v>10</v>
      </c>
      <c r="R42" s="37" t="str">
        <f t="shared" si="4"/>
        <v>Aksi tidak valid</v>
      </c>
      <c r="S42" s="45">
        <v>15</v>
      </c>
      <c r="T42" s="36">
        <f t="shared" si="5"/>
        <v>5</v>
      </c>
      <c r="U42" s="45">
        <v>5</v>
      </c>
      <c r="V42" s="45">
        <v>15</v>
      </c>
      <c r="W42" s="48">
        <f t="shared" si="6"/>
        <v>5</v>
      </c>
      <c r="X42" s="50">
        <f t="shared" si="7"/>
        <v>10</v>
      </c>
      <c r="Y42" s="45">
        <v>15</v>
      </c>
      <c r="Z42" s="32">
        <f t="shared" si="8"/>
        <v>5</v>
      </c>
      <c r="AA42" s="50">
        <f t="shared" si="9"/>
        <v>15</v>
      </c>
      <c r="AB42" s="45">
        <v>15</v>
      </c>
      <c r="AC42" s="36">
        <f t="shared" si="10"/>
        <v>15</v>
      </c>
      <c r="AD42" s="45">
        <v>5</v>
      </c>
      <c r="AE42" s="46">
        <v>15</v>
      </c>
      <c r="AF42" s="33" t="str">
        <f t="shared" si="11"/>
        <v>Aksi tidak valid</v>
      </c>
      <c r="AG42" s="34">
        <f t="shared" si="12"/>
        <v>0</v>
      </c>
      <c r="AH42" s="46">
        <v>15</v>
      </c>
      <c r="AI42" s="48">
        <f t="shared" si="13"/>
        <v>5</v>
      </c>
      <c r="AJ42" s="48" t="str">
        <f t="shared" si="14"/>
        <v>Aksi tidak valid</v>
      </c>
      <c r="AK42" s="54" t="str">
        <f t="shared" si="15"/>
        <v>Aksi tidak valid</v>
      </c>
      <c r="AL42" s="44">
        <v>10</v>
      </c>
      <c r="AM42" s="34" t="str">
        <f t="shared" si="16"/>
        <v>Aksi tidak valid</v>
      </c>
      <c r="AN42" s="33" t="str">
        <f t="shared" si="17"/>
        <v>Aksi tidak valid</v>
      </c>
      <c r="AO42" s="44">
        <v>10</v>
      </c>
      <c r="AP42" s="34" t="str">
        <f t="shared" si="18"/>
        <v>Aksi tidak valid</v>
      </c>
      <c r="AQ42" s="33" t="str">
        <f t="shared" si="19"/>
        <v>Aksi tidak valid</v>
      </c>
      <c r="AR42" s="33" t="str">
        <f t="shared" si="20"/>
        <v>Aksi tidak valid</v>
      </c>
      <c r="AS42" s="34">
        <f t="shared" si="21"/>
        <v>0</v>
      </c>
      <c r="AT42" s="46">
        <v>15</v>
      </c>
      <c r="AU42" s="33">
        <f t="shared" si="22"/>
        <v>15</v>
      </c>
      <c r="AV42" s="45">
        <v>5</v>
      </c>
      <c r="AW42" s="46">
        <v>15</v>
      </c>
      <c r="AX42" s="44">
        <v>10</v>
      </c>
      <c r="AY42" s="57">
        <f t="shared" si="23"/>
        <v>0</v>
      </c>
      <c r="AZ42" s="54" t="str">
        <f t="shared" si="24"/>
        <v>Aksi tidak valid</v>
      </c>
      <c r="BA42" s="44">
        <v>10</v>
      </c>
      <c r="BB42" s="34">
        <f t="shared" si="25"/>
        <v>0</v>
      </c>
      <c r="BC42" s="54" t="str">
        <f t="shared" si="26"/>
        <v>Aksi tidak valid</v>
      </c>
      <c r="BD42" s="44">
        <v>10</v>
      </c>
      <c r="BE42" s="34">
        <f t="shared" si="27"/>
        <v>0</v>
      </c>
      <c r="BF42" s="33" t="str">
        <f t="shared" si="28"/>
        <v>Aksi tidak valid</v>
      </c>
    </row>
    <row r="43" spans="1:58" ht="15">
      <c r="A43" s="59" t="s">
        <v>87</v>
      </c>
      <c r="B43" s="60">
        <v>10</v>
      </c>
      <c r="C43" s="61">
        <v>10</v>
      </c>
      <c r="D43" s="62">
        <v>0</v>
      </c>
      <c r="E43" s="52">
        <f t="shared" si="29"/>
        <v>10</v>
      </c>
      <c r="F43" s="63" t="str">
        <f t="shared" si="0"/>
        <v>Aksi tidak valid</v>
      </c>
      <c r="G43" s="53">
        <v>0</v>
      </c>
      <c r="H43" s="60">
        <v>10</v>
      </c>
      <c r="I43" s="63" t="str">
        <f t="shared" si="1"/>
        <v>Aksi tidak valid</v>
      </c>
      <c r="J43" s="62">
        <v>0</v>
      </c>
      <c r="K43" s="60">
        <v>10</v>
      </c>
      <c r="L43" s="52">
        <f t="shared" si="2"/>
        <v>15</v>
      </c>
      <c r="M43" s="62">
        <v>0</v>
      </c>
      <c r="N43" s="60">
        <v>10</v>
      </c>
      <c r="O43" s="52" t="str">
        <f t="shared" si="3"/>
        <v>Aksi tidak valid</v>
      </c>
      <c r="P43" s="62">
        <v>0</v>
      </c>
      <c r="Q43" s="60">
        <v>10</v>
      </c>
      <c r="R43" s="52" t="str">
        <f t="shared" si="4"/>
        <v>Aksi tidak valid</v>
      </c>
      <c r="S43" s="61">
        <v>0</v>
      </c>
      <c r="T43" s="51">
        <f t="shared" si="5"/>
        <v>5</v>
      </c>
      <c r="U43" s="61">
        <v>10</v>
      </c>
      <c r="V43" s="61">
        <v>0</v>
      </c>
      <c r="W43" s="18">
        <f t="shared" si="6"/>
        <v>5</v>
      </c>
      <c r="X43" s="19">
        <f t="shared" si="7"/>
        <v>15</v>
      </c>
      <c r="Y43" s="61">
        <v>0</v>
      </c>
      <c r="Z43" s="32">
        <f t="shared" si="8"/>
        <v>5</v>
      </c>
      <c r="AA43" s="19" t="str">
        <f t="shared" si="9"/>
        <v>Aksi tidak valid</v>
      </c>
      <c r="AB43" s="61">
        <v>0</v>
      </c>
      <c r="AC43" s="51">
        <f t="shared" si="10"/>
        <v>15</v>
      </c>
      <c r="AD43" s="61">
        <v>10</v>
      </c>
      <c r="AE43" s="62">
        <v>0</v>
      </c>
      <c r="AF43" s="33" t="str">
        <f t="shared" si="11"/>
        <v>Aksi tidak valid</v>
      </c>
      <c r="AG43" s="34">
        <f t="shared" si="12"/>
        <v>5</v>
      </c>
      <c r="AH43" s="62">
        <v>0</v>
      </c>
      <c r="AI43" s="18">
        <f t="shared" si="13"/>
        <v>5</v>
      </c>
      <c r="AJ43" s="18">
        <f t="shared" si="14"/>
        <v>0</v>
      </c>
      <c r="AK43" s="20">
        <f t="shared" si="15"/>
        <v>15</v>
      </c>
      <c r="AL43" s="60">
        <v>10</v>
      </c>
      <c r="AM43" s="34">
        <f t="shared" si="16"/>
        <v>0</v>
      </c>
      <c r="AN43" s="33">
        <f t="shared" si="17"/>
        <v>10</v>
      </c>
      <c r="AO43" s="60">
        <v>10</v>
      </c>
      <c r="AP43" s="34">
        <f t="shared" si="18"/>
        <v>0</v>
      </c>
      <c r="AQ43" s="33">
        <f t="shared" si="19"/>
        <v>15</v>
      </c>
      <c r="AR43" s="33" t="str">
        <f t="shared" si="20"/>
        <v>Aksi tidak valid</v>
      </c>
      <c r="AS43" s="34">
        <f t="shared" si="21"/>
        <v>5</v>
      </c>
      <c r="AT43" s="62">
        <v>0</v>
      </c>
      <c r="AU43" s="33">
        <f t="shared" si="22"/>
        <v>15</v>
      </c>
      <c r="AV43" s="61">
        <v>10</v>
      </c>
      <c r="AW43" s="62">
        <v>0</v>
      </c>
      <c r="AX43" s="60">
        <v>10</v>
      </c>
      <c r="AY43" s="28">
        <f t="shared" si="23"/>
        <v>5</v>
      </c>
      <c r="AZ43" s="20">
        <f t="shared" si="24"/>
        <v>10</v>
      </c>
      <c r="BA43" s="60">
        <v>10</v>
      </c>
      <c r="BB43" s="34">
        <f t="shared" si="25"/>
        <v>5</v>
      </c>
      <c r="BC43" s="20">
        <f t="shared" si="26"/>
        <v>5</v>
      </c>
      <c r="BD43" s="60">
        <v>10</v>
      </c>
      <c r="BE43" s="34">
        <f t="shared" si="27"/>
        <v>5</v>
      </c>
      <c r="BF43" s="33">
        <f t="shared" si="28"/>
        <v>10</v>
      </c>
    </row>
    <row r="44" spans="1:58" ht="15">
      <c r="A44" s="43" t="s">
        <v>90</v>
      </c>
      <c r="B44" s="44">
        <v>10</v>
      </c>
      <c r="C44" s="45">
        <v>10</v>
      </c>
      <c r="D44" s="46">
        <v>5</v>
      </c>
      <c r="E44" s="37">
        <f t="shared" si="29"/>
        <v>10</v>
      </c>
      <c r="F44" s="47" t="str">
        <f t="shared" si="0"/>
        <v>Aksi tidak valid</v>
      </c>
      <c r="G44" s="38">
        <v>5</v>
      </c>
      <c r="H44" s="44">
        <v>10</v>
      </c>
      <c r="I44" s="47" t="str">
        <f t="shared" si="1"/>
        <v>Aksi tidak valid</v>
      </c>
      <c r="J44" s="46">
        <v>5</v>
      </c>
      <c r="K44" s="44">
        <v>10</v>
      </c>
      <c r="L44" s="37">
        <f t="shared" si="2"/>
        <v>15</v>
      </c>
      <c r="M44" s="46">
        <v>5</v>
      </c>
      <c r="N44" s="44">
        <v>10</v>
      </c>
      <c r="O44" s="37" t="str">
        <f t="shared" si="3"/>
        <v>Aksi tidak valid</v>
      </c>
      <c r="P44" s="46">
        <v>5</v>
      </c>
      <c r="Q44" s="44">
        <v>10</v>
      </c>
      <c r="R44" s="37" t="str">
        <f t="shared" si="4"/>
        <v>Aksi tidak valid</v>
      </c>
      <c r="S44" s="45">
        <v>5</v>
      </c>
      <c r="T44" s="36">
        <f t="shared" si="5"/>
        <v>5</v>
      </c>
      <c r="U44" s="45">
        <v>10</v>
      </c>
      <c r="V44" s="45">
        <v>5</v>
      </c>
      <c r="W44" s="48">
        <f t="shared" si="6"/>
        <v>5</v>
      </c>
      <c r="X44" s="50">
        <f t="shared" si="7"/>
        <v>15</v>
      </c>
      <c r="Y44" s="45">
        <v>5</v>
      </c>
      <c r="Z44" s="32">
        <f t="shared" si="8"/>
        <v>5</v>
      </c>
      <c r="AA44" s="50" t="str">
        <f t="shared" si="9"/>
        <v>Aksi tidak valid</v>
      </c>
      <c r="AB44" s="45">
        <v>5</v>
      </c>
      <c r="AC44" s="36">
        <f t="shared" si="10"/>
        <v>15</v>
      </c>
      <c r="AD44" s="45">
        <v>10</v>
      </c>
      <c r="AE44" s="46">
        <v>5</v>
      </c>
      <c r="AF44" s="33" t="str">
        <f t="shared" si="11"/>
        <v>Aksi tidak valid</v>
      </c>
      <c r="AG44" s="34">
        <f t="shared" si="12"/>
        <v>5</v>
      </c>
      <c r="AH44" s="46">
        <v>5</v>
      </c>
      <c r="AI44" s="48">
        <f t="shared" si="13"/>
        <v>5</v>
      </c>
      <c r="AJ44" s="48">
        <f t="shared" si="14"/>
        <v>0</v>
      </c>
      <c r="AK44" s="54" t="str">
        <f t="shared" si="15"/>
        <v>Aksi tidak valid</v>
      </c>
      <c r="AL44" s="44">
        <v>10</v>
      </c>
      <c r="AM44" s="34">
        <f t="shared" si="16"/>
        <v>0</v>
      </c>
      <c r="AN44" s="33">
        <f t="shared" si="17"/>
        <v>15</v>
      </c>
      <c r="AO44" s="44">
        <v>10</v>
      </c>
      <c r="AP44" s="34">
        <f t="shared" si="18"/>
        <v>0</v>
      </c>
      <c r="AQ44" s="33" t="str">
        <f t="shared" si="19"/>
        <v>Aksi tidak valid</v>
      </c>
      <c r="AR44" s="33" t="str">
        <f t="shared" si="20"/>
        <v>Aksi tidak valid</v>
      </c>
      <c r="AS44" s="34">
        <f t="shared" si="21"/>
        <v>5</v>
      </c>
      <c r="AT44" s="46">
        <v>5</v>
      </c>
      <c r="AU44" s="33">
        <f t="shared" si="22"/>
        <v>15</v>
      </c>
      <c r="AV44" s="45">
        <v>10</v>
      </c>
      <c r="AW44" s="46">
        <v>5</v>
      </c>
      <c r="AX44" s="44">
        <v>10</v>
      </c>
      <c r="AY44" s="57">
        <f t="shared" si="23"/>
        <v>5</v>
      </c>
      <c r="AZ44" s="54">
        <f t="shared" si="24"/>
        <v>15</v>
      </c>
      <c r="BA44" s="44">
        <v>10</v>
      </c>
      <c r="BB44" s="34">
        <f t="shared" si="25"/>
        <v>5</v>
      </c>
      <c r="BC44" s="54">
        <f t="shared" si="26"/>
        <v>10</v>
      </c>
      <c r="BD44" s="44">
        <v>10</v>
      </c>
      <c r="BE44" s="34">
        <f t="shared" si="27"/>
        <v>5</v>
      </c>
      <c r="BF44" s="33">
        <f t="shared" si="28"/>
        <v>15</v>
      </c>
    </row>
    <row r="45" spans="1:58" ht="15">
      <c r="A45" s="59" t="s">
        <v>93</v>
      </c>
      <c r="B45" s="60">
        <v>10</v>
      </c>
      <c r="C45" s="61">
        <v>10</v>
      </c>
      <c r="D45" s="62">
        <v>10</v>
      </c>
      <c r="E45" s="52">
        <f t="shared" si="29"/>
        <v>10</v>
      </c>
      <c r="F45" s="63" t="str">
        <f t="shared" si="0"/>
        <v>Aksi tidak valid</v>
      </c>
      <c r="G45" s="53">
        <v>10</v>
      </c>
      <c r="H45" s="60">
        <v>10</v>
      </c>
      <c r="I45" s="63" t="str">
        <f t="shared" si="1"/>
        <v>Aksi tidak valid</v>
      </c>
      <c r="J45" s="62">
        <v>10</v>
      </c>
      <c r="K45" s="60">
        <v>10</v>
      </c>
      <c r="L45" s="52">
        <f t="shared" si="2"/>
        <v>15</v>
      </c>
      <c r="M45" s="62">
        <v>10</v>
      </c>
      <c r="N45" s="60">
        <v>10</v>
      </c>
      <c r="O45" s="52" t="str">
        <f t="shared" si="3"/>
        <v>Aksi tidak valid</v>
      </c>
      <c r="P45" s="62">
        <v>10</v>
      </c>
      <c r="Q45" s="60">
        <v>10</v>
      </c>
      <c r="R45" s="52" t="str">
        <f t="shared" si="4"/>
        <v>Aksi tidak valid</v>
      </c>
      <c r="S45" s="61">
        <v>10</v>
      </c>
      <c r="T45" s="51">
        <f t="shared" si="5"/>
        <v>5</v>
      </c>
      <c r="U45" s="61">
        <v>10</v>
      </c>
      <c r="V45" s="61">
        <v>10</v>
      </c>
      <c r="W45" s="18">
        <f t="shared" si="6"/>
        <v>5</v>
      </c>
      <c r="X45" s="19">
        <f t="shared" si="7"/>
        <v>15</v>
      </c>
      <c r="Y45" s="61">
        <v>10</v>
      </c>
      <c r="Z45" s="32">
        <f t="shared" si="8"/>
        <v>5</v>
      </c>
      <c r="AA45" s="19" t="str">
        <f t="shared" si="9"/>
        <v>Aksi tidak valid</v>
      </c>
      <c r="AB45" s="61">
        <v>10</v>
      </c>
      <c r="AC45" s="51">
        <f t="shared" si="10"/>
        <v>15</v>
      </c>
      <c r="AD45" s="61">
        <v>10</v>
      </c>
      <c r="AE45" s="62">
        <v>10</v>
      </c>
      <c r="AF45" s="33" t="str">
        <f t="shared" si="11"/>
        <v>Aksi tidak valid</v>
      </c>
      <c r="AG45" s="34">
        <f t="shared" si="12"/>
        <v>5</v>
      </c>
      <c r="AH45" s="62">
        <v>10</v>
      </c>
      <c r="AI45" s="18">
        <f t="shared" si="13"/>
        <v>5</v>
      </c>
      <c r="AJ45" s="18">
        <f t="shared" si="14"/>
        <v>0</v>
      </c>
      <c r="AK45" s="20" t="str">
        <f t="shared" si="15"/>
        <v>Aksi tidak valid</v>
      </c>
      <c r="AL45" s="60">
        <v>10</v>
      </c>
      <c r="AM45" s="34">
        <f t="shared" si="16"/>
        <v>0</v>
      </c>
      <c r="AN45" s="33" t="str">
        <f t="shared" si="17"/>
        <v>Aksi tidak valid</v>
      </c>
      <c r="AO45" s="60">
        <v>10</v>
      </c>
      <c r="AP45" s="34">
        <f t="shared" si="18"/>
        <v>0</v>
      </c>
      <c r="AQ45" s="33" t="str">
        <f t="shared" si="19"/>
        <v>Aksi tidak valid</v>
      </c>
      <c r="AR45" s="33" t="str">
        <f t="shared" si="20"/>
        <v>Aksi tidak valid</v>
      </c>
      <c r="AS45" s="34">
        <f t="shared" si="21"/>
        <v>5</v>
      </c>
      <c r="AT45" s="62">
        <v>10</v>
      </c>
      <c r="AU45" s="33">
        <f t="shared" si="22"/>
        <v>15</v>
      </c>
      <c r="AV45" s="61">
        <v>10</v>
      </c>
      <c r="AW45" s="62">
        <v>10</v>
      </c>
      <c r="AX45" s="60">
        <v>10</v>
      </c>
      <c r="AY45" s="28">
        <f t="shared" si="23"/>
        <v>5</v>
      </c>
      <c r="AZ45" s="20" t="str">
        <f t="shared" si="24"/>
        <v>Aksi tidak valid</v>
      </c>
      <c r="BA45" s="60">
        <v>10</v>
      </c>
      <c r="BB45" s="34">
        <f t="shared" si="25"/>
        <v>5</v>
      </c>
      <c r="BC45" s="20">
        <f t="shared" si="26"/>
        <v>15</v>
      </c>
      <c r="BD45" s="60">
        <v>10</v>
      </c>
      <c r="BE45" s="34">
        <f t="shared" si="27"/>
        <v>5</v>
      </c>
      <c r="BF45" s="33" t="str">
        <f t="shared" si="28"/>
        <v>Aksi tidak valid</v>
      </c>
    </row>
    <row r="46" spans="1:58" ht="15">
      <c r="A46" s="43" t="s">
        <v>96</v>
      </c>
      <c r="B46" s="44">
        <v>10</v>
      </c>
      <c r="C46" s="45">
        <v>10</v>
      </c>
      <c r="D46" s="46">
        <v>15</v>
      </c>
      <c r="E46" s="37">
        <f t="shared" si="29"/>
        <v>10</v>
      </c>
      <c r="F46" s="47" t="str">
        <f t="shared" si="0"/>
        <v>Aksi tidak valid</v>
      </c>
      <c r="G46" s="38">
        <v>15</v>
      </c>
      <c r="H46" s="44">
        <v>10</v>
      </c>
      <c r="I46" s="47" t="str">
        <f t="shared" si="1"/>
        <v>Aksi tidak valid</v>
      </c>
      <c r="J46" s="46">
        <v>15</v>
      </c>
      <c r="K46" s="44">
        <v>10</v>
      </c>
      <c r="L46" s="37">
        <f t="shared" si="2"/>
        <v>15</v>
      </c>
      <c r="M46" s="46">
        <v>15</v>
      </c>
      <c r="N46" s="44">
        <v>10</v>
      </c>
      <c r="O46" s="37" t="str">
        <f t="shared" si="3"/>
        <v>Aksi tidak valid</v>
      </c>
      <c r="P46" s="46">
        <v>15</v>
      </c>
      <c r="Q46" s="44">
        <v>10</v>
      </c>
      <c r="R46" s="37" t="str">
        <f t="shared" si="4"/>
        <v>Aksi tidak valid</v>
      </c>
      <c r="S46" s="45">
        <v>15</v>
      </c>
      <c r="T46" s="36">
        <f t="shared" si="5"/>
        <v>5</v>
      </c>
      <c r="U46" s="45">
        <v>10</v>
      </c>
      <c r="V46" s="45">
        <v>15</v>
      </c>
      <c r="W46" s="48">
        <f t="shared" si="6"/>
        <v>5</v>
      </c>
      <c r="X46" s="50">
        <f t="shared" si="7"/>
        <v>15</v>
      </c>
      <c r="Y46" s="45">
        <v>15</v>
      </c>
      <c r="Z46" s="32">
        <f t="shared" si="8"/>
        <v>5</v>
      </c>
      <c r="AA46" s="50" t="str">
        <f t="shared" si="9"/>
        <v>Aksi tidak valid</v>
      </c>
      <c r="AB46" s="45">
        <v>15</v>
      </c>
      <c r="AC46" s="36">
        <f t="shared" si="10"/>
        <v>15</v>
      </c>
      <c r="AD46" s="45">
        <v>10</v>
      </c>
      <c r="AE46" s="46">
        <v>15</v>
      </c>
      <c r="AF46" s="33" t="str">
        <f t="shared" si="11"/>
        <v>Aksi tidak valid</v>
      </c>
      <c r="AG46" s="34">
        <f t="shared" si="12"/>
        <v>5</v>
      </c>
      <c r="AH46" s="46">
        <v>15</v>
      </c>
      <c r="AI46" s="48">
        <f t="shared" si="13"/>
        <v>5</v>
      </c>
      <c r="AJ46" s="48">
        <f t="shared" si="14"/>
        <v>0</v>
      </c>
      <c r="AK46" s="54" t="str">
        <f t="shared" si="15"/>
        <v>Aksi tidak valid</v>
      </c>
      <c r="AL46" s="44">
        <v>10</v>
      </c>
      <c r="AM46" s="34">
        <f t="shared" si="16"/>
        <v>0</v>
      </c>
      <c r="AN46" s="33" t="str">
        <f t="shared" si="17"/>
        <v>Aksi tidak valid</v>
      </c>
      <c r="AO46" s="44">
        <v>10</v>
      </c>
      <c r="AP46" s="34">
        <f t="shared" si="18"/>
        <v>0</v>
      </c>
      <c r="AQ46" s="33" t="str">
        <f t="shared" si="19"/>
        <v>Aksi tidak valid</v>
      </c>
      <c r="AR46" s="33" t="str">
        <f t="shared" si="20"/>
        <v>Aksi tidak valid</v>
      </c>
      <c r="AS46" s="34">
        <f t="shared" si="21"/>
        <v>5</v>
      </c>
      <c r="AT46" s="46">
        <v>15</v>
      </c>
      <c r="AU46" s="33">
        <f t="shared" si="22"/>
        <v>15</v>
      </c>
      <c r="AV46" s="45">
        <v>10</v>
      </c>
      <c r="AW46" s="46">
        <v>15</v>
      </c>
      <c r="AX46" s="44">
        <v>10</v>
      </c>
      <c r="AY46" s="57">
        <f t="shared" si="23"/>
        <v>5</v>
      </c>
      <c r="AZ46" s="54" t="str">
        <f t="shared" si="24"/>
        <v>Aksi tidak valid</v>
      </c>
      <c r="BA46" s="44">
        <v>10</v>
      </c>
      <c r="BB46" s="34">
        <f t="shared" si="25"/>
        <v>5</v>
      </c>
      <c r="BC46" s="54" t="str">
        <f t="shared" si="26"/>
        <v>Aksi tidak valid</v>
      </c>
      <c r="BD46" s="44">
        <v>10</v>
      </c>
      <c r="BE46" s="34">
        <f t="shared" si="27"/>
        <v>5</v>
      </c>
      <c r="BF46" s="33" t="str">
        <f t="shared" si="28"/>
        <v>Aksi tidak valid</v>
      </c>
    </row>
    <row r="47" spans="1:58" ht="15">
      <c r="A47" s="59" t="s">
        <v>98</v>
      </c>
      <c r="B47" s="60">
        <v>10</v>
      </c>
      <c r="C47" s="61">
        <v>15</v>
      </c>
      <c r="D47" s="62">
        <v>0</v>
      </c>
      <c r="E47" s="52">
        <f t="shared" si="29"/>
        <v>10</v>
      </c>
      <c r="F47" s="63" t="str">
        <f t="shared" si="0"/>
        <v>Aksi tidak valid</v>
      </c>
      <c r="G47" s="53">
        <v>0</v>
      </c>
      <c r="H47" s="60">
        <v>10</v>
      </c>
      <c r="I47" s="63" t="str">
        <f t="shared" si="1"/>
        <v>Aksi tidak valid</v>
      </c>
      <c r="J47" s="62">
        <v>0</v>
      </c>
      <c r="K47" s="60">
        <v>10</v>
      </c>
      <c r="L47" s="52" t="str">
        <f t="shared" si="2"/>
        <v>Aksi tidak valid</v>
      </c>
      <c r="M47" s="62">
        <v>0</v>
      </c>
      <c r="N47" s="60">
        <v>10</v>
      </c>
      <c r="O47" s="52" t="str">
        <f t="shared" si="3"/>
        <v>Aksi tidak valid</v>
      </c>
      <c r="P47" s="62">
        <v>0</v>
      </c>
      <c r="Q47" s="60">
        <v>10</v>
      </c>
      <c r="R47" s="52" t="str">
        <f t="shared" si="4"/>
        <v>Aksi tidak valid</v>
      </c>
      <c r="S47" s="61">
        <v>0</v>
      </c>
      <c r="T47" s="51">
        <f t="shared" si="5"/>
        <v>5</v>
      </c>
      <c r="U47" s="61">
        <v>15</v>
      </c>
      <c r="V47" s="61">
        <v>0</v>
      </c>
      <c r="W47" s="18">
        <f t="shared" si="6"/>
        <v>5</v>
      </c>
      <c r="X47" s="19" t="str">
        <f t="shared" si="7"/>
        <v>Aksi tidak valid</v>
      </c>
      <c r="Y47" s="61">
        <v>0</v>
      </c>
      <c r="Z47" s="32">
        <f t="shared" si="8"/>
        <v>5</v>
      </c>
      <c r="AA47" s="19" t="str">
        <f t="shared" si="9"/>
        <v>Aksi tidak valid</v>
      </c>
      <c r="AB47" s="61">
        <v>0</v>
      </c>
      <c r="AC47" s="51">
        <f t="shared" si="10"/>
        <v>15</v>
      </c>
      <c r="AD47" s="61">
        <v>15</v>
      </c>
      <c r="AE47" s="62">
        <v>0</v>
      </c>
      <c r="AF47" s="33" t="str">
        <f t="shared" si="11"/>
        <v>Aksi tidak valid</v>
      </c>
      <c r="AG47" s="34">
        <f t="shared" si="12"/>
        <v>10</v>
      </c>
      <c r="AH47" s="62">
        <v>0</v>
      </c>
      <c r="AI47" s="18">
        <f t="shared" si="13"/>
        <v>5</v>
      </c>
      <c r="AJ47" s="18">
        <f t="shared" si="14"/>
        <v>5</v>
      </c>
      <c r="AK47" s="20">
        <f t="shared" si="15"/>
        <v>15</v>
      </c>
      <c r="AL47" s="60">
        <v>10</v>
      </c>
      <c r="AM47" s="34">
        <f t="shared" si="16"/>
        <v>5</v>
      </c>
      <c r="AN47" s="33">
        <f t="shared" si="17"/>
        <v>10</v>
      </c>
      <c r="AO47" s="60">
        <v>10</v>
      </c>
      <c r="AP47" s="34">
        <f t="shared" si="18"/>
        <v>5</v>
      </c>
      <c r="AQ47" s="33">
        <f t="shared" si="19"/>
        <v>15</v>
      </c>
      <c r="AR47" s="33" t="str">
        <f t="shared" si="20"/>
        <v>Aksi tidak valid</v>
      </c>
      <c r="AS47" s="34">
        <f t="shared" si="21"/>
        <v>10</v>
      </c>
      <c r="AT47" s="62">
        <v>0</v>
      </c>
      <c r="AU47" s="33">
        <f t="shared" si="22"/>
        <v>15</v>
      </c>
      <c r="AV47" s="61">
        <v>15</v>
      </c>
      <c r="AW47" s="62">
        <v>0</v>
      </c>
      <c r="AX47" s="60">
        <v>10</v>
      </c>
      <c r="AY47" s="28">
        <f t="shared" si="23"/>
        <v>10</v>
      </c>
      <c r="AZ47" s="20">
        <f t="shared" si="24"/>
        <v>10</v>
      </c>
      <c r="BA47" s="60">
        <v>10</v>
      </c>
      <c r="BB47" s="34">
        <f t="shared" si="25"/>
        <v>10</v>
      </c>
      <c r="BC47" s="20">
        <f t="shared" si="26"/>
        <v>5</v>
      </c>
      <c r="BD47" s="60">
        <v>10</v>
      </c>
      <c r="BE47" s="34">
        <f t="shared" si="27"/>
        <v>10</v>
      </c>
      <c r="BF47" s="33">
        <f t="shared" si="28"/>
        <v>10</v>
      </c>
    </row>
    <row r="48" spans="1:58" ht="15">
      <c r="A48" s="43" t="s">
        <v>102</v>
      </c>
      <c r="B48" s="44">
        <v>10</v>
      </c>
      <c r="C48" s="45">
        <v>15</v>
      </c>
      <c r="D48" s="46">
        <v>5</v>
      </c>
      <c r="E48" s="37">
        <f t="shared" si="29"/>
        <v>10</v>
      </c>
      <c r="F48" s="47" t="str">
        <f t="shared" si="0"/>
        <v>Aksi tidak valid</v>
      </c>
      <c r="G48" s="38">
        <v>5</v>
      </c>
      <c r="H48" s="44">
        <v>10</v>
      </c>
      <c r="I48" s="47" t="str">
        <f t="shared" si="1"/>
        <v>Aksi tidak valid</v>
      </c>
      <c r="J48" s="46">
        <v>5</v>
      </c>
      <c r="K48" s="44">
        <v>10</v>
      </c>
      <c r="L48" s="37" t="str">
        <f t="shared" si="2"/>
        <v>Aksi tidak valid</v>
      </c>
      <c r="M48" s="46">
        <v>5</v>
      </c>
      <c r="N48" s="44">
        <v>10</v>
      </c>
      <c r="O48" s="37" t="str">
        <f t="shared" si="3"/>
        <v>Aksi tidak valid</v>
      </c>
      <c r="P48" s="46">
        <v>5</v>
      </c>
      <c r="Q48" s="44">
        <v>10</v>
      </c>
      <c r="R48" s="37" t="str">
        <f t="shared" si="4"/>
        <v>Aksi tidak valid</v>
      </c>
      <c r="S48" s="45">
        <v>5</v>
      </c>
      <c r="T48" s="36">
        <f t="shared" si="5"/>
        <v>5</v>
      </c>
      <c r="U48" s="45">
        <v>15</v>
      </c>
      <c r="V48" s="45">
        <v>5</v>
      </c>
      <c r="W48" s="48">
        <f t="shared" si="6"/>
        <v>5</v>
      </c>
      <c r="X48" s="50" t="str">
        <f t="shared" si="7"/>
        <v>Aksi tidak valid</v>
      </c>
      <c r="Y48" s="45">
        <v>5</v>
      </c>
      <c r="Z48" s="32">
        <f t="shared" si="8"/>
        <v>5</v>
      </c>
      <c r="AA48" s="50" t="str">
        <f t="shared" si="9"/>
        <v>Aksi tidak valid</v>
      </c>
      <c r="AB48" s="45">
        <v>5</v>
      </c>
      <c r="AC48" s="36">
        <f t="shared" si="10"/>
        <v>15</v>
      </c>
      <c r="AD48" s="45">
        <v>15</v>
      </c>
      <c r="AE48" s="46">
        <v>5</v>
      </c>
      <c r="AF48" s="33" t="str">
        <f t="shared" si="11"/>
        <v>Aksi tidak valid</v>
      </c>
      <c r="AG48" s="34">
        <f t="shared" si="12"/>
        <v>10</v>
      </c>
      <c r="AH48" s="46">
        <v>5</v>
      </c>
      <c r="AI48" s="48">
        <f t="shared" si="13"/>
        <v>5</v>
      </c>
      <c r="AJ48" s="48">
        <f t="shared" si="14"/>
        <v>5</v>
      </c>
      <c r="AK48" s="54" t="str">
        <f t="shared" si="15"/>
        <v>Aksi tidak valid</v>
      </c>
      <c r="AL48" s="44">
        <v>10</v>
      </c>
      <c r="AM48" s="34">
        <f t="shared" si="16"/>
        <v>5</v>
      </c>
      <c r="AN48" s="33">
        <f t="shared" si="17"/>
        <v>15</v>
      </c>
      <c r="AO48" s="44">
        <v>10</v>
      </c>
      <c r="AP48" s="34">
        <f t="shared" si="18"/>
        <v>5</v>
      </c>
      <c r="AQ48" s="33" t="str">
        <f t="shared" si="19"/>
        <v>Aksi tidak valid</v>
      </c>
      <c r="AR48" s="33" t="str">
        <f t="shared" si="20"/>
        <v>Aksi tidak valid</v>
      </c>
      <c r="AS48" s="34">
        <f t="shared" si="21"/>
        <v>10</v>
      </c>
      <c r="AT48" s="46">
        <v>5</v>
      </c>
      <c r="AU48" s="33">
        <f t="shared" si="22"/>
        <v>15</v>
      </c>
      <c r="AV48" s="45">
        <v>15</v>
      </c>
      <c r="AW48" s="46">
        <v>5</v>
      </c>
      <c r="AX48" s="44">
        <v>10</v>
      </c>
      <c r="AY48" s="57">
        <f t="shared" si="23"/>
        <v>10</v>
      </c>
      <c r="AZ48" s="54">
        <f t="shared" si="24"/>
        <v>15</v>
      </c>
      <c r="BA48" s="44">
        <v>10</v>
      </c>
      <c r="BB48" s="34">
        <f t="shared" si="25"/>
        <v>10</v>
      </c>
      <c r="BC48" s="54">
        <f t="shared" si="26"/>
        <v>10</v>
      </c>
      <c r="BD48" s="44">
        <v>10</v>
      </c>
      <c r="BE48" s="34">
        <f t="shared" si="27"/>
        <v>10</v>
      </c>
      <c r="BF48" s="33">
        <f t="shared" si="28"/>
        <v>15</v>
      </c>
    </row>
    <row r="49" spans="1:58" ht="15">
      <c r="A49" s="59" t="s">
        <v>103</v>
      </c>
      <c r="B49" s="60">
        <v>10</v>
      </c>
      <c r="C49" s="61">
        <v>15</v>
      </c>
      <c r="D49" s="62">
        <v>10</v>
      </c>
      <c r="E49" s="52">
        <f t="shared" si="29"/>
        <v>10</v>
      </c>
      <c r="F49" s="63" t="str">
        <f t="shared" si="0"/>
        <v>Aksi tidak valid</v>
      </c>
      <c r="G49" s="53">
        <v>10</v>
      </c>
      <c r="H49" s="60">
        <v>10</v>
      </c>
      <c r="I49" s="63" t="str">
        <f t="shared" si="1"/>
        <v>Aksi tidak valid</v>
      </c>
      <c r="J49" s="62">
        <v>10</v>
      </c>
      <c r="K49" s="60">
        <v>10</v>
      </c>
      <c r="L49" s="52" t="str">
        <f t="shared" si="2"/>
        <v>Aksi tidak valid</v>
      </c>
      <c r="M49" s="62">
        <v>10</v>
      </c>
      <c r="N49" s="60">
        <v>10</v>
      </c>
      <c r="O49" s="52" t="str">
        <f t="shared" si="3"/>
        <v>Aksi tidak valid</v>
      </c>
      <c r="P49" s="62">
        <v>10</v>
      </c>
      <c r="Q49" s="60">
        <v>10</v>
      </c>
      <c r="R49" s="52" t="str">
        <f t="shared" si="4"/>
        <v>Aksi tidak valid</v>
      </c>
      <c r="S49" s="61">
        <v>10</v>
      </c>
      <c r="T49" s="51">
        <f t="shared" si="5"/>
        <v>5</v>
      </c>
      <c r="U49" s="61">
        <v>15</v>
      </c>
      <c r="V49" s="61">
        <v>10</v>
      </c>
      <c r="W49" s="18">
        <f t="shared" si="6"/>
        <v>5</v>
      </c>
      <c r="X49" s="19" t="str">
        <f t="shared" si="7"/>
        <v>Aksi tidak valid</v>
      </c>
      <c r="Y49" s="61">
        <v>10</v>
      </c>
      <c r="Z49" s="32">
        <f t="shared" si="8"/>
        <v>5</v>
      </c>
      <c r="AA49" s="19" t="str">
        <f t="shared" si="9"/>
        <v>Aksi tidak valid</v>
      </c>
      <c r="AB49" s="61">
        <v>10</v>
      </c>
      <c r="AC49" s="51">
        <f t="shared" si="10"/>
        <v>15</v>
      </c>
      <c r="AD49" s="61">
        <v>15</v>
      </c>
      <c r="AE49" s="62">
        <v>10</v>
      </c>
      <c r="AF49" s="33" t="str">
        <f t="shared" si="11"/>
        <v>Aksi tidak valid</v>
      </c>
      <c r="AG49" s="34">
        <f t="shared" si="12"/>
        <v>10</v>
      </c>
      <c r="AH49" s="62">
        <v>10</v>
      </c>
      <c r="AI49" s="18">
        <f t="shared" si="13"/>
        <v>5</v>
      </c>
      <c r="AJ49" s="18">
        <f t="shared" si="14"/>
        <v>5</v>
      </c>
      <c r="AK49" s="20" t="str">
        <f t="shared" si="15"/>
        <v>Aksi tidak valid</v>
      </c>
      <c r="AL49" s="60">
        <v>10</v>
      </c>
      <c r="AM49" s="34">
        <f t="shared" si="16"/>
        <v>5</v>
      </c>
      <c r="AN49" s="33" t="str">
        <f t="shared" si="17"/>
        <v>Aksi tidak valid</v>
      </c>
      <c r="AO49" s="60">
        <v>10</v>
      </c>
      <c r="AP49" s="34">
        <f t="shared" si="18"/>
        <v>5</v>
      </c>
      <c r="AQ49" s="33" t="str">
        <f t="shared" si="19"/>
        <v>Aksi tidak valid</v>
      </c>
      <c r="AR49" s="33" t="str">
        <f t="shared" si="20"/>
        <v>Aksi tidak valid</v>
      </c>
      <c r="AS49" s="34">
        <f t="shared" si="21"/>
        <v>10</v>
      </c>
      <c r="AT49" s="62">
        <v>10</v>
      </c>
      <c r="AU49" s="33">
        <f t="shared" si="22"/>
        <v>15</v>
      </c>
      <c r="AV49" s="61">
        <v>15</v>
      </c>
      <c r="AW49" s="62">
        <v>10</v>
      </c>
      <c r="AX49" s="60">
        <v>10</v>
      </c>
      <c r="AY49" s="28">
        <f t="shared" si="23"/>
        <v>10</v>
      </c>
      <c r="AZ49" s="20" t="str">
        <f t="shared" si="24"/>
        <v>Aksi tidak valid</v>
      </c>
      <c r="BA49" s="60">
        <v>10</v>
      </c>
      <c r="BB49" s="34">
        <f t="shared" si="25"/>
        <v>10</v>
      </c>
      <c r="BC49" s="20">
        <f t="shared" si="26"/>
        <v>15</v>
      </c>
      <c r="BD49" s="60">
        <v>10</v>
      </c>
      <c r="BE49" s="34">
        <f t="shared" si="27"/>
        <v>10</v>
      </c>
      <c r="BF49" s="33" t="str">
        <f t="shared" si="28"/>
        <v>Aksi tidak valid</v>
      </c>
    </row>
    <row r="50" spans="1:58" ht="15">
      <c r="A50" s="43" t="s">
        <v>100</v>
      </c>
      <c r="B50" s="44">
        <v>10</v>
      </c>
      <c r="C50" s="45">
        <v>15</v>
      </c>
      <c r="D50" s="46">
        <v>15</v>
      </c>
      <c r="E50" s="37">
        <f t="shared" si="29"/>
        <v>10</v>
      </c>
      <c r="F50" s="47" t="str">
        <f t="shared" si="0"/>
        <v>Aksi tidak valid</v>
      </c>
      <c r="G50" s="38">
        <v>15</v>
      </c>
      <c r="H50" s="44">
        <v>10</v>
      </c>
      <c r="I50" s="47" t="str">
        <f t="shared" si="1"/>
        <v>Aksi tidak valid</v>
      </c>
      <c r="J50" s="46">
        <v>15</v>
      </c>
      <c r="K50" s="44">
        <v>10</v>
      </c>
      <c r="L50" s="37" t="str">
        <f t="shared" si="2"/>
        <v>Aksi tidak valid</v>
      </c>
      <c r="M50" s="46">
        <v>15</v>
      </c>
      <c r="N50" s="44">
        <v>10</v>
      </c>
      <c r="O50" s="37" t="str">
        <f t="shared" si="3"/>
        <v>Aksi tidak valid</v>
      </c>
      <c r="P50" s="46">
        <v>15</v>
      </c>
      <c r="Q50" s="44">
        <v>10</v>
      </c>
      <c r="R50" s="37" t="str">
        <f t="shared" si="4"/>
        <v>Aksi tidak valid</v>
      </c>
      <c r="S50" s="45">
        <v>15</v>
      </c>
      <c r="T50" s="36">
        <f t="shared" si="5"/>
        <v>5</v>
      </c>
      <c r="U50" s="45">
        <v>15</v>
      </c>
      <c r="V50" s="45">
        <v>15</v>
      </c>
      <c r="W50" s="48">
        <f t="shared" si="6"/>
        <v>5</v>
      </c>
      <c r="X50" s="50" t="str">
        <f t="shared" si="7"/>
        <v>Aksi tidak valid</v>
      </c>
      <c r="Y50" s="45">
        <v>15</v>
      </c>
      <c r="Z50" s="32">
        <f t="shared" si="8"/>
        <v>5</v>
      </c>
      <c r="AA50" s="50" t="str">
        <f t="shared" si="9"/>
        <v>Aksi tidak valid</v>
      </c>
      <c r="AB50" s="45">
        <v>15</v>
      </c>
      <c r="AC50" s="36">
        <f t="shared" si="10"/>
        <v>15</v>
      </c>
      <c r="AD50" s="45">
        <v>15</v>
      </c>
      <c r="AE50" s="46">
        <v>15</v>
      </c>
      <c r="AF50" s="33" t="str">
        <f t="shared" si="11"/>
        <v>Aksi tidak valid</v>
      </c>
      <c r="AG50" s="34">
        <f t="shared" si="12"/>
        <v>10</v>
      </c>
      <c r="AH50" s="46">
        <v>15</v>
      </c>
      <c r="AI50" s="48">
        <f t="shared" si="13"/>
        <v>5</v>
      </c>
      <c r="AJ50" s="48">
        <f t="shared" si="14"/>
        <v>5</v>
      </c>
      <c r="AK50" s="54" t="str">
        <f t="shared" si="15"/>
        <v>Aksi tidak valid</v>
      </c>
      <c r="AL50" s="44">
        <v>10</v>
      </c>
      <c r="AM50" s="34">
        <f t="shared" si="16"/>
        <v>5</v>
      </c>
      <c r="AN50" s="33" t="str">
        <f t="shared" si="17"/>
        <v>Aksi tidak valid</v>
      </c>
      <c r="AO50" s="44">
        <v>10</v>
      </c>
      <c r="AP50" s="34">
        <f t="shared" si="18"/>
        <v>5</v>
      </c>
      <c r="AQ50" s="33" t="str">
        <f t="shared" si="19"/>
        <v>Aksi tidak valid</v>
      </c>
      <c r="AR50" s="33" t="str">
        <f t="shared" si="20"/>
        <v>Aksi tidak valid</v>
      </c>
      <c r="AS50" s="34">
        <f t="shared" si="21"/>
        <v>10</v>
      </c>
      <c r="AT50" s="46">
        <v>15</v>
      </c>
      <c r="AU50" s="33">
        <f t="shared" si="22"/>
        <v>15</v>
      </c>
      <c r="AV50" s="45">
        <v>15</v>
      </c>
      <c r="AW50" s="46">
        <v>15</v>
      </c>
      <c r="AX50" s="44">
        <v>10</v>
      </c>
      <c r="AY50" s="57">
        <f t="shared" si="23"/>
        <v>10</v>
      </c>
      <c r="AZ50" s="54" t="str">
        <f t="shared" si="24"/>
        <v>Aksi tidak valid</v>
      </c>
      <c r="BA50" s="44">
        <v>10</v>
      </c>
      <c r="BB50" s="34">
        <f t="shared" si="25"/>
        <v>10</v>
      </c>
      <c r="BC50" s="54" t="str">
        <f t="shared" si="26"/>
        <v>Aksi tidak valid</v>
      </c>
      <c r="BD50" s="44">
        <v>10</v>
      </c>
      <c r="BE50" s="34">
        <f t="shared" si="27"/>
        <v>10</v>
      </c>
      <c r="BF50" s="33" t="str">
        <f t="shared" si="28"/>
        <v>Aksi tidak valid</v>
      </c>
    </row>
    <row r="51" spans="1:58" ht="15">
      <c r="A51" s="59" t="s">
        <v>57</v>
      </c>
      <c r="B51" s="60">
        <v>15</v>
      </c>
      <c r="C51" s="61">
        <v>0</v>
      </c>
      <c r="D51" s="62">
        <v>0</v>
      </c>
      <c r="E51" s="52">
        <f t="shared" si="29"/>
        <v>15</v>
      </c>
      <c r="F51" s="63">
        <f t="shared" si="0"/>
        <v>10</v>
      </c>
      <c r="G51" s="53">
        <v>0</v>
      </c>
      <c r="H51" s="60">
        <v>15</v>
      </c>
      <c r="I51" s="63">
        <f t="shared" si="1"/>
        <v>15</v>
      </c>
      <c r="J51" s="62">
        <v>0</v>
      </c>
      <c r="K51" s="60">
        <v>15</v>
      </c>
      <c r="L51" s="52">
        <f t="shared" si="2"/>
        <v>5</v>
      </c>
      <c r="M51" s="62">
        <v>0</v>
      </c>
      <c r="N51" s="60">
        <v>15</v>
      </c>
      <c r="O51" s="52">
        <f t="shared" si="3"/>
        <v>10</v>
      </c>
      <c r="P51" s="62">
        <v>0</v>
      </c>
      <c r="Q51" s="60">
        <v>15</v>
      </c>
      <c r="R51" s="52">
        <f t="shared" si="4"/>
        <v>15</v>
      </c>
      <c r="S51" s="61">
        <v>0</v>
      </c>
      <c r="T51" s="51">
        <f t="shared" si="5"/>
        <v>10</v>
      </c>
      <c r="U51" s="61">
        <v>0</v>
      </c>
      <c r="V51" s="61">
        <v>0</v>
      </c>
      <c r="W51" s="18">
        <f t="shared" si="6"/>
        <v>10</v>
      </c>
      <c r="X51" s="19">
        <f t="shared" si="7"/>
        <v>5</v>
      </c>
      <c r="Y51" s="61">
        <v>0</v>
      </c>
      <c r="Z51" s="32">
        <f t="shared" si="8"/>
        <v>10</v>
      </c>
      <c r="AA51" s="19">
        <f t="shared" si="9"/>
        <v>10</v>
      </c>
      <c r="AB51" s="61">
        <v>0</v>
      </c>
      <c r="AC51" s="51" t="str">
        <f t="shared" si="10"/>
        <v>Aksi tidak valid</v>
      </c>
      <c r="AD51" s="61">
        <v>0</v>
      </c>
      <c r="AE51" s="62">
        <v>0</v>
      </c>
      <c r="AF51" s="33" t="str">
        <f t="shared" si="11"/>
        <v>Aksi tidak valid</v>
      </c>
      <c r="AG51" s="34" t="str">
        <f t="shared" si="12"/>
        <v>Aksi tidak valid</v>
      </c>
      <c r="AH51" s="62">
        <v>0</v>
      </c>
      <c r="AI51" s="18">
        <f t="shared" si="13"/>
        <v>10</v>
      </c>
      <c r="AJ51" s="18" t="str">
        <f t="shared" si="14"/>
        <v>Aksi tidak valid</v>
      </c>
      <c r="AK51" s="20">
        <f t="shared" si="15"/>
        <v>15</v>
      </c>
      <c r="AL51" s="60">
        <v>15</v>
      </c>
      <c r="AM51" s="34" t="str">
        <f t="shared" si="16"/>
        <v>Aksi tidak valid</v>
      </c>
      <c r="AN51" s="33">
        <f t="shared" si="17"/>
        <v>10</v>
      </c>
      <c r="AO51" s="60">
        <v>15</v>
      </c>
      <c r="AP51" s="34" t="str">
        <f t="shared" si="18"/>
        <v>Aksi tidak valid</v>
      </c>
      <c r="AQ51" s="33">
        <f t="shared" si="19"/>
        <v>15</v>
      </c>
      <c r="AR51" s="33" t="str">
        <f t="shared" si="20"/>
        <v>Aksi tidak valid</v>
      </c>
      <c r="AS51" s="34" t="str">
        <f t="shared" si="21"/>
        <v>Aksi tidak valid</v>
      </c>
      <c r="AT51" s="62">
        <v>0</v>
      </c>
      <c r="AU51" s="33" t="str">
        <f t="shared" si="22"/>
        <v>Aksi tidak valid</v>
      </c>
      <c r="AV51" s="61">
        <v>0</v>
      </c>
      <c r="AW51" s="62">
        <v>0</v>
      </c>
      <c r="AX51" s="60">
        <v>15</v>
      </c>
      <c r="AY51" s="28" t="str">
        <f t="shared" si="23"/>
        <v>Aksi tidak valid</v>
      </c>
      <c r="AZ51" s="20">
        <f t="shared" si="24"/>
        <v>10</v>
      </c>
      <c r="BA51" s="60">
        <v>15</v>
      </c>
      <c r="BB51" s="34" t="str">
        <f t="shared" si="25"/>
        <v>Aksi tidak valid</v>
      </c>
      <c r="BC51" s="20">
        <f t="shared" si="26"/>
        <v>5</v>
      </c>
      <c r="BD51" s="60">
        <v>15</v>
      </c>
      <c r="BE51" s="34" t="str">
        <f t="shared" si="27"/>
        <v>Aksi tidak valid</v>
      </c>
      <c r="BF51" s="33">
        <f t="shared" si="28"/>
        <v>10</v>
      </c>
    </row>
    <row r="52" spans="1:58" ht="15">
      <c r="A52" s="43" t="s">
        <v>61</v>
      </c>
      <c r="B52" s="44">
        <v>15</v>
      </c>
      <c r="C52" s="45">
        <v>0</v>
      </c>
      <c r="D52" s="46">
        <v>5</v>
      </c>
      <c r="E52" s="37">
        <f t="shared" si="29"/>
        <v>15</v>
      </c>
      <c r="F52" s="47">
        <f t="shared" si="0"/>
        <v>10</v>
      </c>
      <c r="G52" s="38">
        <v>5</v>
      </c>
      <c r="H52" s="44">
        <v>15</v>
      </c>
      <c r="I52" s="47">
        <f t="shared" si="1"/>
        <v>15</v>
      </c>
      <c r="J52" s="46">
        <v>5</v>
      </c>
      <c r="K52" s="44">
        <v>15</v>
      </c>
      <c r="L52" s="37">
        <f t="shared" si="2"/>
        <v>5</v>
      </c>
      <c r="M52" s="46">
        <v>5</v>
      </c>
      <c r="N52" s="44">
        <v>15</v>
      </c>
      <c r="O52" s="37">
        <f t="shared" si="3"/>
        <v>10</v>
      </c>
      <c r="P52" s="46">
        <v>5</v>
      </c>
      <c r="Q52" s="44">
        <v>15</v>
      </c>
      <c r="R52" s="37">
        <f t="shared" si="4"/>
        <v>15</v>
      </c>
      <c r="S52" s="45">
        <v>5</v>
      </c>
      <c r="T52" s="36">
        <f t="shared" si="5"/>
        <v>10</v>
      </c>
      <c r="U52" s="45">
        <v>0</v>
      </c>
      <c r="V52" s="45">
        <v>5</v>
      </c>
      <c r="W52" s="48">
        <f t="shared" si="6"/>
        <v>10</v>
      </c>
      <c r="X52" s="50">
        <f t="shared" si="7"/>
        <v>5</v>
      </c>
      <c r="Y52" s="45">
        <v>5</v>
      </c>
      <c r="Z52" s="32">
        <f t="shared" si="8"/>
        <v>10</v>
      </c>
      <c r="AA52" s="50">
        <f t="shared" si="9"/>
        <v>10</v>
      </c>
      <c r="AB52" s="45">
        <v>5</v>
      </c>
      <c r="AC52" s="36" t="str">
        <f t="shared" si="10"/>
        <v>Aksi tidak valid</v>
      </c>
      <c r="AD52" s="45">
        <v>0</v>
      </c>
      <c r="AE52" s="46">
        <v>5</v>
      </c>
      <c r="AF52" s="33" t="str">
        <f t="shared" si="11"/>
        <v>Aksi tidak valid</v>
      </c>
      <c r="AG52" s="34" t="str">
        <f t="shared" si="12"/>
        <v>Aksi tidak valid</v>
      </c>
      <c r="AH52" s="46">
        <v>5</v>
      </c>
      <c r="AI52" s="48">
        <f t="shared" si="13"/>
        <v>10</v>
      </c>
      <c r="AJ52" s="48" t="str">
        <f t="shared" si="14"/>
        <v>Aksi tidak valid</v>
      </c>
      <c r="AK52" s="54" t="str">
        <f t="shared" si="15"/>
        <v>Aksi tidak valid</v>
      </c>
      <c r="AL52" s="44">
        <v>15</v>
      </c>
      <c r="AM52" s="34" t="str">
        <f t="shared" si="16"/>
        <v>Aksi tidak valid</v>
      </c>
      <c r="AN52" s="33">
        <f t="shared" si="17"/>
        <v>15</v>
      </c>
      <c r="AO52" s="44">
        <v>15</v>
      </c>
      <c r="AP52" s="34" t="str">
        <f t="shared" si="18"/>
        <v>Aksi tidak valid</v>
      </c>
      <c r="AQ52" s="33" t="str">
        <f t="shared" si="19"/>
        <v>Aksi tidak valid</v>
      </c>
      <c r="AR52" s="33" t="str">
        <f t="shared" si="20"/>
        <v>Aksi tidak valid</v>
      </c>
      <c r="AS52" s="34" t="str">
        <f t="shared" si="21"/>
        <v>Aksi tidak valid</v>
      </c>
      <c r="AT52" s="46">
        <v>5</v>
      </c>
      <c r="AU52" s="33" t="str">
        <f t="shared" si="22"/>
        <v>Aksi tidak valid</v>
      </c>
      <c r="AV52" s="45">
        <v>0</v>
      </c>
      <c r="AW52" s="46">
        <v>5</v>
      </c>
      <c r="AX52" s="44">
        <v>15</v>
      </c>
      <c r="AY52" s="57" t="str">
        <f t="shared" si="23"/>
        <v>Aksi tidak valid</v>
      </c>
      <c r="AZ52" s="54">
        <f t="shared" si="24"/>
        <v>15</v>
      </c>
      <c r="BA52" s="44">
        <v>15</v>
      </c>
      <c r="BB52" s="34" t="str">
        <f t="shared" si="25"/>
        <v>Aksi tidak valid</v>
      </c>
      <c r="BC52" s="54">
        <f t="shared" si="26"/>
        <v>10</v>
      </c>
      <c r="BD52" s="44">
        <v>15</v>
      </c>
      <c r="BE52" s="34" t="str">
        <f t="shared" si="27"/>
        <v>Aksi tidak valid</v>
      </c>
      <c r="BF52" s="33">
        <f t="shared" si="28"/>
        <v>15</v>
      </c>
    </row>
    <row r="53" spans="1:58" ht="15">
      <c r="A53" s="59" t="s">
        <v>64</v>
      </c>
      <c r="B53" s="60">
        <v>15</v>
      </c>
      <c r="C53" s="61">
        <v>0</v>
      </c>
      <c r="D53" s="62">
        <v>10</v>
      </c>
      <c r="E53" s="52">
        <f t="shared" si="29"/>
        <v>15</v>
      </c>
      <c r="F53" s="63">
        <f t="shared" si="0"/>
        <v>10</v>
      </c>
      <c r="G53" s="53">
        <v>10</v>
      </c>
      <c r="H53" s="60">
        <v>15</v>
      </c>
      <c r="I53" s="63">
        <f t="shared" si="1"/>
        <v>15</v>
      </c>
      <c r="J53" s="62">
        <v>10</v>
      </c>
      <c r="K53" s="60">
        <v>15</v>
      </c>
      <c r="L53" s="52">
        <f t="shared" si="2"/>
        <v>5</v>
      </c>
      <c r="M53" s="62">
        <v>10</v>
      </c>
      <c r="N53" s="60">
        <v>15</v>
      </c>
      <c r="O53" s="52">
        <f t="shared" si="3"/>
        <v>10</v>
      </c>
      <c r="P53" s="62">
        <v>10</v>
      </c>
      <c r="Q53" s="60">
        <v>15</v>
      </c>
      <c r="R53" s="52">
        <f t="shared" si="4"/>
        <v>15</v>
      </c>
      <c r="S53" s="61">
        <v>10</v>
      </c>
      <c r="T53" s="51">
        <f t="shared" si="5"/>
        <v>10</v>
      </c>
      <c r="U53" s="61">
        <v>0</v>
      </c>
      <c r="V53" s="61">
        <v>10</v>
      </c>
      <c r="W53" s="18">
        <f t="shared" si="6"/>
        <v>10</v>
      </c>
      <c r="X53" s="19">
        <f t="shared" si="7"/>
        <v>5</v>
      </c>
      <c r="Y53" s="61">
        <v>10</v>
      </c>
      <c r="Z53" s="32">
        <f t="shared" si="8"/>
        <v>10</v>
      </c>
      <c r="AA53" s="19">
        <f t="shared" si="9"/>
        <v>10</v>
      </c>
      <c r="AB53" s="61">
        <v>10</v>
      </c>
      <c r="AC53" s="51" t="str">
        <f t="shared" si="10"/>
        <v>Aksi tidak valid</v>
      </c>
      <c r="AD53" s="61">
        <v>0</v>
      </c>
      <c r="AE53" s="62">
        <v>10</v>
      </c>
      <c r="AF53" s="33" t="str">
        <f t="shared" si="11"/>
        <v>Aksi tidak valid</v>
      </c>
      <c r="AG53" s="34" t="str">
        <f t="shared" si="12"/>
        <v>Aksi tidak valid</v>
      </c>
      <c r="AH53" s="62">
        <v>10</v>
      </c>
      <c r="AI53" s="18">
        <f t="shared" si="13"/>
        <v>10</v>
      </c>
      <c r="AJ53" s="18" t="str">
        <f t="shared" si="14"/>
        <v>Aksi tidak valid</v>
      </c>
      <c r="AK53" s="20" t="str">
        <f t="shared" si="15"/>
        <v>Aksi tidak valid</v>
      </c>
      <c r="AL53" s="60">
        <v>15</v>
      </c>
      <c r="AM53" s="34" t="str">
        <f t="shared" si="16"/>
        <v>Aksi tidak valid</v>
      </c>
      <c r="AN53" s="33" t="str">
        <f t="shared" si="17"/>
        <v>Aksi tidak valid</v>
      </c>
      <c r="AO53" s="60">
        <v>15</v>
      </c>
      <c r="AP53" s="34" t="str">
        <f t="shared" si="18"/>
        <v>Aksi tidak valid</v>
      </c>
      <c r="AQ53" s="33" t="str">
        <f t="shared" si="19"/>
        <v>Aksi tidak valid</v>
      </c>
      <c r="AR53" s="33" t="str">
        <f t="shared" si="20"/>
        <v>Aksi tidak valid</v>
      </c>
      <c r="AS53" s="34" t="str">
        <f t="shared" si="21"/>
        <v>Aksi tidak valid</v>
      </c>
      <c r="AT53" s="62">
        <v>10</v>
      </c>
      <c r="AU53" s="33" t="str">
        <f t="shared" si="22"/>
        <v>Aksi tidak valid</v>
      </c>
      <c r="AV53" s="61">
        <v>0</v>
      </c>
      <c r="AW53" s="62">
        <v>10</v>
      </c>
      <c r="AX53" s="60">
        <v>15</v>
      </c>
      <c r="AY53" s="28" t="str">
        <f t="shared" si="23"/>
        <v>Aksi tidak valid</v>
      </c>
      <c r="AZ53" s="20" t="str">
        <f t="shared" si="24"/>
        <v>Aksi tidak valid</v>
      </c>
      <c r="BA53" s="60">
        <v>15</v>
      </c>
      <c r="BB53" s="34" t="str">
        <f t="shared" si="25"/>
        <v>Aksi tidak valid</v>
      </c>
      <c r="BC53" s="20">
        <f t="shared" si="26"/>
        <v>15</v>
      </c>
      <c r="BD53" s="60">
        <v>15</v>
      </c>
      <c r="BE53" s="34" t="str">
        <f t="shared" si="27"/>
        <v>Aksi tidak valid</v>
      </c>
      <c r="BF53" s="33" t="str">
        <f t="shared" si="28"/>
        <v>Aksi tidak valid</v>
      </c>
    </row>
    <row r="54" spans="1:58" ht="15">
      <c r="A54" s="43" t="s">
        <v>68</v>
      </c>
      <c r="B54" s="44">
        <v>15</v>
      </c>
      <c r="C54" s="45">
        <v>0</v>
      </c>
      <c r="D54" s="46">
        <v>15</v>
      </c>
      <c r="E54" s="37">
        <f t="shared" si="29"/>
        <v>15</v>
      </c>
      <c r="F54" s="47">
        <f t="shared" si="0"/>
        <v>10</v>
      </c>
      <c r="G54" s="38">
        <v>15</v>
      </c>
      <c r="H54" s="44">
        <v>15</v>
      </c>
      <c r="I54" s="47">
        <f t="shared" si="1"/>
        <v>15</v>
      </c>
      <c r="J54" s="46">
        <v>15</v>
      </c>
      <c r="K54" s="44">
        <v>15</v>
      </c>
      <c r="L54" s="37">
        <f t="shared" si="2"/>
        <v>5</v>
      </c>
      <c r="M54" s="46">
        <v>15</v>
      </c>
      <c r="N54" s="44">
        <v>15</v>
      </c>
      <c r="O54" s="37">
        <f t="shared" si="3"/>
        <v>10</v>
      </c>
      <c r="P54" s="46">
        <v>15</v>
      </c>
      <c r="Q54" s="44">
        <v>15</v>
      </c>
      <c r="R54" s="37">
        <f t="shared" si="4"/>
        <v>15</v>
      </c>
      <c r="S54" s="45">
        <v>15</v>
      </c>
      <c r="T54" s="36">
        <f t="shared" si="5"/>
        <v>10</v>
      </c>
      <c r="U54" s="45">
        <v>0</v>
      </c>
      <c r="V54" s="45">
        <v>15</v>
      </c>
      <c r="W54" s="48">
        <f t="shared" si="6"/>
        <v>10</v>
      </c>
      <c r="X54" s="50">
        <f t="shared" si="7"/>
        <v>5</v>
      </c>
      <c r="Y54" s="45">
        <v>15</v>
      </c>
      <c r="Z54" s="32">
        <f t="shared" si="8"/>
        <v>10</v>
      </c>
      <c r="AA54" s="50">
        <f t="shared" si="9"/>
        <v>10</v>
      </c>
      <c r="AB54" s="45">
        <v>15</v>
      </c>
      <c r="AC54" s="36" t="str">
        <f t="shared" si="10"/>
        <v>Aksi tidak valid</v>
      </c>
      <c r="AD54" s="45">
        <v>0</v>
      </c>
      <c r="AE54" s="46">
        <v>15</v>
      </c>
      <c r="AF54" s="33" t="str">
        <f t="shared" si="11"/>
        <v>Aksi tidak valid</v>
      </c>
      <c r="AG54" s="34" t="str">
        <f t="shared" si="12"/>
        <v>Aksi tidak valid</v>
      </c>
      <c r="AH54" s="46">
        <v>15</v>
      </c>
      <c r="AI54" s="48">
        <f t="shared" si="13"/>
        <v>10</v>
      </c>
      <c r="AJ54" s="48" t="str">
        <f t="shared" si="14"/>
        <v>Aksi tidak valid</v>
      </c>
      <c r="AK54" s="54" t="str">
        <f t="shared" si="15"/>
        <v>Aksi tidak valid</v>
      </c>
      <c r="AL54" s="44">
        <v>15</v>
      </c>
      <c r="AM54" s="34" t="str">
        <f t="shared" si="16"/>
        <v>Aksi tidak valid</v>
      </c>
      <c r="AN54" s="33" t="str">
        <f t="shared" si="17"/>
        <v>Aksi tidak valid</v>
      </c>
      <c r="AO54" s="44">
        <v>15</v>
      </c>
      <c r="AP54" s="34" t="str">
        <f t="shared" si="18"/>
        <v>Aksi tidak valid</v>
      </c>
      <c r="AQ54" s="33" t="str">
        <f t="shared" si="19"/>
        <v>Aksi tidak valid</v>
      </c>
      <c r="AR54" s="33" t="str">
        <f t="shared" si="20"/>
        <v>Aksi tidak valid</v>
      </c>
      <c r="AS54" s="34" t="str">
        <f t="shared" si="21"/>
        <v>Aksi tidak valid</v>
      </c>
      <c r="AT54" s="46">
        <v>15</v>
      </c>
      <c r="AU54" s="33" t="str">
        <f t="shared" si="22"/>
        <v>Aksi tidak valid</v>
      </c>
      <c r="AV54" s="45">
        <v>0</v>
      </c>
      <c r="AW54" s="46">
        <v>15</v>
      </c>
      <c r="AX54" s="44">
        <v>15</v>
      </c>
      <c r="AY54" s="57" t="str">
        <f t="shared" si="23"/>
        <v>Aksi tidak valid</v>
      </c>
      <c r="AZ54" s="54" t="str">
        <f t="shared" si="24"/>
        <v>Aksi tidak valid</v>
      </c>
      <c r="BA54" s="44">
        <v>15</v>
      </c>
      <c r="BB54" s="34" t="str">
        <f t="shared" si="25"/>
        <v>Aksi tidak valid</v>
      </c>
      <c r="BC54" s="54" t="str">
        <f t="shared" si="26"/>
        <v>Aksi tidak valid</v>
      </c>
      <c r="BD54" s="44">
        <v>15</v>
      </c>
      <c r="BE54" s="34" t="str">
        <f t="shared" si="27"/>
        <v>Aksi tidak valid</v>
      </c>
      <c r="BF54" s="33" t="str">
        <f t="shared" si="28"/>
        <v>Aksi tidak valid</v>
      </c>
    </row>
    <row r="55" spans="1:58" ht="15">
      <c r="A55" s="59" t="s">
        <v>72</v>
      </c>
      <c r="B55" s="60">
        <v>15</v>
      </c>
      <c r="C55" s="61">
        <v>5</v>
      </c>
      <c r="D55" s="62">
        <v>0</v>
      </c>
      <c r="E55" s="52">
        <f t="shared" si="29"/>
        <v>15</v>
      </c>
      <c r="F55" s="63">
        <f t="shared" si="0"/>
        <v>15</v>
      </c>
      <c r="G55" s="53">
        <v>0</v>
      </c>
      <c r="H55" s="60">
        <v>15</v>
      </c>
      <c r="I55" s="63" t="str">
        <f t="shared" si="1"/>
        <v>Aksi tidak valid</v>
      </c>
      <c r="J55" s="62">
        <v>0</v>
      </c>
      <c r="K55" s="60">
        <v>15</v>
      </c>
      <c r="L55" s="52">
        <f t="shared" si="2"/>
        <v>10</v>
      </c>
      <c r="M55" s="62">
        <v>0</v>
      </c>
      <c r="N55" s="60">
        <v>15</v>
      </c>
      <c r="O55" s="52">
        <f t="shared" si="3"/>
        <v>15</v>
      </c>
      <c r="P55" s="62">
        <v>0</v>
      </c>
      <c r="Q55" s="60">
        <v>15</v>
      </c>
      <c r="R55" s="52" t="str">
        <f t="shared" si="4"/>
        <v>Aksi tidak valid</v>
      </c>
      <c r="S55" s="61">
        <v>0</v>
      </c>
      <c r="T55" s="51">
        <f t="shared" si="5"/>
        <v>10</v>
      </c>
      <c r="U55" s="61">
        <v>5</v>
      </c>
      <c r="V55" s="61">
        <v>0</v>
      </c>
      <c r="W55" s="18">
        <f t="shared" si="6"/>
        <v>10</v>
      </c>
      <c r="X55" s="19">
        <f t="shared" si="7"/>
        <v>10</v>
      </c>
      <c r="Y55" s="61">
        <v>0</v>
      </c>
      <c r="Z55" s="32">
        <f t="shared" si="8"/>
        <v>10</v>
      </c>
      <c r="AA55" s="19">
        <f t="shared" si="9"/>
        <v>15</v>
      </c>
      <c r="AB55" s="61">
        <v>0</v>
      </c>
      <c r="AC55" s="51" t="str">
        <f t="shared" si="10"/>
        <v>Aksi tidak valid</v>
      </c>
      <c r="AD55" s="61">
        <v>5</v>
      </c>
      <c r="AE55" s="62">
        <v>0</v>
      </c>
      <c r="AF55" s="33" t="str">
        <f t="shared" si="11"/>
        <v>Aksi tidak valid</v>
      </c>
      <c r="AG55" s="34">
        <f t="shared" si="12"/>
        <v>0</v>
      </c>
      <c r="AH55" s="62">
        <v>0</v>
      </c>
      <c r="AI55" s="18">
        <f t="shared" si="13"/>
        <v>10</v>
      </c>
      <c r="AJ55" s="18" t="str">
        <f t="shared" si="14"/>
        <v>Aksi tidak valid</v>
      </c>
      <c r="AK55" s="20">
        <f t="shared" si="15"/>
        <v>15</v>
      </c>
      <c r="AL55" s="60">
        <v>15</v>
      </c>
      <c r="AM55" s="34" t="str">
        <f t="shared" si="16"/>
        <v>Aksi tidak valid</v>
      </c>
      <c r="AN55" s="33">
        <f t="shared" si="17"/>
        <v>10</v>
      </c>
      <c r="AO55" s="60">
        <v>15</v>
      </c>
      <c r="AP55" s="34" t="str">
        <f t="shared" si="18"/>
        <v>Aksi tidak valid</v>
      </c>
      <c r="AQ55" s="33">
        <f t="shared" si="19"/>
        <v>15</v>
      </c>
      <c r="AR55" s="33" t="str">
        <f t="shared" si="20"/>
        <v>Aksi tidak valid</v>
      </c>
      <c r="AS55" s="34">
        <f t="shared" si="21"/>
        <v>0</v>
      </c>
      <c r="AT55" s="62">
        <v>0</v>
      </c>
      <c r="AU55" s="33" t="str">
        <f t="shared" si="22"/>
        <v>Aksi tidak valid</v>
      </c>
      <c r="AV55" s="61">
        <v>5</v>
      </c>
      <c r="AW55" s="62">
        <v>0</v>
      </c>
      <c r="AX55" s="60">
        <v>15</v>
      </c>
      <c r="AY55" s="28">
        <f t="shared" si="23"/>
        <v>0</v>
      </c>
      <c r="AZ55" s="20">
        <f t="shared" si="24"/>
        <v>10</v>
      </c>
      <c r="BA55" s="60">
        <v>15</v>
      </c>
      <c r="BB55" s="34">
        <f t="shared" si="25"/>
        <v>0</v>
      </c>
      <c r="BC55" s="20">
        <f t="shared" si="26"/>
        <v>5</v>
      </c>
      <c r="BD55" s="60">
        <v>15</v>
      </c>
      <c r="BE55" s="34">
        <f t="shared" si="27"/>
        <v>0</v>
      </c>
      <c r="BF55" s="33">
        <f t="shared" si="28"/>
        <v>10</v>
      </c>
    </row>
    <row r="56" spans="1:58" ht="15">
      <c r="A56" s="43" t="s">
        <v>76</v>
      </c>
      <c r="B56" s="44">
        <v>15</v>
      </c>
      <c r="C56" s="45">
        <v>5</v>
      </c>
      <c r="D56" s="46">
        <v>5</v>
      </c>
      <c r="E56" s="37">
        <f t="shared" si="29"/>
        <v>15</v>
      </c>
      <c r="F56" s="47">
        <f t="shared" si="0"/>
        <v>15</v>
      </c>
      <c r="G56" s="38">
        <v>5</v>
      </c>
      <c r="H56" s="44">
        <v>15</v>
      </c>
      <c r="I56" s="47" t="str">
        <f t="shared" si="1"/>
        <v>Aksi tidak valid</v>
      </c>
      <c r="J56" s="46">
        <v>5</v>
      </c>
      <c r="K56" s="44">
        <v>15</v>
      </c>
      <c r="L56" s="37">
        <f t="shared" si="2"/>
        <v>10</v>
      </c>
      <c r="M56" s="46">
        <v>5</v>
      </c>
      <c r="N56" s="44">
        <v>15</v>
      </c>
      <c r="O56" s="37">
        <f t="shared" si="3"/>
        <v>15</v>
      </c>
      <c r="P56" s="46">
        <v>5</v>
      </c>
      <c r="Q56" s="44">
        <v>15</v>
      </c>
      <c r="R56" s="37" t="str">
        <f t="shared" si="4"/>
        <v>Aksi tidak valid</v>
      </c>
      <c r="S56" s="45">
        <v>5</v>
      </c>
      <c r="T56" s="36">
        <f t="shared" si="5"/>
        <v>10</v>
      </c>
      <c r="U56" s="45">
        <v>5</v>
      </c>
      <c r="V56" s="45">
        <v>5</v>
      </c>
      <c r="W56" s="48">
        <f t="shared" si="6"/>
        <v>10</v>
      </c>
      <c r="X56" s="50">
        <f t="shared" si="7"/>
        <v>10</v>
      </c>
      <c r="Y56" s="45">
        <v>5</v>
      </c>
      <c r="Z56" s="32">
        <f t="shared" si="8"/>
        <v>10</v>
      </c>
      <c r="AA56" s="50">
        <f t="shared" si="9"/>
        <v>15</v>
      </c>
      <c r="AB56" s="45">
        <v>5</v>
      </c>
      <c r="AC56" s="36" t="str">
        <f t="shared" si="10"/>
        <v>Aksi tidak valid</v>
      </c>
      <c r="AD56" s="45">
        <v>5</v>
      </c>
      <c r="AE56" s="46">
        <v>5</v>
      </c>
      <c r="AF56" s="33" t="str">
        <f t="shared" si="11"/>
        <v>Aksi tidak valid</v>
      </c>
      <c r="AG56" s="34">
        <f t="shared" si="12"/>
        <v>0</v>
      </c>
      <c r="AH56" s="46">
        <v>5</v>
      </c>
      <c r="AI56" s="48">
        <f t="shared" si="13"/>
        <v>10</v>
      </c>
      <c r="AJ56" s="48" t="str">
        <f t="shared" si="14"/>
        <v>Aksi tidak valid</v>
      </c>
      <c r="AK56" s="54" t="str">
        <f t="shared" si="15"/>
        <v>Aksi tidak valid</v>
      </c>
      <c r="AL56" s="44">
        <v>15</v>
      </c>
      <c r="AM56" s="34" t="str">
        <f t="shared" si="16"/>
        <v>Aksi tidak valid</v>
      </c>
      <c r="AN56" s="33">
        <f t="shared" si="17"/>
        <v>15</v>
      </c>
      <c r="AO56" s="44">
        <v>15</v>
      </c>
      <c r="AP56" s="34" t="str">
        <f t="shared" si="18"/>
        <v>Aksi tidak valid</v>
      </c>
      <c r="AQ56" s="33" t="str">
        <f t="shared" si="19"/>
        <v>Aksi tidak valid</v>
      </c>
      <c r="AR56" s="33" t="str">
        <f t="shared" si="20"/>
        <v>Aksi tidak valid</v>
      </c>
      <c r="AS56" s="34">
        <f t="shared" si="21"/>
        <v>0</v>
      </c>
      <c r="AT56" s="46">
        <v>5</v>
      </c>
      <c r="AU56" s="33" t="str">
        <f t="shared" si="22"/>
        <v>Aksi tidak valid</v>
      </c>
      <c r="AV56" s="45">
        <v>5</v>
      </c>
      <c r="AW56" s="46">
        <v>5</v>
      </c>
      <c r="AX56" s="44">
        <v>15</v>
      </c>
      <c r="AY56" s="57">
        <f t="shared" si="23"/>
        <v>0</v>
      </c>
      <c r="AZ56" s="54">
        <f t="shared" si="24"/>
        <v>15</v>
      </c>
      <c r="BA56" s="44">
        <v>15</v>
      </c>
      <c r="BB56" s="34">
        <f t="shared" si="25"/>
        <v>0</v>
      </c>
      <c r="BC56" s="54">
        <f t="shared" si="26"/>
        <v>10</v>
      </c>
      <c r="BD56" s="44">
        <v>15</v>
      </c>
      <c r="BE56" s="34">
        <f t="shared" si="27"/>
        <v>0</v>
      </c>
      <c r="BF56" s="33">
        <f t="shared" si="28"/>
        <v>15</v>
      </c>
    </row>
    <row r="57" spans="1:58" ht="15">
      <c r="A57" s="59" t="s">
        <v>80</v>
      </c>
      <c r="B57" s="60">
        <v>15</v>
      </c>
      <c r="C57" s="61">
        <v>5</v>
      </c>
      <c r="D57" s="62">
        <v>10</v>
      </c>
      <c r="E57" s="52">
        <f t="shared" si="29"/>
        <v>15</v>
      </c>
      <c r="F57" s="63">
        <f t="shared" si="0"/>
        <v>15</v>
      </c>
      <c r="G57" s="53">
        <v>10</v>
      </c>
      <c r="H57" s="60">
        <v>15</v>
      </c>
      <c r="I57" s="63" t="str">
        <f t="shared" si="1"/>
        <v>Aksi tidak valid</v>
      </c>
      <c r="J57" s="62">
        <v>10</v>
      </c>
      <c r="K57" s="60">
        <v>15</v>
      </c>
      <c r="L57" s="52">
        <f t="shared" si="2"/>
        <v>10</v>
      </c>
      <c r="M57" s="62">
        <v>10</v>
      </c>
      <c r="N57" s="60">
        <v>15</v>
      </c>
      <c r="O57" s="52">
        <f t="shared" si="3"/>
        <v>15</v>
      </c>
      <c r="P57" s="62">
        <v>10</v>
      </c>
      <c r="Q57" s="60">
        <v>15</v>
      </c>
      <c r="R57" s="52" t="str">
        <f t="shared" si="4"/>
        <v>Aksi tidak valid</v>
      </c>
      <c r="S57" s="61">
        <v>10</v>
      </c>
      <c r="T57" s="51">
        <f t="shared" si="5"/>
        <v>10</v>
      </c>
      <c r="U57" s="61">
        <v>5</v>
      </c>
      <c r="V57" s="61">
        <v>10</v>
      </c>
      <c r="W57" s="18">
        <f t="shared" si="6"/>
        <v>10</v>
      </c>
      <c r="X57" s="19">
        <f t="shared" si="7"/>
        <v>10</v>
      </c>
      <c r="Y57" s="61">
        <v>10</v>
      </c>
      <c r="Z57" s="32">
        <f t="shared" si="8"/>
        <v>10</v>
      </c>
      <c r="AA57" s="19">
        <f t="shared" si="9"/>
        <v>15</v>
      </c>
      <c r="AB57" s="61">
        <v>10</v>
      </c>
      <c r="AC57" s="51" t="str">
        <f t="shared" si="10"/>
        <v>Aksi tidak valid</v>
      </c>
      <c r="AD57" s="61">
        <v>5</v>
      </c>
      <c r="AE57" s="62">
        <v>10</v>
      </c>
      <c r="AF57" s="33" t="str">
        <f t="shared" si="11"/>
        <v>Aksi tidak valid</v>
      </c>
      <c r="AG57" s="34">
        <f t="shared" si="12"/>
        <v>0</v>
      </c>
      <c r="AH57" s="62">
        <v>10</v>
      </c>
      <c r="AI57" s="18">
        <f t="shared" si="13"/>
        <v>10</v>
      </c>
      <c r="AJ57" s="18" t="str">
        <f t="shared" si="14"/>
        <v>Aksi tidak valid</v>
      </c>
      <c r="AK57" s="20" t="str">
        <f t="shared" si="15"/>
        <v>Aksi tidak valid</v>
      </c>
      <c r="AL57" s="60">
        <v>15</v>
      </c>
      <c r="AM57" s="34" t="str">
        <f t="shared" si="16"/>
        <v>Aksi tidak valid</v>
      </c>
      <c r="AN57" s="33" t="str">
        <f t="shared" si="17"/>
        <v>Aksi tidak valid</v>
      </c>
      <c r="AO57" s="60">
        <v>15</v>
      </c>
      <c r="AP57" s="34" t="str">
        <f t="shared" si="18"/>
        <v>Aksi tidak valid</v>
      </c>
      <c r="AQ57" s="33" t="str">
        <f t="shared" si="19"/>
        <v>Aksi tidak valid</v>
      </c>
      <c r="AR57" s="33" t="str">
        <f t="shared" si="20"/>
        <v>Aksi tidak valid</v>
      </c>
      <c r="AS57" s="34">
        <f t="shared" si="21"/>
        <v>0</v>
      </c>
      <c r="AT57" s="62">
        <v>10</v>
      </c>
      <c r="AU57" s="33" t="str">
        <f t="shared" si="22"/>
        <v>Aksi tidak valid</v>
      </c>
      <c r="AV57" s="61">
        <v>5</v>
      </c>
      <c r="AW57" s="62">
        <v>10</v>
      </c>
      <c r="AX57" s="60">
        <v>15</v>
      </c>
      <c r="AY57" s="28">
        <f t="shared" si="23"/>
        <v>0</v>
      </c>
      <c r="AZ57" s="20" t="str">
        <f t="shared" si="24"/>
        <v>Aksi tidak valid</v>
      </c>
      <c r="BA57" s="60">
        <v>15</v>
      </c>
      <c r="BB57" s="34">
        <f t="shared" si="25"/>
        <v>0</v>
      </c>
      <c r="BC57" s="20">
        <f t="shared" si="26"/>
        <v>15</v>
      </c>
      <c r="BD57" s="60">
        <v>15</v>
      </c>
      <c r="BE57" s="34">
        <f t="shared" si="27"/>
        <v>0</v>
      </c>
      <c r="BF57" s="33" t="str">
        <f t="shared" si="28"/>
        <v>Aksi tidak valid</v>
      </c>
    </row>
    <row r="58" spans="1:58" ht="15">
      <c r="A58" s="43" t="s">
        <v>83</v>
      </c>
      <c r="B58" s="44">
        <v>15</v>
      </c>
      <c r="C58" s="45">
        <v>5</v>
      </c>
      <c r="D58" s="46">
        <v>15</v>
      </c>
      <c r="E58" s="37">
        <f t="shared" si="29"/>
        <v>15</v>
      </c>
      <c r="F58" s="47">
        <f t="shared" si="0"/>
        <v>15</v>
      </c>
      <c r="G58" s="38">
        <v>15</v>
      </c>
      <c r="H58" s="44">
        <v>15</v>
      </c>
      <c r="I58" s="47" t="str">
        <f t="shared" si="1"/>
        <v>Aksi tidak valid</v>
      </c>
      <c r="J58" s="46">
        <v>15</v>
      </c>
      <c r="K58" s="44">
        <v>15</v>
      </c>
      <c r="L58" s="37">
        <f t="shared" si="2"/>
        <v>10</v>
      </c>
      <c r="M58" s="46">
        <v>15</v>
      </c>
      <c r="N58" s="44">
        <v>15</v>
      </c>
      <c r="O58" s="37">
        <f t="shared" si="3"/>
        <v>15</v>
      </c>
      <c r="P58" s="46">
        <v>15</v>
      </c>
      <c r="Q58" s="44">
        <v>15</v>
      </c>
      <c r="R58" s="37" t="str">
        <f t="shared" si="4"/>
        <v>Aksi tidak valid</v>
      </c>
      <c r="S58" s="45">
        <v>15</v>
      </c>
      <c r="T58" s="36">
        <f t="shared" si="5"/>
        <v>10</v>
      </c>
      <c r="U58" s="45">
        <v>5</v>
      </c>
      <c r="V58" s="45">
        <v>15</v>
      </c>
      <c r="W58" s="48">
        <f t="shared" si="6"/>
        <v>10</v>
      </c>
      <c r="X58" s="50">
        <f t="shared" si="7"/>
        <v>10</v>
      </c>
      <c r="Y58" s="45">
        <v>15</v>
      </c>
      <c r="Z58" s="32">
        <f t="shared" si="8"/>
        <v>10</v>
      </c>
      <c r="AA58" s="50">
        <f t="shared" si="9"/>
        <v>15</v>
      </c>
      <c r="AB58" s="45">
        <v>15</v>
      </c>
      <c r="AC58" s="36" t="str">
        <f t="shared" si="10"/>
        <v>Aksi tidak valid</v>
      </c>
      <c r="AD58" s="45">
        <v>5</v>
      </c>
      <c r="AE58" s="46">
        <v>15</v>
      </c>
      <c r="AF58" s="33" t="str">
        <f t="shared" si="11"/>
        <v>Aksi tidak valid</v>
      </c>
      <c r="AG58" s="34">
        <f t="shared" si="12"/>
        <v>0</v>
      </c>
      <c r="AH58" s="46">
        <v>15</v>
      </c>
      <c r="AI58" s="48">
        <f t="shared" si="13"/>
        <v>10</v>
      </c>
      <c r="AJ58" s="48" t="str">
        <f t="shared" si="14"/>
        <v>Aksi tidak valid</v>
      </c>
      <c r="AK58" s="54" t="str">
        <f t="shared" si="15"/>
        <v>Aksi tidak valid</v>
      </c>
      <c r="AL58" s="44">
        <v>15</v>
      </c>
      <c r="AM58" s="34" t="str">
        <f t="shared" si="16"/>
        <v>Aksi tidak valid</v>
      </c>
      <c r="AN58" s="33" t="str">
        <f t="shared" si="17"/>
        <v>Aksi tidak valid</v>
      </c>
      <c r="AO58" s="44">
        <v>15</v>
      </c>
      <c r="AP58" s="34" t="str">
        <f t="shared" si="18"/>
        <v>Aksi tidak valid</v>
      </c>
      <c r="AQ58" s="33" t="str">
        <f t="shared" si="19"/>
        <v>Aksi tidak valid</v>
      </c>
      <c r="AR58" s="33" t="str">
        <f t="shared" si="20"/>
        <v>Aksi tidak valid</v>
      </c>
      <c r="AS58" s="34">
        <f t="shared" si="21"/>
        <v>0</v>
      </c>
      <c r="AT58" s="46">
        <v>15</v>
      </c>
      <c r="AU58" s="33" t="str">
        <f t="shared" si="22"/>
        <v>Aksi tidak valid</v>
      </c>
      <c r="AV58" s="45">
        <v>5</v>
      </c>
      <c r="AW58" s="46">
        <v>15</v>
      </c>
      <c r="AX58" s="44">
        <v>15</v>
      </c>
      <c r="AY58" s="57">
        <f t="shared" si="23"/>
        <v>0</v>
      </c>
      <c r="AZ58" s="54" t="str">
        <f t="shared" si="24"/>
        <v>Aksi tidak valid</v>
      </c>
      <c r="BA58" s="44">
        <v>15</v>
      </c>
      <c r="BB58" s="34">
        <f t="shared" si="25"/>
        <v>0</v>
      </c>
      <c r="BC58" s="54" t="str">
        <f t="shared" si="26"/>
        <v>Aksi tidak valid</v>
      </c>
      <c r="BD58" s="44">
        <v>15</v>
      </c>
      <c r="BE58" s="34">
        <f t="shared" si="27"/>
        <v>0</v>
      </c>
      <c r="BF58" s="33" t="str">
        <f t="shared" si="28"/>
        <v>Aksi tidak valid</v>
      </c>
    </row>
    <row r="59" spans="1:58" ht="15">
      <c r="A59" s="59" t="s">
        <v>88</v>
      </c>
      <c r="B59" s="60">
        <v>15</v>
      </c>
      <c r="C59" s="61">
        <v>10</v>
      </c>
      <c r="D59" s="62">
        <v>0</v>
      </c>
      <c r="E59" s="52">
        <f t="shared" si="29"/>
        <v>15</v>
      </c>
      <c r="F59" s="63" t="str">
        <f t="shared" si="0"/>
        <v>Aksi tidak valid</v>
      </c>
      <c r="G59" s="53">
        <v>0</v>
      </c>
      <c r="H59" s="60">
        <v>15</v>
      </c>
      <c r="I59" s="63" t="str">
        <f t="shared" si="1"/>
        <v>Aksi tidak valid</v>
      </c>
      <c r="J59" s="62">
        <v>0</v>
      </c>
      <c r="K59" s="60">
        <v>15</v>
      </c>
      <c r="L59" s="52">
        <f t="shared" si="2"/>
        <v>15</v>
      </c>
      <c r="M59" s="62">
        <v>0</v>
      </c>
      <c r="N59" s="60">
        <v>15</v>
      </c>
      <c r="O59" s="52" t="str">
        <f t="shared" si="3"/>
        <v>Aksi tidak valid</v>
      </c>
      <c r="P59" s="62">
        <v>0</v>
      </c>
      <c r="Q59" s="60">
        <v>15</v>
      </c>
      <c r="R59" s="52" t="str">
        <f t="shared" si="4"/>
        <v>Aksi tidak valid</v>
      </c>
      <c r="S59" s="61">
        <v>0</v>
      </c>
      <c r="T59" s="51">
        <f t="shared" si="5"/>
        <v>10</v>
      </c>
      <c r="U59" s="61">
        <v>10</v>
      </c>
      <c r="V59" s="61">
        <v>0</v>
      </c>
      <c r="W59" s="18">
        <f t="shared" si="6"/>
        <v>10</v>
      </c>
      <c r="X59" s="19">
        <f t="shared" si="7"/>
        <v>15</v>
      </c>
      <c r="Y59" s="61">
        <v>0</v>
      </c>
      <c r="Z59" s="32">
        <f t="shared" si="8"/>
        <v>10</v>
      </c>
      <c r="AA59" s="19" t="str">
        <f t="shared" si="9"/>
        <v>Aksi tidak valid</v>
      </c>
      <c r="AB59" s="61">
        <v>0</v>
      </c>
      <c r="AC59" s="51" t="str">
        <f t="shared" si="10"/>
        <v>Aksi tidak valid</v>
      </c>
      <c r="AD59" s="61">
        <v>10</v>
      </c>
      <c r="AE59" s="62">
        <v>0</v>
      </c>
      <c r="AF59" s="33" t="str">
        <f t="shared" si="11"/>
        <v>Aksi tidak valid</v>
      </c>
      <c r="AG59" s="34">
        <f t="shared" si="12"/>
        <v>5</v>
      </c>
      <c r="AH59" s="62">
        <v>0</v>
      </c>
      <c r="AI59" s="18">
        <f t="shared" si="13"/>
        <v>10</v>
      </c>
      <c r="AJ59" s="18">
        <f t="shared" si="14"/>
        <v>0</v>
      </c>
      <c r="AK59" s="20">
        <f t="shared" si="15"/>
        <v>15</v>
      </c>
      <c r="AL59" s="60">
        <v>15</v>
      </c>
      <c r="AM59" s="34">
        <f t="shared" si="16"/>
        <v>0</v>
      </c>
      <c r="AN59" s="33">
        <f t="shared" si="17"/>
        <v>10</v>
      </c>
      <c r="AO59" s="60">
        <v>15</v>
      </c>
      <c r="AP59" s="34">
        <f t="shared" si="18"/>
        <v>0</v>
      </c>
      <c r="AQ59" s="33">
        <f t="shared" si="19"/>
        <v>15</v>
      </c>
      <c r="AR59" s="33" t="str">
        <f t="shared" si="20"/>
        <v>Aksi tidak valid</v>
      </c>
      <c r="AS59" s="34">
        <f t="shared" si="21"/>
        <v>5</v>
      </c>
      <c r="AT59" s="62">
        <v>0</v>
      </c>
      <c r="AU59" s="33" t="str">
        <f t="shared" si="22"/>
        <v>Aksi tidak valid</v>
      </c>
      <c r="AV59" s="61">
        <v>10</v>
      </c>
      <c r="AW59" s="62">
        <v>0</v>
      </c>
      <c r="AX59" s="60">
        <v>15</v>
      </c>
      <c r="AY59" s="28">
        <f t="shared" si="23"/>
        <v>5</v>
      </c>
      <c r="AZ59" s="20">
        <f t="shared" si="24"/>
        <v>10</v>
      </c>
      <c r="BA59" s="60">
        <v>15</v>
      </c>
      <c r="BB59" s="34">
        <f t="shared" si="25"/>
        <v>5</v>
      </c>
      <c r="BC59" s="20">
        <f t="shared" si="26"/>
        <v>5</v>
      </c>
      <c r="BD59" s="60">
        <v>15</v>
      </c>
      <c r="BE59" s="34">
        <f t="shared" si="27"/>
        <v>5</v>
      </c>
      <c r="BF59" s="33">
        <f t="shared" si="28"/>
        <v>10</v>
      </c>
    </row>
    <row r="60" spans="1:58" ht="15">
      <c r="A60" s="43" t="s">
        <v>91</v>
      </c>
      <c r="B60" s="44">
        <v>15</v>
      </c>
      <c r="C60" s="45">
        <v>10</v>
      </c>
      <c r="D60" s="46">
        <v>5</v>
      </c>
      <c r="E60" s="37">
        <f t="shared" si="29"/>
        <v>15</v>
      </c>
      <c r="F60" s="47" t="str">
        <f t="shared" si="0"/>
        <v>Aksi tidak valid</v>
      </c>
      <c r="G60" s="38">
        <v>5</v>
      </c>
      <c r="H60" s="44">
        <v>15</v>
      </c>
      <c r="I60" s="47" t="str">
        <f t="shared" si="1"/>
        <v>Aksi tidak valid</v>
      </c>
      <c r="J60" s="46">
        <v>5</v>
      </c>
      <c r="K60" s="44">
        <v>15</v>
      </c>
      <c r="L60" s="37">
        <f t="shared" si="2"/>
        <v>15</v>
      </c>
      <c r="M60" s="46">
        <v>5</v>
      </c>
      <c r="N60" s="44">
        <v>15</v>
      </c>
      <c r="O60" s="37" t="str">
        <f t="shared" si="3"/>
        <v>Aksi tidak valid</v>
      </c>
      <c r="P60" s="46">
        <v>5</v>
      </c>
      <c r="Q60" s="44">
        <v>15</v>
      </c>
      <c r="R60" s="37" t="str">
        <f t="shared" si="4"/>
        <v>Aksi tidak valid</v>
      </c>
      <c r="S60" s="45">
        <v>5</v>
      </c>
      <c r="T60" s="36">
        <f t="shared" si="5"/>
        <v>10</v>
      </c>
      <c r="U60" s="45">
        <v>10</v>
      </c>
      <c r="V60" s="45">
        <v>5</v>
      </c>
      <c r="W60" s="48">
        <f t="shared" si="6"/>
        <v>10</v>
      </c>
      <c r="X60" s="50">
        <f t="shared" si="7"/>
        <v>15</v>
      </c>
      <c r="Y60" s="45">
        <v>5</v>
      </c>
      <c r="Z60" s="32">
        <f t="shared" si="8"/>
        <v>10</v>
      </c>
      <c r="AA60" s="50" t="str">
        <f t="shared" si="9"/>
        <v>Aksi tidak valid</v>
      </c>
      <c r="AB60" s="45">
        <v>5</v>
      </c>
      <c r="AC60" s="36" t="str">
        <f t="shared" si="10"/>
        <v>Aksi tidak valid</v>
      </c>
      <c r="AD60" s="45">
        <v>10</v>
      </c>
      <c r="AE60" s="46">
        <v>5</v>
      </c>
      <c r="AF60" s="33" t="str">
        <f t="shared" si="11"/>
        <v>Aksi tidak valid</v>
      </c>
      <c r="AG60" s="34">
        <f t="shared" si="12"/>
        <v>5</v>
      </c>
      <c r="AH60" s="46">
        <v>5</v>
      </c>
      <c r="AI60" s="48">
        <f t="shared" si="13"/>
        <v>10</v>
      </c>
      <c r="AJ60" s="48">
        <f t="shared" si="14"/>
        <v>0</v>
      </c>
      <c r="AK60" s="54" t="str">
        <f t="shared" si="15"/>
        <v>Aksi tidak valid</v>
      </c>
      <c r="AL60" s="44">
        <v>15</v>
      </c>
      <c r="AM60" s="34">
        <f t="shared" si="16"/>
        <v>0</v>
      </c>
      <c r="AN60" s="33">
        <f t="shared" si="17"/>
        <v>15</v>
      </c>
      <c r="AO60" s="44">
        <v>15</v>
      </c>
      <c r="AP60" s="34">
        <f t="shared" si="18"/>
        <v>0</v>
      </c>
      <c r="AQ60" s="33" t="str">
        <f t="shared" si="19"/>
        <v>Aksi tidak valid</v>
      </c>
      <c r="AR60" s="33" t="str">
        <f t="shared" si="20"/>
        <v>Aksi tidak valid</v>
      </c>
      <c r="AS60" s="34">
        <f t="shared" si="21"/>
        <v>5</v>
      </c>
      <c r="AT60" s="46">
        <v>5</v>
      </c>
      <c r="AU60" s="33" t="str">
        <f t="shared" si="22"/>
        <v>Aksi tidak valid</v>
      </c>
      <c r="AV60" s="45">
        <v>10</v>
      </c>
      <c r="AW60" s="46">
        <v>5</v>
      </c>
      <c r="AX60" s="44">
        <v>15</v>
      </c>
      <c r="AY60" s="57">
        <f t="shared" si="23"/>
        <v>5</v>
      </c>
      <c r="AZ60" s="54">
        <f t="shared" si="24"/>
        <v>15</v>
      </c>
      <c r="BA60" s="44">
        <v>15</v>
      </c>
      <c r="BB60" s="34">
        <f t="shared" si="25"/>
        <v>5</v>
      </c>
      <c r="BC60" s="54">
        <f t="shared" si="26"/>
        <v>10</v>
      </c>
      <c r="BD60" s="44">
        <v>15</v>
      </c>
      <c r="BE60" s="34">
        <f t="shared" si="27"/>
        <v>5</v>
      </c>
      <c r="BF60" s="33">
        <f t="shared" si="28"/>
        <v>15</v>
      </c>
    </row>
    <row r="61" spans="1:58" ht="15">
      <c r="A61" s="59" t="s">
        <v>94</v>
      </c>
      <c r="B61" s="60">
        <v>15</v>
      </c>
      <c r="C61" s="61">
        <v>10</v>
      </c>
      <c r="D61" s="62">
        <v>10</v>
      </c>
      <c r="E61" s="52">
        <f t="shared" si="29"/>
        <v>15</v>
      </c>
      <c r="F61" s="63" t="str">
        <f t="shared" si="0"/>
        <v>Aksi tidak valid</v>
      </c>
      <c r="G61" s="53">
        <v>10</v>
      </c>
      <c r="H61" s="60">
        <v>15</v>
      </c>
      <c r="I61" s="63" t="str">
        <f t="shared" si="1"/>
        <v>Aksi tidak valid</v>
      </c>
      <c r="J61" s="62">
        <v>10</v>
      </c>
      <c r="K61" s="60">
        <v>15</v>
      </c>
      <c r="L61" s="52">
        <f t="shared" si="2"/>
        <v>15</v>
      </c>
      <c r="M61" s="62">
        <v>10</v>
      </c>
      <c r="N61" s="60">
        <v>15</v>
      </c>
      <c r="O61" s="52" t="str">
        <f t="shared" si="3"/>
        <v>Aksi tidak valid</v>
      </c>
      <c r="P61" s="62">
        <v>10</v>
      </c>
      <c r="Q61" s="60">
        <v>15</v>
      </c>
      <c r="R61" s="52" t="str">
        <f t="shared" si="4"/>
        <v>Aksi tidak valid</v>
      </c>
      <c r="S61" s="61">
        <v>10</v>
      </c>
      <c r="T61" s="51">
        <f t="shared" si="5"/>
        <v>10</v>
      </c>
      <c r="U61" s="61">
        <v>10</v>
      </c>
      <c r="V61" s="61">
        <v>10</v>
      </c>
      <c r="W61" s="18">
        <f t="shared" si="6"/>
        <v>10</v>
      </c>
      <c r="X61" s="19">
        <f t="shared" si="7"/>
        <v>15</v>
      </c>
      <c r="Y61" s="61">
        <v>10</v>
      </c>
      <c r="Z61" s="32">
        <f t="shared" si="8"/>
        <v>10</v>
      </c>
      <c r="AA61" s="19" t="str">
        <f t="shared" si="9"/>
        <v>Aksi tidak valid</v>
      </c>
      <c r="AB61" s="61">
        <v>10</v>
      </c>
      <c r="AC61" s="51" t="str">
        <f t="shared" si="10"/>
        <v>Aksi tidak valid</v>
      </c>
      <c r="AD61" s="61">
        <v>10</v>
      </c>
      <c r="AE61" s="62">
        <v>10</v>
      </c>
      <c r="AF61" s="33" t="str">
        <f t="shared" si="11"/>
        <v>Aksi tidak valid</v>
      </c>
      <c r="AG61" s="34">
        <f t="shared" si="12"/>
        <v>5</v>
      </c>
      <c r="AH61" s="62">
        <v>10</v>
      </c>
      <c r="AI61" s="18">
        <f t="shared" si="13"/>
        <v>10</v>
      </c>
      <c r="AJ61" s="18">
        <f t="shared" si="14"/>
        <v>0</v>
      </c>
      <c r="AK61" s="20" t="str">
        <f t="shared" si="15"/>
        <v>Aksi tidak valid</v>
      </c>
      <c r="AL61" s="60">
        <v>15</v>
      </c>
      <c r="AM61" s="34">
        <f t="shared" si="16"/>
        <v>0</v>
      </c>
      <c r="AN61" s="33" t="str">
        <f t="shared" si="17"/>
        <v>Aksi tidak valid</v>
      </c>
      <c r="AO61" s="60">
        <v>15</v>
      </c>
      <c r="AP61" s="34">
        <f t="shared" si="18"/>
        <v>0</v>
      </c>
      <c r="AQ61" s="33" t="str">
        <f t="shared" si="19"/>
        <v>Aksi tidak valid</v>
      </c>
      <c r="AR61" s="33" t="str">
        <f t="shared" si="20"/>
        <v>Aksi tidak valid</v>
      </c>
      <c r="AS61" s="34">
        <f t="shared" si="21"/>
        <v>5</v>
      </c>
      <c r="AT61" s="62">
        <v>10</v>
      </c>
      <c r="AU61" s="33" t="str">
        <f t="shared" si="22"/>
        <v>Aksi tidak valid</v>
      </c>
      <c r="AV61" s="61">
        <v>10</v>
      </c>
      <c r="AW61" s="62">
        <v>10</v>
      </c>
      <c r="AX61" s="60">
        <v>15</v>
      </c>
      <c r="AY61" s="28">
        <f t="shared" si="23"/>
        <v>5</v>
      </c>
      <c r="AZ61" s="20" t="str">
        <f t="shared" si="24"/>
        <v>Aksi tidak valid</v>
      </c>
      <c r="BA61" s="60">
        <v>15</v>
      </c>
      <c r="BB61" s="34">
        <f t="shared" si="25"/>
        <v>5</v>
      </c>
      <c r="BC61" s="20">
        <f t="shared" si="26"/>
        <v>15</v>
      </c>
      <c r="BD61" s="60">
        <v>15</v>
      </c>
      <c r="BE61" s="34">
        <f t="shared" si="27"/>
        <v>5</v>
      </c>
      <c r="BF61" s="33" t="str">
        <f t="shared" si="28"/>
        <v>Aksi tidak valid</v>
      </c>
    </row>
    <row r="62" spans="1:58" ht="15">
      <c r="A62" s="43" t="s">
        <v>97</v>
      </c>
      <c r="B62" s="44">
        <v>15</v>
      </c>
      <c r="C62" s="45">
        <v>10</v>
      </c>
      <c r="D62" s="46">
        <v>15</v>
      </c>
      <c r="E62" s="37">
        <f t="shared" si="29"/>
        <v>15</v>
      </c>
      <c r="F62" s="47" t="str">
        <f t="shared" si="0"/>
        <v>Aksi tidak valid</v>
      </c>
      <c r="G62" s="38">
        <v>15</v>
      </c>
      <c r="H62" s="44">
        <v>15</v>
      </c>
      <c r="I62" s="47" t="str">
        <f t="shared" si="1"/>
        <v>Aksi tidak valid</v>
      </c>
      <c r="J62" s="46">
        <v>15</v>
      </c>
      <c r="K62" s="44">
        <v>15</v>
      </c>
      <c r="L62" s="37">
        <f t="shared" si="2"/>
        <v>15</v>
      </c>
      <c r="M62" s="46">
        <v>15</v>
      </c>
      <c r="N62" s="44">
        <v>15</v>
      </c>
      <c r="O62" s="37" t="str">
        <f t="shared" si="3"/>
        <v>Aksi tidak valid</v>
      </c>
      <c r="P62" s="46">
        <v>15</v>
      </c>
      <c r="Q62" s="44">
        <v>15</v>
      </c>
      <c r="R62" s="37" t="str">
        <f t="shared" si="4"/>
        <v>Aksi tidak valid</v>
      </c>
      <c r="S62" s="45">
        <v>15</v>
      </c>
      <c r="T62" s="36">
        <f t="shared" si="5"/>
        <v>10</v>
      </c>
      <c r="U62" s="45">
        <v>10</v>
      </c>
      <c r="V62" s="45">
        <v>15</v>
      </c>
      <c r="W62" s="48">
        <f t="shared" si="6"/>
        <v>10</v>
      </c>
      <c r="X62" s="50">
        <f t="shared" si="7"/>
        <v>15</v>
      </c>
      <c r="Y62" s="45">
        <v>15</v>
      </c>
      <c r="Z62" s="32">
        <f t="shared" si="8"/>
        <v>10</v>
      </c>
      <c r="AA62" s="50" t="str">
        <f t="shared" si="9"/>
        <v>Aksi tidak valid</v>
      </c>
      <c r="AB62" s="45">
        <v>15</v>
      </c>
      <c r="AC62" s="36" t="str">
        <f t="shared" si="10"/>
        <v>Aksi tidak valid</v>
      </c>
      <c r="AD62" s="45">
        <v>10</v>
      </c>
      <c r="AE62" s="46">
        <v>15</v>
      </c>
      <c r="AF62" s="33" t="str">
        <f t="shared" si="11"/>
        <v>Aksi tidak valid</v>
      </c>
      <c r="AG62" s="34">
        <f t="shared" si="12"/>
        <v>5</v>
      </c>
      <c r="AH62" s="46">
        <v>15</v>
      </c>
      <c r="AI62" s="48">
        <f t="shared" si="13"/>
        <v>10</v>
      </c>
      <c r="AJ62" s="48">
        <f t="shared" si="14"/>
        <v>0</v>
      </c>
      <c r="AK62" s="54" t="str">
        <f t="shared" si="15"/>
        <v>Aksi tidak valid</v>
      </c>
      <c r="AL62" s="44">
        <v>15</v>
      </c>
      <c r="AM62" s="34">
        <f t="shared" si="16"/>
        <v>0</v>
      </c>
      <c r="AN62" s="33" t="str">
        <f t="shared" si="17"/>
        <v>Aksi tidak valid</v>
      </c>
      <c r="AO62" s="44">
        <v>15</v>
      </c>
      <c r="AP62" s="34">
        <f t="shared" si="18"/>
        <v>0</v>
      </c>
      <c r="AQ62" s="33" t="str">
        <f t="shared" si="19"/>
        <v>Aksi tidak valid</v>
      </c>
      <c r="AR62" s="33" t="str">
        <f t="shared" si="20"/>
        <v>Aksi tidak valid</v>
      </c>
      <c r="AS62" s="34">
        <f t="shared" si="21"/>
        <v>5</v>
      </c>
      <c r="AT62" s="46">
        <v>15</v>
      </c>
      <c r="AU62" s="33" t="str">
        <f t="shared" si="22"/>
        <v>Aksi tidak valid</v>
      </c>
      <c r="AV62" s="45">
        <v>10</v>
      </c>
      <c r="AW62" s="46">
        <v>15</v>
      </c>
      <c r="AX62" s="44">
        <v>15</v>
      </c>
      <c r="AY62" s="57">
        <f t="shared" si="23"/>
        <v>5</v>
      </c>
      <c r="AZ62" s="54" t="str">
        <f t="shared" si="24"/>
        <v>Aksi tidak valid</v>
      </c>
      <c r="BA62" s="44">
        <v>15</v>
      </c>
      <c r="BB62" s="34">
        <f t="shared" si="25"/>
        <v>5</v>
      </c>
      <c r="BC62" s="54" t="str">
        <f t="shared" si="26"/>
        <v>Aksi tidak valid</v>
      </c>
      <c r="BD62" s="44">
        <v>15</v>
      </c>
      <c r="BE62" s="34">
        <f t="shared" si="27"/>
        <v>5</v>
      </c>
      <c r="BF62" s="33" t="str">
        <f t="shared" si="28"/>
        <v>Aksi tidak valid</v>
      </c>
    </row>
    <row r="63" spans="1:58" ht="15">
      <c r="A63" s="59" t="s">
        <v>101</v>
      </c>
      <c r="B63" s="60">
        <v>15</v>
      </c>
      <c r="C63" s="61">
        <v>15</v>
      </c>
      <c r="D63" s="62">
        <v>0</v>
      </c>
      <c r="E63" s="52">
        <f t="shared" si="29"/>
        <v>15</v>
      </c>
      <c r="F63" s="63" t="str">
        <f t="shared" si="0"/>
        <v>Aksi tidak valid</v>
      </c>
      <c r="G63" s="53">
        <v>0</v>
      </c>
      <c r="H63" s="60">
        <v>15</v>
      </c>
      <c r="I63" s="63" t="str">
        <f t="shared" si="1"/>
        <v>Aksi tidak valid</v>
      </c>
      <c r="J63" s="62">
        <v>0</v>
      </c>
      <c r="K63" s="60">
        <v>15</v>
      </c>
      <c r="L63" s="52" t="str">
        <f t="shared" si="2"/>
        <v>Aksi tidak valid</v>
      </c>
      <c r="M63" s="62">
        <v>0</v>
      </c>
      <c r="N63" s="60">
        <v>15</v>
      </c>
      <c r="O63" s="52" t="str">
        <f t="shared" si="3"/>
        <v>Aksi tidak valid</v>
      </c>
      <c r="P63" s="62">
        <v>0</v>
      </c>
      <c r="Q63" s="60">
        <v>15</v>
      </c>
      <c r="R63" s="52" t="str">
        <f t="shared" si="4"/>
        <v>Aksi tidak valid</v>
      </c>
      <c r="S63" s="61">
        <v>0</v>
      </c>
      <c r="T63" s="51">
        <f t="shared" si="5"/>
        <v>10</v>
      </c>
      <c r="U63" s="61">
        <v>15</v>
      </c>
      <c r="V63" s="61">
        <v>0</v>
      </c>
      <c r="W63" s="18">
        <f t="shared" si="6"/>
        <v>10</v>
      </c>
      <c r="X63" s="19" t="str">
        <f t="shared" si="7"/>
        <v>Aksi tidak valid</v>
      </c>
      <c r="Y63" s="61">
        <v>0</v>
      </c>
      <c r="Z63" s="32">
        <f t="shared" si="8"/>
        <v>10</v>
      </c>
      <c r="AA63" s="19" t="str">
        <f t="shared" si="9"/>
        <v>Aksi tidak valid</v>
      </c>
      <c r="AB63" s="61">
        <v>0</v>
      </c>
      <c r="AC63" s="51" t="str">
        <f t="shared" si="10"/>
        <v>Aksi tidak valid</v>
      </c>
      <c r="AD63" s="61">
        <v>15</v>
      </c>
      <c r="AE63" s="62">
        <v>0</v>
      </c>
      <c r="AF63" s="33" t="str">
        <f t="shared" si="11"/>
        <v>Aksi tidak valid</v>
      </c>
      <c r="AG63" s="34">
        <f t="shared" si="12"/>
        <v>10</v>
      </c>
      <c r="AH63" s="62">
        <v>0</v>
      </c>
      <c r="AI63" s="18">
        <f t="shared" si="13"/>
        <v>10</v>
      </c>
      <c r="AJ63" s="18">
        <f t="shared" si="14"/>
        <v>5</v>
      </c>
      <c r="AK63" s="20">
        <f t="shared" si="15"/>
        <v>15</v>
      </c>
      <c r="AL63" s="60">
        <v>15</v>
      </c>
      <c r="AM63" s="34">
        <f t="shared" si="16"/>
        <v>5</v>
      </c>
      <c r="AN63" s="33">
        <f t="shared" si="17"/>
        <v>10</v>
      </c>
      <c r="AO63" s="60">
        <v>15</v>
      </c>
      <c r="AP63" s="34">
        <f t="shared" si="18"/>
        <v>5</v>
      </c>
      <c r="AQ63" s="33">
        <f t="shared" si="19"/>
        <v>15</v>
      </c>
      <c r="AR63" s="33" t="str">
        <f t="shared" si="20"/>
        <v>Aksi tidak valid</v>
      </c>
      <c r="AS63" s="34">
        <f t="shared" si="21"/>
        <v>10</v>
      </c>
      <c r="AT63" s="62">
        <v>0</v>
      </c>
      <c r="AU63" s="33" t="str">
        <f t="shared" si="22"/>
        <v>Aksi tidak valid</v>
      </c>
      <c r="AV63" s="61">
        <v>15</v>
      </c>
      <c r="AW63" s="62">
        <v>0</v>
      </c>
      <c r="AX63" s="60">
        <v>15</v>
      </c>
      <c r="AY63" s="28">
        <f t="shared" si="23"/>
        <v>10</v>
      </c>
      <c r="AZ63" s="20">
        <f t="shared" si="24"/>
        <v>10</v>
      </c>
      <c r="BA63" s="60">
        <v>15</v>
      </c>
      <c r="BB63" s="34">
        <f t="shared" si="25"/>
        <v>10</v>
      </c>
      <c r="BC63" s="20">
        <f t="shared" si="26"/>
        <v>5</v>
      </c>
      <c r="BD63" s="60">
        <v>15</v>
      </c>
      <c r="BE63" s="34">
        <f t="shared" si="27"/>
        <v>10</v>
      </c>
      <c r="BF63" s="33">
        <f t="shared" si="28"/>
        <v>10</v>
      </c>
    </row>
    <row r="64" spans="1:58" ht="15">
      <c r="A64" s="43" t="s">
        <v>105</v>
      </c>
      <c r="B64" s="44">
        <v>15</v>
      </c>
      <c r="C64" s="45">
        <v>15</v>
      </c>
      <c r="D64" s="46">
        <v>5</v>
      </c>
      <c r="E64" s="37">
        <f t="shared" si="29"/>
        <v>15</v>
      </c>
      <c r="F64" s="47" t="str">
        <f t="shared" si="0"/>
        <v>Aksi tidak valid</v>
      </c>
      <c r="G64" s="38">
        <v>5</v>
      </c>
      <c r="H64" s="44">
        <v>15</v>
      </c>
      <c r="I64" s="47" t="str">
        <f t="shared" si="1"/>
        <v>Aksi tidak valid</v>
      </c>
      <c r="J64" s="46">
        <v>5</v>
      </c>
      <c r="K64" s="44">
        <v>15</v>
      </c>
      <c r="L64" s="37" t="str">
        <f t="shared" si="2"/>
        <v>Aksi tidak valid</v>
      </c>
      <c r="M64" s="46">
        <v>5</v>
      </c>
      <c r="N64" s="44">
        <v>15</v>
      </c>
      <c r="O64" s="37" t="str">
        <f t="shared" si="3"/>
        <v>Aksi tidak valid</v>
      </c>
      <c r="P64" s="46">
        <v>5</v>
      </c>
      <c r="Q64" s="44">
        <v>15</v>
      </c>
      <c r="R64" s="37" t="str">
        <f t="shared" si="4"/>
        <v>Aksi tidak valid</v>
      </c>
      <c r="S64" s="45">
        <v>5</v>
      </c>
      <c r="T64" s="36">
        <f t="shared" si="5"/>
        <v>10</v>
      </c>
      <c r="U64" s="45">
        <v>15</v>
      </c>
      <c r="V64" s="45">
        <v>5</v>
      </c>
      <c r="W64" s="48">
        <f t="shared" si="6"/>
        <v>10</v>
      </c>
      <c r="X64" s="50" t="str">
        <f t="shared" si="7"/>
        <v>Aksi tidak valid</v>
      </c>
      <c r="Y64" s="45">
        <v>5</v>
      </c>
      <c r="Z64" s="32">
        <f t="shared" si="8"/>
        <v>10</v>
      </c>
      <c r="AA64" s="50" t="str">
        <f t="shared" si="9"/>
        <v>Aksi tidak valid</v>
      </c>
      <c r="AB64" s="45">
        <v>5</v>
      </c>
      <c r="AC64" s="36" t="str">
        <f t="shared" si="10"/>
        <v>Aksi tidak valid</v>
      </c>
      <c r="AD64" s="45">
        <v>15</v>
      </c>
      <c r="AE64" s="46">
        <v>5</v>
      </c>
      <c r="AF64" s="33" t="str">
        <f t="shared" si="11"/>
        <v>Aksi tidak valid</v>
      </c>
      <c r="AG64" s="34">
        <f t="shared" si="12"/>
        <v>10</v>
      </c>
      <c r="AH64" s="46">
        <v>5</v>
      </c>
      <c r="AI64" s="48">
        <f t="shared" si="13"/>
        <v>10</v>
      </c>
      <c r="AJ64" s="48">
        <f t="shared" si="14"/>
        <v>5</v>
      </c>
      <c r="AK64" s="54" t="str">
        <f t="shared" si="15"/>
        <v>Aksi tidak valid</v>
      </c>
      <c r="AL64" s="44">
        <v>15</v>
      </c>
      <c r="AM64" s="34">
        <f t="shared" si="16"/>
        <v>5</v>
      </c>
      <c r="AN64" s="33">
        <f t="shared" si="17"/>
        <v>15</v>
      </c>
      <c r="AO64" s="44">
        <v>15</v>
      </c>
      <c r="AP64" s="34">
        <f t="shared" si="18"/>
        <v>5</v>
      </c>
      <c r="AQ64" s="33" t="str">
        <f t="shared" si="19"/>
        <v>Aksi tidak valid</v>
      </c>
      <c r="AR64" s="33" t="str">
        <f t="shared" si="20"/>
        <v>Aksi tidak valid</v>
      </c>
      <c r="AS64" s="34">
        <f t="shared" si="21"/>
        <v>10</v>
      </c>
      <c r="AT64" s="46">
        <v>5</v>
      </c>
      <c r="AU64" s="33" t="str">
        <f t="shared" si="22"/>
        <v>Aksi tidak valid</v>
      </c>
      <c r="AV64" s="45">
        <v>15</v>
      </c>
      <c r="AW64" s="46">
        <v>5</v>
      </c>
      <c r="AX64" s="44">
        <v>15</v>
      </c>
      <c r="AY64" s="57">
        <f t="shared" si="23"/>
        <v>10</v>
      </c>
      <c r="AZ64" s="54">
        <f t="shared" si="24"/>
        <v>15</v>
      </c>
      <c r="BA64" s="44">
        <v>15</v>
      </c>
      <c r="BB64" s="34">
        <f t="shared" si="25"/>
        <v>10</v>
      </c>
      <c r="BC64" s="54">
        <f t="shared" si="26"/>
        <v>10</v>
      </c>
      <c r="BD64" s="44">
        <v>15</v>
      </c>
      <c r="BE64" s="34">
        <f t="shared" si="27"/>
        <v>10</v>
      </c>
      <c r="BF64" s="33">
        <f t="shared" si="28"/>
        <v>15</v>
      </c>
    </row>
    <row r="65" spans="1:58" ht="15">
      <c r="A65" s="59" t="s">
        <v>106</v>
      </c>
      <c r="B65" s="60">
        <v>15</v>
      </c>
      <c r="C65" s="61">
        <v>15</v>
      </c>
      <c r="D65" s="62">
        <v>10</v>
      </c>
      <c r="E65" s="52">
        <f t="shared" si="29"/>
        <v>15</v>
      </c>
      <c r="F65" s="63" t="str">
        <f t="shared" si="0"/>
        <v>Aksi tidak valid</v>
      </c>
      <c r="G65" s="53">
        <v>10</v>
      </c>
      <c r="H65" s="60">
        <v>15</v>
      </c>
      <c r="I65" s="63" t="str">
        <f t="shared" si="1"/>
        <v>Aksi tidak valid</v>
      </c>
      <c r="J65" s="62">
        <v>10</v>
      </c>
      <c r="K65" s="60">
        <v>15</v>
      </c>
      <c r="L65" s="52" t="str">
        <f t="shared" si="2"/>
        <v>Aksi tidak valid</v>
      </c>
      <c r="M65" s="62">
        <v>10</v>
      </c>
      <c r="N65" s="60">
        <v>15</v>
      </c>
      <c r="O65" s="52" t="str">
        <f t="shared" si="3"/>
        <v>Aksi tidak valid</v>
      </c>
      <c r="P65" s="62">
        <v>10</v>
      </c>
      <c r="Q65" s="60">
        <v>15</v>
      </c>
      <c r="R65" s="52" t="str">
        <f t="shared" si="4"/>
        <v>Aksi tidak valid</v>
      </c>
      <c r="S65" s="61">
        <v>10</v>
      </c>
      <c r="T65" s="51">
        <f t="shared" si="5"/>
        <v>10</v>
      </c>
      <c r="U65" s="61">
        <v>15</v>
      </c>
      <c r="V65" s="61">
        <v>10</v>
      </c>
      <c r="W65" s="18">
        <f t="shared" si="6"/>
        <v>10</v>
      </c>
      <c r="X65" s="19" t="str">
        <f t="shared" si="7"/>
        <v>Aksi tidak valid</v>
      </c>
      <c r="Y65" s="61">
        <v>10</v>
      </c>
      <c r="Z65" s="32">
        <f t="shared" si="8"/>
        <v>10</v>
      </c>
      <c r="AA65" s="19" t="str">
        <f t="shared" si="9"/>
        <v>Aksi tidak valid</v>
      </c>
      <c r="AB65" s="61">
        <v>10</v>
      </c>
      <c r="AC65" s="51" t="str">
        <f t="shared" si="10"/>
        <v>Aksi tidak valid</v>
      </c>
      <c r="AD65" s="61">
        <v>15</v>
      </c>
      <c r="AE65" s="62">
        <v>10</v>
      </c>
      <c r="AF65" s="33" t="str">
        <f t="shared" si="11"/>
        <v>Aksi tidak valid</v>
      </c>
      <c r="AG65" s="34">
        <f t="shared" si="12"/>
        <v>10</v>
      </c>
      <c r="AH65" s="62">
        <v>10</v>
      </c>
      <c r="AI65" s="18">
        <f t="shared" si="13"/>
        <v>10</v>
      </c>
      <c r="AJ65" s="18">
        <f t="shared" si="14"/>
        <v>5</v>
      </c>
      <c r="AK65" s="20" t="str">
        <f t="shared" si="15"/>
        <v>Aksi tidak valid</v>
      </c>
      <c r="AL65" s="60">
        <v>15</v>
      </c>
      <c r="AM65" s="34">
        <f t="shared" si="16"/>
        <v>5</v>
      </c>
      <c r="AN65" s="33" t="str">
        <f t="shared" si="17"/>
        <v>Aksi tidak valid</v>
      </c>
      <c r="AO65" s="60">
        <v>15</v>
      </c>
      <c r="AP65" s="34">
        <f t="shared" si="18"/>
        <v>5</v>
      </c>
      <c r="AQ65" s="33" t="str">
        <f t="shared" si="19"/>
        <v>Aksi tidak valid</v>
      </c>
      <c r="AR65" s="33" t="str">
        <f t="shared" si="20"/>
        <v>Aksi tidak valid</v>
      </c>
      <c r="AS65" s="34">
        <f t="shared" si="21"/>
        <v>10</v>
      </c>
      <c r="AT65" s="62">
        <v>10</v>
      </c>
      <c r="AU65" s="33" t="str">
        <f t="shared" si="22"/>
        <v>Aksi tidak valid</v>
      </c>
      <c r="AV65" s="61">
        <v>15</v>
      </c>
      <c r="AW65" s="62">
        <v>10</v>
      </c>
      <c r="AX65" s="60">
        <v>15</v>
      </c>
      <c r="AY65" s="28">
        <f t="shared" si="23"/>
        <v>10</v>
      </c>
      <c r="AZ65" s="20" t="str">
        <f t="shared" si="24"/>
        <v>Aksi tidak valid</v>
      </c>
      <c r="BA65" s="60">
        <v>15</v>
      </c>
      <c r="BB65" s="34">
        <f t="shared" si="25"/>
        <v>10</v>
      </c>
      <c r="BC65" s="20">
        <f t="shared" si="26"/>
        <v>15</v>
      </c>
      <c r="BD65" s="60">
        <v>15</v>
      </c>
      <c r="BE65" s="34">
        <f t="shared" si="27"/>
        <v>10</v>
      </c>
      <c r="BF65" s="33" t="str">
        <f t="shared" si="28"/>
        <v>Aksi tidak valid</v>
      </c>
    </row>
    <row r="66" spans="1:58" ht="14.25">
      <c r="A66" s="65" t="s">
        <v>180</v>
      </c>
      <c r="B66" s="66">
        <v>15</v>
      </c>
      <c r="C66" s="67">
        <v>15</v>
      </c>
      <c r="D66" s="68">
        <v>15</v>
      </c>
      <c r="E66" s="69">
        <f t="shared" si="29"/>
        <v>15</v>
      </c>
      <c r="F66" s="70" t="str">
        <f t="shared" si="0"/>
        <v>Aksi tidak valid</v>
      </c>
      <c r="G66" s="71">
        <v>15</v>
      </c>
      <c r="H66" s="66">
        <v>15</v>
      </c>
      <c r="I66" s="70" t="str">
        <f t="shared" si="1"/>
        <v>Aksi tidak valid</v>
      </c>
      <c r="J66" s="68">
        <v>15</v>
      </c>
      <c r="K66" s="66">
        <v>15</v>
      </c>
      <c r="L66" s="69" t="str">
        <f t="shared" si="2"/>
        <v>Aksi tidak valid</v>
      </c>
      <c r="M66" s="68">
        <v>15</v>
      </c>
      <c r="N66" s="66">
        <v>15</v>
      </c>
      <c r="O66" s="69" t="str">
        <f t="shared" si="3"/>
        <v>Aksi tidak valid</v>
      </c>
      <c r="P66" s="68">
        <v>15</v>
      </c>
      <c r="Q66" s="66">
        <v>15</v>
      </c>
      <c r="R66" s="69" t="str">
        <f t="shared" si="4"/>
        <v>Aksi tidak valid</v>
      </c>
      <c r="S66" s="67">
        <v>15</v>
      </c>
      <c r="T66" s="72">
        <f t="shared" si="5"/>
        <v>10</v>
      </c>
      <c r="U66" s="67">
        <v>15</v>
      </c>
      <c r="V66" s="67">
        <v>15</v>
      </c>
      <c r="W66" s="48">
        <f t="shared" si="6"/>
        <v>10</v>
      </c>
      <c r="X66" s="50" t="str">
        <f t="shared" si="7"/>
        <v>Aksi tidak valid</v>
      </c>
      <c r="Y66" s="67">
        <v>15</v>
      </c>
      <c r="Z66" s="32">
        <f t="shared" si="8"/>
        <v>10</v>
      </c>
      <c r="AA66" s="50" t="str">
        <f t="shared" si="9"/>
        <v>Aksi tidak valid</v>
      </c>
      <c r="AB66" s="67">
        <v>15</v>
      </c>
      <c r="AC66" s="72" t="str">
        <f t="shared" si="10"/>
        <v>Aksi tidak valid</v>
      </c>
      <c r="AD66" s="67">
        <v>15</v>
      </c>
      <c r="AE66" s="68">
        <v>15</v>
      </c>
      <c r="AF66" s="33" t="str">
        <f t="shared" si="11"/>
        <v>Aksi tidak valid</v>
      </c>
      <c r="AG66" s="34">
        <f t="shared" si="12"/>
        <v>10</v>
      </c>
      <c r="AH66" s="68">
        <v>15</v>
      </c>
      <c r="AI66" s="48">
        <f t="shared" si="13"/>
        <v>10</v>
      </c>
      <c r="AJ66" s="48">
        <f t="shared" si="14"/>
        <v>5</v>
      </c>
      <c r="AK66" s="54" t="str">
        <f t="shared" si="15"/>
        <v>Aksi tidak valid</v>
      </c>
      <c r="AL66" s="66">
        <v>15</v>
      </c>
      <c r="AM66" s="34">
        <f t="shared" si="16"/>
        <v>5</v>
      </c>
      <c r="AN66" s="33" t="str">
        <f t="shared" si="17"/>
        <v>Aksi tidak valid</v>
      </c>
      <c r="AO66" s="66">
        <v>15</v>
      </c>
      <c r="AP66" s="34">
        <f t="shared" si="18"/>
        <v>5</v>
      </c>
      <c r="AQ66" s="33" t="str">
        <f t="shared" si="19"/>
        <v>Aksi tidak valid</v>
      </c>
      <c r="AR66" s="33" t="str">
        <f t="shared" si="20"/>
        <v>Aksi tidak valid</v>
      </c>
      <c r="AS66" s="34">
        <f t="shared" si="21"/>
        <v>10</v>
      </c>
      <c r="AT66" s="68">
        <v>15</v>
      </c>
      <c r="AU66" s="33" t="str">
        <f t="shared" si="22"/>
        <v>Aksi tidak valid</v>
      </c>
      <c r="AV66" s="67">
        <v>15</v>
      </c>
      <c r="AW66" s="68">
        <v>15</v>
      </c>
      <c r="AX66" s="66">
        <v>15</v>
      </c>
      <c r="AY66" s="57">
        <f t="shared" si="23"/>
        <v>10</v>
      </c>
      <c r="AZ66" s="54" t="str">
        <f t="shared" si="24"/>
        <v>Aksi tidak valid</v>
      </c>
      <c r="BA66" s="66">
        <v>15</v>
      </c>
      <c r="BB66" s="34">
        <f t="shared" si="25"/>
        <v>10</v>
      </c>
      <c r="BC66" s="54" t="str">
        <f t="shared" si="26"/>
        <v>Aksi tidak valid</v>
      </c>
      <c r="BD66" s="66">
        <v>15</v>
      </c>
      <c r="BE66" s="34">
        <f t="shared" si="27"/>
        <v>10</v>
      </c>
      <c r="BF66" s="33" t="str">
        <f t="shared" si="28"/>
        <v>Aksi tidak valid</v>
      </c>
    </row>
  </sheetData>
  <mergeCells count="20">
    <mergeCell ref="BA1:BC1"/>
    <mergeCell ref="BD1:BF1"/>
    <mergeCell ref="Z1:AB1"/>
    <mergeCell ref="AC1:AE1"/>
    <mergeCell ref="AF1:AH1"/>
    <mergeCell ref="AI1:AK1"/>
    <mergeCell ref="AL1:AN1"/>
    <mergeCell ref="AO1:AQ1"/>
    <mergeCell ref="AR1:AT1"/>
    <mergeCell ref="Q1:S1"/>
    <mergeCell ref="A1:A2"/>
    <mergeCell ref="T1:V1"/>
    <mergeCell ref="AU1:AW1"/>
    <mergeCell ref="AX1:AZ1"/>
    <mergeCell ref="W1:Y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66"/>
  <sheetViews>
    <sheetView workbookViewId="0"/>
  </sheetViews>
  <sheetFormatPr defaultColWidth="14.42578125" defaultRowHeight="15.75" customHeight="1"/>
  <cols>
    <col min="8" max="8" width="16.28515625" customWidth="1"/>
    <col min="10" max="10" width="21.5703125" customWidth="1"/>
    <col min="15" max="15" width="14.7109375" customWidth="1"/>
    <col min="16" max="16" width="19.5703125" customWidth="1"/>
    <col min="17" max="17" width="19.28515625" customWidth="1"/>
    <col min="18" max="18" width="16.5703125" customWidth="1"/>
    <col min="21" max="21" width="26.140625" customWidth="1"/>
    <col min="22" max="22" width="14.7109375" customWidth="1"/>
    <col min="23" max="23" width="14.28515625" customWidth="1"/>
  </cols>
  <sheetData>
    <row r="1" spans="1:23">
      <c r="A1" s="86" t="s">
        <v>0</v>
      </c>
      <c r="B1" s="77" t="s">
        <v>3</v>
      </c>
      <c r="C1" s="78"/>
      <c r="D1" s="79"/>
      <c r="E1" s="5"/>
      <c r="F1" s="84" t="s">
        <v>21</v>
      </c>
      <c r="G1" s="82" t="s">
        <v>23</v>
      </c>
      <c r="H1" s="82" t="s">
        <v>25</v>
      </c>
      <c r="I1" s="82" t="s">
        <v>26</v>
      </c>
      <c r="J1" s="82" t="s">
        <v>28</v>
      </c>
      <c r="K1" s="82" t="s">
        <v>29</v>
      </c>
      <c r="L1" s="82" t="s">
        <v>31</v>
      </c>
      <c r="M1" s="82" t="s">
        <v>33</v>
      </c>
      <c r="N1" s="82" t="s">
        <v>35</v>
      </c>
      <c r="O1" s="82" t="s">
        <v>38</v>
      </c>
      <c r="P1" s="82" t="s">
        <v>41</v>
      </c>
      <c r="Q1" s="82" t="s">
        <v>47</v>
      </c>
      <c r="R1" s="82" t="s">
        <v>53</v>
      </c>
      <c r="S1" s="82" t="s">
        <v>54</v>
      </c>
      <c r="T1" s="82" t="s">
        <v>60</v>
      </c>
      <c r="U1" s="82" t="s">
        <v>65</v>
      </c>
      <c r="V1" s="82" t="s">
        <v>69</v>
      </c>
      <c r="W1" s="82" t="s">
        <v>73</v>
      </c>
    </row>
    <row r="2" spans="1:23">
      <c r="A2" s="87"/>
      <c r="B2" s="13" t="s">
        <v>79</v>
      </c>
      <c r="C2" s="13" t="s">
        <v>84</v>
      </c>
      <c r="D2" s="13" t="s">
        <v>85</v>
      </c>
      <c r="E2" s="15" t="s">
        <v>1</v>
      </c>
      <c r="F2" s="85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</row>
    <row r="3" spans="1:23">
      <c r="A3" s="17" t="s">
        <v>99</v>
      </c>
      <c r="B3" s="18">
        <v>0</v>
      </c>
      <c r="C3" s="19">
        <v>0</v>
      </c>
      <c r="D3" s="20">
        <v>0</v>
      </c>
      <c r="E3" s="21" t="s">
        <v>22</v>
      </c>
      <c r="F3" s="22" t="str">
        <f ca="1">IFERROR(__xludf.DUMMYFUNCTION("IFERROR(FILTER($E$3:$E$66,$B$3:$B$66='Sheet Angka'!E3,$C$3:$C$66='Sheet Angka'!F3,$D$3:$D$66='Sheet Angka'!G3),E3)"),"q8")</f>
        <v>q8</v>
      </c>
      <c r="G3" s="27" t="str">
        <f ca="1">IFERROR(__xludf.DUMMYFUNCTION("IFERROR(FILTER($E$3:$E$66,$B$3:$B$66='Sheet Angka'!H3,$C$3:$C$66='Sheet Angka'!I3,$D$3:$D$66='Sheet Angka'!J3),$E3)"),"q12")</f>
        <v>q12</v>
      </c>
      <c r="H3" s="27" t="str">
        <f ca="1">IFERROR(__xludf.DUMMYFUNCTION("IFERROR(FILTER($E$3:$E$66,$B$3:$B$66='Sheet Angka'!K3,$C$3:$C$66='Sheet Angka'!L3,$D$3:$D$66='Sheet Angka'!M3),$E3)"),"q4")</f>
        <v>q4</v>
      </c>
      <c r="I3" s="27" t="str">
        <f ca="1">IFERROR(__xludf.DUMMYFUNCTION("IFERROR(FILTER($E$3:$E$66,$B$3:$B$66='Sheet Angka'!N3,$C$3:$C$66='Sheet Angka'!O3,$D$3:$D$66='Sheet Angka'!P3),$E3)"),"q8")</f>
        <v>q8</v>
      </c>
      <c r="J3" s="27" t="str">
        <f ca="1">IFERROR(__xludf.DUMMYFUNCTION("IFERROR(FILTER($E$3:$E$66,$B$3:$B$66='Sheet Angka'!Q3,$C$3:$C$66='Sheet Angka'!R3,$D$3:$D$66='Sheet Angka'!S3),$E3)"),"q12")</f>
        <v>q12</v>
      </c>
      <c r="K3" s="27" t="str">
        <f ca="1">IFERROR(__xludf.DUMMYFUNCTION("IFERROR(FILTER($E$3:$E$66,$B$3:$B$66='Sheet Angka'!T3,$C$3:$C$66='Sheet Angka'!U3,$D$3:$D$66='Sheet Angka'!V3),$E3)"),"q0")</f>
        <v>q0</v>
      </c>
      <c r="L3" s="27" t="str">
        <f ca="1">IFERROR(__xludf.DUMMYFUNCTION("IFERROR(FILTER($E$3:$E$66,$B$3:$B$66='Sheet Angka'!W3,$C$3:$C$66='Sheet Angka'!X3,$D$3:$D$66='Sheet Angka'!Y3),$E3)"),"q0")</f>
        <v>q0</v>
      </c>
      <c r="M3" s="27" t="str">
        <f ca="1">IFERROR(__xludf.DUMMYFUNCTION("IFERROR(FILTER($E$3:$E$66,$B$3:$B$66='Sheet Angka'!Z3,$C$3:$C$66='Sheet Angka'!AA3,$D$3:$D$66='Sheet Angka'!AB3),$E3)"),"q0")</f>
        <v>q0</v>
      </c>
      <c r="N3" s="27" t="str">
        <f ca="1">IFERROR(__xludf.DUMMYFUNCTION("IFERROR(FILTER($E$3:$E$66,$B$3:$B$66='Sheet Angka'!AC3,$C$3:$C$66='Sheet Angka'!AD3,$D$3:$D$66='Sheet Angka'!AE3),$E3)"),"q16")</f>
        <v>q16</v>
      </c>
      <c r="O3" s="27" t="str">
        <f ca="1">IFERROR(__xludf.DUMMYFUNCTION("IFERROR(FILTER($E$3:$E$66,$B$3:$B$66='Sheet Angka'!AF3,$C$3:$C$66='Sheet Angka'!AG3,$D$3:$D$66='Sheet Angka'!AH3),$E3)"),"q0")</f>
        <v>q0</v>
      </c>
      <c r="P3" s="27" t="str">
        <f ca="1">IFERROR(__xludf.DUMMYFUNCTION("IFERROR(FILTER($E$3:$E$66,$B$3:$B$66='Sheet Angka'!AI3,$C$3:$C$66='Sheet Angka'!AJ3,$D$3:$D$66='Sheet Angka'!AK3),$E3)"),"q0")</f>
        <v>q0</v>
      </c>
      <c r="Q3" s="27" t="str">
        <f ca="1">IFERROR(__xludf.DUMMYFUNCTION("IFERROR(FILTER($E$3:$E$66,$B$3:$B$66='Sheet Angka'!AL3,$C$3:$C$66='Sheet Angka'!AM3,$D$3:$D$66='Sheet Angka'!AN3),$E3)"),"q0")</f>
        <v>q0</v>
      </c>
      <c r="R3" s="27" t="str">
        <f ca="1">IFERROR(__xludf.DUMMYFUNCTION("IFERROR(FILTER($E$3:$E$66,$B$3:$B$66='Sheet Angka'!AO3,$C$3:$C$66='Sheet Angka'!AP3,$D$3:$D$66='Sheet Angka'!AQ3),$E3)"),"q0")</f>
        <v>q0</v>
      </c>
      <c r="S3" s="27" t="str">
        <f ca="1">IFERROR(__xludf.DUMMYFUNCTION("IFERROR(FILTER($E$3:$E$66,$B$3:$B$66='Sheet Angka'!AR3,$C$3:$C$66='Sheet Angka'!AS3,$D$3:$D$66='Sheet Angka'!AT3),$E3)"),"q0")</f>
        <v>q0</v>
      </c>
      <c r="T3" s="27" t="str">
        <f ca="1">IFERROR(__xludf.DUMMYFUNCTION("IFERROR(FILTER($E$3:$E$66,$B$3:$B$66='Sheet Angka'!AU3,$C$3:$C$66='Sheet Angka'!AV3,$D$3:$D$66='Sheet Angka'!AW3),$E3)"),"q16")</f>
        <v>q16</v>
      </c>
      <c r="U3" s="27" t="str">
        <f ca="1">IFERROR(__xludf.DUMMYFUNCTION("IFERROR(FILTER($E$3:$E$66,$B$3:$B$66='Sheet Angka'!AX3,$C$3:$C$66='Sheet Angka'!AY3,$D$3:$D$66='Sheet Angka'!AZ3),$E3)"),"q0")</f>
        <v>q0</v>
      </c>
      <c r="V3" s="27" t="str">
        <f ca="1">IFERROR(__xludf.DUMMYFUNCTION("IFERROR(FILTER($E$3:$E$66,$B$3:$B$66='Sheet Angka'!BA3,$C$3:$C$66='Sheet Angka'!BB3,$D$3:$D$66='Sheet Angka'!BC3),$E3)"),"q0")</f>
        <v>q0</v>
      </c>
      <c r="W3" s="27" t="str">
        <f ca="1">IFERROR(__xludf.DUMMYFUNCTION("IFERROR(FILTER($E$3:$E$66,$B$3:$B$66='Sheet Angka'!X3,$C$3:$C$66='Sheet Angka'!Y3,$D$3:$D$66='Sheet Angka'!Z3),$E3)"),"q0")</f>
        <v>q0</v>
      </c>
    </row>
    <row r="4" spans="1:23" ht="15.75" customHeight="1">
      <c r="A4" s="35"/>
      <c r="B4" s="36">
        <v>0</v>
      </c>
      <c r="C4" s="37">
        <v>0</v>
      </c>
      <c r="D4" s="38">
        <v>5</v>
      </c>
      <c r="E4" s="39" t="s">
        <v>34</v>
      </c>
      <c r="F4" s="40" t="str">
        <f ca="1">IFERROR(__xludf.DUMMYFUNCTION("IFERROR(FILTER($E$3:$E$66,$B$3:$B$66='Sheet Angka'!E4,$C$3:$C$66='Sheet Angka'!F4,$D$3:$D$66='Sheet Angka'!G4),E4)"),"q9")</f>
        <v>q9</v>
      </c>
      <c r="G4" s="41" t="str">
        <f ca="1">IFERROR(__xludf.DUMMYFUNCTION("IFERROR(FILTER($E$3:$E$66,$B$3:$B$66='Sheet Angka'!H4,$C$3:$C$66='Sheet Angka'!I4,$D$3:$D$66='Sheet Angka'!J4),$E4)"),"q13")</f>
        <v>q13</v>
      </c>
      <c r="H4" s="41" t="str">
        <f ca="1">IFERROR(__xludf.DUMMYFUNCTION("IFERROR(FILTER($E$3:$E$66,$B$3:$B$66='Sheet Angka'!K4,$C$3:$C$66='Sheet Angka'!L4,$D$3:$D$66='Sheet Angka'!M4),$E4)"),"q5")</f>
        <v>q5</v>
      </c>
      <c r="I4" s="41" t="str">
        <f ca="1">IFERROR(__xludf.DUMMYFUNCTION("IFERROR(FILTER($E$3:$E$66,$B$3:$B$66='Sheet Angka'!N4,$C$3:$C$66='Sheet Angka'!O4,$D$3:$D$66='Sheet Angka'!P4),$E4)"),"q9")</f>
        <v>q9</v>
      </c>
      <c r="J4" s="41" t="str">
        <f ca="1">IFERROR(__xludf.DUMMYFUNCTION("IFERROR(FILTER($E$3:$E$66,$B$3:$B$66='Sheet Angka'!Q4,$C$3:$C$66='Sheet Angka'!R4,$D$3:$D$66='Sheet Angka'!S4),$E4)"),"q13")</f>
        <v>q13</v>
      </c>
      <c r="K4" s="41" t="str">
        <f ca="1">IFERROR(__xludf.DUMMYFUNCTION("IFERROR(FILTER($E$3:$E$66,$B$3:$B$66='Sheet Angka'!T4,$C$3:$C$66='Sheet Angka'!U4,$D$3:$D$66='Sheet Angka'!V4),$E4)"),"q1")</f>
        <v>q1</v>
      </c>
      <c r="L4" s="41" t="str">
        <f ca="1">IFERROR(__xludf.DUMMYFUNCTION("IFERROR(FILTER($E$3:$E$66,$B$3:$B$66='Sheet Angka'!W4,$C$3:$C$66='Sheet Angka'!X4,$D$3:$D$66='Sheet Angka'!Y4),$E4)"),"q1")</f>
        <v>q1</v>
      </c>
      <c r="M4" s="41" t="str">
        <f ca="1">IFERROR(__xludf.DUMMYFUNCTION("IFERROR(FILTER($E$3:$E$66,$B$3:$B$66='Sheet Angka'!Z4,$C$3:$C$66='Sheet Angka'!AA4,$D$3:$D$66='Sheet Angka'!AB4),$E4)"),"q1")</f>
        <v>q1</v>
      </c>
      <c r="N4" s="41" t="str">
        <f ca="1">IFERROR(__xludf.DUMMYFUNCTION("IFERROR(FILTER($E$3:$E$66,$B$3:$B$66='Sheet Angka'!AC4,$C$3:$C$66='Sheet Angka'!AD4,$D$3:$D$66='Sheet Angka'!AE4),$E4)"),"q17")</f>
        <v>q17</v>
      </c>
      <c r="O4" s="41" t="str">
        <f ca="1">IFERROR(__xludf.DUMMYFUNCTION("IFERROR(FILTER($E$3:$E$66,$B$3:$B$66='Sheet Angka'!AF4,$C$3:$C$66='Sheet Angka'!AG4,$D$3:$D$66='Sheet Angka'!AH4),$E4)"),"q1")</f>
        <v>q1</v>
      </c>
      <c r="P4" s="41" t="str">
        <f ca="1">IFERROR(__xludf.DUMMYFUNCTION("IFERROR(FILTER($E$3:$E$66,$B$3:$B$66='Sheet Angka'!AI4,$C$3:$C$66='Sheet Angka'!AJ4,$D$3:$D$66='Sheet Angka'!AK4),$E4)"),"q1")</f>
        <v>q1</v>
      </c>
      <c r="Q4" s="41" t="str">
        <f ca="1">IFERROR(__xludf.DUMMYFUNCTION("IFERROR(FILTER($E$3:$E$66,$B$3:$B$66='Sheet Angka'!AL4,$C$3:$C$66='Sheet Angka'!AM4,$D$3:$D$66='Sheet Angka'!AN4),$E4)"),"q1")</f>
        <v>q1</v>
      </c>
      <c r="R4" s="41" t="str">
        <f ca="1">IFERROR(__xludf.DUMMYFUNCTION("IFERROR(FILTER($E$3:$E$66,$B$3:$B$66='Sheet Angka'!AO4,$C$3:$C$66='Sheet Angka'!AP4,$D$3:$D$66='Sheet Angka'!AQ4),$E4)"),"q1")</f>
        <v>q1</v>
      </c>
      <c r="S4" s="41" t="str">
        <f ca="1">IFERROR(__xludf.DUMMYFUNCTION("IFERROR(FILTER($E$3:$E$66,$B$3:$B$66='Sheet Angka'!AR4,$C$3:$C$66='Sheet Angka'!AS4,$D$3:$D$66='Sheet Angka'!AT4),$E4)"),"q1")</f>
        <v>q1</v>
      </c>
      <c r="T4" s="41" t="str">
        <f ca="1">IFERROR(__xludf.DUMMYFUNCTION("IFERROR(FILTER($E$3:$E$66,$B$3:$B$66='Sheet Angka'!AU4,$C$3:$C$66='Sheet Angka'!AV4,$D$3:$D$66='Sheet Angka'!AW4),$E4)"),"q17")</f>
        <v>q17</v>
      </c>
      <c r="U4" s="41" t="str">
        <f ca="1">IFERROR(__xludf.DUMMYFUNCTION("IFERROR(FILTER($E$3:$E$66,$B$3:$B$66='Sheet Angka'!AX4,$C$3:$C$66='Sheet Angka'!AY4,$D$3:$D$66='Sheet Angka'!AZ4),$E4)"),"q1")</f>
        <v>q1</v>
      </c>
      <c r="V4" s="41" t="str">
        <f ca="1">IFERROR(__xludf.DUMMYFUNCTION("IFERROR(FILTER($E$3:$E$66,$B$3:$B$66='Sheet Angka'!BA4,$C$3:$C$66='Sheet Angka'!BB4,$D$3:$D$66='Sheet Angka'!BC4),$E4)"),"q1")</f>
        <v>q1</v>
      </c>
      <c r="W4" s="41" t="str">
        <f ca="1">IFERROR(__xludf.DUMMYFUNCTION("IFERROR(FILTER($E$3:$E$66,$B$3:$B$66='Sheet Angka'!X4,$C$3:$C$66='Sheet Angka'!Y4,$D$3:$D$66='Sheet Angka'!Z4),$E4)"),"q1")</f>
        <v>q1</v>
      </c>
    </row>
    <row r="5" spans="1:23" ht="15.75" customHeight="1">
      <c r="A5" s="49"/>
      <c r="B5" s="51">
        <v>0</v>
      </c>
      <c r="C5" s="52">
        <v>0</v>
      </c>
      <c r="D5" s="53">
        <v>10</v>
      </c>
      <c r="E5" s="55" t="s">
        <v>42</v>
      </c>
      <c r="F5" s="56" t="str">
        <f ca="1">IFERROR(__xludf.DUMMYFUNCTION("IFERROR(FILTER($E$3:$E$66,$B$3:$B$66='Sheet Angka'!E5,$C$3:$C$66='Sheet Angka'!F5,$D$3:$D$66='Sheet Angka'!G5),E5)"),"q10")</f>
        <v>q10</v>
      </c>
      <c r="G5" s="58" t="str">
        <f ca="1">IFERROR(__xludf.DUMMYFUNCTION("IFERROR(FILTER($E$3:$E$66,$B$3:$B$66='Sheet Angka'!H5,$C$3:$C$66='Sheet Angka'!I5,$D$3:$D$66='Sheet Angka'!J5),$E5)"),"q14")</f>
        <v>q14</v>
      </c>
      <c r="H5" s="58" t="str">
        <f ca="1">IFERROR(__xludf.DUMMYFUNCTION("IFERROR(FILTER($E$3:$E$66,$B$3:$B$66='Sheet Angka'!K5,$C$3:$C$66='Sheet Angka'!L5,$D$3:$D$66='Sheet Angka'!M5),$E5)"),"q6")</f>
        <v>q6</v>
      </c>
      <c r="I5" s="58" t="str">
        <f ca="1">IFERROR(__xludf.DUMMYFUNCTION("IFERROR(FILTER($E$3:$E$66,$B$3:$B$66='Sheet Angka'!N5,$C$3:$C$66='Sheet Angka'!O5,$D$3:$D$66='Sheet Angka'!P5),$E5)"),"q10")</f>
        <v>q10</v>
      </c>
      <c r="J5" s="58" t="str">
        <f ca="1">IFERROR(__xludf.DUMMYFUNCTION("IFERROR(FILTER($E$3:$E$66,$B$3:$B$66='Sheet Angka'!Q5,$C$3:$C$66='Sheet Angka'!R5,$D$3:$D$66='Sheet Angka'!S5),$E5)"),"q14")</f>
        <v>q14</v>
      </c>
      <c r="K5" s="58" t="str">
        <f ca="1">IFERROR(__xludf.DUMMYFUNCTION("IFERROR(FILTER($E$3:$E$66,$B$3:$B$66='Sheet Angka'!T5,$C$3:$C$66='Sheet Angka'!U5,$D$3:$D$66='Sheet Angka'!V5),$E5)"),"q2")</f>
        <v>q2</v>
      </c>
      <c r="L5" s="58" t="str">
        <f ca="1">IFERROR(__xludf.DUMMYFUNCTION("IFERROR(FILTER($E$3:$E$66,$B$3:$B$66='Sheet Angka'!W5,$C$3:$C$66='Sheet Angka'!X5,$D$3:$D$66='Sheet Angka'!Y5),$E5)"),"q2")</f>
        <v>q2</v>
      </c>
      <c r="M5" s="58" t="str">
        <f ca="1">IFERROR(__xludf.DUMMYFUNCTION("IFERROR(FILTER($E$3:$E$66,$B$3:$B$66='Sheet Angka'!Z5,$C$3:$C$66='Sheet Angka'!AA5,$D$3:$D$66='Sheet Angka'!AB5),$E5)"),"q2")</f>
        <v>q2</v>
      </c>
      <c r="N5" s="58" t="str">
        <f ca="1">IFERROR(__xludf.DUMMYFUNCTION("IFERROR(FILTER($E$3:$E$66,$B$3:$B$66='Sheet Angka'!AC5,$C$3:$C$66='Sheet Angka'!AD5,$D$3:$D$66='Sheet Angka'!AE5),$E5)"),"q18")</f>
        <v>q18</v>
      </c>
      <c r="O5" s="58" t="str">
        <f ca="1">IFERROR(__xludf.DUMMYFUNCTION("IFERROR(FILTER($E$3:$E$66,$B$3:$B$66='Sheet Angka'!AF5,$C$3:$C$66='Sheet Angka'!AG5,$D$3:$D$66='Sheet Angka'!AH5),$E5)"),"q2")</f>
        <v>q2</v>
      </c>
      <c r="P5" s="58" t="str">
        <f ca="1">IFERROR(__xludf.DUMMYFUNCTION("IFERROR(FILTER($E$3:$E$66,$B$3:$B$66='Sheet Angka'!AI5,$C$3:$C$66='Sheet Angka'!AJ5,$D$3:$D$66='Sheet Angka'!AK5),$E5)"),"q2")</f>
        <v>q2</v>
      </c>
      <c r="Q5" s="58" t="str">
        <f ca="1">IFERROR(__xludf.DUMMYFUNCTION("IFERROR(FILTER($E$3:$E$66,$B$3:$B$66='Sheet Angka'!AL5,$C$3:$C$66='Sheet Angka'!AM5,$D$3:$D$66='Sheet Angka'!AN5),$E5)"),"q2")</f>
        <v>q2</v>
      </c>
      <c r="R5" s="58" t="str">
        <f ca="1">IFERROR(__xludf.DUMMYFUNCTION("IFERROR(FILTER($E$3:$E$66,$B$3:$B$66='Sheet Angka'!AO5,$C$3:$C$66='Sheet Angka'!AP5,$D$3:$D$66='Sheet Angka'!AQ5),$E5)"),"q2")</f>
        <v>q2</v>
      </c>
      <c r="S5" s="58" t="str">
        <f ca="1">IFERROR(__xludf.DUMMYFUNCTION("IFERROR(FILTER($E$3:$E$66,$B$3:$B$66='Sheet Angka'!AR5,$C$3:$C$66='Sheet Angka'!AS5,$D$3:$D$66='Sheet Angka'!AT5),$E5)"),"q2")</f>
        <v>q2</v>
      </c>
      <c r="T5" s="58" t="str">
        <f ca="1">IFERROR(__xludf.DUMMYFUNCTION("IFERROR(FILTER($E$3:$E$66,$B$3:$B$66='Sheet Angka'!AU5,$C$3:$C$66='Sheet Angka'!AV5,$D$3:$D$66='Sheet Angka'!AW5),$E5)"),"q18")</f>
        <v>q18</v>
      </c>
      <c r="U5" s="58" t="str">
        <f ca="1">IFERROR(__xludf.DUMMYFUNCTION("IFERROR(FILTER($E$3:$E$66,$B$3:$B$66='Sheet Angka'!AX5,$C$3:$C$66='Sheet Angka'!AY5,$D$3:$D$66='Sheet Angka'!AZ5),$E5)"),"q2")</f>
        <v>q2</v>
      </c>
      <c r="V5" s="58" t="str">
        <f ca="1">IFERROR(__xludf.DUMMYFUNCTION("IFERROR(FILTER($E$3:$E$66,$B$3:$B$66='Sheet Angka'!BA5,$C$3:$C$66='Sheet Angka'!BB5,$D$3:$D$66='Sheet Angka'!BC5),$E5)"),"q2")</f>
        <v>q2</v>
      </c>
      <c r="W5" s="58" t="str">
        <f ca="1">IFERROR(__xludf.DUMMYFUNCTION("IFERROR(FILTER($E$3:$E$66,$B$3:$B$66='Sheet Angka'!X5,$C$3:$C$66='Sheet Angka'!Y5,$D$3:$D$66='Sheet Angka'!Z5),$E5)"),"q2")</f>
        <v>q2</v>
      </c>
    </row>
    <row r="6" spans="1:23" ht="15.75" customHeight="1">
      <c r="A6" s="35"/>
      <c r="B6" s="36">
        <v>0</v>
      </c>
      <c r="C6" s="37">
        <v>0</v>
      </c>
      <c r="D6" s="38">
        <v>15</v>
      </c>
      <c r="E6" s="39" t="s">
        <v>48</v>
      </c>
      <c r="F6" s="40" t="str">
        <f ca="1">IFERROR(__xludf.DUMMYFUNCTION("IFERROR(FILTER($E$3:$E$66,$B$3:$B$66='Sheet Angka'!E6,$C$3:$C$66='Sheet Angka'!F6,$D$3:$D$66='Sheet Angka'!G6),E6)"),"q11")</f>
        <v>q11</v>
      </c>
      <c r="G6" s="41" t="str">
        <f ca="1">IFERROR(__xludf.DUMMYFUNCTION("IFERROR(FILTER($E$3:$E$66,$B$3:$B$66='Sheet Angka'!H6,$C$3:$C$66='Sheet Angka'!I6,$D$3:$D$66='Sheet Angka'!J6),$E6)"),"q15")</f>
        <v>q15</v>
      </c>
      <c r="H6" s="41" t="str">
        <f ca="1">IFERROR(__xludf.DUMMYFUNCTION("IFERROR(FILTER($E$3:$E$66,$B$3:$B$66='Sheet Angka'!K6,$C$3:$C$66='Sheet Angka'!L6,$D$3:$D$66='Sheet Angka'!M6),$E6)"),"q7")</f>
        <v>q7</v>
      </c>
      <c r="I6" s="41" t="str">
        <f ca="1">IFERROR(__xludf.DUMMYFUNCTION("IFERROR(FILTER($E$3:$E$66,$B$3:$B$66='Sheet Angka'!N6,$C$3:$C$66='Sheet Angka'!O6,$D$3:$D$66='Sheet Angka'!P6),$E6)"),"q11")</f>
        <v>q11</v>
      </c>
      <c r="J6" s="41" t="str">
        <f ca="1">IFERROR(__xludf.DUMMYFUNCTION("IFERROR(FILTER($E$3:$E$66,$B$3:$B$66='Sheet Angka'!Q6,$C$3:$C$66='Sheet Angka'!R6,$D$3:$D$66='Sheet Angka'!S6),$E6)"),"q15")</f>
        <v>q15</v>
      </c>
      <c r="K6" s="41" t="str">
        <f ca="1">IFERROR(__xludf.DUMMYFUNCTION("IFERROR(FILTER($E$3:$E$66,$B$3:$B$66='Sheet Angka'!T6,$C$3:$C$66='Sheet Angka'!U6,$D$3:$D$66='Sheet Angka'!V6),$E6)"),"q3")</f>
        <v>q3</v>
      </c>
      <c r="L6" s="41" t="str">
        <f ca="1">IFERROR(__xludf.DUMMYFUNCTION("IFERROR(FILTER($E$3:$E$66,$B$3:$B$66='Sheet Angka'!W6,$C$3:$C$66='Sheet Angka'!X6,$D$3:$D$66='Sheet Angka'!Y6),$E6)"),"q3")</f>
        <v>q3</v>
      </c>
      <c r="M6" s="41" t="str">
        <f ca="1">IFERROR(__xludf.DUMMYFUNCTION("IFERROR(FILTER($E$3:$E$66,$B$3:$B$66='Sheet Angka'!Z6,$C$3:$C$66='Sheet Angka'!AA6,$D$3:$D$66='Sheet Angka'!AB6),$E6)"),"q3")</f>
        <v>q3</v>
      </c>
      <c r="N6" s="41" t="str">
        <f ca="1">IFERROR(__xludf.DUMMYFUNCTION("IFERROR(FILTER($E$3:$E$66,$B$3:$B$66='Sheet Angka'!AC6,$C$3:$C$66='Sheet Angka'!AD6,$D$3:$D$66='Sheet Angka'!AE6),$E6)"),"q19")</f>
        <v>q19</v>
      </c>
      <c r="O6" s="41" t="str">
        <f ca="1">IFERROR(__xludf.DUMMYFUNCTION("IFERROR(FILTER($E$3:$E$66,$B$3:$B$66='Sheet Angka'!AF6,$C$3:$C$66='Sheet Angka'!AG6,$D$3:$D$66='Sheet Angka'!AH6),$E6)"),"q3")</f>
        <v>q3</v>
      </c>
      <c r="P6" s="41" t="str">
        <f ca="1">IFERROR(__xludf.DUMMYFUNCTION("IFERROR(FILTER($E$3:$E$66,$B$3:$B$66='Sheet Angka'!AI6,$C$3:$C$66='Sheet Angka'!AJ6,$D$3:$D$66='Sheet Angka'!AK6),$E6)"),"q3")</f>
        <v>q3</v>
      </c>
      <c r="Q6" s="41" t="str">
        <f ca="1">IFERROR(__xludf.DUMMYFUNCTION("IFERROR(FILTER($E$3:$E$66,$B$3:$B$66='Sheet Angka'!AL6,$C$3:$C$66='Sheet Angka'!AM6,$D$3:$D$66='Sheet Angka'!AN6),$E6)"),"q3")</f>
        <v>q3</v>
      </c>
      <c r="R6" s="41" t="str">
        <f ca="1">IFERROR(__xludf.DUMMYFUNCTION("IFERROR(FILTER($E$3:$E$66,$B$3:$B$66='Sheet Angka'!AO6,$C$3:$C$66='Sheet Angka'!AP6,$D$3:$D$66='Sheet Angka'!AQ6),$E6)"),"q3")</f>
        <v>q3</v>
      </c>
      <c r="S6" s="41" t="str">
        <f ca="1">IFERROR(__xludf.DUMMYFUNCTION("IFERROR(FILTER($E$3:$E$66,$B$3:$B$66='Sheet Angka'!AR6,$C$3:$C$66='Sheet Angka'!AS6,$D$3:$D$66='Sheet Angka'!AT6),$E6)"),"q3")</f>
        <v>q3</v>
      </c>
      <c r="T6" s="41" t="str">
        <f ca="1">IFERROR(__xludf.DUMMYFUNCTION("IFERROR(FILTER($E$3:$E$66,$B$3:$B$66='Sheet Angka'!AU6,$C$3:$C$66='Sheet Angka'!AV6,$D$3:$D$66='Sheet Angka'!AW6),$E6)"),"q19")</f>
        <v>q19</v>
      </c>
      <c r="U6" s="41" t="str">
        <f ca="1">IFERROR(__xludf.DUMMYFUNCTION("IFERROR(FILTER($E$3:$E$66,$B$3:$B$66='Sheet Angka'!AX6,$C$3:$C$66='Sheet Angka'!AY6,$D$3:$D$66='Sheet Angka'!AZ6),$E6)"),"q3")</f>
        <v>q3</v>
      </c>
      <c r="V6" s="41" t="str">
        <f ca="1">IFERROR(__xludf.DUMMYFUNCTION("IFERROR(FILTER($E$3:$E$66,$B$3:$B$66='Sheet Angka'!BA6,$C$3:$C$66='Sheet Angka'!BB6,$D$3:$D$66='Sheet Angka'!BC6),$E6)"),"q3")</f>
        <v>q3</v>
      </c>
      <c r="W6" s="41" t="str">
        <f ca="1">IFERROR(__xludf.DUMMYFUNCTION("IFERROR(FILTER($E$3:$E$66,$B$3:$B$66='Sheet Angka'!X6,$C$3:$C$66='Sheet Angka'!Y6,$D$3:$D$66='Sheet Angka'!Z6),$E6)"),"q3")</f>
        <v>q3</v>
      </c>
    </row>
    <row r="7" spans="1:23" ht="15.75" customHeight="1">
      <c r="A7" s="49"/>
      <c r="B7" s="51">
        <v>0</v>
      </c>
      <c r="C7" s="52">
        <v>5</v>
      </c>
      <c r="D7" s="53">
        <v>0</v>
      </c>
      <c r="E7" s="55" t="s">
        <v>30</v>
      </c>
      <c r="F7" s="56" t="str">
        <f ca="1">IFERROR(__xludf.DUMMYFUNCTION("IFERROR(FILTER($E$3:$E$66,$B$3:$B$66='Sheet Angka'!E7,$C$3:$C$66='Sheet Angka'!F7,$D$3:$D$66='Sheet Angka'!G7),E7)"),"q12")</f>
        <v>q12</v>
      </c>
      <c r="G7" s="58" t="str">
        <f ca="1">IFERROR(__xludf.DUMMYFUNCTION("IFERROR(FILTER($E$3:$E$66,$B$3:$B$66='Sheet Angka'!H7,$C$3:$C$66='Sheet Angka'!I7,$D$3:$D$66='Sheet Angka'!J7),$E7)"),"q4")</f>
        <v>q4</v>
      </c>
      <c r="H7" s="58" t="str">
        <f ca="1">IFERROR(__xludf.DUMMYFUNCTION("IFERROR(FILTER($E$3:$E$66,$B$3:$B$66='Sheet Angka'!K7,$C$3:$C$66='Sheet Angka'!L7,$D$3:$D$66='Sheet Angka'!M7),$E7)"),"q8")</f>
        <v>q8</v>
      </c>
      <c r="I7" s="58" t="str">
        <f ca="1">IFERROR(__xludf.DUMMYFUNCTION("IFERROR(FILTER($E$3:$E$66,$B$3:$B$66='Sheet Angka'!N7,$C$3:$C$66='Sheet Angka'!O7,$D$3:$D$66='Sheet Angka'!P7),$E7)"),"q12")</f>
        <v>q12</v>
      </c>
      <c r="J7" s="58" t="str">
        <f ca="1">IFERROR(__xludf.DUMMYFUNCTION("IFERROR(FILTER($E$3:$E$66,$B$3:$B$66='Sheet Angka'!Q7,$C$3:$C$66='Sheet Angka'!R7,$D$3:$D$66='Sheet Angka'!S7),$E7)"),"q4")</f>
        <v>q4</v>
      </c>
      <c r="K7" s="58" t="str">
        <f ca="1">IFERROR(__xludf.DUMMYFUNCTION("IFERROR(FILTER($E$3:$E$66,$B$3:$B$66='Sheet Angka'!T7,$C$3:$C$66='Sheet Angka'!U7,$D$3:$D$66='Sheet Angka'!V7),$E7)"),"q4")</f>
        <v>q4</v>
      </c>
      <c r="L7" s="58" t="str">
        <f ca="1">IFERROR(__xludf.DUMMYFUNCTION("IFERROR(FILTER($E$3:$E$66,$B$3:$B$66='Sheet Angka'!W7,$C$3:$C$66='Sheet Angka'!X7,$D$3:$D$66='Sheet Angka'!Y7),$E7)"),"q4")</f>
        <v>q4</v>
      </c>
      <c r="M7" s="58" t="str">
        <f ca="1">IFERROR(__xludf.DUMMYFUNCTION("IFERROR(FILTER($E$3:$E$66,$B$3:$B$66='Sheet Angka'!Z7,$C$3:$C$66='Sheet Angka'!AA7,$D$3:$D$66='Sheet Angka'!AB7),$E7)"),"q4")</f>
        <v>q4</v>
      </c>
      <c r="N7" s="58" t="str">
        <f ca="1">IFERROR(__xludf.DUMMYFUNCTION("IFERROR(FILTER($E$3:$E$66,$B$3:$B$66='Sheet Angka'!AC7,$C$3:$C$66='Sheet Angka'!AD7,$D$3:$D$66='Sheet Angka'!AE7),$E7)"),"q20")</f>
        <v>q20</v>
      </c>
      <c r="O7" s="58" t="str">
        <f ca="1">IFERROR(__xludf.DUMMYFUNCTION("IFERROR(FILTER($E$3:$E$66,$B$3:$B$66='Sheet Angka'!AF7,$C$3:$C$66='Sheet Angka'!AG7,$D$3:$D$66='Sheet Angka'!AH7),$E7)"),"q32")</f>
        <v>q32</v>
      </c>
      <c r="P7" s="58" t="str">
        <f ca="1">IFERROR(__xludf.DUMMYFUNCTION("IFERROR(FILTER($E$3:$E$66,$B$3:$B$66='Sheet Angka'!AI7,$C$3:$C$66='Sheet Angka'!AJ7,$D$3:$D$66='Sheet Angka'!AK7),$E7)"),"q4")</f>
        <v>q4</v>
      </c>
      <c r="Q7" s="58" t="str">
        <f ca="1">IFERROR(__xludf.DUMMYFUNCTION("IFERROR(FILTER($E$3:$E$66,$B$3:$B$66='Sheet Angka'!AL7,$C$3:$C$66='Sheet Angka'!AM7,$D$3:$D$66='Sheet Angka'!AN7),$E7)"),"q4")</f>
        <v>q4</v>
      </c>
      <c r="R7" s="58" t="str">
        <f ca="1">IFERROR(__xludf.DUMMYFUNCTION("IFERROR(FILTER($E$3:$E$66,$B$3:$B$66='Sheet Angka'!AO7,$C$3:$C$66='Sheet Angka'!AP7,$D$3:$D$66='Sheet Angka'!AQ7),$E7)"),"q4")</f>
        <v>q4</v>
      </c>
      <c r="S7" s="58" t="str">
        <f ca="1">IFERROR(__xludf.DUMMYFUNCTION("IFERROR(FILTER($E$3:$E$66,$B$3:$B$66='Sheet Angka'!AR7,$C$3:$C$66='Sheet Angka'!AS7,$D$3:$D$66='Sheet Angka'!AT7),$E7)"),"q48")</f>
        <v>q48</v>
      </c>
      <c r="T7" s="58" t="str">
        <f ca="1">IFERROR(__xludf.DUMMYFUNCTION("IFERROR(FILTER($E$3:$E$66,$B$3:$B$66='Sheet Angka'!AU7,$C$3:$C$66='Sheet Angka'!AV7,$D$3:$D$66='Sheet Angka'!AW7),$E7)"),"q20")</f>
        <v>q20</v>
      </c>
      <c r="U7" s="58" t="str">
        <f ca="1">IFERROR(__xludf.DUMMYFUNCTION("IFERROR(FILTER($E$3:$E$66,$B$3:$B$66='Sheet Angka'!AX7,$C$3:$C$66='Sheet Angka'!AY7,$D$3:$D$66='Sheet Angka'!AZ7),$E7)"),"q2")</f>
        <v>q2</v>
      </c>
      <c r="V7" s="58" t="str">
        <f ca="1">IFERROR(__xludf.DUMMYFUNCTION("IFERROR(FILTER($E$3:$E$66,$B$3:$B$66='Sheet Angka'!BA7,$C$3:$C$66='Sheet Angka'!BB7,$D$3:$D$66='Sheet Angka'!BC7),$E7)"),"q1")</f>
        <v>q1</v>
      </c>
      <c r="W7" s="58" t="str">
        <f ca="1">IFERROR(__xludf.DUMMYFUNCTION("IFERROR(FILTER($E$3:$E$66,$B$3:$B$66='Sheet Angka'!X7,$C$3:$C$66='Sheet Angka'!Y7,$D$3:$D$66='Sheet Angka'!Z7),$E7)"),"q4")</f>
        <v>q4</v>
      </c>
    </row>
    <row r="8" spans="1:23" ht="15.75" customHeight="1">
      <c r="A8" s="35"/>
      <c r="B8" s="36">
        <v>0</v>
      </c>
      <c r="C8" s="37">
        <v>5</v>
      </c>
      <c r="D8" s="38">
        <v>5</v>
      </c>
      <c r="E8" s="39" t="s">
        <v>39</v>
      </c>
      <c r="F8" s="40" t="str">
        <f ca="1">IFERROR(__xludf.DUMMYFUNCTION("IFERROR(FILTER($E$3:$E$66,$B$3:$B$66='Sheet Angka'!E8,$C$3:$C$66='Sheet Angka'!F8,$D$3:$D$66='Sheet Angka'!G8),E8)"),"q13")</f>
        <v>q13</v>
      </c>
      <c r="G8" s="41" t="str">
        <f ca="1">IFERROR(__xludf.DUMMYFUNCTION("IFERROR(FILTER($E$3:$E$66,$B$3:$B$66='Sheet Angka'!H8,$C$3:$C$66='Sheet Angka'!I8,$D$3:$D$66='Sheet Angka'!J8),$E8)"),"q5")</f>
        <v>q5</v>
      </c>
      <c r="H8" s="41" t="str">
        <f ca="1">IFERROR(__xludf.DUMMYFUNCTION("IFERROR(FILTER($E$3:$E$66,$B$3:$B$66='Sheet Angka'!K8,$C$3:$C$66='Sheet Angka'!L8,$D$3:$D$66='Sheet Angka'!M8),$E8)"),"q9")</f>
        <v>q9</v>
      </c>
      <c r="I8" s="41" t="str">
        <f ca="1">IFERROR(__xludf.DUMMYFUNCTION("IFERROR(FILTER($E$3:$E$66,$B$3:$B$66='Sheet Angka'!N8,$C$3:$C$66='Sheet Angka'!O8,$D$3:$D$66='Sheet Angka'!P8),$E8)"),"q13")</f>
        <v>q13</v>
      </c>
      <c r="J8" s="41" t="str">
        <f ca="1">IFERROR(__xludf.DUMMYFUNCTION("IFERROR(FILTER($E$3:$E$66,$B$3:$B$66='Sheet Angka'!Q8,$C$3:$C$66='Sheet Angka'!R8,$D$3:$D$66='Sheet Angka'!S8),$E8)"),"q5")</f>
        <v>q5</v>
      </c>
      <c r="K8" s="41" t="str">
        <f ca="1">IFERROR(__xludf.DUMMYFUNCTION("IFERROR(FILTER($E$3:$E$66,$B$3:$B$66='Sheet Angka'!T8,$C$3:$C$66='Sheet Angka'!U8,$D$3:$D$66='Sheet Angka'!V8),$E8)"),"q5")</f>
        <v>q5</v>
      </c>
      <c r="L8" s="41" t="str">
        <f ca="1">IFERROR(__xludf.DUMMYFUNCTION("IFERROR(FILTER($E$3:$E$66,$B$3:$B$66='Sheet Angka'!W8,$C$3:$C$66='Sheet Angka'!X8,$D$3:$D$66='Sheet Angka'!Y8),$E8)"),"q5")</f>
        <v>q5</v>
      </c>
      <c r="M8" s="41" t="str">
        <f ca="1">IFERROR(__xludf.DUMMYFUNCTION("IFERROR(FILTER($E$3:$E$66,$B$3:$B$66='Sheet Angka'!Z8,$C$3:$C$66='Sheet Angka'!AA8,$D$3:$D$66='Sheet Angka'!AB8),$E8)"),"q5")</f>
        <v>q5</v>
      </c>
      <c r="N8" s="41" t="str">
        <f ca="1">IFERROR(__xludf.DUMMYFUNCTION("IFERROR(FILTER($E$3:$E$66,$B$3:$B$66='Sheet Angka'!AC8,$C$3:$C$66='Sheet Angka'!AD8,$D$3:$D$66='Sheet Angka'!AE8),$E8)"),"q21")</f>
        <v>q21</v>
      </c>
      <c r="O8" s="41" t="str">
        <f ca="1">IFERROR(__xludf.DUMMYFUNCTION("IFERROR(FILTER($E$3:$E$66,$B$3:$B$66='Sheet Angka'!AF8,$C$3:$C$66='Sheet Angka'!AG8,$D$3:$D$66='Sheet Angka'!AH8),$E8)"),"q33")</f>
        <v>q33</v>
      </c>
      <c r="P8" s="41" t="str">
        <f ca="1">IFERROR(__xludf.DUMMYFUNCTION("IFERROR(FILTER($E$3:$E$66,$B$3:$B$66='Sheet Angka'!AI8,$C$3:$C$66='Sheet Angka'!AJ8,$D$3:$D$66='Sheet Angka'!AK8),$E8)"),"q5")</f>
        <v>q5</v>
      </c>
      <c r="Q8" s="41" t="str">
        <f ca="1">IFERROR(__xludf.DUMMYFUNCTION("IFERROR(FILTER($E$3:$E$66,$B$3:$B$66='Sheet Angka'!AL8,$C$3:$C$66='Sheet Angka'!AM8,$D$3:$D$66='Sheet Angka'!AN8),$E8)"),"q5")</f>
        <v>q5</v>
      </c>
      <c r="R8" s="41" t="str">
        <f ca="1">IFERROR(__xludf.DUMMYFUNCTION("IFERROR(FILTER($E$3:$E$66,$B$3:$B$66='Sheet Angka'!AO8,$C$3:$C$66='Sheet Angka'!AP8,$D$3:$D$66='Sheet Angka'!AQ8),$E8)"),"q5")</f>
        <v>q5</v>
      </c>
      <c r="S8" s="41" t="str">
        <f ca="1">IFERROR(__xludf.DUMMYFUNCTION("IFERROR(FILTER($E$3:$E$66,$B$3:$B$66='Sheet Angka'!AR8,$C$3:$C$66='Sheet Angka'!AS8,$D$3:$D$66='Sheet Angka'!AT8),$E8)"),"q49")</f>
        <v>q49</v>
      </c>
      <c r="T8" s="41" t="str">
        <f ca="1">IFERROR(__xludf.DUMMYFUNCTION("IFERROR(FILTER($E$3:$E$66,$B$3:$B$66='Sheet Angka'!AU8,$C$3:$C$66='Sheet Angka'!AV8,$D$3:$D$66='Sheet Angka'!AW8),$E8)"),"q21")</f>
        <v>q21</v>
      </c>
      <c r="U8" s="41" t="str">
        <f ca="1">IFERROR(__xludf.DUMMYFUNCTION("IFERROR(FILTER($E$3:$E$66,$B$3:$B$66='Sheet Angka'!AX8,$C$3:$C$66='Sheet Angka'!AY8,$D$3:$D$66='Sheet Angka'!AZ8),$E8)"),"q3")</f>
        <v>q3</v>
      </c>
      <c r="V8" s="41" t="str">
        <f ca="1">IFERROR(__xludf.DUMMYFUNCTION("IFERROR(FILTER($E$3:$E$66,$B$3:$B$66='Sheet Angka'!BA8,$C$3:$C$66='Sheet Angka'!BB8,$D$3:$D$66='Sheet Angka'!BC8),$E8)"),"q2")</f>
        <v>q2</v>
      </c>
      <c r="W8" s="41" t="str">
        <f ca="1">IFERROR(__xludf.DUMMYFUNCTION("IFERROR(FILTER($E$3:$E$66,$B$3:$B$66='Sheet Angka'!X8,$C$3:$C$66='Sheet Angka'!Y8,$D$3:$D$66='Sheet Angka'!Z8),$E8)"),"q5")</f>
        <v>q5</v>
      </c>
    </row>
    <row r="9" spans="1:23" ht="15.75" customHeight="1">
      <c r="A9" s="49"/>
      <c r="B9" s="51">
        <v>0</v>
      </c>
      <c r="C9" s="52">
        <v>5</v>
      </c>
      <c r="D9" s="53">
        <v>10</v>
      </c>
      <c r="E9" s="55" t="s">
        <v>45</v>
      </c>
      <c r="F9" s="56" t="str">
        <f ca="1">IFERROR(__xludf.DUMMYFUNCTION("IFERROR(FILTER($E$3:$E$66,$B$3:$B$66='Sheet Angka'!E9,$C$3:$C$66='Sheet Angka'!F9,$D$3:$D$66='Sheet Angka'!G9),E9)"),"q14")</f>
        <v>q14</v>
      </c>
      <c r="G9" s="58" t="str">
        <f ca="1">IFERROR(__xludf.DUMMYFUNCTION("IFERROR(FILTER($E$3:$E$66,$B$3:$B$66='Sheet Angka'!H9,$C$3:$C$66='Sheet Angka'!I9,$D$3:$D$66='Sheet Angka'!J9),$E9)"),"q6")</f>
        <v>q6</v>
      </c>
      <c r="H9" s="58" t="str">
        <f ca="1">IFERROR(__xludf.DUMMYFUNCTION("IFERROR(FILTER($E$3:$E$66,$B$3:$B$66='Sheet Angka'!K9,$C$3:$C$66='Sheet Angka'!L9,$D$3:$D$66='Sheet Angka'!M9),$E9)"),"q10")</f>
        <v>q10</v>
      </c>
      <c r="I9" s="58" t="str">
        <f ca="1">IFERROR(__xludf.DUMMYFUNCTION("IFERROR(FILTER($E$3:$E$66,$B$3:$B$66='Sheet Angka'!N9,$C$3:$C$66='Sheet Angka'!O9,$D$3:$D$66='Sheet Angka'!P9),$E9)"),"q14")</f>
        <v>q14</v>
      </c>
      <c r="J9" s="58" t="str">
        <f ca="1">IFERROR(__xludf.DUMMYFUNCTION("IFERROR(FILTER($E$3:$E$66,$B$3:$B$66='Sheet Angka'!Q9,$C$3:$C$66='Sheet Angka'!R9,$D$3:$D$66='Sheet Angka'!S9),$E9)"),"q6")</f>
        <v>q6</v>
      </c>
      <c r="K9" s="58" t="str">
        <f ca="1">IFERROR(__xludf.DUMMYFUNCTION("IFERROR(FILTER($E$3:$E$66,$B$3:$B$66='Sheet Angka'!T9,$C$3:$C$66='Sheet Angka'!U9,$D$3:$D$66='Sheet Angka'!V9),$E9)"),"q6")</f>
        <v>q6</v>
      </c>
      <c r="L9" s="58" t="str">
        <f ca="1">IFERROR(__xludf.DUMMYFUNCTION("IFERROR(FILTER($E$3:$E$66,$B$3:$B$66='Sheet Angka'!W9,$C$3:$C$66='Sheet Angka'!X9,$D$3:$D$66='Sheet Angka'!Y9),$E9)"),"q6")</f>
        <v>q6</v>
      </c>
      <c r="M9" s="58" t="str">
        <f ca="1">IFERROR(__xludf.DUMMYFUNCTION("IFERROR(FILTER($E$3:$E$66,$B$3:$B$66='Sheet Angka'!Z9,$C$3:$C$66='Sheet Angka'!AA9,$D$3:$D$66='Sheet Angka'!AB9),$E9)"),"q6")</f>
        <v>q6</v>
      </c>
      <c r="N9" s="58" t="str">
        <f ca="1">IFERROR(__xludf.DUMMYFUNCTION("IFERROR(FILTER($E$3:$E$66,$B$3:$B$66='Sheet Angka'!AC9,$C$3:$C$66='Sheet Angka'!AD9,$D$3:$D$66='Sheet Angka'!AE9),$E9)"),"q22")</f>
        <v>q22</v>
      </c>
      <c r="O9" s="58" t="str">
        <f ca="1">IFERROR(__xludf.DUMMYFUNCTION("IFERROR(FILTER($E$3:$E$66,$B$3:$B$66='Sheet Angka'!AF9,$C$3:$C$66='Sheet Angka'!AG9,$D$3:$D$66='Sheet Angka'!AH9),$E9)"),"q34")</f>
        <v>q34</v>
      </c>
      <c r="P9" s="58" t="str">
        <f ca="1">IFERROR(__xludf.DUMMYFUNCTION("IFERROR(FILTER($E$3:$E$66,$B$3:$B$66='Sheet Angka'!AI9,$C$3:$C$66='Sheet Angka'!AJ9,$D$3:$D$66='Sheet Angka'!AK9),$E9)"),"q6")</f>
        <v>q6</v>
      </c>
      <c r="Q9" s="58" t="str">
        <f ca="1">IFERROR(__xludf.DUMMYFUNCTION("IFERROR(FILTER($E$3:$E$66,$B$3:$B$66='Sheet Angka'!AL9,$C$3:$C$66='Sheet Angka'!AM9,$D$3:$D$66='Sheet Angka'!AN9),$E9)"),"q6")</f>
        <v>q6</v>
      </c>
      <c r="R9" s="58" t="str">
        <f ca="1">IFERROR(__xludf.DUMMYFUNCTION("IFERROR(FILTER($E$3:$E$66,$B$3:$B$66='Sheet Angka'!AO9,$C$3:$C$66='Sheet Angka'!AP9,$D$3:$D$66='Sheet Angka'!AQ9),$E9)"),"q6")</f>
        <v>q6</v>
      </c>
      <c r="S9" s="58" t="str">
        <f ca="1">IFERROR(__xludf.DUMMYFUNCTION("IFERROR(FILTER($E$3:$E$66,$B$3:$B$66='Sheet Angka'!AR9,$C$3:$C$66='Sheet Angka'!AS9,$D$3:$D$66='Sheet Angka'!AT9),$E9)"),"q50")</f>
        <v>q50</v>
      </c>
      <c r="T9" s="58" t="str">
        <f ca="1">IFERROR(__xludf.DUMMYFUNCTION("IFERROR(FILTER($E$3:$E$66,$B$3:$B$66='Sheet Angka'!AU9,$C$3:$C$66='Sheet Angka'!AV9,$D$3:$D$66='Sheet Angka'!AW9),$E9)"),"q22")</f>
        <v>q22</v>
      </c>
      <c r="U9" s="58" t="str">
        <f ca="1">IFERROR(__xludf.DUMMYFUNCTION("IFERROR(FILTER($E$3:$E$66,$B$3:$B$66='Sheet Angka'!AX9,$C$3:$C$66='Sheet Angka'!AY9,$D$3:$D$66='Sheet Angka'!AZ9),$E9)"),"q6")</f>
        <v>q6</v>
      </c>
      <c r="V9" s="58" t="str">
        <f ca="1">IFERROR(__xludf.DUMMYFUNCTION("IFERROR(FILTER($E$3:$E$66,$B$3:$B$66='Sheet Angka'!BA9,$C$3:$C$66='Sheet Angka'!BB9,$D$3:$D$66='Sheet Angka'!BC9),$E9)"),"q3")</f>
        <v>q3</v>
      </c>
      <c r="W9" s="58" t="str">
        <f ca="1">IFERROR(__xludf.DUMMYFUNCTION("IFERROR(FILTER($E$3:$E$66,$B$3:$B$66='Sheet Angka'!X9,$C$3:$C$66='Sheet Angka'!Y9,$D$3:$D$66='Sheet Angka'!Z9),$E9)"),"q6")</f>
        <v>q6</v>
      </c>
    </row>
    <row r="10" spans="1:23" ht="15.75" customHeight="1">
      <c r="A10" s="35"/>
      <c r="B10" s="36">
        <v>0</v>
      </c>
      <c r="C10" s="37">
        <v>5</v>
      </c>
      <c r="D10" s="38">
        <v>15</v>
      </c>
      <c r="E10" s="39" t="s">
        <v>51</v>
      </c>
      <c r="F10" s="40" t="str">
        <f ca="1">IFERROR(__xludf.DUMMYFUNCTION("IFERROR(FILTER($E$3:$E$66,$B$3:$B$66='Sheet Angka'!E10,$C$3:$C$66='Sheet Angka'!F10,$D$3:$D$66='Sheet Angka'!G10),E10)"),"q15")</f>
        <v>q15</v>
      </c>
      <c r="G10" s="41" t="str">
        <f ca="1">IFERROR(__xludf.DUMMYFUNCTION("IFERROR(FILTER($E$3:$E$66,$B$3:$B$66='Sheet Angka'!H10,$C$3:$C$66='Sheet Angka'!I10,$D$3:$D$66='Sheet Angka'!J10),$E10)"),"q7")</f>
        <v>q7</v>
      </c>
      <c r="H10" s="41" t="str">
        <f ca="1">IFERROR(__xludf.DUMMYFUNCTION("IFERROR(FILTER($E$3:$E$66,$B$3:$B$66='Sheet Angka'!K10,$C$3:$C$66='Sheet Angka'!L10,$D$3:$D$66='Sheet Angka'!M10),$E10)"),"q11")</f>
        <v>q11</v>
      </c>
      <c r="I10" s="41" t="str">
        <f ca="1">IFERROR(__xludf.DUMMYFUNCTION("IFERROR(FILTER($E$3:$E$66,$B$3:$B$66='Sheet Angka'!N10,$C$3:$C$66='Sheet Angka'!O10,$D$3:$D$66='Sheet Angka'!P10),$E10)"),"q15")</f>
        <v>q15</v>
      </c>
      <c r="J10" s="41" t="str">
        <f ca="1">IFERROR(__xludf.DUMMYFUNCTION("IFERROR(FILTER($E$3:$E$66,$B$3:$B$66='Sheet Angka'!Q10,$C$3:$C$66='Sheet Angka'!R10,$D$3:$D$66='Sheet Angka'!S10),$E10)"),"q7")</f>
        <v>q7</v>
      </c>
      <c r="K10" s="41" t="str">
        <f ca="1">IFERROR(__xludf.DUMMYFUNCTION("IFERROR(FILTER($E$3:$E$66,$B$3:$B$66='Sheet Angka'!T10,$C$3:$C$66='Sheet Angka'!U10,$D$3:$D$66='Sheet Angka'!V10),$E10)"),"q7")</f>
        <v>q7</v>
      </c>
      <c r="L10" s="41" t="str">
        <f ca="1">IFERROR(__xludf.DUMMYFUNCTION("IFERROR(FILTER($E$3:$E$66,$B$3:$B$66='Sheet Angka'!W10,$C$3:$C$66='Sheet Angka'!X10,$D$3:$D$66='Sheet Angka'!Y10),$E10)"),"q7")</f>
        <v>q7</v>
      </c>
      <c r="M10" s="41" t="str">
        <f ca="1">IFERROR(__xludf.DUMMYFUNCTION("IFERROR(FILTER($E$3:$E$66,$B$3:$B$66='Sheet Angka'!Z10,$C$3:$C$66='Sheet Angka'!AA10,$D$3:$D$66='Sheet Angka'!AB10),$E10)"),"q7")</f>
        <v>q7</v>
      </c>
      <c r="N10" s="41" t="str">
        <f ca="1">IFERROR(__xludf.DUMMYFUNCTION("IFERROR(FILTER($E$3:$E$66,$B$3:$B$66='Sheet Angka'!AC10,$C$3:$C$66='Sheet Angka'!AD10,$D$3:$D$66='Sheet Angka'!AE10),$E10)"),"q23")</f>
        <v>q23</v>
      </c>
      <c r="O10" s="41" t="str">
        <f ca="1">IFERROR(__xludf.DUMMYFUNCTION("IFERROR(FILTER($E$3:$E$66,$B$3:$B$66='Sheet Angka'!AF10,$C$3:$C$66='Sheet Angka'!AG10,$D$3:$D$66='Sheet Angka'!AH10),$E10)"),"q35")</f>
        <v>q35</v>
      </c>
      <c r="P10" s="41" t="str">
        <f ca="1">IFERROR(__xludf.DUMMYFUNCTION("IFERROR(FILTER($E$3:$E$66,$B$3:$B$66='Sheet Angka'!AI10,$C$3:$C$66='Sheet Angka'!AJ10,$D$3:$D$66='Sheet Angka'!AK10),$E10)"),"q7")</f>
        <v>q7</v>
      </c>
      <c r="Q10" s="41" t="str">
        <f ca="1">IFERROR(__xludf.DUMMYFUNCTION("IFERROR(FILTER($E$3:$E$66,$B$3:$B$66='Sheet Angka'!AL10,$C$3:$C$66='Sheet Angka'!AM10,$D$3:$D$66='Sheet Angka'!AN10),$E10)"),"q7")</f>
        <v>q7</v>
      </c>
      <c r="R10" s="41" t="str">
        <f ca="1">IFERROR(__xludf.DUMMYFUNCTION("IFERROR(FILTER($E$3:$E$66,$B$3:$B$66='Sheet Angka'!AO10,$C$3:$C$66='Sheet Angka'!AP10,$D$3:$D$66='Sheet Angka'!AQ10),$E10)"),"q7")</f>
        <v>q7</v>
      </c>
      <c r="S10" s="41" t="str">
        <f ca="1">IFERROR(__xludf.DUMMYFUNCTION("IFERROR(FILTER($E$3:$E$66,$B$3:$B$66='Sheet Angka'!AR10,$C$3:$C$66='Sheet Angka'!AS10,$D$3:$D$66='Sheet Angka'!AT10),$E10)"),"q51")</f>
        <v>q51</v>
      </c>
      <c r="T10" s="41" t="str">
        <f ca="1">IFERROR(__xludf.DUMMYFUNCTION("IFERROR(FILTER($E$3:$E$66,$B$3:$B$66='Sheet Angka'!AU10,$C$3:$C$66='Sheet Angka'!AV10,$D$3:$D$66='Sheet Angka'!AW10),$E10)"),"q23")</f>
        <v>q23</v>
      </c>
      <c r="U10" s="41" t="str">
        <f ca="1">IFERROR(__xludf.DUMMYFUNCTION("IFERROR(FILTER($E$3:$E$66,$B$3:$B$66='Sheet Angka'!AX10,$C$3:$C$66='Sheet Angka'!AY10,$D$3:$D$66='Sheet Angka'!AZ10),$E10)"),"q7")</f>
        <v>q7</v>
      </c>
      <c r="V10" s="41" t="str">
        <f ca="1">IFERROR(__xludf.DUMMYFUNCTION("IFERROR(FILTER($E$3:$E$66,$B$3:$B$66='Sheet Angka'!BA10,$C$3:$C$66='Sheet Angka'!BB10,$D$3:$D$66='Sheet Angka'!BC10),$E10)"),"q7")</f>
        <v>q7</v>
      </c>
      <c r="W10" s="41" t="str">
        <f ca="1">IFERROR(__xludf.DUMMYFUNCTION("IFERROR(FILTER($E$3:$E$66,$B$3:$B$66='Sheet Angka'!X10,$C$3:$C$66='Sheet Angka'!Y10,$D$3:$D$66='Sheet Angka'!Z10),$E10)"),"q7")</f>
        <v>q7</v>
      </c>
    </row>
    <row r="11" spans="1:23">
      <c r="A11" s="64" t="s">
        <v>179</v>
      </c>
      <c r="B11" s="51">
        <v>0</v>
      </c>
      <c r="C11" s="52">
        <v>10</v>
      </c>
      <c r="D11" s="53">
        <v>0</v>
      </c>
      <c r="E11" s="21" t="s">
        <v>24</v>
      </c>
      <c r="F11" s="56" t="str">
        <f ca="1">IFERROR(__xludf.DUMMYFUNCTION("IFERROR(FILTER($E$3:$E$66,$B$3:$B$66='Sheet Angka'!E11,$C$3:$C$66='Sheet Angka'!F11,$D$3:$D$66='Sheet Angka'!G11),E11)"),"q8")</f>
        <v>q8</v>
      </c>
      <c r="G11" s="58" t="str">
        <f ca="1">IFERROR(__xludf.DUMMYFUNCTION("IFERROR(FILTER($E$3:$E$66,$B$3:$B$66='Sheet Angka'!H11,$C$3:$C$66='Sheet Angka'!I11,$D$3:$D$66='Sheet Angka'!J11),$E11)"),"q8")</f>
        <v>q8</v>
      </c>
      <c r="H11" s="58" t="str">
        <f ca="1">IFERROR(__xludf.DUMMYFUNCTION("IFERROR(FILTER($E$3:$E$66,$B$3:$B$66='Sheet Angka'!K11,$C$3:$C$66='Sheet Angka'!L11,$D$3:$D$66='Sheet Angka'!M11),$E11)"),"q12")</f>
        <v>q12</v>
      </c>
      <c r="I11" s="58" t="str">
        <f ca="1">IFERROR(__xludf.DUMMYFUNCTION("IFERROR(FILTER($E$3:$E$66,$B$3:$B$66='Sheet Angka'!N11,$C$3:$C$66='Sheet Angka'!O11,$D$3:$D$66='Sheet Angka'!P11),$E11)"),"q8")</f>
        <v>q8</v>
      </c>
      <c r="J11" s="58" t="str">
        <f ca="1">IFERROR(__xludf.DUMMYFUNCTION("IFERROR(FILTER($E$3:$E$66,$B$3:$B$66='Sheet Angka'!Q11,$C$3:$C$66='Sheet Angka'!R11,$D$3:$D$66='Sheet Angka'!S11),$E11)"),"q8")</f>
        <v>q8</v>
      </c>
      <c r="K11" s="58" t="str">
        <f ca="1">IFERROR(__xludf.DUMMYFUNCTION("IFERROR(FILTER($E$3:$E$66,$B$3:$B$66='Sheet Angka'!T11,$C$3:$C$66='Sheet Angka'!U11,$D$3:$D$66='Sheet Angka'!V11),$E11)"),"q8")</f>
        <v>q8</v>
      </c>
      <c r="L11" s="58" t="str">
        <f ca="1">IFERROR(__xludf.DUMMYFUNCTION("IFERROR(FILTER($E$3:$E$66,$B$3:$B$66='Sheet Angka'!W11,$C$3:$C$66='Sheet Angka'!X11,$D$3:$D$66='Sheet Angka'!Y11),$E11)"),"q8")</f>
        <v>q8</v>
      </c>
      <c r="M11" s="58" t="str">
        <f ca="1">IFERROR(__xludf.DUMMYFUNCTION("IFERROR(FILTER($E$3:$E$66,$B$3:$B$66='Sheet Angka'!Z11,$C$3:$C$66='Sheet Angka'!AA11,$D$3:$D$66='Sheet Angka'!AB11),$E11)"),"q8")</f>
        <v>q8</v>
      </c>
      <c r="N11" s="58" t="str">
        <f ca="1">IFERROR(__xludf.DUMMYFUNCTION("IFERROR(FILTER($E$3:$E$66,$B$3:$B$66='Sheet Angka'!AC11,$C$3:$C$66='Sheet Angka'!AD11,$D$3:$D$66='Sheet Angka'!AE11),$E11)"),"q24")</f>
        <v>q24</v>
      </c>
      <c r="O11" s="58" t="str">
        <f ca="1">IFERROR(__xludf.DUMMYFUNCTION("IFERROR(FILTER($E$3:$E$66,$B$3:$B$66='Sheet Angka'!AF11,$C$3:$C$66='Sheet Angka'!AG11,$D$3:$D$66='Sheet Angka'!AH11),$E11)"),"q36")</f>
        <v>q36</v>
      </c>
      <c r="P11" s="58" t="str">
        <f ca="1">IFERROR(__xludf.DUMMYFUNCTION("IFERROR(FILTER($E$3:$E$66,$B$3:$B$66='Sheet Angka'!AI11,$C$3:$C$66='Sheet Angka'!AJ11,$D$3:$D$66='Sheet Angka'!AK11),$E11)"),"q8")</f>
        <v>q8</v>
      </c>
      <c r="Q11" s="58" t="str">
        <f ca="1">IFERROR(__xludf.DUMMYFUNCTION("IFERROR(FILTER($E$3:$E$66,$B$3:$B$66='Sheet Angka'!AL11,$C$3:$C$66='Sheet Angka'!AM11,$D$3:$D$66='Sheet Angka'!AN11),$E11)"),"q2")</f>
        <v>q2</v>
      </c>
      <c r="R11" s="58" t="str">
        <f ca="1">IFERROR(__xludf.DUMMYFUNCTION("IFERROR(FILTER($E$3:$E$66,$B$3:$B$66='Sheet Angka'!AO11,$C$3:$C$66='Sheet Angka'!AP11,$D$3:$D$66='Sheet Angka'!AQ11),$E11)"),"q3")</f>
        <v>q3</v>
      </c>
      <c r="S11" s="58" t="str">
        <f ca="1">IFERROR(__xludf.DUMMYFUNCTION("IFERROR(FILTER($E$3:$E$66,$B$3:$B$66='Sheet Angka'!AR11,$C$3:$C$66='Sheet Angka'!AS11,$D$3:$D$66='Sheet Angka'!AT11),$E11)"),"q52")</f>
        <v>q52</v>
      </c>
      <c r="T11" s="58" t="str">
        <f ca="1">IFERROR(__xludf.DUMMYFUNCTION("IFERROR(FILTER($E$3:$E$66,$B$3:$B$66='Sheet Angka'!AU11,$C$3:$C$66='Sheet Angka'!AV11,$D$3:$D$66='Sheet Angka'!AW11),$E11)"),"q24")</f>
        <v>q24</v>
      </c>
      <c r="U11" s="58" t="str">
        <f ca="1">IFERROR(__xludf.DUMMYFUNCTION("IFERROR(FILTER($E$3:$E$66,$B$3:$B$66='Sheet Angka'!AX11,$C$3:$C$66='Sheet Angka'!AY11,$D$3:$D$66='Sheet Angka'!AZ11),$E11)"),"q6")</f>
        <v>q6</v>
      </c>
      <c r="V11" s="58" t="str">
        <f ca="1">IFERROR(__xludf.DUMMYFUNCTION("IFERROR(FILTER($E$3:$E$66,$B$3:$B$66='Sheet Angka'!BA11,$C$3:$C$66='Sheet Angka'!BB11,$D$3:$D$66='Sheet Angka'!BC11),$E11)"),"q5")</f>
        <v>q5</v>
      </c>
      <c r="W11" s="58" t="str">
        <f ca="1">IFERROR(__xludf.DUMMYFUNCTION("IFERROR(FILTER($E$3:$E$66,$B$3:$B$66='Sheet Angka'!X11,$C$3:$C$66='Sheet Angka'!Y11,$D$3:$D$66='Sheet Angka'!Z11),$E11)"),"q8")</f>
        <v>q8</v>
      </c>
    </row>
    <row r="12" spans="1:23" ht="15.75" customHeight="1">
      <c r="A12" s="35"/>
      <c r="B12" s="36">
        <v>0</v>
      </c>
      <c r="C12" s="37">
        <v>10</v>
      </c>
      <c r="D12" s="38">
        <v>5</v>
      </c>
      <c r="E12" s="39" t="s">
        <v>36</v>
      </c>
      <c r="F12" s="40" t="str">
        <f ca="1">IFERROR(__xludf.DUMMYFUNCTION("IFERROR(FILTER($E$3:$E$66,$B$3:$B$66='Sheet Angka'!E12,$C$3:$C$66='Sheet Angka'!F12,$D$3:$D$66='Sheet Angka'!G12),E12)"),"q9")</f>
        <v>q9</v>
      </c>
      <c r="G12" s="41" t="str">
        <f ca="1">IFERROR(__xludf.DUMMYFUNCTION("IFERROR(FILTER($E$3:$E$66,$B$3:$B$66='Sheet Angka'!H12,$C$3:$C$66='Sheet Angka'!I12,$D$3:$D$66='Sheet Angka'!J12),$E12)"),"q9")</f>
        <v>q9</v>
      </c>
      <c r="H12" s="41" t="str">
        <f ca="1">IFERROR(__xludf.DUMMYFUNCTION("IFERROR(FILTER($E$3:$E$66,$B$3:$B$66='Sheet Angka'!K12,$C$3:$C$66='Sheet Angka'!L12,$D$3:$D$66='Sheet Angka'!M12),$E12)"),"q13")</f>
        <v>q13</v>
      </c>
      <c r="I12" s="41" t="str">
        <f ca="1">IFERROR(__xludf.DUMMYFUNCTION("IFERROR(FILTER($E$3:$E$66,$B$3:$B$66='Sheet Angka'!N12,$C$3:$C$66='Sheet Angka'!O12,$D$3:$D$66='Sheet Angka'!P12),$E12)"),"q9")</f>
        <v>q9</v>
      </c>
      <c r="J12" s="41" t="str">
        <f ca="1">IFERROR(__xludf.DUMMYFUNCTION("IFERROR(FILTER($E$3:$E$66,$B$3:$B$66='Sheet Angka'!Q12,$C$3:$C$66='Sheet Angka'!R12,$D$3:$D$66='Sheet Angka'!S12),$E12)"),"q9")</f>
        <v>q9</v>
      </c>
      <c r="K12" s="41" t="str">
        <f ca="1">IFERROR(__xludf.DUMMYFUNCTION("IFERROR(FILTER($E$3:$E$66,$B$3:$B$66='Sheet Angka'!T12,$C$3:$C$66='Sheet Angka'!U12,$D$3:$D$66='Sheet Angka'!V12),$E12)"),"q9")</f>
        <v>q9</v>
      </c>
      <c r="L12" s="41" t="str">
        <f ca="1">IFERROR(__xludf.DUMMYFUNCTION("IFERROR(FILTER($E$3:$E$66,$B$3:$B$66='Sheet Angka'!W12,$C$3:$C$66='Sheet Angka'!X12,$D$3:$D$66='Sheet Angka'!Y12),$E12)"),"q9")</f>
        <v>q9</v>
      </c>
      <c r="M12" s="41" t="str">
        <f ca="1">IFERROR(__xludf.DUMMYFUNCTION("IFERROR(FILTER($E$3:$E$66,$B$3:$B$66='Sheet Angka'!Z12,$C$3:$C$66='Sheet Angka'!AA12,$D$3:$D$66='Sheet Angka'!AB12),$E12)"),"q9")</f>
        <v>q9</v>
      </c>
      <c r="N12" s="41" t="str">
        <f ca="1">IFERROR(__xludf.DUMMYFUNCTION("IFERROR(FILTER($E$3:$E$66,$B$3:$B$66='Sheet Angka'!AC12,$C$3:$C$66='Sheet Angka'!AD12,$D$3:$D$66='Sheet Angka'!AE12),$E12)"),"q25")</f>
        <v>q25</v>
      </c>
      <c r="O12" s="41" t="str">
        <f ca="1">IFERROR(__xludf.DUMMYFUNCTION("IFERROR(FILTER($E$3:$E$66,$B$3:$B$66='Sheet Angka'!AF12,$C$3:$C$66='Sheet Angka'!AG12,$D$3:$D$66='Sheet Angka'!AH12),$E12)"),"q37")</f>
        <v>q37</v>
      </c>
      <c r="P12" s="41" t="str">
        <f ca="1">IFERROR(__xludf.DUMMYFUNCTION("IFERROR(FILTER($E$3:$E$66,$B$3:$B$66='Sheet Angka'!AI12,$C$3:$C$66='Sheet Angka'!AJ12,$D$3:$D$66='Sheet Angka'!AK12),$E12)"),"q9")</f>
        <v>q9</v>
      </c>
      <c r="Q12" s="41" t="str">
        <f ca="1">IFERROR(__xludf.DUMMYFUNCTION("IFERROR(FILTER($E$3:$E$66,$B$3:$B$66='Sheet Angka'!AL12,$C$3:$C$66='Sheet Angka'!AM12,$D$3:$D$66='Sheet Angka'!AN12),$E12)"),"q3")</f>
        <v>q3</v>
      </c>
      <c r="R12" s="41" t="str">
        <f ca="1">IFERROR(__xludf.DUMMYFUNCTION("IFERROR(FILTER($E$3:$E$66,$B$3:$B$66='Sheet Angka'!AO12,$C$3:$C$66='Sheet Angka'!AP12,$D$3:$D$66='Sheet Angka'!AQ12),$E12)"),"q9")</f>
        <v>q9</v>
      </c>
      <c r="S12" s="41" t="str">
        <f ca="1">IFERROR(__xludf.DUMMYFUNCTION("IFERROR(FILTER($E$3:$E$66,$B$3:$B$66='Sheet Angka'!AR12,$C$3:$C$66='Sheet Angka'!AS12,$D$3:$D$66='Sheet Angka'!AT12),$E12)"),"q53")</f>
        <v>q53</v>
      </c>
      <c r="T12" s="41" t="str">
        <f ca="1">IFERROR(__xludf.DUMMYFUNCTION("IFERROR(FILTER($E$3:$E$66,$B$3:$B$66='Sheet Angka'!AU12,$C$3:$C$66='Sheet Angka'!AV12,$D$3:$D$66='Sheet Angka'!AW12),$E12)"),"q25")</f>
        <v>q25</v>
      </c>
      <c r="U12" s="41" t="str">
        <f ca="1">IFERROR(__xludf.DUMMYFUNCTION("IFERROR(FILTER($E$3:$E$66,$B$3:$B$66='Sheet Angka'!AX12,$C$3:$C$66='Sheet Angka'!AY12,$D$3:$D$66='Sheet Angka'!AZ12),$E12)"),"q7")</f>
        <v>q7</v>
      </c>
      <c r="V12" s="41" t="str">
        <f ca="1">IFERROR(__xludf.DUMMYFUNCTION("IFERROR(FILTER($E$3:$E$66,$B$3:$B$66='Sheet Angka'!BA12,$C$3:$C$66='Sheet Angka'!BB12,$D$3:$D$66='Sheet Angka'!BC12),$E12)"),"q6")</f>
        <v>q6</v>
      </c>
      <c r="W12" s="41" t="str">
        <f ca="1">IFERROR(__xludf.DUMMYFUNCTION("IFERROR(FILTER($E$3:$E$66,$B$3:$B$66='Sheet Angka'!X12,$C$3:$C$66='Sheet Angka'!Y12,$D$3:$D$66='Sheet Angka'!Z12),$E12)"),"q9")</f>
        <v>q9</v>
      </c>
    </row>
    <row r="13" spans="1:23" ht="15.75" customHeight="1">
      <c r="A13" s="49"/>
      <c r="B13" s="51">
        <v>0</v>
      </c>
      <c r="C13" s="52">
        <v>10</v>
      </c>
      <c r="D13" s="53">
        <v>10</v>
      </c>
      <c r="E13" s="55" t="s">
        <v>43</v>
      </c>
      <c r="F13" s="56" t="str">
        <f ca="1">IFERROR(__xludf.DUMMYFUNCTION("IFERROR(FILTER($E$3:$E$66,$B$3:$B$66='Sheet Angka'!E13,$C$3:$C$66='Sheet Angka'!F13,$D$3:$D$66='Sheet Angka'!G13),E13)"),"q10")</f>
        <v>q10</v>
      </c>
      <c r="G13" s="58" t="str">
        <f ca="1">IFERROR(__xludf.DUMMYFUNCTION("IFERROR(FILTER($E$3:$E$66,$B$3:$B$66='Sheet Angka'!H13,$C$3:$C$66='Sheet Angka'!I13,$D$3:$D$66='Sheet Angka'!J13),$E13)"),"q10")</f>
        <v>q10</v>
      </c>
      <c r="H13" s="58" t="str">
        <f ca="1">IFERROR(__xludf.DUMMYFUNCTION("IFERROR(FILTER($E$3:$E$66,$B$3:$B$66='Sheet Angka'!K13,$C$3:$C$66='Sheet Angka'!L13,$D$3:$D$66='Sheet Angka'!M13),$E13)"),"q14")</f>
        <v>q14</v>
      </c>
      <c r="I13" s="58" t="str">
        <f ca="1">IFERROR(__xludf.DUMMYFUNCTION("IFERROR(FILTER($E$3:$E$66,$B$3:$B$66='Sheet Angka'!N13,$C$3:$C$66='Sheet Angka'!O13,$D$3:$D$66='Sheet Angka'!P13),$E13)"),"q10")</f>
        <v>q10</v>
      </c>
      <c r="J13" s="58" t="str">
        <f ca="1">IFERROR(__xludf.DUMMYFUNCTION("IFERROR(FILTER($E$3:$E$66,$B$3:$B$66='Sheet Angka'!Q13,$C$3:$C$66='Sheet Angka'!R13,$D$3:$D$66='Sheet Angka'!S13),$E13)"),"q10")</f>
        <v>q10</v>
      </c>
      <c r="K13" s="58" t="str">
        <f ca="1">IFERROR(__xludf.DUMMYFUNCTION("IFERROR(FILTER($E$3:$E$66,$B$3:$B$66='Sheet Angka'!T13,$C$3:$C$66='Sheet Angka'!U13,$D$3:$D$66='Sheet Angka'!V13),$E13)"),"q10")</f>
        <v>q10</v>
      </c>
      <c r="L13" s="58" t="str">
        <f ca="1">IFERROR(__xludf.DUMMYFUNCTION("IFERROR(FILTER($E$3:$E$66,$B$3:$B$66='Sheet Angka'!W13,$C$3:$C$66='Sheet Angka'!X13,$D$3:$D$66='Sheet Angka'!Y13),$E13)"),"q10")</f>
        <v>q10</v>
      </c>
      <c r="M13" s="58" t="str">
        <f ca="1">IFERROR(__xludf.DUMMYFUNCTION("IFERROR(FILTER($E$3:$E$66,$B$3:$B$66='Sheet Angka'!Z13,$C$3:$C$66='Sheet Angka'!AA13,$D$3:$D$66='Sheet Angka'!AB13),$E13)"),"q10")</f>
        <v>q10</v>
      </c>
      <c r="N13" s="58" t="str">
        <f ca="1">IFERROR(__xludf.DUMMYFUNCTION("IFERROR(FILTER($E$3:$E$66,$B$3:$B$66='Sheet Angka'!AC13,$C$3:$C$66='Sheet Angka'!AD13,$D$3:$D$66='Sheet Angka'!AE13),$E13)"),"q26")</f>
        <v>q26</v>
      </c>
      <c r="O13" s="58" t="str">
        <f ca="1">IFERROR(__xludf.DUMMYFUNCTION("IFERROR(FILTER($E$3:$E$66,$B$3:$B$66='Sheet Angka'!AF13,$C$3:$C$66='Sheet Angka'!AG13,$D$3:$D$66='Sheet Angka'!AH13),$E13)"),"q38")</f>
        <v>q38</v>
      </c>
      <c r="P13" s="58" t="str">
        <f ca="1">IFERROR(__xludf.DUMMYFUNCTION("IFERROR(FILTER($E$3:$E$66,$B$3:$B$66='Sheet Angka'!AI13,$C$3:$C$66='Sheet Angka'!AJ13,$D$3:$D$66='Sheet Angka'!AK13),$E13)"),"q10")</f>
        <v>q10</v>
      </c>
      <c r="Q13" s="58" t="str">
        <f ca="1">IFERROR(__xludf.DUMMYFUNCTION("IFERROR(FILTER($E$3:$E$66,$B$3:$B$66='Sheet Angka'!AL13,$C$3:$C$66='Sheet Angka'!AM13,$D$3:$D$66='Sheet Angka'!AN13),$E13)"),"q10")</f>
        <v>q10</v>
      </c>
      <c r="R13" s="58" t="str">
        <f ca="1">IFERROR(__xludf.DUMMYFUNCTION("IFERROR(FILTER($E$3:$E$66,$B$3:$B$66='Sheet Angka'!AO13,$C$3:$C$66='Sheet Angka'!AP13,$D$3:$D$66='Sheet Angka'!AQ13),$E13)"),"q10")</f>
        <v>q10</v>
      </c>
      <c r="S13" s="58" t="str">
        <f ca="1">IFERROR(__xludf.DUMMYFUNCTION("IFERROR(FILTER($E$3:$E$66,$B$3:$B$66='Sheet Angka'!AR13,$C$3:$C$66='Sheet Angka'!AS13,$D$3:$D$66='Sheet Angka'!AT13),$E13)"),"q54")</f>
        <v>q54</v>
      </c>
      <c r="T13" s="58" t="str">
        <f ca="1">IFERROR(__xludf.DUMMYFUNCTION("IFERROR(FILTER($E$3:$E$66,$B$3:$B$66='Sheet Angka'!AU13,$C$3:$C$66='Sheet Angka'!AV13,$D$3:$D$66='Sheet Angka'!AW13),$E13)"),"q26")</f>
        <v>q26</v>
      </c>
      <c r="U13" s="58" t="str">
        <f ca="1">IFERROR(__xludf.DUMMYFUNCTION("IFERROR(FILTER($E$3:$E$66,$B$3:$B$66='Sheet Angka'!AX13,$C$3:$C$66='Sheet Angka'!AY13,$D$3:$D$66='Sheet Angka'!AZ13),$E13)"),"q10")</f>
        <v>q10</v>
      </c>
      <c r="V13" s="58" t="str">
        <f ca="1">IFERROR(__xludf.DUMMYFUNCTION("IFERROR(FILTER($E$3:$E$66,$B$3:$B$66='Sheet Angka'!BA13,$C$3:$C$66='Sheet Angka'!BB13,$D$3:$D$66='Sheet Angka'!BC13),$E13)"),"q7")</f>
        <v>q7</v>
      </c>
      <c r="W13" s="58" t="str">
        <f ca="1">IFERROR(__xludf.DUMMYFUNCTION("IFERROR(FILTER($E$3:$E$66,$B$3:$B$66='Sheet Angka'!X13,$C$3:$C$66='Sheet Angka'!Y13,$D$3:$D$66='Sheet Angka'!Z13),$E13)"),"q10")</f>
        <v>q10</v>
      </c>
    </row>
    <row r="14" spans="1:23" ht="15.75" customHeight="1">
      <c r="A14" s="35"/>
      <c r="B14" s="36">
        <v>0</v>
      </c>
      <c r="C14" s="37">
        <v>10</v>
      </c>
      <c r="D14" s="38">
        <v>15</v>
      </c>
      <c r="E14" s="39" t="s">
        <v>49</v>
      </c>
      <c r="F14" s="40" t="str">
        <f ca="1">IFERROR(__xludf.DUMMYFUNCTION("IFERROR(FILTER($E$3:$E$66,$B$3:$B$66='Sheet Angka'!E14,$C$3:$C$66='Sheet Angka'!F14,$D$3:$D$66='Sheet Angka'!G14),E14)"),"q11")</f>
        <v>q11</v>
      </c>
      <c r="G14" s="41" t="str">
        <f ca="1">IFERROR(__xludf.DUMMYFUNCTION("IFERROR(FILTER($E$3:$E$66,$B$3:$B$66='Sheet Angka'!H14,$C$3:$C$66='Sheet Angka'!I14,$D$3:$D$66='Sheet Angka'!J14),$E14)"),"q11")</f>
        <v>q11</v>
      </c>
      <c r="H14" s="41" t="str">
        <f ca="1">IFERROR(__xludf.DUMMYFUNCTION("IFERROR(FILTER($E$3:$E$66,$B$3:$B$66='Sheet Angka'!K14,$C$3:$C$66='Sheet Angka'!L14,$D$3:$D$66='Sheet Angka'!M14),$E14)"),"q15")</f>
        <v>q15</v>
      </c>
      <c r="I14" s="41" t="str">
        <f ca="1">IFERROR(__xludf.DUMMYFUNCTION("IFERROR(FILTER($E$3:$E$66,$B$3:$B$66='Sheet Angka'!N14,$C$3:$C$66='Sheet Angka'!O14,$D$3:$D$66='Sheet Angka'!P14),$E14)"),"q11")</f>
        <v>q11</v>
      </c>
      <c r="J14" s="41" t="str">
        <f ca="1">IFERROR(__xludf.DUMMYFUNCTION("IFERROR(FILTER($E$3:$E$66,$B$3:$B$66='Sheet Angka'!Q14,$C$3:$C$66='Sheet Angka'!R14,$D$3:$D$66='Sheet Angka'!S14),$E14)"),"q11")</f>
        <v>q11</v>
      </c>
      <c r="K14" s="41" t="str">
        <f ca="1">IFERROR(__xludf.DUMMYFUNCTION("IFERROR(FILTER($E$3:$E$66,$B$3:$B$66='Sheet Angka'!T14,$C$3:$C$66='Sheet Angka'!U14,$D$3:$D$66='Sheet Angka'!V14),$E14)"),"q11")</f>
        <v>q11</v>
      </c>
      <c r="L14" s="41" t="str">
        <f ca="1">IFERROR(__xludf.DUMMYFUNCTION("IFERROR(FILTER($E$3:$E$66,$B$3:$B$66='Sheet Angka'!W14,$C$3:$C$66='Sheet Angka'!X14,$D$3:$D$66='Sheet Angka'!Y14),$E14)"),"q11")</f>
        <v>q11</v>
      </c>
      <c r="M14" s="41" t="str">
        <f ca="1">IFERROR(__xludf.DUMMYFUNCTION("IFERROR(FILTER($E$3:$E$66,$B$3:$B$66='Sheet Angka'!Z14,$C$3:$C$66='Sheet Angka'!AA14,$D$3:$D$66='Sheet Angka'!AB14),$E14)"),"q11")</f>
        <v>q11</v>
      </c>
      <c r="N14" s="41" t="str">
        <f ca="1">IFERROR(__xludf.DUMMYFUNCTION("IFERROR(FILTER($E$3:$E$66,$B$3:$B$66='Sheet Angka'!AC14,$C$3:$C$66='Sheet Angka'!AD14,$D$3:$D$66='Sheet Angka'!AE14),$E14)"),"q27")</f>
        <v>q27</v>
      </c>
      <c r="O14" s="41" t="str">
        <f ca="1">IFERROR(__xludf.DUMMYFUNCTION("IFERROR(FILTER($E$3:$E$66,$B$3:$B$66='Sheet Angka'!AF14,$C$3:$C$66='Sheet Angka'!AG14,$D$3:$D$66='Sheet Angka'!AH14),$E14)"),"q39")</f>
        <v>q39</v>
      </c>
      <c r="P14" s="41" t="str">
        <f ca="1">IFERROR(__xludf.DUMMYFUNCTION("IFERROR(FILTER($E$3:$E$66,$B$3:$B$66='Sheet Angka'!AI14,$C$3:$C$66='Sheet Angka'!AJ14,$D$3:$D$66='Sheet Angka'!AK14),$E14)"),"q11")</f>
        <v>q11</v>
      </c>
      <c r="Q14" s="41" t="str">
        <f ca="1">IFERROR(__xludf.DUMMYFUNCTION("IFERROR(FILTER($E$3:$E$66,$B$3:$B$66='Sheet Angka'!AL14,$C$3:$C$66='Sheet Angka'!AM14,$D$3:$D$66='Sheet Angka'!AN14),$E14)"),"q11")</f>
        <v>q11</v>
      </c>
      <c r="R14" s="41" t="str">
        <f ca="1">IFERROR(__xludf.DUMMYFUNCTION("IFERROR(FILTER($E$3:$E$66,$B$3:$B$66='Sheet Angka'!AO14,$C$3:$C$66='Sheet Angka'!AP14,$D$3:$D$66='Sheet Angka'!AQ14),$E14)"),"q11")</f>
        <v>q11</v>
      </c>
      <c r="S14" s="41" t="str">
        <f ca="1">IFERROR(__xludf.DUMMYFUNCTION("IFERROR(FILTER($E$3:$E$66,$B$3:$B$66='Sheet Angka'!AR14,$C$3:$C$66='Sheet Angka'!AS14,$D$3:$D$66='Sheet Angka'!AT14),$E14)"),"q55")</f>
        <v>q55</v>
      </c>
      <c r="T14" s="41" t="str">
        <f ca="1">IFERROR(__xludf.DUMMYFUNCTION("IFERROR(FILTER($E$3:$E$66,$B$3:$B$66='Sheet Angka'!AU14,$C$3:$C$66='Sheet Angka'!AV14,$D$3:$D$66='Sheet Angka'!AW14),$E14)"),"q27")</f>
        <v>q27</v>
      </c>
      <c r="U14" s="41" t="str">
        <f ca="1">IFERROR(__xludf.DUMMYFUNCTION("IFERROR(FILTER($E$3:$E$66,$B$3:$B$66='Sheet Angka'!AX14,$C$3:$C$66='Sheet Angka'!AY14,$D$3:$D$66='Sheet Angka'!AZ14),$E14)"),"q11")</f>
        <v>q11</v>
      </c>
      <c r="V14" s="41" t="str">
        <f ca="1">IFERROR(__xludf.DUMMYFUNCTION("IFERROR(FILTER($E$3:$E$66,$B$3:$B$66='Sheet Angka'!BA14,$C$3:$C$66='Sheet Angka'!BB14,$D$3:$D$66='Sheet Angka'!BC14),$E14)"),"q11")</f>
        <v>q11</v>
      </c>
      <c r="W14" s="41" t="str">
        <f ca="1">IFERROR(__xludf.DUMMYFUNCTION("IFERROR(FILTER($E$3:$E$66,$B$3:$B$66='Sheet Angka'!X14,$C$3:$C$66='Sheet Angka'!Y14,$D$3:$D$66='Sheet Angka'!Z14),$E14)"),"q11")</f>
        <v>q11</v>
      </c>
    </row>
    <row r="15" spans="1:23" ht="15.75" customHeight="1">
      <c r="A15" s="49"/>
      <c r="B15" s="51">
        <v>0</v>
      </c>
      <c r="C15" s="52">
        <v>15</v>
      </c>
      <c r="D15" s="53">
        <v>0</v>
      </c>
      <c r="E15" s="55" t="s">
        <v>27</v>
      </c>
      <c r="F15" s="56" t="str">
        <f ca="1">IFERROR(__xludf.DUMMYFUNCTION("IFERROR(FILTER($E$3:$E$66,$B$3:$B$66='Sheet Angka'!E15,$C$3:$C$66='Sheet Angka'!F15,$D$3:$D$66='Sheet Angka'!G15),E15)"),"q12")</f>
        <v>q12</v>
      </c>
      <c r="G15" s="58" t="str">
        <f ca="1">IFERROR(__xludf.DUMMYFUNCTION("IFERROR(FILTER($E$3:$E$66,$B$3:$B$66='Sheet Angka'!H15,$C$3:$C$66='Sheet Angka'!I15,$D$3:$D$66='Sheet Angka'!J15),$E15)"),"q12")</f>
        <v>q12</v>
      </c>
      <c r="H15" s="58" t="str">
        <f ca="1">IFERROR(__xludf.DUMMYFUNCTION("IFERROR(FILTER($E$3:$E$66,$B$3:$B$66='Sheet Angka'!K15,$C$3:$C$66='Sheet Angka'!L15,$D$3:$D$66='Sheet Angka'!M15),$E15)"),"q12")</f>
        <v>q12</v>
      </c>
      <c r="I15" s="58" t="str">
        <f ca="1">IFERROR(__xludf.DUMMYFUNCTION("IFERROR(FILTER($E$3:$E$66,$B$3:$B$66='Sheet Angka'!N15,$C$3:$C$66='Sheet Angka'!O15,$D$3:$D$66='Sheet Angka'!P15),$E15)"),"q12")</f>
        <v>q12</v>
      </c>
      <c r="J15" s="58" t="str">
        <f ca="1">IFERROR(__xludf.DUMMYFUNCTION("IFERROR(FILTER($E$3:$E$66,$B$3:$B$66='Sheet Angka'!Q15,$C$3:$C$66='Sheet Angka'!R15,$D$3:$D$66='Sheet Angka'!S15),$E15)"),"q12")</f>
        <v>q12</v>
      </c>
      <c r="K15" s="58" t="str">
        <f ca="1">IFERROR(__xludf.DUMMYFUNCTION("IFERROR(FILTER($E$3:$E$66,$B$3:$B$66='Sheet Angka'!T15,$C$3:$C$66='Sheet Angka'!U15,$D$3:$D$66='Sheet Angka'!V15),$E15)"),"q12")</f>
        <v>q12</v>
      </c>
      <c r="L15" s="58" t="str">
        <f ca="1">IFERROR(__xludf.DUMMYFUNCTION("IFERROR(FILTER($E$3:$E$66,$B$3:$B$66='Sheet Angka'!W15,$C$3:$C$66='Sheet Angka'!X15,$D$3:$D$66='Sheet Angka'!Y15),$E15)"),"q12")</f>
        <v>q12</v>
      </c>
      <c r="M15" s="58" t="str">
        <f ca="1">IFERROR(__xludf.DUMMYFUNCTION("IFERROR(FILTER($E$3:$E$66,$B$3:$B$66='Sheet Angka'!Z15,$C$3:$C$66='Sheet Angka'!AA15,$D$3:$D$66='Sheet Angka'!AB15),$E15)"),"q12")</f>
        <v>q12</v>
      </c>
      <c r="N15" s="58" t="str">
        <f ca="1">IFERROR(__xludf.DUMMYFUNCTION("IFERROR(FILTER($E$3:$E$66,$B$3:$B$66='Sheet Angka'!AC15,$C$3:$C$66='Sheet Angka'!AD15,$D$3:$D$66='Sheet Angka'!AE15),$E15)"),"q28")</f>
        <v>q28</v>
      </c>
      <c r="O15" s="58" t="str">
        <f ca="1">IFERROR(__xludf.DUMMYFUNCTION("IFERROR(FILTER($E$3:$E$66,$B$3:$B$66='Sheet Angka'!AF15,$C$3:$C$66='Sheet Angka'!AG15,$D$3:$D$66='Sheet Angka'!AH15),$E15)"),"q40")</f>
        <v>q40</v>
      </c>
      <c r="P15" s="58" t="str">
        <f ca="1">IFERROR(__xludf.DUMMYFUNCTION("IFERROR(FILTER($E$3:$E$66,$B$3:$B$66='Sheet Angka'!AI15,$C$3:$C$66='Sheet Angka'!AJ15,$D$3:$D$66='Sheet Angka'!AK15),$E15)"),"q12")</f>
        <v>q12</v>
      </c>
      <c r="Q15" s="58" t="str">
        <f ca="1">IFERROR(__xludf.DUMMYFUNCTION("IFERROR(FILTER($E$3:$E$66,$B$3:$B$66='Sheet Angka'!AL15,$C$3:$C$66='Sheet Angka'!AM15,$D$3:$D$66='Sheet Angka'!AN15),$E15)"),"q6")</f>
        <v>q6</v>
      </c>
      <c r="R15" s="58" t="str">
        <f ca="1">IFERROR(__xludf.DUMMYFUNCTION("IFERROR(FILTER($E$3:$E$66,$B$3:$B$66='Sheet Angka'!AO15,$C$3:$C$66='Sheet Angka'!AP15,$D$3:$D$66='Sheet Angka'!AQ15),$E15)"),"q7")</f>
        <v>q7</v>
      </c>
      <c r="S15" s="58" t="str">
        <f ca="1">IFERROR(__xludf.DUMMYFUNCTION("IFERROR(FILTER($E$3:$E$66,$B$3:$B$66='Sheet Angka'!AR15,$C$3:$C$66='Sheet Angka'!AS15,$D$3:$D$66='Sheet Angka'!AT15),$E15)"),"q56")</f>
        <v>q56</v>
      </c>
      <c r="T15" s="58" t="str">
        <f ca="1">IFERROR(__xludf.DUMMYFUNCTION("IFERROR(FILTER($E$3:$E$66,$B$3:$B$66='Sheet Angka'!AU15,$C$3:$C$66='Sheet Angka'!AV15,$D$3:$D$66='Sheet Angka'!AW15),$E15)"),"q28")</f>
        <v>q28</v>
      </c>
      <c r="U15" s="58" t="str">
        <f ca="1">IFERROR(__xludf.DUMMYFUNCTION("IFERROR(FILTER($E$3:$E$66,$B$3:$B$66='Sheet Angka'!AX15,$C$3:$C$66='Sheet Angka'!AY15,$D$3:$D$66='Sheet Angka'!AZ15),$E15)"),"q10")</f>
        <v>q10</v>
      </c>
      <c r="V15" s="58" t="str">
        <f ca="1">IFERROR(__xludf.DUMMYFUNCTION("IFERROR(FILTER($E$3:$E$66,$B$3:$B$66='Sheet Angka'!BA15,$C$3:$C$66='Sheet Angka'!BB15,$D$3:$D$66='Sheet Angka'!BC15),$E15)"),"q9")</f>
        <v>q9</v>
      </c>
      <c r="W15" s="58" t="str">
        <f ca="1">IFERROR(__xludf.DUMMYFUNCTION("IFERROR(FILTER($E$3:$E$66,$B$3:$B$66='Sheet Angka'!X15,$C$3:$C$66='Sheet Angka'!Y15,$D$3:$D$66='Sheet Angka'!Z15),$E15)"),"q12")</f>
        <v>q12</v>
      </c>
    </row>
    <row r="16" spans="1:23" ht="15.75" customHeight="1">
      <c r="A16" s="35"/>
      <c r="B16" s="36">
        <v>0</v>
      </c>
      <c r="C16" s="37">
        <v>15</v>
      </c>
      <c r="D16" s="38">
        <v>5</v>
      </c>
      <c r="E16" s="39" t="s">
        <v>37</v>
      </c>
      <c r="F16" s="40" t="str">
        <f ca="1">IFERROR(__xludf.DUMMYFUNCTION("IFERROR(FILTER($E$3:$E$66,$B$3:$B$66='Sheet Angka'!E16,$C$3:$C$66='Sheet Angka'!F16,$D$3:$D$66='Sheet Angka'!G16),E16)"),"q13")</f>
        <v>q13</v>
      </c>
      <c r="G16" s="41" t="str">
        <f ca="1">IFERROR(__xludf.DUMMYFUNCTION("IFERROR(FILTER($E$3:$E$66,$B$3:$B$66='Sheet Angka'!H16,$C$3:$C$66='Sheet Angka'!I16,$D$3:$D$66='Sheet Angka'!J16),$E16)"),"q13")</f>
        <v>q13</v>
      </c>
      <c r="H16" s="41" t="str">
        <f ca="1">IFERROR(__xludf.DUMMYFUNCTION("IFERROR(FILTER($E$3:$E$66,$B$3:$B$66='Sheet Angka'!K16,$C$3:$C$66='Sheet Angka'!L16,$D$3:$D$66='Sheet Angka'!M16),$E16)"),"q13")</f>
        <v>q13</v>
      </c>
      <c r="I16" s="41" t="str">
        <f ca="1">IFERROR(__xludf.DUMMYFUNCTION("IFERROR(FILTER($E$3:$E$66,$B$3:$B$66='Sheet Angka'!N16,$C$3:$C$66='Sheet Angka'!O16,$D$3:$D$66='Sheet Angka'!P16),$E16)"),"q13")</f>
        <v>q13</v>
      </c>
      <c r="J16" s="41" t="str">
        <f ca="1">IFERROR(__xludf.DUMMYFUNCTION("IFERROR(FILTER($E$3:$E$66,$B$3:$B$66='Sheet Angka'!Q16,$C$3:$C$66='Sheet Angka'!R16,$D$3:$D$66='Sheet Angka'!S16),$E16)"),"q13")</f>
        <v>q13</v>
      </c>
      <c r="K16" s="41" t="str">
        <f ca="1">IFERROR(__xludf.DUMMYFUNCTION("IFERROR(FILTER($E$3:$E$66,$B$3:$B$66='Sheet Angka'!T16,$C$3:$C$66='Sheet Angka'!U16,$D$3:$D$66='Sheet Angka'!V16),$E16)"),"q13")</f>
        <v>q13</v>
      </c>
      <c r="L16" s="41" t="str">
        <f ca="1">IFERROR(__xludf.DUMMYFUNCTION("IFERROR(FILTER($E$3:$E$66,$B$3:$B$66='Sheet Angka'!W16,$C$3:$C$66='Sheet Angka'!X16,$D$3:$D$66='Sheet Angka'!Y16),$E16)"),"q13")</f>
        <v>q13</v>
      </c>
      <c r="M16" s="41" t="str">
        <f ca="1">IFERROR(__xludf.DUMMYFUNCTION("IFERROR(FILTER($E$3:$E$66,$B$3:$B$66='Sheet Angka'!Z16,$C$3:$C$66='Sheet Angka'!AA16,$D$3:$D$66='Sheet Angka'!AB16),$E16)"),"q13")</f>
        <v>q13</v>
      </c>
      <c r="N16" s="41" t="str">
        <f ca="1">IFERROR(__xludf.DUMMYFUNCTION("IFERROR(FILTER($E$3:$E$66,$B$3:$B$66='Sheet Angka'!AC16,$C$3:$C$66='Sheet Angka'!AD16,$D$3:$D$66='Sheet Angka'!AE16),$E16)"),"q29")</f>
        <v>q29</v>
      </c>
      <c r="O16" s="41" t="str">
        <f ca="1">IFERROR(__xludf.DUMMYFUNCTION("IFERROR(FILTER($E$3:$E$66,$B$3:$B$66='Sheet Angka'!AF16,$C$3:$C$66='Sheet Angka'!AG16,$D$3:$D$66='Sheet Angka'!AH16),$E16)"),"q41")</f>
        <v>q41</v>
      </c>
      <c r="P16" s="41" t="str">
        <f ca="1">IFERROR(__xludf.DUMMYFUNCTION("IFERROR(FILTER($E$3:$E$66,$B$3:$B$66='Sheet Angka'!AI16,$C$3:$C$66='Sheet Angka'!AJ16,$D$3:$D$66='Sheet Angka'!AK16),$E16)"),"q13")</f>
        <v>q13</v>
      </c>
      <c r="Q16" s="41" t="str">
        <f ca="1">IFERROR(__xludf.DUMMYFUNCTION("IFERROR(FILTER($E$3:$E$66,$B$3:$B$66='Sheet Angka'!AL16,$C$3:$C$66='Sheet Angka'!AM16,$D$3:$D$66='Sheet Angka'!AN16),$E16)"),"q7")</f>
        <v>q7</v>
      </c>
      <c r="R16" s="41" t="str">
        <f ca="1">IFERROR(__xludf.DUMMYFUNCTION("IFERROR(FILTER($E$3:$E$66,$B$3:$B$66='Sheet Angka'!AO16,$C$3:$C$66='Sheet Angka'!AP16,$D$3:$D$66='Sheet Angka'!AQ16),$E16)"),"q13")</f>
        <v>q13</v>
      </c>
      <c r="S16" s="41" t="str">
        <f ca="1">IFERROR(__xludf.DUMMYFUNCTION("IFERROR(FILTER($E$3:$E$66,$B$3:$B$66='Sheet Angka'!AR16,$C$3:$C$66='Sheet Angka'!AS16,$D$3:$D$66='Sheet Angka'!AT16),$E16)"),"q57")</f>
        <v>q57</v>
      </c>
      <c r="T16" s="41" t="str">
        <f ca="1">IFERROR(__xludf.DUMMYFUNCTION("IFERROR(FILTER($E$3:$E$66,$B$3:$B$66='Sheet Angka'!AU16,$C$3:$C$66='Sheet Angka'!AV16,$D$3:$D$66='Sheet Angka'!AW16),$E16)"),"q29")</f>
        <v>q29</v>
      </c>
      <c r="U16" s="41" t="str">
        <f ca="1">IFERROR(__xludf.DUMMYFUNCTION("IFERROR(FILTER($E$3:$E$66,$B$3:$B$66='Sheet Angka'!AX16,$C$3:$C$66='Sheet Angka'!AY16,$D$3:$D$66='Sheet Angka'!AZ16),$E16)"),"q11")</f>
        <v>q11</v>
      </c>
      <c r="V16" s="41" t="str">
        <f ca="1">IFERROR(__xludf.DUMMYFUNCTION("IFERROR(FILTER($E$3:$E$66,$B$3:$B$66='Sheet Angka'!BA16,$C$3:$C$66='Sheet Angka'!BB16,$D$3:$D$66='Sheet Angka'!BC16),$E16)"),"q10")</f>
        <v>q10</v>
      </c>
      <c r="W16" s="41" t="str">
        <f ca="1">IFERROR(__xludf.DUMMYFUNCTION("IFERROR(FILTER($E$3:$E$66,$B$3:$B$66='Sheet Angka'!X16,$C$3:$C$66='Sheet Angka'!Y16,$D$3:$D$66='Sheet Angka'!Z16),$E16)"),"q13")</f>
        <v>q13</v>
      </c>
    </row>
    <row r="17" spans="1:23" ht="15.75" customHeight="1">
      <c r="A17" s="49"/>
      <c r="B17" s="51">
        <v>0</v>
      </c>
      <c r="C17" s="52">
        <v>15</v>
      </c>
      <c r="D17" s="53">
        <v>10</v>
      </c>
      <c r="E17" s="55" t="s">
        <v>44</v>
      </c>
      <c r="F17" s="56" t="str">
        <f ca="1">IFERROR(__xludf.DUMMYFUNCTION("IFERROR(FILTER($E$3:$E$66,$B$3:$B$66='Sheet Angka'!E17,$C$3:$C$66='Sheet Angka'!F17,$D$3:$D$66='Sheet Angka'!G17),E17)"),"q14")</f>
        <v>q14</v>
      </c>
      <c r="G17" s="58" t="str">
        <f ca="1">IFERROR(__xludf.DUMMYFUNCTION("IFERROR(FILTER($E$3:$E$66,$B$3:$B$66='Sheet Angka'!H17,$C$3:$C$66='Sheet Angka'!I17,$D$3:$D$66='Sheet Angka'!J17),$E17)"),"q14")</f>
        <v>q14</v>
      </c>
      <c r="H17" s="58" t="str">
        <f ca="1">IFERROR(__xludf.DUMMYFUNCTION("IFERROR(FILTER($E$3:$E$66,$B$3:$B$66='Sheet Angka'!K17,$C$3:$C$66='Sheet Angka'!L17,$D$3:$D$66='Sheet Angka'!M17),$E17)"),"q14")</f>
        <v>q14</v>
      </c>
      <c r="I17" s="58" t="str">
        <f ca="1">IFERROR(__xludf.DUMMYFUNCTION("IFERROR(FILTER($E$3:$E$66,$B$3:$B$66='Sheet Angka'!N17,$C$3:$C$66='Sheet Angka'!O17,$D$3:$D$66='Sheet Angka'!P17),$E17)"),"q14")</f>
        <v>q14</v>
      </c>
      <c r="J17" s="58" t="str">
        <f ca="1">IFERROR(__xludf.DUMMYFUNCTION("IFERROR(FILTER($E$3:$E$66,$B$3:$B$66='Sheet Angka'!Q17,$C$3:$C$66='Sheet Angka'!R17,$D$3:$D$66='Sheet Angka'!S17),$E17)"),"q14")</f>
        <v>q14</v>
      </c>
      <c r="K17" s="58" t="str">
        <f ca="1">IFERROR(__xludf.DUMMYFUNCTION("IFERROR(FILTER($E$3:$E$66,$B$3:$B$66='Sheet Angka'!T17,$C$3:$C$66='Sheet Angka'!U17,$D$3:$D$66='Sheet Angka'!V17),$E17)"),"q14")</f>
        <v>q14</v>
      </c>
      <c r="L17" s="58" t="str">
        <f ca="1">IFERROR(__xludf.DUMMYFUNCTION("IFERROR(FILTER($E$3:$E$66,$B$3:$B$66='Sheet Angka'!W17,$C$3:$C$66='Sheet Angka'!X17,$D$3:$D$66='Sheet Angka'!Y17),$E17)"),"q14")</f>
        <v>q14</v>
      </c>
      <c r="M17" s="58" t="str">
        <f ca="1">IFERROR(__xludf.DUMMYFUNCTION("IFERROR(FILTER($E$3:$E$66,$B$3:$B$66='Sheet Angka'!Z17,$C$3:$C$66='Sheet Angka'!AA17,$D$3:$D$66='Sheet Angka'!AB17),$E17)"),"q14")</f>
        <v>q14</v>
      </c>
      <c r="N17" s="58" t="str">
        <f ca="1">IFERROR(__xludf.DUMMYFUNCTION("IFERROR(FILTER($E$3:$E$66,$B$3:$B$66='Sheet Angka'!AC17,$C$3:$C$66='Sheet Angka'!AD17,$D$3:$D$66='Sheet Angka'!AE17),$E17)"),"q30")</f>
        <v>q30</v>
      </c>
      <c r="O17" s="58" t="str">
        <f ca="1">IFERROR(__xludf.DUMMYFUNCTION("IFERROR(FILTER($E$3:$E$66,$B$3:$B$66='Sheet Angka'!AF17,$C$3:$C$66='Sheet Angka'!AG17,$D$3:$D$66='Sheet Angka'!AH17),$E17)"),"q42")</f>
        <v>q42</v>
      </c>
      <c r="P17" s="58" t="str">
        <f ca="1">IFERROR(__xludf.DUMMYFUNCTION("IFERROR(FILTER($E$3:$E$66,$B$3:$B$66='Sheet Angka'!AI17,$C$3:$C$66='Sheet Angka'!AJ17,$D$3:$D$66='Sheet Angka'!AK17),$E17)"),"q14")</f>
        <v>q14</v>
      </c>
      <c r="Q17" s="58" t="str">
        <f ca="1">IFERROR(__xludf.DUMMYFUNCTION("IFERROR(FILTER($E$3:$E$66,$B$3:$B$66='Sheet Angka'!AL17,$C$3:$C$66='Sheet Angka'!AM17,$D$3:$D$66='Sheet Angka'!AN17),$E17)"),"q14")</f>
        <v>q14</v>
      </c>
      <c r="R17" s="58" t="str">
        <f ca="1">IFERROR(__xludf.DUMMYFUNCTION("IFERROR(FILTER($E$3:$E$66,$B$3:$B$66='Sheet Angka'!AO17,$C$3:$C$66='Sheet Angka'!AP17,$D$3:$D$66='Sheet Angka'!AQ17),$E17)"),"q14")</f>
        <v>q14</v>
      </c>
      <c r="S17" s="58" t="str">
        <f ca="1">IFERROR(__xludf.DUMMYFUNCTION("IFERROR(FILTER($E$3:$E$66,$B$3:$B$66='Sheet Angka'!AR17,$C$3:$C$66='Sheet Angka'!AS17,$D$3:$D$66='Sheet Angka'!AT17),$E17)"),"q58")</f>
        <v>q58</v>
      </c>
      <c r="T17" s="58" t="str">
        <f ca="1">IFERROR(__xludf.DUMMYFUNCTION("IFERROR(FILTER($E$3:$E$66,$B$3:$B$66='Sheet Angka'!AU17,$C$3:$C$66='Sheet Angka'!AV17,$D$3:$D$66='Sheet Angka'!AW17),$E17)"),"q30")</f>
        <v>q30</v>
      </c>
      <c r="U17" s="58" t="str">
        <f ca="1">IFERROR(__xludf.DUMMYFUNCTION("IFERROR(FILTER($E$3:$E$66,$B$3:$B$66='Sheet Angka'!AX17,$C$3:$C$66='Sheet Angka'!AY17,$D$3:$D$66='Sheet Angka'!AZ17),$E17)"),"q14")</f>
        <v>q14</v>
      </c>
      <c r="V17" s="58" t="str">
        <f ca="1">IFERROR(__xludf.DUMMYFUNCTION("IFERROR(FILTER($E$3:$E$66,$B$3:$B$66='Sheet Angka'!BA17,$C$3:$C$66='Sheet Angka'!BB17,$D$3:$D$66='Sheet Angka'!BC17),$E17)"),"q11")</f>
        <v>q11</v>
      </c>
      <c r="W17" s="58" t="str">
        <f ca="1">IFERROR(__xludf.DUMMYFUNCTION("IFERROR(FILTER($E$3:$E$66,$B$3:$B$66='Sheet Angka'!X17,$C$3:$C$66='Sheet Angka'!Y17,$D$3:$D$66='Sheet Angka'!Z17),$E17)"),"q14")</f>
        <v>q14</v>
      </c>
    </row>
    <row r="18" spans="1:23" ht="15.75" customHeight="1">
      <c r="A18" s="35"/>
      <c r="B18" s="36">
        <v>0</v>
      </c>
      <c r="C18" s="45">
        <v>15</v>
      </c>
      <c r="D18" s="38">
        <v>15</v>
      </c>
      <c r="E18" s="39" t="s">
        <v>50</v>
      </c>
      <c r="F18" s="40" t="str">
        <f ca="1">IFERROR(__xludf.DUMMYFUNCTION("IFERROR(FILTER($E$3:$E$66,$B$3:$B$66='Sheet Angka'!E18,$C$3:$C$66='Sheet Angka'!F18,$D$3:$D$66='Sheet Angka'!G18),E18)"),"q15")</f>
        <v>q15</v>
      </c>
      <c r="G18" s="41" t="str">
        <f ca="1">IFERROR(__xludf.DUMMYFUNCTION("IFERROR(FILTER($E$3:$E$66,$B$3:$B$66='Sheet Angka'!H18,$C$3:$C$66='Sheet Angka'!I18,$D$3:$D$66='Sheet Angka'!J18),$E18)"),"q15")</f>
        <v>q15</v>
      </c>
      <c r="H18" s="41" t="str">
        <f ca="1">IFERROR(__xludf.DUMMYFUNCTION("IFERROR(FILTER($E$3:$E$66,$B$3:$B$66='Sheet Angka'!K18,$C$3:$C$66='Sheet Angka'!L18,$D$3:$D$66='Sheet Angka'!M18),$E18)"),"q15")</f>
        <v>q15</v>
      </c>
      <c r="I18" s="41" t="str">
        <f ca="1">IFERROR(__xludf.DUMMYFUNCTION("IFERROR(FILTER($E$3:$E$66,$B$3:$B$66='Sheet Angka'!N18,$C$3:$C$66='Sheet Angka'!O18,$D$3:$D$66='Sheet Angka'!P18),$E18)"),"q15")</f>
        <v>q15</v>
      </c>
      <c r="J18" s="41" t="str">
        <f ca="1">IFERROR(__xludf.DUMMYFUNCTION("IFERROR(FILTER($E$3:$E$66,$B$3:$B$66='Sheet Angka'!Q18,$C$3:$C$66='Sheet Angka'!R18,$D$3:$D$66='Sheet Angka'!S18),$E18)"),"q15")</f>
        <v>q15</v>
      </c>
      <c r="K18" s="41" t="str">
        <f ca="1">IFERROR(__xludf.DUMMYFUNCTION("IFERROR(FILTER($E$3:$E$66,$B$3:$B$66='Sheet Angka'!T18,$C$3:$C$66='Sheet Angka'!U18,$D$3:$D$66='Sheet Angka'!V18),$E18)"),"q15")</f>
        <v>q15</v>
      </c>
      <c r="L18" s="41" t="str">
        <f ca="1">IFERROR(__xludf.DUMMYFUNCTION("IFERROR(FILTER($E$3:$E$66,$B$3:$B$66='Sheet Angka'!W18,$C$3:$C$66='Sheet Angka'!X18,$D$3:$D$66='Sheet Angka'!Y18),$E18)"),"q15")</f>
        <v>q15</v>
      </c>
      <c r="M18" s="41" t="str">
        <f ca="1">IFERROR(__xludf.DUMMYFUNCTION("IFERROR(FILTER($E$3:$E$66,$B$3:$B$66='Sheet Angka'!Z18,$C$3:$C$66='Sheet Angka'!AA18,$D$3:$D$66='Sheet Angka'!AB18),$E18)"),"q15")</f>
        <v>q15</v>
      </c>
      <c r="N18" s="41" t="str">
        <f ca="1">IFERROR(__xludf.DUMMYFUNCTION("IFERROR(FILTER($E$3:$E$66,$B$3:$B$66='Sheet Angka'!AC18,$C$3:$C$66='Sheet Angka'!AD18,$D$3:$D$66='Sheet Angka'!AE18),$E18)"),"q31")</f>
        <v>q31</v>
      </c>
      <c r="O18" s="41" t="str">
        <f ca="1">IFERROR(__xludf.DUMMYFUNCTION("IFERROR(FILTER($E$3:$E$66,$B$3:$B$66='Sheet Angka'!AF18,$C$3:$C$66='Sheet Angka'!AG18,$D$3:$D$66='Sheet Angka'!AH18),$E18)"),"q43")</f>
        <v>q43</v>
      </c>
      <c r="P18" s="41" t="str">
        <f ca="1">IFERROR(__xludf.DUMMYFUNCTION("IFERROR(FILTER($E$3:$E$66,$B$3:$B$66='Sheet Angka'!AI18,$C$3:$C$66='Sheet Angka'!AJ18,$D$3:$D$66='Sheet Angka'!AK18),$E18)"),"q15")</f>
        <v>q15</v>
      </c>
      <c r="Q18" s="41" t="str">
        <f ca="1">IFERROR(__xludf.DUMMYFUNCTION("IFERROR(FILTER($E$3:$E$66,$B$3:$B$66='Sheet Angka'!AL18,$C$3:$C$66='Sheet Angka'!AM18,$D$3:$D$66='Sheet Angka'!AN18),$E18)"),"q15")</f>
        <v>q15</v>
      </c>
      <c r="R18" s="41" t="str">
        <f ca="1">IFERROR(__xludf.DUMMYFUNCTION("IFERROR(FILTER($E$3:$E$66,$B$3:$B$66='Sheet Angka'!AO18,$C$3:$C$66='Sheet Angka'!AP18,$D$3:$D$66='Sheet Angka'!AQ18),$E18)"),"q15")</f>
        <v>q15</v>
      </c>
      <c r="S18" s="41" t="str">
        <f ca="1">IFERROR(__xludf.DUMMYFUNCTION("IFERROR(FILTER($E$3:$E$66,$B$3:$B$66='Sheet Angka'!AR18,$C$3:$C$66='Sheet Angka'!AS18,$D$3:$D$66='Sheet Angka'!AT18),$E18)"),"q59")</f>
        <v>q59</v>
      </c>
      <c r="T18" s="41" t="str">
        <f ca="1">IFERROR(__xludf.DUMMYFUNCTION("IFERROR(FILTER($E$3:$E$66,$B$3:$B$66='Sheet Angka'!AU18,$C$3:$C$66='Sheet Angka'!AV18,$D$3:$D$66='Sheet Angka'!AW18),$E18)"),"q31")</f>
        <v>q31</v>
      </c>
      <c r="U18" s="41" t="str">
        <f ca="1">IFERROR(__xludf.DUMMYFUNCTION("IFERROR(FILTER($E$3:$E$66,$B$3:$B$66='Sheet Angka'!AX18,$C$3:$C$66='Sheet Angka'!AY18,$D$3:$D$66='Sheet Angka'!AZ18),$E18)"),"q15")</f>
        <v>q15</v>
      </c>
      <c r="V18" s="41" t="str">
        <f ca="1">IFERROR(__xludf.DUMMYFUNCTION("IFERROR(FILTER($E$3:$E$66,$B$3:$B$66='Sheet Angka'!BA18,$C$3:$C$66='Sheet Angka'!BB18,$D$3:$D$66='Sheet Angka'!BC18),$E18)"),"q15")</f>
        <v>q15</v>
      </c>
      <c r="W18" s="41" t="str">
        <f ca="1">IFERROR(__xludf.DUMMYFUNCTION("IFERROR(FILTER($E$3:$E$66,$B$3:$B$66='Sheet Angka'!X18,$C$3:$C$66='Sheet Angka'!Y18,$D$3:$D$66='Sheet Angka'!Z18),$E18)"),"q15")</f>
        <v>q15</v>
      </c>
    </row>
    <row r="19" spans="1:23" ht="15.75" customHeight="1">
      <c r="A19" s="49"/>
      <c r="B19" s="51">
        <v>5</v>
      </c>
      <c r="C19" s="61">
        <v>0</v>
      </c>
      <c r="D19" s="53">
        <v>0</v>
      </c>
      <c r="E19" s="55" t="s">
        <v>32</v>
      </c>
      <c r="F19" s="56" t="str">
        <f ca="1">IFERROR(__xludf.DUMMYFUNCTION("IFERROR(FILTER($E$3:$E$66,$B$3:$B$66='Sheet Angka'!E19,$C$3:$C$66='Sheet Angka'!F19,$D$3:$D$66='Sheet Angka'!G19),E19)"),"q24")</f>
        <v>q24</v>
      </c>
      <c r="G19" s="58" t="str">
        <f ca="1">IFERROR(__xludf.DUMMYFUNCTION("IFERROR(FILTER($E$3:$E$66,$B$3:$B$66='Sheet Angka'!H19,$C$3:$C$66='Sheet Angka'!I19,$D$3:$D$66='Sheet Angka'!J19),$E19)"),"q28")</f>
        <v>q28</v>
      </c>
      <c r="H19" s="58" t="str">
        <f ca="1">IFERROR(__xludf.DUMMYFUNCTION("IFERROR(FILTER($E$3:$E$66,$B$3:$B$66='Sheet Angka'!K19,$C$3:$C$66='Sheet Angka'!L19,$D$3:$D$66='Sheet Angka'!M19),$E19)"),"q20")</f>
        <v>q20</v>
      </c>
      <c r="I19" s="58" t="str">
        <f ca="1">IFERROR(__xludf.DUMMYFUNCTION("IFERROR(FILTER($E$3:$E$66,$B$3:$B$66='Sheet Angka'!N19,$C$3:$C$66='Sheet Angka'!O19,$D$3:$D$66='Sheet Angka'!P19),$E19)"),"q24")</f>
        <v>q24</v>
      </c>
      <c r="J19" s="58" t="str">
        <f ca="1">IFERROR(__xludf.DUMMYFUNCTION("IFERROR(FILTER($E$3:$E$66,$B$3:$B$66='Sheet Angka'!Q19,$C$3:$C$66='Sheet Angka'!R19,$D$3:$D$66='Sheet Angka'!S19),$E19)"),"q28")</f>
        <v>q28</v>
      </c>
      <c r="K19" s="58" t="str">
        <f ca="1">IFERROR(__xludf.DUMMYFUNCTION("IFERROR(FILTER($E$3:$E$66,$B$3:$B$66='Sheet Angka'!T19,$C$3:$C$66='Sheet Angka'!U19,$D$3:$D$66='Sheet Angka'!V19),$E19)"),"q0")</f>
        <v>q0</v>
      </c>
      <c r="L19" s="58" t="str">
        <f ca="1">IFERROR(__xludf.DUMMYFUNCTION("IFERROR(FILTER($E$3:$E$66,$B$3:$B$66='Sheet Angka'!W19,$C$3:$C$66='Sheet Angka'!X19,$D$3:$D$66='Sheet Angka'!Y19),$E19)"),"q4")</f>
        <v>q4</v>
      </c>
      <c r="M19" s="58" t="str">
        <f ca="1">IFERROR(__xludf.DUMMYFUNCTION("IFERROR(FILTER($E$3:$E$66,$B$3:$B$66='Sheet Angka'!Z19,$C$3:$C$66='Sheet Angka'!AA19,$D$3:$D$66='Sheet Angka'!AB19),$E19)"),"q8")</f>
        <v>q8</v>
      </c>
      <c r="N19" s="58" t="str">
        <f ca="1">IFERROR(__xludf.DUMMYFUNCTION("IFERROR(FILTER($E$3:$E$66,$B$3:$B$66='Sheet Angka'!AC19,$C$3:$C$66='Sheet Angka'!AD19,$D$3:$D$66='Sheet Angka'!AE19),$E19)"),"q32")</f>
        <v>q32</v>
      </c>
      <c r="O19" s="58" t="str">
        <f ca="1">IFERROR(__xludf.DUMMYFUNCTION("IFERROR(FILTER($E$3:$E$66,$B$3:$B$66='Sheet Angka'!AF19,$C$3:$C$66='Sheet Angka'!AG19,$D$3:$D$66='Sheet Angka'!AH19),$E19)"),"q16")</f>
        <v>q16</v>
      </c>
      <c r="P19" s="58" t="str">
        <f ca="1">IFERROR(__xludf.DUMMYFUNCTION("IFERROR(FILTER($E$3:$E$66,$B$3:$B$66='Sheet Angka'!AI19,$C$3:$C$66='Sheet Angka'!AJ19,$D$3:$D$66='Sheet Angka'!AK19),$E19)"),"q16")</f>
        <v>q16</v>
      </c>
      <c r="Q19" s="58" t="str">
        <f ca="1">IFERROR(__xludf.DUMMYFUNCTION("IFERROR(FILTER($E$3:$E$66,$B$3:$B$66='Sheet Angka'!AL19,$C$3:$C$66='Sheet Angka'!AM19,$D$3:$D$66='Sheet Angka'!AN19),$E19)"),"q16")</f>
        <v>q16</v>
      </c>
      <c r="R19" s="58" t="str">
        <f ca="1">IFERROR(__xludf.DUMMYFUNCTION("IFERROR(FILTER($E$3:$E$66,$B$3:$B$66='Sheet Angka'!AO19,$C$3:$C$66='Sheet Angka'!AP19,$D$3:$D$66='Sheet Angka'!AQ19),$E19)"),"q16")</f>
        <v>q16</v>
      </c>
      <c r="S19" s="58" t="str">
        <f ca="1">IFERROR(__xludf.DUMMYFUNCTION("IFERROR(FILTER($E$3:$E$66,$B$3:$B$66='Sheet Angka'!AR19,$C$3:$C$66='Sheet Angka'!AS19,$D$3:$D$66='Sheet Angka'!AT19),$E19)"),"q16")</f>
        <v>q16</v>
      </c>
      <c r="T19" s="58" t="str">
        <f ca="1">IFERROR(__xludf.DUMMYFUNCTION("IFERROR(FILTER($E$3:$E$66,$B$3:$B$66='Sheet Angka'!AU19,$C$3:$C$66='Sheet Angka'!AV19,$D$3:$D$66='Sheet Angka'!AW19),$E19)"),"q32")</f>
        <v>q32</v>
      </c>
      <c r="U19" s="58" t="str">
        <f ca="1">IFERROR(__xludf.DUMMYFUNCTION("IFERROR(FILTER($E$3:$E$66,$B$3:$B$66='Sheet Angka'!AX19,$C$3:$C$66='Sheet Angka'!AY19,$D$3:$D$66='Sheet Angka'!AZ19),$E19)"),"q16")</f>
        <v>q16</v>
      </c>
      <c r="V19" s="58" t="str">
        <f ca="1">IFERROR(__xludf.DUMMYFUNCTION("IFERROR(FILTER($E$3:$E$66,$B$3:$B$66='Sheet Angka'!BA19,$C$3:$C$66='Sheet Angka'!BB19,$D$3:$D$66='Sheet Angka'!BC19),$E19)"),"q16")</f>
        <v>q16</v>
      </c>
      <c r="W19" s="58" t="str">
        <f ca="1">IFERROR(__xludf.DUMMYFUNCTION("IFERROR(FILTER($E$3:$E$66,$B$3:$B$66='Sheet Angka'!X19,$C$3:$C$66='Sheet Angka'!Y19,$D$3:$D$66='Sheet Angka'!Z19),$E19)"),"q16")</f>
        <v>q16</v>
      </c>
    </row>
    <row r="20" spans="1:23" ht="15.75" customHeight="1">
      <c r="A20" s="35"/>
      <c r="B20" s="36">
        <v>5</v>
      </c>
      <c r="C20" s="45">
        <v>0</v>
      </c>
      <c r="D20" s="38">
        <v>5</v>
      </c>
      <c r="E20" s="39" t="s">
        <v>40</v>
      </c>
      <c r="F20" s="40" t="str">
        <f ca="1">IFERROR(__xludf.DUMMYFUNCTION("IFERROR(FILTER($E$3:$E$66,$B$3:$B$66='Sheet Angka'!E20,$C$3:$C$66='Sheet Angka'!F20,$D$3:$D$66='Sheet Angka'!G20),E20)"),"q25")</f>
        <v>q25</v>
      </c>
      <c r="G20" s="41" t="str">
        <f ca="1">IFERROR(__xludf.DUMMYFUNCTION("IFERROR(FILTER($E$3:$E$66,$B$3:$B$66='Sheet Angka'!H20,$C$3:$C$66='Sheet Angka'!I20,$D$3:$D$66='Sheet Angka'!J20),$E20)"),"q29")</f>
        <v>q29</v>
      </c>
      <c r="H20" s="41" t="str">
        <f ca="1">IFERROR(__xludf.DUMMYFUNCTION("IFERROR(FILTER($E$3:$E$66,$B$3:$B$66='Sheet Angka'!K20,$C$3:$C$66='Sheet Angka'!L20,$D$3:$D$66='Sheet Angka'!M20),$E20)"),"q21")</f>
        <v>q21</v>
      </c>
      <c r="I20" s="41" t="str">
        <f ca="1">IFERROR(__xludf.DUMMYFUNCTION("IFERROR(FILTER($E$3:$E$66,$B$3:$B$66='Sheet Angka'!N20,$C$3:$C$66='Sheet Angka'!O20,$D$3:$D$66='Sheet Angka'!P20),$E20)"),"q25")</f>
        <v>q25</v>
      </c>
      <c r="J20" s="41" t="str">
        <f ca="1">IFERROR(__xludf.DUMMYFUNCTION("IFERROR(FILTER($E$3:$E$66,$B$3:$B$66='Sheet Angka'!Q20,$C$3:$C$66='Sheet Angka'!R20,$D$3:$D$66='Sheet Angka'!S20),$E20)"),"q29")</f>
        <v>q29</v>
      </c>
      <c r="K20" s="41" t="str">
        <f ca="1">IFERROR(__xludf.DUMMYFUNCTION("IFERROR(FILTER($E$3:$E$66,$B$3:$B$66='Sheet Angka'!T20,$C$3:$C$66='Sheet Angka'!U20,$D$3:$D$66='Sheet Angka'!V20),$E20)"),"q1")</f>
        <v>q1</v>
      </c>
      <c r="L20" s="41" t="str">
        <f ca="1">IFERROR(__xludf.DUMMYFUNCTION("IFERROR(FILTER($E$3:$E$66,$B$3:$B$66='Sheet Angka'!W20,$C$3:$C$66='Sheet Angka'!X20,$D$3:$D$66='Sheet Angka'!Y20),$E20)"),"q5")</f>
        <v>q5</v>
      </c>
      <c r="M20" s="41" t="str">
        <f ca="1">IFERROR(__xludf.DUMMYFUNCTION("IFERROR(FILTER($E$3:$E$66,$B$3:$B$66='Sheet Angka'!Z20,$C$3:$C$66='Sheet Angka'!AA20,$D$3:$D$66='Sheet Angka'!AB20),$E20)"),"q9")</f>
        <v>q9</v>
      </c>
      <c r="N20" s="41" t="str">
        <f ca="1">IFERROR(__xludf.DUMMYFUNCTION("IFERROR(FILTER($E$3:$E$66,$B$3:$B$66='Sheet Angka'!AC20,$C$3:$C$66='Sheet Angka'!AD20,$D$3:$D$66='Sheet Angka'!AE20),$E20)"),"q33")</f>
        <v>q33</v>
      </c>
      <c r="O20" s="41" t="str">
        <f ca="1">IFERROR(__xludf.DUMMYFUNCTION("IFERROR(FILTER($E$3:$E$66,$B$3:$B$66='Sheet Angka'!AF20,$C$3:$C$66='Sheet Angka'!AG20,$D$3:$D$66='Sheet Angka'!AH20),$E20)"),"q17")</f>
        <v>q17</v>
      </c>
      <c r="P20" s="41" t="str">
        <f ca="1">IFERROR(__xludf.DUMMYFUNCTION("IFERROR(FILTER($E$3:$E$66,$B$3:$B$66='Sheet Angka'!AI20,$C$3:$C$66='Sheet Angka'!AJ20,$D$3:$D$66='Sheet Angka'!AK20),$E20)"),"q17")</f>
        <v>q17</v>
      </c>
      <c r="Q20" s="41" t="str">
        <f ca="1">IFERROR(__xludf.DUMMYFUNCTION("IFERROR(FILTER($E$3:$E$66,$B$3:$B$66='Sheet Angka'!AL20,$C$3:$C$66='Sheet Angka'!AM20,$D$3:$D$66='Sheet Angka'!AN20),$E20)"),"q17")</f>
        <v>q17</v>
      </c>
      <c r="R20" s="41" t="str">
        <f ca="1">IFERROR(__xludf.DUMMYFUNCTION("IFERROR(FILTER($E$3:$E$66,$B$3:$B$66='Sheet Angka'!AO20,$C$3:$C$66='Sheet Angka'!AP20,$D$3:$D$66='Sheet Angka'!AQ20),$E20)"),"q17")</f>
        <v>q17</v>
      </c>
      <c r="S20" s="41" t="str">
        <f ca="1">IFERROR(__xludf.DUMMYFUNCTION("IFERROR(FILTER($E$3:$E$66,$B$3:$B$66='Sheet Angka'!AR20,$C$3:$C$66='Sheet Angka'!AS20,$D$3:$D$66='Sheet Angka'!AT20),$E20)"),"q17")</f>
        <v>q17</v>
      </c>
      <c r="T20" s="41" t="str">
        <f ca="1">IFERROR(__xludf.DUMMYFUNCTION("IFERROR(FILTER($E$3:$E$66,$B$3:$B$66='Sheet Angka'!AU20,$C$3:$C$66='Sheet Angka'!AV20,$D$3:$D$66='Sheet Angka'!AW20),$E20)"),"q33")</f>
        <v>q33</v>
      </c>
      <c r="U20" s="41" t="str">
        <f ca="1">IFERROR(__xludf.DUMMYFUNCTION("IFERROR(FILTER($E$3:$E$66,$B$3:$B$66='Sheet Angka'!AX20,$C$3:$C$66='Sheet Angka'!AY20,$D$3:$D$66='Sheet Angka'!AZ20),$E20)"),"q17")</f>
        <v>q17</v>
      </c>
      <c r="V20" s="41" t="str">
        <f ca="1">IFERROR(__xludf.DUMMYFUNCTION("IFERROR(FILTER($E$3:$E$66,$B$3:$B$66='Sheet Angka'!BA20,$C$3:$C$66='Sheet Angka'!BB20,$D$3:$D$66='Sheet Angka'!BC20),$E20)"),"q17")</f>
        <v>q17</v>
      </c>
      <c r="W20" s="41" t="str">
        <f ca="1">IFERROR(__xludf.DUMMYFUNCTION("IFERROR(FILTER($E$3:$E$66,$B$3:$B$66='Sheet Angka'!X20,$C$3:$C$66='Sheet Angka'!Y20,$D$3:$D$66='Sheet Angka'!Z20),$E20)"),"q20")</f>
        <v>q20</v>
      </c>
    </row>
    <row r="21" spans="1:23" ht="15.75" customHeight="1">
      <c r="A21" s="49"/>
      <c r="B21" s="51">
        <v>5</v>
      </c>
      <c r="C21" s="61">
        <v>0</v>
      </c>
      <c r="D21" s="53">
        <v>10</v>
      </c>
      <c r="E21" s="55" t="s">
        <v>46</v>
      </c>
      <c r="F21" s="56" t="str">
        <f ca="1">IFERROR(__xludf.DUMMYFUNCTION("IFERROR(FILTER($E$3:$E$66,$B$3:$B$66='Sheet Angka'!E21,$C$3:$C$66='Sheet Angka'!F21,$D$3:$D$66='Sheet Angka'!G21),E21)"),"q26")</f>
        <v>q26</v>
      </c>
      <c r="G21" s="58" t="str">
        <f ca="1">IFERROR(__xludf.DUMMYFUNCTION("IFERROR(FILTER($E$3:$E$66,$B$3:$B$66='Sheet Angka'!H21,$C$3:$C$66='Sheet Angka'!I21,$D$3:$D$66='Sheet Angka'!J21),$E21)"),"q30")</f>
        <v>q30</v>
      </c>
      <c r="H21" s="58" t="str">
        <f ca="1">IFERROR(__xludf.DUMMYFUNCTION("IFERROR(FILTER($E$3:$E$66,$B$3:$B$66='Sheet Angka'!K21,$C$3:$C$66='Sheet Angka'!L21,$D$3:$D$66='Sheet Angka'!M21),$E21)"),"q22")</f>
        <v>q22</v>
      </c>
      <c r="I21" s="58" t="str">
        <f ca="1">IFERROR(__xludf.DUMMYFUNCTION("IFERROR(FILTER($E$3:$E$66,$B$3:$B$66='Sheet Angka'!N21,$C$3:$C$66='Sheet Angka'!O21,$D$3:$D$66='Sheet Angka'!P21),$E21)"),"q26")</f>
        <v>q26</v>
      </c>
      <c r="J21" s="58" t="str">
        <f ca="1">IFERROR(__xludf.DUMMYFUNCTION("IFERROR(FILTER($E$3:$E$66,$B$3:$B$66='Sheet Angka'!Q21,$C$3:$C$66='Sheet Angka'!R21,$D$3:$D$66='Sheet Angka'!S21),$E21)"),"q30")</f>
        <v>q30</v>
      </c>
      <c r="K21" s="58" t="str">
        <f ca="1">IFERROR(__xludf.DUMMYFUNCTION("IFERROR(FILTER($E$3:$E$66,$B$3:$B$66='Sheet Angka'!T21,$C$3:$C$66='Sheet Angka'!U21,$D$3:$D$66='Sheet Angka'!V21),$E21)"),"q2")</f>
        <v>q2</v>
      </c>
      <c r="L21" s="58" t="str">
        <f ca="1">IFERROR(__xludf.DUMMYFUNCTION("IFERROR(FILTER($E$3:$E$66,$B$3:$B$66='Sheet Angka'!W21,$C$3:$C$66='Sheet Angka'!X21,$D$3:$D$66='Sheet Angka'!Y21),$E21)"),"q6")</f>
        <v>q6</v>
      </c>
      <c r="M21" s="58" t="str">
        <f ca="1">IFERROR(__xludf.DUMMYFUNCTION("IFERROR(FILTER($E$3:$E$66,$B$3:$B$66='Sheet Angka'!Z21,$C$3:$C$66='Sheet Angka'!AA21,$D$3:$D$66='Sheet Angka'!AB21),$E21)"),"q10")</f>
        <v>q10</v>
      </c>
      <c r="N21" s="58" t="str">
        <f ca="1">IFERROR(__xludf.DUMMYFUNCTION("IFERROR(FILTER($E$3:$E$66,$B$3:$B$66='Sheet Angka'!AC21,$C$3:$C$66='Sheet Angka'!AD21,$D$3:$D$66='Sheet Angka'!AE21),$E21)"),"q34")</f>
        <v>q34</v>
      </c>
      <c r="O21" s="58" t="str">
        <f ca="1">IFERROR(__xludf.DUMMYFUNCTION("IFERROR(FILTER($E$3:$E$66,$B$3:$B$66='Sheet Angka'!AF21,$C$3:$C$66='Sheet Angka'!AG21,$D$3:$D$66='Sheet Angka'!AH21),$E21)"),"q18")</f>
        <v>q18</v>
      </c>
      <c r="P21" s="58" t="str">
        <f ca="1">IFERROR(__xludf.DUMMYFUNCTION("IFERROR(FILTER($E$3:$E$66,$B$3:$B$66='Sheet Angka'!AI21,$C$3:$C$66='Sheet Angka'!AJ21,$D$3:$D$66='Sheet Angka'!AK21),$E21)"),"q18")</f>
        <v>q18</v>
      </c>
      <c r="Q21" s="58" t="str">
        <f ca="1">IFERROR(__xludf.DUMMYFUNCTION("IFERROR(FILTER($E$3:$E$66,$B$3:$B$66='Sheet Angka'!AL21,$C$3:$C$66='Sheet Angka'!AM21,$D$3:$D$66='Sheet Angka'!AN21),$E21)"),"q18")</f>
        <v>q18</v>
      </c>
      <c r="R21" s="58" t="str">
        <f ca="1">IFERROR(__xludf.DUMMYFUNCTION("IFERROR(FILTER($E$3:$E$66,$B$3:$B$66='Sheet Angka'!AO21,$C$3:$C$66='Sheet Angka'!AP21,$D$3:$D$66='Sheet Angka'!AQ21),$E21)"),"q18")</f>
        <v>q18</v>
      </c>
      <c r="S21" s="58" t="str">
        <f ca="1">IFERROR(__xludf.DUMMYFUNCTION("IFERROR(FILTER($E$3:$E$66,$B$3:$B$66='Sheet Angka'!AR21,$C$3:$C$66='Sheet Angka'!AS21,$D$3:$D$66='Sheet Angka'!AT21),$E21)"),"q18")</f>
        <v>q18</v>
      </c>
      <c r="T21" s="58" t="str">
        <f ca="1">IFERROR(__xludf.DUMMYFUNCTION("IFERROR(FILTER($E$3:$E$66,$B$3:$B$66='Sheet Angka'!AU21,$C$3:$C$66='Sheet Angka'!AV21,$D$3:$D$66='Sheet Angka'!AW21),$E21)"),"q34")</f>
        <v>q34</v>
      </c>
      <c r="U21" s="58" t="str">
        <f ca="1">IFERROR(__xludf.DUMMYFUNCTION("IFERROR(FILTER($E$3:$E$66,$B$3:$B$66='Sheet Angka'!AX21,$C$3:$C$66='Sheet Angka'!AY21,$D$3:$D$66='Sheet Angka'!AZ21),$E21)"),"q18")</f>
        <v>q18</v>
      </c>
      <c r="V21" s="58" t="str">
        <f ca="1">IFERROR(__xludf.DUMMYFUNCTION("IFERROR(FILTER($E$3:$E$66,$B$3:$B$66='Sheet Angka'!BA21,$C$3:$C$66='Sheet Angka'!BB21,$D$3:$D$66='Sheet Angka'!BC21),$E21)"),"q18")</f>
        <v>q18</v>
      </c>
      <c r="W21" s="58" t="str">
        <f ca="1">IFERROR(__xludf.DUMMYFUNCTION("IFERROR(FILTER($E$3:$E$66,$B$3:$B$66='Sheet Angka'!X21,$C$3:$C$66='Sheet Angka'!Y21,$D$3:$D$66='Sheet Angka'!Z21),$E21)"),"q24")</f>
        <v>q24</v>
      </c>
    </row>
    <row r="22" spans="1:23" ht="15.75" customHeight="1">
      <c r="A22" s="35"/>
      <c r="B22" s="36">
        <v>5</v>
      </c>
      <c r="C22" s="45">
        <v>0</v>
      </c>
      <c r="D22" s="38">
        <v>15</v>
      </c>
      <c r="E22" s="39" t="s">
        <v>52</v>
      </c>
      <c r="F22" s="40" t="str">
        <f ca="1">IFERROR(__xludf.DUMMYFUNCTION("IFERROR(FILTER($E$3:$E$66,$B$3:$B$66='Sheet Angka'!E22,$C$3:$C$66='Sheet Angka'!F22,$D$3:$D$66='Sheet Angka'!G22),E22)"),"q27")</f>
        <v>q27</v>
      </c>
      <c r="G22" s="41" t="str">
        <f ca="1">IFERROR(__xludf.DUMMYFUNCTION("IFERROR(FILTER($E$3:$E$66,$B$3:$B$66='Sheet Angka'!H22,$C$3:$C$66='Sheet Angka'!I22,$D$3:$D$66='Sheet Angka'!J22),$E22)"),"q31")</f>
        <v>q31</v>
      </c>
      <c r="H22" s="41" t="str">
        <f ca="1">IFERROR(__xludf.DUMMYFUNCTION("IFERROR(FILTER($E$3:$E$66,$B$3:$B$66='Sheet Angka'!K22,$C$3:$C$66='Sheet Angka'!L22,$D$3:$D$66='Sheet Angka'!M22),$E22)"),"q23")</f>
        <v>q23</v>
      </c>
      <c r="I22" s="41" t="str">
        <f ca="1">IFERROR(__xludf.DUMMYFUNCTION("IFERROR(FILTER($E$3:$E$66,$B$3:$B$66='Sheet Angka'!N22,$C$3:$C$66='Sheet Angka'!O22,$D$3:$D$66='Sheet Angka'!P22),$E22)"),"q27")</f>
        <v>q27</v>
      </c>
      <c r="J22" s="41" t="str">
        <f ca="1">IFERROR(__xludf.DUMMYFUNCTION("IFERROR(FILTER($E$3:$E$66,$B$3:$B$66='Sheet Angka'!Q22,$C$3:$C$66='Sheet Angka'!R22,$D$3:$D$66='Sheet Angka'!S22),$E22)"),"q31")</f>
        <v>q31</v>
      </c>
      <c r="K22" s="41" t="str">
        <f ca="1">IFERROR(__xludf.DUMMYFUNCTION("IFERROR(FILTER($E$3:$E$66,$B$3:$B$66='Sheet Angka'!T22,$C$3:$C$66='Sheet Angka'!U22,$D$3:$D$66='Sheet Angka'!V22),$E22)"),"q3")</f>
        <v>q3</v>
      </c>
      <c r="L22" s="41" t="str">
        <f ca="1">IFERROR(__xludf.DUMMYFUNCTION("IFERROR(FILTER($E$3:$E$66,$B$3:$B$66='Sheet Angka'!W22,$C$3:$C$66='Sheet Angka'!X22,$D$3:$D$66='Sheet Angka'!Y22),$E22)"),"q7")</f>
        <v>q7</v>
      </c>
      <c r="M22" s="41" t="str">
        <f ca="1">IFERROR(__xludf.DUMMYFUNCTION("IFERROR(FILTER($E$3:$E$66,$B$3:$B$66='Sheet Angka'!Z22,$C$3:$C$66='Sheet Angka'!AA22,$D$3:$D$66='Sheet Angka'!AB22),$E22)"),"q11")</f>
        <v>q11</v>
      </c>
      <c r="N22" s="41" t="str">
        <f ca="1">IFERROR(__xludf.DUMMYFUNCTION("IFERROR(FILTER($E$3:$E$66,$B$3:$B$66='Sheet Angka'!AC22,$C$3:$C$66='Sheet Angka'!AD22,$D$3:$D$66='Sheet Angka'!AE22),$E22)"),"q35")</f>
        <v>q35</v>
      </c>
      <c r="O22" s="41" t="str">
        <f ca="1">IFERROR(__xludf.DUMMYFUNCTION("IFERROR(FILTER($E$3:$E$66,$B$3:$B$66='Sheet Angka'!AF22,$C$3:$C$66='Sheet Angka'!AG22,$D$3:$D$66='Sheet Angka'!AH22),$E22)"),"q19")</f>
        <v>q19</v>
      </c>
      <c r="P22" s="41" t="str">
        <f ca="1">IFERROR(__xludf.DUMMYFUNCTION("IFERROR(FILTER($E$3:$E$66,$B$3:$B$66='Sheet Angka'!AI22,$C$3:$C$66='Sheet Angka'!AJ22,$D$3:$D$66='Sheet Angka'!AK22),$E22)"),"q19")</f>
        <v>q19</v>
      </c>
      <c r="Q22" s="41" t="str">
        <f ca="1">IFERROR(__xludf.DUMMYFUNCTION("IFERROR(FILTER($E$3:$E$66,$B$3:$B$66='Sheet Angka'!AL22,$C$3:$C$66='Sheet Angka'!AM22,$D$3:$D$66='Sheet Angka'!AN22),$E22)"),"q19")</f>
        <v>q19</v>
      </c>
      <c r="R22" s="41" t="str">
        <f ca="1">IFERROR(__xludf.DUMMYFUNCTION("IFERROR(FILTER($E$3:$E$66,$B$3:$B$66='Sheet Angka'!AO22,$C$3:$C$66='Sheet Angka'!AP22,$D$3:$D$66='Sheet Angka'!AQ22),$E22)"),"q19")</f>
        <v>q19</v>
      </c>
      <c r="S22" s="41" t="str">
        <f ca="1">IFERROR(__xludf.DUMMYFUNCTION("IFERROR(FILTER($E$3:$E$66,$B$3:$B$66='Sheet Angka'!AR22,$C$3:$C$66='Sheet Angka'!AS22,$D$3:$D$66='Sheet Angka'!AT22),$E22)"),"q19")</f>
        <v>q19</v>
      </c>
      <c r="T22" s="41" t="str">
        <f ca="1">IFERROR(__xludf.DUMMYFUNCTION("IFERROR(FILTER($E$3:$E$66,$B$3:$B$66='Sheet Angka'!AU22,$C$3:$C$66='Sheet Angka'!AV22,$D$3:$D$66='Sheet Angka'!AW22),$E22)"),"q35")</f>
        <v>q35</v>
      </c>
      <c r="U22" s="41" t="str">
        <f ca="1">IFERROR(__xludf.DUMMYFUNCTION("IFERROR(FILTER($E$3:$E$66,$B$3:$B$66='Sheet Angka'!AX22,$C$3:$C$66='Sheet Angka'!AY22,$D$3:$D$66='Sheet Angka'!AZ22),$E22)"),"q19")</f>
        <v>q19</v>
      </c>
      <c r="V22" s="41" t="str">
        <f ca="1">IFERROR(__xludf.DUMMYFUNCTION("IFERROR(FILTER($E$3:$E$66,$B$3:$B$66='Sheet Angka'!BA22,$C$3:$C$66='Sheet Angka'!BB22,$D$3:$D$66='Sheet Angka'!BC22),$E22)"),"q19")</f>
        <v>q19</v>
      </c>
      <c r="W22" s="41" t="str">
        <f ca="1">IFERROR(__xludf.DUMMYFUNCTION("IFERROR(FILTER($E$3:$E$66,$B$3:$B$66='Sheet Angka'!X22,$C$3:$C$66='Sheet Angka'!Y22,$D$3:$D$66='Sheet Angka'!Z22),$E22)"),"q28")</f>
        <v>q28</v>
      </c>
    </row>
    <row r="23" spans="1:23" ht="15.75" customHeight="1">
      <c r="A23" s="49"/>
      <c r="B23" s="51">
        <v>5</v>
      </c>
      <c r="C23" s="61">
        <v>5</v>
      </c>
      <c r="D23" s="53">
        <v>0</v>
      </c>
      <c r="E23" s="55" t="s">
        <v>55</v>
      </c>
      <c r="F23" s="56" t="str">
        <f ca="1">IFERROR(__xludf.DUMMYFUNCTION("IFERROR(FILTER($E$3:$E$66,$B$3:$B$66='Sheet Angka'!E23,$C$3:$C$66='Sheet Angka'!F23,$D$3:$D$66='Sheet Angka'!G23),E23)"),"q28")</f>
        <v>q28</v>
      </c>
      <c r="G23" s="58" t="str">
        <f ca="1">IFERROR(__xludf.DUMMYFUNCTION("IFERROR(FILTER($E$3:$E$66,$B$3:$B$66='Sheet Angka'!H23,$C$3:$C$66='Sheet Angka'!I23,$D$3:$D$66='Sheet Angka'!J23),$E23)"),"q20")</f>
        <v>q20</v>
      </c>
      <c r="H23" s="58" t="str">
        <f ca="1">IFERROR(__xludf.DUMMYFUNCTION("IFERROR(FILTER($E$3:$E$66,$B$3:$B$66='Sheet Angka'!K23,$C$3:$C$66='Sheet Angka'!L23,$D$3:$D$66='Sheet Angka'!M23),$E23)"),"q24")</f>
        <v>q24</v>
      </c>
      <c r="I23" s="58" t="str">
        <f ca="1">IFERROR(__xludf.DUMMYFUNCTION("IFERROR(FILTER($E$3:$E$66,$B$3:$B$66='Sheet Angka'!N23,$C$3:$C$66='Sheet Angka'!O23,$D$3:$D$66='Sheet Angka'!P23),$E23)"),"q28")</f>
        <v>q28</v>
      </c>
      <c r="J23" s="58" t="str">
        <f ca="1">IFERROR(__xludf.DUMMYFUNCTION("IFERROR(FILTER($E$3:$E$66,$B$3:$B$66='Sheet Angka'!Q23,$C$3:$C$66='Sheet Angka'!R23,$D$3:$D$66='Sheet Angka'!S23),$E23)"),"q20")</f>
        <v>q20</v>
      </c>
      <c r="K23" s="58" t="str">
        <f ca="1">IFERROR(__xludf.DUMMYFUNCTION("IFERROR(FILTER($E$3:$E$66,$B$3:$B$66='Sheet Angka'!T23,$C$3:$C$66='Sheet Angka'!U23,$D$3:$D$66='Sheet Angka'!V23),$E23)"),"q4")</f>
        <v>q4</v>
      </c>
      <c r="L23" s="58" t="str">
        <f ca="1">IFERROR(__xludf.DUMMYFUNCTION("IFERROR(FILTER($E$3:$E$66,$B$3:$B$66='Sheet Angka'!W23,$C$3:$C$66='Sheet Angka'!X23,$D$3:$D$66='Sheet Angka'!Y23),$E23)"),"q8")</f>
        <v>q8</v>
      </c>
      <c r="M23" s="58" t="str">
        <f ca="1">IFERROR(__xludf.DUMMYFUNCTION("IFERROR(FILTER($E$3:$E$66,$B$3:$B$66='Sheet Angka'!Z23,$C$3:$C$66='Sheet Angka'!AA23,$D$3:$D$66='Sheet Angka'!AB23),$E23)"),"q12")</f>
        <v>q12</v>
      </c>
      <c r="N23" s="58" t="str">
        <f ca="1">IFERROR(__xludf.DUMMYFUNCTION("IFERROR(FILTER($E$3:$E$66,$B$3:$B$66='Sheet Angka'!AC23,$C$3:$C$66='Sheet Angka'!AD23,$D$3:$D$66='Sheet Angka'!AE23),$E23)"),"q36")</f>
        <v>q36</v>
      </c>
      <c r="O23" s="58" t="str">
        <f ca="1">IFERROR(__xludf.DUMMYFUNCTION("IFERROR(FILTER($E$3:$E$66,$B$3:$B$66='Sheet Angka'!AF23,$C$3:$C$66='Sheet Angka'!AG23,$D$3:$D$66='Sheet Angka'!AH23),$E23)"),"q48")</f>
        <v>q48</v>
      </c>
      <c r="P23" s="58" t="str">
        <f ca="1">IFERROR(__xludf.DUMMYFUNCTION("IFERROR(FILTER($E$3:$E$66,$B$3:$B$66='Sheet Angka'!AI23,$C$3:$C$66='Sheet Angka'!AJ23,$D$3:$D$66='Sheet Angka'!AK23),$E23)"),"q20")</f>
        <v>q20</v>
      </c>
      <c r="Q23" s="58" t="str">
        <f ca="1">IFERROR(__xludf.DUMMYFUNCTION("IFERROR(FILTER($E$3:$E$66,$B$3:$B$66='Sheet Angka'!AL23,$C$3:$C$66='Sheet Angka'!AM23,$D$3:$D$66='Sheet Angka'!AN23),$E23)"),"q20")</f>
        <v>q20</v>
      </c>
      <c r="R23" s="58" t="str">
        <f ca="1">IFERROR(__xludf.DUMMYFUNCTION("IFERROR(FILTER($E$3:$E$66,$B$3:$B$66='Sheet Angka'!AO23,$C$3:$C$66='Sheet Angka'!AP23,$D$3:$D$66='Sheet Angka'!AQ23),$E23)"),"q20")</f>
        <v>q20</v>
      </c>
      <c r="S23" s="58" t="str">
        <f ca="1">IFERROR(__xludf.DUMMYFUNCTION("IFERROR(FILTER($E$3:$E$66,$B$3:$B$66='Sheet Angka'!AR23,$C$3:$C$66='Sheet Angka'!AS23,$D$3:$D$66='Sheet Angka'!AT23),$E23)"),"q20")</f>
        <v>q20</v>
      </c>
      <c r="T23" s="58" t="str">
        <f ca="1">IFERROR(__xludf.DUMMYFUNCTION("IFERROR(FILTER($E$3:$E$66,$B$3:$B$66='Sheet Angka'!AU23,$C$3:$C$66='Sheet Angka'!AV23,$D$3:$D$66='Sheet Angka'!AW23),$E23)"),"q36")</f>
        <v>q36</v>
      </c>
      <c r="U23" s="58" t="str">
        <f ca="1">IFERROR(__xludf.DUMMYFUNCTION("IFERROR(FILTER($E$3:$E$66,$B$3:$B$66='Sheet Angka'!AX23,$C$3:$C$66='Sheet Angka'!AY23,$D$3:$D$66='Sheet Angka'!AZ23),$E23)"),"q18")</f>
        <v>q18</v>
      </c>
      <c r="V23" s="58" t="str">
        <f ca="1">IFERROR(__xludf.DUMMYFUNCTION("IFERROR(FILTER($E$3:$E$66,$B$3:$B$66='Sheet Angka'!BA23,$C$3:$C$66='Sheet Angka'!BB23,$D$3:$D$66='Sheet Angka'!BC23),$E23)"),"q17")</f>
        <v>q17</v>
      </c>
      <c r="W23" s="58" t="str">
        <f ca="1">IFERROR(__xludf.DUMMYFUNCTION("IFERROR(FILTER($E$3:$E$66,$B$3:$B$66='Sheet Angka'!X23,$C$3:$C$66='Sheet Angka'!Y23,$D$3:$D$66='Sheet Angka'!Z23),$E23)"),"q32")</f>
        <v>q32</v>
      </c>
    </row>
    <row r="24" spans="1:23" ht="15.75" customHeight="1">
      <c r="A24" s="35"/>
      <c r="B24" s="36">
        <v>5</v>
      </c>
      <c r="C24" s="45">
        <v>5</v>
      </c>
      <c r="D24" s="38">
        <v>5</v>
      </c>
      <c r="E24" s="39" t="s">
        <v>58</v>
      </c>
      <c r="F24" s="40" t="str">
        <f ca="1">IFERROR(__xludf.DUMMYFUNCTION("IFERROR(FILTER($E$3:$E$66,$B$3:$B$66='Sheet Angka'!E24,$C$3:$C$66='Sheet Angka'!F24,$D$3:$D$66='Sheet Angka'!G24),E24)"),"q29")</f>
        <v>q29</v>
      </c>
      <c r="G24" s="41" t="str">
        <f ca="1">IFERROR(__xludf.DUMMYFUNCTION("IFERROR(FILTER($E$3:$E$66,$B$3:$B$66='Sheet Angka'!H24,$C$3:$C$66='Sheet Angka'!I24,$D$3:$D$66='Sheet Angka'!J24),$E24)"),"q21")</f>
        <v>q21</v>
      </c>
      <c r="H24" s="41" t="str">
        <f ca="1">IFERROR(__xludf.DUMMYFUNCTION("IFERROR(FILTER($E$3:$E$66,$B$3:$B$66='Sheet Angka'!K24,$C$3:$C$66='Sheet Angka'!L24,$D$3:$D$66='Sheet Angka'!M24),$E24)"),"q25")</f>
        <v>q25</v>
      </c>
      <c r="I24" s="41" t="str">
        <f ca="1">IFERROR(__xludf.DUMMYFUNCTION("IFERROR(FILTER($E$3:$E$66,$B$3:$B$66='Sheet Angka'!N24,$C$3:$C$66='Sheet Angka'!O24,$D$3:$D$66='Sheet Angka'!P24),$E24)"),"q29")</f>
        <v>q29</v>
      </c>
      <c r="J24" s="41" t="str">
        <f ca="1">IFERROR(__xludf.DUMMYFUNCTION("IFERROR(FILTER($E$3:$E$66,$B$3:$B$66='Sheet Angka'!Q24,$C$3:$C$66='Sheet Angka'!R24,$D$3:$D$66='Sheet Angka'!S24),$E24)"),"q21")</f>
        <v>q21</v>
      </c>
      <c r="K24" s="41" t="str">
        <f ca="1">IFERROR(__xludf.DUMMYFUNCTION("IFERROR(FILTER($E$3:$E$66,$B$3:$B$66='Sheet Angka'!T24,$C$3:$C$66='Sheet Angka'!U24,$D$3:$D$66='Sheet Angka'!V24),$E24)"),"q5")</f>
        <v>q5</v>
      </c>
      <c r="L24" s="41" t="str">
        <f ca="1">IFERROR(__xludf.DUMMYFUNCTION("IFERROR(FILTER($E$3:$E$66,$B$3:$B$66='Sheet Angka'!W24,$C$3:$C$66='Sheet Angka'!X24,$D$3:$D$66='Sheet Angka'!Y24),$E24)"),"q9")</f>
        <v>q9</v>
      </c>
      <c r="M24" s="41" t="str">
        <f ca="1">IFERROR(__xludf.DUMMYFUNCTION("IFERROR(FILTER($E$3:$E$66,$B$3:$B$66='Sheet Angka'!Z24,$C$3:$C$66='Sheet Angka'!AA24,$D$3:$D$66='Sheet Angka'!AB24),$E24)"),"q13")</f>
        <v>q13</v>
      </c>
      <c r="N24" s="41" t="str">
        <f ca="1">IFERROR(__xludf.DUMMYFUNCTION("IFERROR(FILTER($E$3:$E$66,$B$3:$B$66='Sheet Angka'!AC24,$C$3:$C$66='Sheet Angka'!AD24,$D$3:$D$66='Sheet Angka'!AE24),$E24)"),"q37")</f>
        <v>q37</v>
      </c>
      <c r="O24" s="41" t="str">
        <f ca="1">IFERROR(__xludf.DUMMYFUNCTION("IFERROR(FILTER($E$3:$E$66,$B$3:$B$66='Sheet Angka'!AF24,$C$3:$C$66='Sheet Angka'!AG24,$D$3:$D$66='Sheet Angka'!AH24),$E24)"),"q49")</f>
        <v>q49</v>
      </c>
      <c r="P24" s="41" t="str">
        <f ca="1">IFERROR(__xludf.DUMMYFUNCTION("IFERROR(FILTER($E$3:$E$66,$B$3:$B$66='Sheet Angka'!AI24,$C$3:$C$66='Sheet Angka'!AJ24,$D$3:$D$66='Sheet Angka'!AK24),$E24)"),"q21")</f>
        <v>q21</v>
      </c>
      <c r="Q24" s="41" t="str">
        <f ca="1">IFERROR(__xludf.DUMMYFUNCTION("IFERROR(FILTER($E$3:$E$66,$B$3:$B$66='Sheet Angka'!AL24,$C$3:$C$66='Sheet Angka'!AM24,$D$3:$D$66='Sheet Angka'!AN24),$E24)"),"q21")</f>
        <v>q21</v>
      </c>
      <c r="R24" s="41" t="str">
        <f ca="1">IFERROR(__xludf.DUMMYFUNCTION("IFERROR(FILTER($E$3:$E$66,$B$3:$B$66='Sheet Angka'!AO24,$C$3:$C$66='Sheet Angka'!AP24,$D$3:$D$66='Sheet Angka'!AQ24),$E24)"),"q21")</f>
        <v>q21</v>
      </c>
      <c r="S24" s="41" t="str">
        <f ca="1">IFERROR(__xludf.DUMMYFUNCTION("IFERROR(FILTER($E$3:$E$66,$B$3:$B$66='Sheet Angka'!AR24,$C$3:$C$66='Sheet Angka'!AS24,$D$3:$D$66='Sheet Angka'!AT24),$E24)"),"q21")</f>
        <v>q21</v>
      </c>
      <c r="T24" s="41" t="str">
        <f ca="1">IFERROR(__xludf.DUMMYFUNCTION("IFERROR(FILTER($E$3:$E$66,$B$3:$B$66='Sheet Angka'!AU24,$C$3:$C$66='Sheet Angka'!AV24,$D$3:$D$66='Sheet Angka'!AW24),$E24)"),"q37")</f>
        <v>q37</v>
      </c>
      <c r="U24" s="41" t="str">
        <f ca="1">IFERROR(__xludf.DUMMYFUNCTION("IFERROR(FILTER($E$3:$E$66,$B$3:$B$66='Sheet Angka'!AX24,$C$3:$C$66='Sheet Angka'!AY24,$D$3:$D$66='Sheet Angka'!AZ24),$E24)"),"q19")</f>
        <v>q19</v>
      </c>
      <c r="V24" s="41" t="str">
        <f ca="1">IFERROR(__xludf.DUMMYFUNCTION("IFERROR(FILTER($E$3:$E$66,$B$3:$B$66='Sheet Angka'!BA24,$C$3:$C$66='Sheet Angka'!BB24,$D$3:$D$66='Sheet Angka'!BC24),$E24)"),"q18")</f>
        <v>q18</v>
      </c>
      <c r="W24" s="41" t="str">
        <f ca="1">IFERROR(__xludf.DUMMYFUNCTION("IFERROR(FILTER($E$3:$E$66,$B$3:$B$66='Sheet Angka'!X24,$C$3:$C$66='Sheet Angka'!Y24,$D$3:$D$66='Sheet Angka'!Z24),$E24)"),"q36")</f>
        <v>q36</v>
      </c>
    </row>
    <row r="25" spans="1:23" ht="15.75" customHeight="1">
      <c r="A25" s="49"/>
      <c r="B25" s="51">
        <v>5</v>
      </c>
      <c r="C25" s="61">
        <v>5</v>
      </c>
      <c r="D25" s="53">
        <v>10</v>
      </c>
      <c r="E25" s="55" t="s">
        <v>62</v>
      </c>
      <c r="F25" s="56" t="str">
        <f ca="1">IFERROR(__xludf.DUMMYFUNCTION("IFERROR(FILTER($E$3:$E$66,$B$3:$B$66='Sheet Angka'!E25,$C$3:$C$66='Sheet Angka'!F25,$D$3:$D$66='Sheet Angka'!G25),E25)"),"q30")</f>
        <v>q30</v>
      </c>
      <c r="G25" s="58" t="str">
        <f ca="1">IFERROR(__xludf.DUMMYFUNCTION("IFERROR(FILTER($E$3:$E$66,$B$3:$B$66='Sheet Angka'!H25,$C$3:$C$66='Sheet Angka'!I25,$D$3:$D$66='Sheet Angka'!J25),$E25)"),"q22")</f>
        <v>q22</v>
      </c>
      <c r="H25" s="58" t="str">
        <f ca="1">IFERROR(__xludf.DUMMYFUNCTION("IFERROR(FILTER($E$3:$E$66,$B$3:$B$66='Sheet Angka'!K25,$C$3:$C$66='Sheet Angka'!L25,$D$3:$D$66='Sheet Angka'!M25),$E25)"),"q26")</f>
        <v>q26</v>
      </c>
      <c r="I25" s="58" t="str">
        <f ca="1">IFERROR(__xludf.DUMMYFUNCTION("IFERROR(FILTER($E$3:$E$66,$B$3:$B$66='Sheet Angka'!N25,$C$3:$C$66='Sheet Angka'!O25,$D$3:$D$66='Sheet Angka'!P25),$E25)"),"q30")</f>
        <v>q30</v>
      </c>
      <c r="J25" s="58" t="str">
        <f ca="1">IFERROR(__xludf.DUMMYFUNCTION("IFERROR(FILTER($E$3:$E$66,$B$3:$B$66='Sheet Angka'!Q25,$C$3:$C$66='Sheet Angka'!R25,$D$3:$D$66='Sheet Angka'!S25),$E25)"),"q22")</f>
        <v>q22</v>
      </c>
      <c r="K25" s="58" t="str">
        <f ca="1">IFERROR(__xludf.DUMMYFUNCTION("IFERROR(FILTER($E$3:$E$66,$B$3:$B$66='Sheet Angka'!T25,$C$3:$C$66='Sheet Angka'!U25,$D$3:$D$66='Sheet Angka'!V25),$E25)"),"q6")</f>
        <v>q6</v>
      </c>
      <c r="L25" s="58" t="str">
        <f ca="1">IFERROR(__xludf.DUMMYFUNCTION("IFERROR(FILTER($E$3:$E$66,$B$3:$B$66='Sheet Angka'!W25,$C$3:$C$66='Sheet Angka'!X25,$D$3:$D$66='Sheet Angka'!Y25),$E25)"),"q10")</f>
        <v>q10</v>
      </c>
      <c r="M25" s="58" t="str">
        <f ca="1">IFERROR(__xludf.DUMMYFUNCTION("IFERROR(FILTER($E$3:$E$66,$B$3:$B$66='Sheet Angka'!Z25,$C$3:$C$66='Sheet Angka'!AA25,$D$3:$D$66='Sheet Angka'!AB25),$E25)"),"q14")</f>
        <v>q14</v>
      </c>
      <c r="N25" s="58" t="str">
        <f ca="1">IFERROR(__xludf.DUMMYFUNCTION("IFERROR(FILTER($E$3:$E$66,$B$3:$B$66='Sheet Angka'!AC25,$C$3:$C$66='Sheet Angka'!AD25,$D$3:$D$66='Sheet Angka'!AE25),$E25)"),"q38")</f>
        <v>q38</v>
      </c>
      <c r="O25" s="58" t="str">
        <f ca="1">IFERROR(__xludf.DUMMYFUNCTION("IFERROR(FILTER($E$3:$E$66,$B$3:$B$66='Sheet Angka'!AF25,$C$3:$C$66='Sheet Angka'!AG25,$D$3:$D$66='Sheet Angka'!AH25),$E25)"),"q50")</f>
        <v>q50</v>
      </c>
      <c r="P25" s="58" t="str">
        <f ca="1">IFERROR(__xludf.DUMMYFUNCTION("IFERROR(FILTER($E$3:$E$66,$B$3:$B$66='Sheet Angka'!AI25,$C$3:$C$66='Sheet Angka'!AJ25,$D$3:$D$66='Sheet Angka'!AK25),$E25)"),"q22")</f>
        <v>q22</v>
      </c>
      <c r="Q25" s="58" t="str">
        <f ca="1">IFERROR(__xludf.DUMMYFUNCTION("IFERROR(FILTER($E$3:$E$66,$B$3:$B$66='Sheet Angka'!AL25,$C$3:$C$66='Sheet Angka'!AM25,$D$3:$D$66='Sheet Angka'!AN25),$E25)"),"q22")</f>
        <v>q22</v>
      </c>
      <c r="R25" s="58" t="str">
        <f ca="1">IFERROR(__xludf.DUMMYFUNCTION("IFERROR(FILTER($E$3:$E$66,$B$3:$B$66='Sheet Angka'!AO25,$C$3:$C$66='Sheet Angka'!AP25,$D$3:$D$66='Sheet Angka'!AQ25),$E25)"),"q22")</f>
        <v>q22</v>
      </c>
      <c r="S25" s="58" t="str">
        <f ca="1">IFERROR(__xludf.DUMMYFUNCTION("IFERROR(FILTER($E$3:$E$66,$B$3:$B$66='Sheet Angka'!AR25,$C$3:$C$66='Sheet Angka'!AS25,$D$3:$D$66='Sheet Angka'!AT25),$E25)"),"q22")</f>
        <v>q22</v>
      </c>
      <c r="T25" s="58" t="str">
        <f ca="1">IFERROR(__xludf.DUMMYFUNCTION("IFERROR(FILTER($E$3:$E$66,$B$3:$B$66='Sheet Angka'!AU25,$C$3:$C$66='Sheet Angka'!AV25,$D$3:$D$66='Sheet Angka'!AW25),$E25)"),"q38")</f>
        <v>q38</v>
      </c>
      <c r="U25" s="58" t="str">
        <f ca="1">IFERROR(__xludf.DUMMYFUNCTION("IFERROR(FILTER($E$3:$E$66,$B$3:$B$66='Sheet Angka'!AX25,$C$3:$C$66='Sheet Angka'!AY25,$D$3:$D$66='Sheet Angka'!AZ25),$E25)"),"q22")</f>
        <v>q22</v>
      </c>
      <c r="V25" s="58" t="str">
        <f ca="1">IFERROR(__xludf.DUMMYFUNCTION("IFERROR(FILTER($E$3:$E$66,$B$3:$B$66='Sheet Angka'!BA25,$C$3:$C$66='Sheet Angka'!BB25,$D$3:$D$66='Sheet Angka'!BC25),$E25)"),"q19")</f>
        <v>q19</v>
      </c>
      <c r="W25" s="58" t="str">
        <f ca="1">IFERROR(__xludf.DUMMYFUNCTION("IFERROR(FILTER($E$3:$E$66,$B$3:$B$66='Sheet Angka'!X25,$C$3:$C$66='Sheet Angka'!Y25,$D$3:$D$66='Sheet Angka'!Z25),$E25)"),"q40")</f>
        <v>q40</v>
      </c>
    </row>
    <row r="26" spans="1:23" ht="15.75" customHeight="1">
      <c r="A26" s="35"/>
      <c r="B26" s="36">
        <v>5</v>
      </c>
      <c r="C26" s="45">
        <v>5</v>
      </c>
      <c r="D26" s="38">
        <v>15</v>
      </c>
      <c r="E26" s="39" t="s">
        <v>66</v>
      </c>
      <c r="F26" s="40" t="str">
        <f ca="1">IFERROR(__xludf.DUMMYFUNCTION("IFERROR(FILTER($E$3:$E$66,$B$3:$B$66='Sheet Angka'!E26,$C$3:$C$66='Sheet Angka'!F26,$D$3:$D$66='Sheet Angka'!G26),E26)"),"q31")</f>
        <v>q31</v>
      </c>
      <c r="G26" s="41" t="str">
        <f ca="1">IFERROR(__xludf.DUMMYFUNCTION("IFERROR(FILTER($E$3:$E$66,$B$3:$B$66='Sheet Angka'!H26,$C$3:$C$66='Sheet Angka'!I26,$D$3:$D$66='Sheet Angka'!J26),$E26)"),"q23")</f>
        <v>q23</v>
      </c>
      <c r="H26" s="41" t="str">
        <f ca="1">IFERROR(__xludf.DUMMYFUNCTION("IFERROR(FILTER($E$3:$E$66,$B$3:$B$66='Sheet Angka'!K26,$C$3:$C$66='Sheet Angka'!L26,$D$3:$D$66='Sheet Angka'!M26),$E26)"),"q27")</f>
        <v>q27</v>
      </c>
      <c r="I26" s="41" t="str">
        <f ca="1">IFERROR(__xludf.DUMMYFUNCTION("IFERROR(FILTER($E$3:$E$66,$B$3:$B$66='Sheet Angka'!N26,$C$3:$C$66='Sheet Angka'!O26,$D$3:$D$66='Sheet Angka'!P26),$E26)"),"q31")</f>
        <v>q31</v>
      </c>
      <c r="J26" s="41" t="str">
        <f ca="1">IFERROR(__xludf.DUMMYFUNCTION("IFERROR(FILTER($E$3:$E$66,$B$3:$B$66='Sheet Angka'!Q26,$C$3:$C$66='Sheet Angka'!R26,$D$3:$D$66='Sheet Angka'!S26),$E26)"),"q23")</f>
        <v>q23</v>
      </c>
      <c r="K26" s="41" t="str">
        <f ca="1">IFERROR(__xludf.DUMMYFUNCTION("IFERROR(FILTER($E$3:$E$66,$B$3:$B$66='Sheet Angka'!T26,$C$3:$C$66='Sheet Angka'!U26,$D$3:$D$66='Sheet Angka'!V26),$E26)"),"q11")</f>
        <v>q11</v>
      </c>
      <c r="L26" s="41" t="str">
        <f ca="1">IFERROR(__xludf.DUMMYFUNCTION("IFERROR(FILTER($E$3:$E$66,$B$3:$B$66='Sheet Angka'!W26,$C$3:$C$66='Sheet Angka'!X26,$D$3:$D$66='Sheet Angka'!Y26),$E26)"),"q11")</f>
        <v>q11</v>
      </c>
      <c r="M26" s="41" t="str">
        <f ca="1">IFERROR(__xludf.DUMMYFUNCTION("IFERROR(FILTER($E$3:$E$66,$B$3:$B$66='Sheet Angka'!Z26,$C$3:$C$66='Sheet Angka'!AA26,$D$3:$D$66='Sheet Angka'!AB26),$E26)"),"q15")</f>
        <v>q15</v>
      </c>
      <c r="N26" s="41" t="str">
        <f ca="1">IFERROR(__xludf.DUMMYFUNCTION("IFERROR(FILTER($E$3:$E$66,$B$3:$B$66='Sheet Angka'!AC26,$C$3:$C$66='Sheet Angka'!AD26,$D$3:$D$66='Sheet Angka'!AE26),$E26)"),"q43")</f>
        <v>q43</v>
      </c>
      <c r="O26" s="41" t="str">
        <f ca="1">IFERROR(__xludf.DUMMYFUNCTION("IFERROR(FILTER($E$3:$E$66,$B$3:$B$66='Sheet Angka'!AF26,$C$3:$C$66='Sheet Angka'!AG26,$D$3:$D$66='Sheet Angka'!AH26),$E26)"),"q51")</f>
        <v>q51</v>
      </c>
      <c r="P26" s="41" t="str">
        <f ca="1">IFERROR(__xludf.DUMMYFUNCTION("IFERROR(FILTER($E$3:$E$66,$B$3:$B$66='Sheet Angka'!AI26,$C$3:$C$66='Sheet Angka'!AJ26,$D$3:$D$66='Sheet Angka'!AK26),$E26)"),"q23")</f>
        <v>q23</v>
      </c>
      <c r="Q26" s="41" t="str">
        <f ca="1">IFERROR(__xludf.DUMMYFUNCTION("IFERROR(FILTER($E$3:$E$66,$B$3:$B$66='Sheet Angka'!AL26,$C$3:$C$66='Sheet Angka'!AM26,$D$3:$D$66='Sheet Angka'!AN26),$E26)"),"q23")</f>
        <v>q23</v>
      </c>
      <c r="R26" s="41" t="str">
        <f ca="1">IFERROR(__xludf.DUMMYFUNCTION("IFERROR(FILTER($E$3:$E$66,$B$3:$B$66='Sheet Angka'!AO26,$C$3:$C$66='Sheet Angka'!AP26,$D$3:$D$66='Sheet Angka'!AQ26),$E26)"),"q23")</f>
        <v>q23</v>
      </c>
      <c r="S26" s="41" t="str">
        <f ca="1">IFERROR(__xludf.DUMMYFUNCTION("IFERROR(FILTER($E$3:$E$66,$B$3:$B$66='Sheet Angka'!AR26,$C$3:$C$66='Sheet Angka'!AS26,$D$3:$D$66='Sheet Angka'!AT26),$E26)"),"q23")</f>
        <v>q23</v>
      </c>
      <c r="T26" s="41" t="str">
        <f ca="1">IFERROR(__xludf.DUMMYFUNCTION("IFERROR(FILTER($E$3:$E$66,$B$3:$B$66='Sheet Angka'!AU26,$C$3:$C$66='Sheet Angka'!AV26,$D$3:$D$66='Sheet Angka'!AW26),$E26)"),"q43")</f>
        <v>q43</v>
      </c>
      <c r="U26" s="41" t="str">
        <f ca="1">IFERROR(__xludf.DUMMYFUNCTION("IFERROR(FILTER($E$3:$E$66,$B$3:$B$66='Sheet Angka'!AX26,$C$3:$C$66='Sheet Angka'!AY26,$D$3:$D$66='Sheet Angka'!AZ26),$E26)"),"q23")</f>
        <v>q23</v>
      </c>
      <c r="V26" s="41" t="str">
        <f ca="1">IFERROR(__xludf.DUMMYFUNCTION("IFERROR(FILTER($E$3:$E$66,$B$3:$B$66='Sheet Angka'!BA26,$C$3:$C$66='Sheet Angka'!BB26,$D$3:$D$66='Sheet Angka'!BC26),$E26)"),"q23")</f>
        <v>q23</v>
      </c>
      <c r="W26" s="41" t="str">
        <f ca="1">IFERROR(__xludf.DUMMYFUNCTION("IFERROR(FILTER($E$3:$E$66,$B$3:$B$66='Sheet Angka'!X26,$C$3:$C$66='Sheet Angka'!Y26,$D$3:$D$66='Sheet Angka'!Z26),$E26)"),"q44")</f>
        <v>q44</v>
      </c>
    </row>
    <row r="27" spans="1:23" ht="15.75" customHeight="1">
      <c r="A27" s="49"/>
      <c r="B27" s="51">
        <v>5</v>
      </c>
      <c r="C27" s="61">
        <v>10</v>
      </c>
      <c r="D27" s="53">
        <v>0</v>
      </c>
      <c r="E27" s="55" t="s">
        <v>70</v>
      </c>
      <c r="F27" s="56" t="str">
        <f ca="1">IFERROR(__xludf.DUMMYFUNCTION("IFERROR(FILTER($E$3:$E$66,$B$3:$B$66='Sheet Angka'!E27,$C$3:$C$66='Sheet Angka'!F27,$D$3:$D$66='Sheet Angka'!G27),E27)"),"q24")</f>
        <v>q24</v>
      </c>
      <c r="G27" s="58" t="str">
        <f ca="1">IFERROR(__xludf.DUMMYFUNCTION("IFERROR(FILTER($E$3:$E$66,$B$3:$B$66='Sheet Angka'!H27,$C$3:$C$66='Sheet Angka'!I27,$D$3:$D$66='Sheet Angka'!J27),$E27)"),"q24")</f>
        <v>q24</v>
      </c>
      <c r="H27" s="58" t="str">
        <f ca="1">IFERROR(__xludf.DUMMYFUNCTION("IFERROR(FILTER($E$3:$E$66,$B$3:$B$66='Sheet Angka'!K27,$C$3:$C$66='Sheet Angka'!L27,$D$3:$D$66='Sheet Angka'!M27),$E27)"),"q28")</f>
        <v>q28</v>
      </c>
      <c r="I27" s="58" t="str">
        <f ca="1">IFERROR(__xludf.DUMMYFUNCTION("IFERROR(FILTER($E$3:$E$66,$B$3:$B$66='Sheet Angka'!N27,$C$3:$C$66='Sheet Angka'!O27,$D$3:$D$66='Sheet Angka'!P27),$E27)"),"q24")</f>
        <v>q24</v>
      </c>
      <c r="J27" s="58" t="str">
        <f ca="1">IFERROR(__xludf.DUMMYFUNCTION("IFERROR(FILTER($E$3:$E$66,$B$3:$B$66='Sheet Angka'!Q27,$C$3:$C$66='Sheet Angka'!R27,$D$3:$D$66='Sheet Angka'!S27),$E27)"),"q24")</f>
        <v>q24</v>
      </c>
      <c r="K27" s="58" t="str">
        <f ca="1">IFERROR(__xludf.DUMMYFUNCTION("IFERROR(FILTER($E$3:$E$66,$B$3:$B$66='Sheet Angka'!T27,$C$3:$C$66='Sheet Angka'!U27,$D$3:$D$66='Sheet Angka'!V27),$E27)"),"q8")</f>
        <v>q8</v>
      </c>
      <c r="L27" s="58" t="str">
        <f ca="1">IFERROR(__xludf.DUMMYFUNCTION("IFERROR(FILTER($E$3:$E$66,$B$3:$B$66='Sheet Angka'!W27,$C$3:$C$66='Sheet Angka'!X27,$D$3:$D$66='Sheet Angka'!Y27),$E27)"),"q12")</f>
        <v>q12</v>
      </c>
      <c r="M27" s="58" t="str">
        <f ca="1">IFERROR(__xludf.DUMMYFUNCTION("IFERROR(FILTER($E$3:$E$66,$B$3:$B$66='Sheet Angka'!Z27,$C$3:$C$66='Sheet Angka'!AA27,$D$3:$D$66='Sheet Angka'!AB27),$E27)"),"q24")</f>
        <v>q24</v>
      </c>
      <c r="N27" s="58" t="str">
        <f ca="1">IFERROR(__xludf.DUMMYFUNCTION("IFERROR(FILTER($E$3:$E$66,$B$3:$B$66='Sheet Angka'!AC27,$C$3:$C$66='Sheet Angka'!AD27,$D$3:$D$66='Sheet Angka'!AE27),$E27)"),"q40")</f>
        <v>q40</v>
      </c>
      <c r="O27" s="58" t="str">
        <f ca="1">IFERROR(__xludf.DUMMYFUNCTION("IFERROR(FILTER($E$3:$E$66,$B$3:$B$66='Sheet Angka'!AF27,$C$3:$C$66='Sheet Angka'!AG27,$D$3:$D$66='Sheet Angka'!AH27),$E27)"),"q52")</f>
        <v>q52</v>
      </c>
      <c r="P27" s="58" t="str">
        <f ca="1">IFERROR(__xludf.DUMMYFUNCTION("IFERROR(FILTER($E$3:$E$66,$B$3:$B$66='Sheet Angka'!AI27,$C$3:$C$66='Sheet Angka'!AJ27,$D$3:$D$66='Sheet Angka'!AK27),$E27)"),"q3")</f>
        <v>q3</v>
      </c>
      <c r="Q27" s="58" t="str">
        <f ca="1">IFERROR(__xludf.DUMMYFUNCTION("IFERROR(FILTER($E$3:$E$66,$B$3:$B$66='Sheet Angka'!AL27,$C$3:$C$66='Sheet Angka'!AM27,$D$3:$D$66='Sheet Angka'!AN27),$E27)"),"q18")</f>
        <v>q18</v>
      </c>
      <c r="R27" s="58" t="str">
        <f ca="1">IFERROR(__xludf.DUMMYFUNCTION("IFERROR(FILTER($E$3:$E$66,$B$3:$B$66='Sheet Angka'!AO27,$C$3:$C$66='Sheet Angka'!AP27,$D$3:$D$66='Sheet Angka'!AQ27),$E27)"),"q19")</f>
        <v>q19</v>
      </c>
      <c r="S27" s="58" t="str">
        <f ca="1">IFERROR(__xludf.DUMMYFUNCTION("IFERROR(FILTER($E$3:$E$66,$B$3:$B$66='Sheet Angka'!AR27,$C$3:$C$66='Sheet Angka'!AS27,$D$3:$D$66='Sheet Angka'!AT27),$E27)"),"q24")</f>
        <v>q24</v>
      </c>
      <c r="T27" s="58" t="str">
        <f ca="1">IFERROR(__xludf.DUMMYFUNCTION("IFERROR(FILTER($E$3:$E$66,$B$3:$B$66='Sheet Angka'!AU27,$C$3:$C$66='Sheet Angka'!AV27,$D$3:$D$66='Sheet Angka'!AW27),$E27)"),"q40")</f>
        <v>q40</v>
      </c>
      <c r="U27" s="58" t="str">
        <f ca="1">IFERROR(__xludf.DUMMYFUNCTION("IFERROR(FILTER($E$3:$E$66,$B$3:$B$66='Sheet Angka'!AX27,$C$3:$C$66='Sheet Angka'!AY27,$D$3:$D$66='Sheet Angka'!AZ27),$E27)"),"q22")</f>
        <v>q22</v>
      </c>
      <c r="V27" s="58" t="str">
        <f ca="1">IFERROR(__xludf.DUMMYFUNCTION("IFERROR(FILTER($E$3:$E$66,$B$3:$B$66='Sheet Angka'!BA27,$C$3:$C$66='Sheet Angka'!BB27,$D$3:$D$66='Sheet Angka'!BC27),$E27)"),"q21")</f>
        <v>q21</v>
      </c>
      <c r="W27" s="58" t="str">
        <f ca="1">IFERROR(__xludf.DUMMYFUNCTION("IFERROR(FILTER($E$3:$E$66,$B$3:$B$66='Sheet Angka'!X27,$C$3:$C$66='Sheet Angka'!Y27,$D$3:$D$66='Sheet Angka'!Z27),$E27)"),"q48")</f>
        <v>q48</v>
      </c>
    </row>
    <row r="28" spans="1:23" ht="15.75" customHeight="1">
      <c r="A28" s="35"/>
      <c r="B28" s="36">
        <v>5</v>
      </c>
      <c r="C28" s="45">
        <v>10</v>
      </c>
      <c r="D28" s="38">
        <v>5</v>
      </c>
      <c r="E28" s="39" t="s">
        <v>74</v>
      </c>
      <c r="F28" s="40" t="str">
        <f ca="1">IFERROR(__xludf.DUMMYFUNCTION("IFERROR(FILTER($E$3:$E$66,$B$3:$B$66='Sheet Angka'!E28,$C$3:$C$66='Sheet Angka'!F28,$D$3:$D$66='Sheet Angka'!G28),E28)"),"q25")</f>
        <v>q25</v>
      </c>
      <c r="G28" s="41" t="str">
        <f ca="1">IFERROR(__xludf.DUMMYFUNCTION("IFERROR(FILTER($E$3:$E$66,$B$3:$B$66='Sheet Angka'!H28,$C$3:$C$66='Sheet Angka'!I28,$D$3:$D$66='Sheet Angka'!J28),$E28)"),"q25")</f>
        <v>q25</v>
      </c>
      <c r="H28" s="41" t="str">
        <f ca="1">IFERROR(__xludf.DUMMYFUNCTION("IFERROR(FILTER($E$3:$E$66,$B$3:$B$66='Sheet Angka'!K28,$C$3:$C$66='Sheet Angka'!L28,$D$3:$D$66='Sheet Angka'!M28),$E28)"),"q29")</f>
        <v>q29</v>
      </c>
      <c r="I28" s="41" t="str">
        <f ca="1">IFERROR(__xludf.DUMMYFUNCTION("IFERROR(FILTER($E$3:$E$66,$B$3:$B$66='Sheet Angka'!N28,$C$3:$C$66='Sheet Angka'!O28,$D$3:$D$66='Sheet Angka'!P28),$E28)"),"q25")</f>
        <v>q25</v>
      </c>
      <c r="J28" s="41" t="str">
        <f ca="1">IFERROR(__xludf.DUMMYFUNCTION("IFERROR(FILTER($E$3:$E$66,$B$3:$B$66='Sheet Angka'!Q28,$C$3:$C$66='Sheet Angka'!R28,$D$3:$D$66='Sheet Angka'!S28),$E28)"),"q25")</f>
        <v>q25</v>
      </c>
      <c r="K28" s="41" t="str">
        <f ca="1">IFERROR(__xludf.DUMMYFUNCTION("IFERROR(FILTER($E$3:$E$66,$B$3:$B$66='Sheet Angka'!T28,$C$3:$C$66='Sheet Angka'!U28,$D$3:$D$66='Sheet Angka'!V28),$E28)"),"q9")</f>
        <v>q9</v>
      </c>
      <c r="L28" s="41" t="str">
        <f ca="1">IFERROR(__xludf.DUMMYFUNCTION("IFERROR(FILTER($E$3:$E$66,$B$3:$B$66='Sheet Angka'!W28,$C$3:$C$66='Sheet Angka'!X28,$D$3:$D$66='Sheet Angka'!Y28),$E28)"),"q13")</f>
        <v>q13</v>
      </c>
      <c r="M28" s="41" t="str">
        <f ca="1">IFERROR(__xludf.DUMMYFUNCTION("IFERROR(FILTER($E$3:$E$66,$B$3:$B$66='Sheet Angka'!Z28,$C$3:$C$66='Sheet Angka'!AA28,$D$3:$D$66='Sheet Angka'!AB28),$E28)"),"q25")</f>
        <v>q25</v>
      </c>
      <c r="N28" s="41" t="str">
        <f ca="1">IFERROR(__xludf.DUMMYFUNCTION("IFERROR(FILTER($E$3:$E$66,$B$3:$B$66='Sheet Angka'!AC28,$C$3:$C$66='Sheet Angka'!AD28,$D$3:$D$66='Sheet Angka'!AE28),$E28)"),"q41")</f>
        <v>q41</v>
      </c>
      <c r="O28" s="41" t="str">
        <f ca="1">IFERROR(__xludf.DUMMYFUNCTION("IFERROR(FILTER($E$3:$E$66,$B$3:$B$66='Sheet Angka'!AF28,$C$3:$C$66='Sheet Angka'!AG28,$D$3:$D$66='Sheet Angka'!AH28),$E28)"),"q53")</f>
        <v>q53</v>
      </c>
      <c r="P28" s="41" t="str">
        <f ca="1">IFERROR(__xludf.DUMMYFUNCTION("IFERROR(FILTER($E$3:$E$66,$B$3:$B$66='Sheet Angka'!AI28,$C$3:$C$66='Sheet Angka'!AJ28,$D$3:$D$66='Sheet Angka'!AK28),$E28)"),"q25")</f>
        <v>q25</v>
      </c>
      <c r="Q28" s="41" t="str">
        <f ca="1">IFERROR(__xludf.DUMMYFUNCTION("IFERROR(FILTER($E$3:$E$66,$B$3:$B$66='Sheet Angka'!AL28,$C$3:$C$66='Sheet Angka'!AM28,$D$3:$D$66='Sheet Angka'!AN28),$E28)"),"q19")</f>
        <v>q19</v>
      </c>
      <c r="R28" s="41" t="str">
        <f ca="1">IFERROR(__xludf.DUMMYFUNCTION("IFERROR(FILTER($E$3:$E$66,$B$3:$B$66='Sheet Angka'!AO28,$C$3:$C$66='Sheet Angka'!AP28,$D$3:$D$66='Sheet Angka'!AQ28),$E28)"),"q25")</f>
        <v>q25</v>
      </c>
      <c r="S28" s="41" t="str">
        <f ca="1">IFERROR(__xludf.DUMMYFUNCTION("IFERROR(FILTER($E$3:$E$66,$B$3:$B$66='Sheet Angka'!AR28,$C$3:$C$66='Sheet Angka'!AS28,$D$3:$D$66='Sheet Angka'!AT28),$E28)"),"q25")</f>
        <v>q25</v>
      </c>
      <c r="T28" s="41" t="str">
        <f ca="1">IFERROR(__xludf.DUMMYFUNCTION("IFERROR(FILTER($E$3:$E$66,$B$3:$B$66='Sheet Angka'!AU28,$C$3:$C$66='Sheet Angka'!AV28,$D$3:$D$66='Sheet Angka'!AW28),$E28)"),"q41")</f>
        <v>q41</v>
      </c>
      <c r="U28" s="41" t="str">
        <f ca="1">IFERROR(__xludf.DUMMYFUNCTION("IFERROR(FILTER($E$3:$E$66,$B$3:$B$66='Sheet Angka'!AX28,$C$3:$C$66='Sheet Angka'!AY28,$D$3:$D$66='Sheet Angka'!AZ28),$E28)"),"q23")</f>
        <v>q23</v>
      </c>
      <c r="V28" s="41" t="str">
        <f ca="1">IFERROR(__xludf.DUMMYFUNCTION("IFERROR(FILTER($E$3:$E$66,$B$3:$B$66='Sheet Angka'!BA28,$C$3:$C$66='Sheet Angka'!BB28,$D$3:$D$66='Sheet Angka'!BC28),$E28)"),"q22")</f>
        <v>q22</v>
      </c>
      <c r="W28" s="41" t="str">
        <f ca="1">IFERROR(__xludf.DUMMYFUNCTION("IFERROR(FILTER($E$3:$E$66,$B$3:$B$66='Sheet Angka'!X28,$C$3:$C$66='Sheet Angka'!Y28,$D$3:$D$66='Sheet Angka'!Z28),$E28)"),"q52")</f>
        <v>q52</v>
      </c>
    </row>
    <row r="29" spans="1:23" ht="15.75" customHeight="1">
      <c r="A29" s="49"/>
      <c r="B29" s="51">
        <v>5</v>
      </c>
      <c r="C29" s="61">
        <v>10</v>
      </c>
      <c r="D29" s="53">
        <v>10</v>
      </c>
      <c r="E29" s="55" t="s">
        <v>77</v>
      </c>
      <c r="F29" s="56" t="str">
        <f ca="1">IFERROR(__xludf.DUMMYFUNCTION("IFERROR(FILTER($E$3:$E$66,$B$3:$B$66='Sheet Angka'!E29,$C$3:$C$66='Sheet Angka'!F29,$D$3:$D$66='Sheet Angka'!G29),E29)"),"q26")</f>
        <v>q26</v>
      </c>
      <c r="G29" s="58" t="str">
        <f ca="1">IFERROR(__xludf.DUMMYFUNCTION("IFERROR(FILTER($E$3:$E$66,$B$3:$B$66='Sheet Angka'!H29,$C$3:$C$66='Sheet Angka'!I29,$D$3:$D$66='Sheet Angka'!J29),$E29)"),"q26")</f>
        <v>q26</v>
      </c>
      <c r="H29" s="58" t="str">
        <f ca="1">IFERROR(__xludf.DUMMYFUNCTION("IFERROR(FILTER($E$3:$E$66,$B$3:$B$66='Sheet Angka'!K29,$C$3:$C$66='Sheet Angka'!L29,$D$3:$D$66='Sheet Angka'!M29),$E29)"),"q30")</f>
        <v>q30</v>
      </c>
      <c r="I29" s="58" t="str">
        <f ca="1">IFERROR(__xludf.DUMMYFUNCTION("IFERROR(FILTER($E$3:$E$66,$B$3:$B$66='Sheet Angka'!N29,$C$3:$C$66='Sheet Angka'!O29,$D$3:$D$66='Sheet Angka'!P29),$E29)"),"q26")</f>
        <v>q26</v>
      </c>
      <c r="J29" s="58" t="str">
        <f ca="1">IFERROR(__xludf.DUMMYFUNCTION("IFERROR(FILTER($E$3:$E$66,$B$3:$B$66='Sheet Angka'!Q29,$C$3:$C$66='Sheet Angka'!R29,$D$3:$D$66='Sheet Angka'!S29),$E29)"),"q26")</f>
        <v>q26</v>
      </c>
      <c r="K29" s="58" t="str">
        <f ca="1">IFERROR(__xludf.DUMMYFUNCTION("IFERROR(FILTER($E$3:$E$66,$B$3:$B$66='Sheet Angka'!T29,$C$3:$C$66='Sheet Angka'!U29,$D$3:$D$66='Sheet Angka'!V29),$E29)"),"q10")</f>
        <v>q10</v>
      </c>
      <c r="L29" s="58" t="str">
        <f ca="1">IFERROR(__xludf.DUMMYFUNCTION("IFERROR(FILTER($E$3:$E$66,$B$3:$B$66='Sheet Angka'!W29,$C$3:$C$66='Sheet Angka'!X29,$D$3:$D$66='Sheet Angka'!Y29),$E29)"),"q14")</f>
        <v>q14</v>
      </c>
      <c r="M29" s="58" t="str">
        <f ca="1">IFERROR(__xludf.DUMMYFUNCTION("IFERROR(FILTER($E$3:$E$66,$B$3:$B$66='Sheet Angka'!Z29,$C$3:$C$66='Sheet Angka'!AA29,$D$3:$D$66='Sheet Angka'!AB29),$E29)"),"q26")</f>
        <v>q26</v>
      </c>
      <c r="N29" s="58" t="str">
        <f ca="1">IFERROR(__xludf.DUMMYFUNCTION("IFERROR(FILTER($E$3:$E$66,$B$3:$B$66='Sheet Angka'!AC29,$C$3:$C$66='Sheet Angka'!AD29,$D$3:$D$66='Sheet Angka'!AE29),$E29)"),"q42")</f>
        <v>q42</v>
      </c>
      <c r="O29" s="58" t="str">
        <f ca="1">IFERROR(__xludf.DUMMYFUNCTION("IFERROR(FILTER($E$3:$E$66,$B$3:$B$66='Sheet Angka'!AF29,$C$3:$C$66='Sheet Angka'!AG29,$D$3:$D$66='Sheet Angka'!AH29),$E29)"),"q54")</f>
        <v>q54</v>
      </c>
      <c r="P29" s="58" t="str">
        <f ca="1">IFERROR(__xludf.DUMMYFUNCTION("IFERROR(FILTER($E$3:$E$66,$B$3:$B$66='Sheet Angka'!AI29,$C$3:$C$66='Sheet Angka'!AJ29,$D$3:$D$66='Sheet Angka'!AK29),$E29)"),"q26")</f>
        <v>q26</v>
      </c>
      <c r="Q29" s="58" t="str">
        <f ca="1">IFERROR(__xludf.DUMMYFUNCTION("IFERROR(FILTER($E$3:$E$66,$B$3:$B$66='Sheet Angka'!AL29,$C$3:$C$66='Sheet Angka'!AM29,$D$3:$D$66='Sheet Angka'!AN29),$E29)"),"q26")</f>
        <v>q26</v>
      </c>
      <c r="R29" s="58" t="str">
        <f ca="1">IFERROR(__xludf.DUMMYFUNCTION("IFERROR(FILTER($E$3:$E$66,$B$3:$B$66='Sheet Angka'!AO29,$C$3:$C$66='Sheet Angka'!AP29,$D$3:$D$66='Sheet Angka'!AQ29),$E29)"),"q26")</f>
        <v>q26</v>
      </c>
      <c r="S29" s="58" t="str">
        <f ca="1">IFERROR(__xludf.DUMMYFUNCTION("IFERROR(FILTER($E$3:$E$66,$B$3:$B$66='Sheet Angka'!AR29,$C$3:$C$66='Sheet Angka'!AS29,$D$3:$D$66='Sheet Angka'!AT29),$E29)"),"q26")</f>
        <v>q26</v>
      </c>
      <c r="T29" s="58" t="str">
        <f ca="1">IFERROR(__xludf.DUMMYFUNCTION("IFERROR(FILTER($E$3:$E$66,$B$3:$B$66='Sheet Angka'!AU29,$C$3:$C$66='Sheet Angka'!AV29,$D$3:$D$66='Sheet Angka'!AW29),$E29)"),"q42")</f>
        <v>q42</v>
      </c>
      <c r="U29" s="58" t="str">
        <f ca="1">IFERROR(__xludf.DUMMYFUNCTION("IFERROR(FILTER($E$3:$E$66,$B$3:$B$66='Sheet Angka'!AX29,$C$3:$C$66='Sheet Angka'!AY29,$D$3:$D$66='Sheet Angka'!AZ29),$E29)"),"q26")</f>
        <v>q26</v>
      </c>
      <c r="V29" s="58" t="str">
        <f ca="1">IFERROR(__xludf.DUMMYFUNCTION("IFERROR(FILTER($E$3:$E$66,$B$3:$B$66='Sheet Angka'!BA29,$C$3:$C$66='Sheet Angka'!BB29,$D$3:$D$66='Sheet Angka'!BC29),$E29)"),"q23")</f>
        <v>q23</v>
      </c>
      <c r="W29" s="58" t="str">
        <f ca="1">IFERROR(__xludf.DUMMYFUNCTION("IFERROR(FILTER($E$3:$E$66,$B$3:$B$66='Sheet Angka'!X29,$C$3:$C$66='Sheet Angka'!Y29,$D$3:$D$66='Sheet Angka'!Z29),$E29)"),"q56")</f>
        <v>q56</v>
      </c>
    </row>
    <row r="30" spans="1:23" ht="15.75" customHeight="1">
      <c r="A30" s="35"/>
      <c r="B30" s="36">
        <v>5</v>
      </c>
      <c r="C30" s="45">
        <v>10</v>
      </c>
      <c r="D30" s="38">
        <v>15</v>
      </c>
      <c r="E30" s="39" t="s">
        <v>81</v>
      </c>
      <c r="F30" s="40" t="str">
        <f ca="1">IFERROR(__xludf.DUMMYFUNCTION("IFERROR(FILTER($E$3:$E$66,$B$3:$B$66='Sheet Angka'!E30,$C$3:$C$66='Sheet Angka'!F30,$D$3:$D$66='Sheet Angka'!G30),E30)"),"q27")</f>
        <v>q27</v>
      </c>
      <c r="G30" s="41" t="str">
        <f ca="1">IFERROR(__xludf.DUMMYFUNCTION("IFERROR(FILTER($E$3:$E$66,$B$3:$B$66='Sheet Angka'!H30,$C$3:$C$66='Sheet Angka'!I30,$D$3:$D$66='Sheet Angka'!J30),$E30)"),"q27")</f>
        <v>q27</v>
      </c>
      <c r="H30" s="41" t="str">
        <f ca="1">IFERROR(__xludf.DUMMYFUNCTION("IFERROR(FILTER($E$3:$E$66,$B$3:$B$66='Sheet Angka'!K30,$C$3:$C$66='Sheet Angka'!L30,$D$3:$D$66='Sheet Angka'!M30),$E30)"),"q31")</f>
        <v>q31</v>
      </c>
      <c r="I30" s="41" t="str">
        <f ca="1">IFERROR(__xludf.DUMMYFUNCTION("IFERROR(FILTER($E$3:$E$66,$B$3:$B$66='Sheet Angka'!N30,$C$3:$C$66='Sheet Angka'!O30,$D$3:$D$66='Sheet Angka'!P30),$E30)"),"q27")</f>
        <v>q27</v>
      </c>
      <c r="J30" s="41" t="str">
        <f ca="1">IFERROR(__xludf.DUMMYFUNCTION("IFERROR(FILTER($E$3:$E$66,$B$3:$B$66='Sheet Angka'!Q30,$C$3:$C$66='Sheet Angka'!R30,$D$3:$D$66='Sheet Angka'!S30),$E30)"),"q27")</f>
        <v>q27</v>
      </c>
      <c r="K30" s="41" t="str">
        <f ca="1">IFERROR(__xludf.DUMMYFUNCTION("IFERROR(FILTER($E$3:$E$66,$B$3:$B$66='Sheet Angka'!T30,$C$3:$C$66='Sheet Angka'!U30,$D$3:$D$66='Sheet Angka'!V30),$E30)"),"q15")</f>
        <v>q15</v>
      </c>
      <c r="L30" s="41" t="str">
        <f ca="1">IFERROR(__xludf.DUMMYFUNCTION("IFERROR(FILTER($E$3:$E$66,$B$3:$B$66='Sheet Angka'!W30,$C$3:$C$66='Sheet Angka'!X30,$D$3:$D$66='Sheet Angka'!Y30),$E30)"),"q15")</f>
        <v>q15</v>
      </c>
      <c r="M30" s="41" t="str">
        <f ca="1">IFERROR(__xludf.DUMMYFUNCTION("IFERROR(FILTER($E$3:$E$66,$B$3:$B$66='Sheet Angka'!Z30,$C$3:$C$66='Sheet Angka'!AA30,$D$3:$D$66='Sheet Angka'!AB30),$E30)"),"q27")</f>
        <v>q27</v>
      </c>
      <c r="N30" s="41" t="str">
        <f ca="1">IFERROR(__xludf.DUMMYFUNCTION("IFERROR(FILTER($E$3:$E$66,$B$3:$B$66='Sheet Angka'!AC30,$C$3:$C$66='Sheet Angka'!AD30,$D$3:$D$66='Sheet Angka'!AE30),$E30)"),"q47")</f>
        <v>q47</v>
      </c>
      <c r="O30" s="41" t="str">
        <f ca="1">IFERROR(__xludf.DUMMYFUNCTION("IFERROR(FILTER($E$3:$E$66,$B$3:$B$66='Sheet Angka'!AF30,$C$3:$C$66='Sheet Angka'!AG30,$D$3:$D$66='Sheet Angka'!AH30),$E30)"),"q55")</f>
        <v>q55</v>
      </c>
      <c r="P30" s="41" t="str">
        <f ca="1">IFERROR(__xludf.DUMMYFUNCTION("IFERROR(FILTER($E$3:$E$66,$B$3:$B$66='Sheet Angka'!AI30,$C$3:$C$66='Sheet Angka'!AJ30,$D$3:$D$66='Sheet Angka'!AK30),$E30)"),"q27")</f>
        <v>q27</v>
      </c>
      <c r="Q30" s="41" t="str">
        <f ca="1">IFERROR(__xludf.DUMMYFUNCTION("IFERROR(FILTER($E$3:$E$66,$B$3:$B$66='Sheet Angka'!AL30,$C$3:$C$66='Sheet Angka'!AM30,$D$3:$D$66='Sheet Angka'!AN30),$E30)"),"q27")</f>
        <v>q27</v>
      </c>
      <c r="R30" s="41" t="str">
        <f ca="1">IFERROR(__xludf.DUMMYFUNCTION("IFERROR(FILTER($E$3:$E$66,$B$3:$B$66='Sheet Angka'!AO30,$C$3:$C$66='Sheet Angka'!AP30,$D$3:$D$66='Sheet Angka'!AQ30),$E30)"),"q27")</f>
        <v>q27</v>
      </c>
      <c r="S30" s="41" t="str">
        <f ca="1">IFERROR(__xludf.DUMMYFUNCTION("IFERROR(FILTER($E$3:$E$66,$B$3:$B$66='Sheet Angka'!AR30,$C$3:$C$66='Sheet Angka'!AS30,$D$3:$D$66='Sheet Angka'!AT30),$E30)"),"q27")</f>
        <v>q27</v>
      </c>
      <c r="T30" s="41" t="str">
        <f ca="1">IFERROR(__xludf.DUMMYFUNCTION("IFERROR(FILTER($E$3:$E$66,$B$3:$B$66='Sheet Angka'!AU30,$C$3:$C$66='Sheet Angka'!AV30,$D$3:$D$66='Sheet Angka'!AW30),$E30)"),"q47")</f>
        <v>q47</v>
      </c>
      <c r="U30" s="41" t="str">
        <f ca="1">IFERROR(__xludf.DUMMYFUNCTION("IFERROR(FILTER($E$3:$E$66,$B$3:$B$66='Sheet Angka'!AX30,$C$3:$C$66='Sheet Angka'!AY30,$D$3:$D$66='Sheet Angka'!AZ30),$E30)"),"q27")</f>
        <v>q27</v>
      </c>
      <c r="V30" s="41" t="str">
        <f ca="1">IFERROR(__xludf.DUMMYFUNCTION("IFERROR(FILTER($E$3:$E$66,$B$3:$B$66='Sheet Angka'!BA30,$C$3:$C$66='Sheet Angka'!BB30,$D$3:$D$66='Sheet Angka'!BC30),$E30)"),"q27")</f>
        <v>q27</v>
      </c>
      <c r="W30" s="41" t="str">
        <f ca="1">IFERROR(__xludf.DUMMYFUNCTION("IFERROR(FILTER($E$3:$E$66,$B$3:$B$66='Sheet Angka'!X30,$C$3:$C$66='Sheet Angka'!Y30,$D$3:$D$66='Sheet Angka'!Z30),$E30)"),"q60")</f>
        <v>q60</v>
      </c>
    </row>
    <row r="31" spans="1:23" ht="15.75" customHeight="1">
      <c r="A31" s="49"/>
      <c r="B31" s="51">
        <v>5</v>
      </c>
      <c r="C31" s="61">
        <v>15</v>
      </c>
      <c r="D31" s="53">
        <v>0</v>
      </c>
      <c r="E31" s="55" t="s">
        <v>86</v>
      </c>
      <c r="F31" s="56" t="str">
        <f ca="1">IFERROR(__xludf.DUMMYFUNCTION("IFERROR(FILTER($E$3:$E$66,$B$3:$B$66='Sheet Angka'!E31,$C$3:$C$66='Sheet Angka'!F31,$D$3:$D$66='Sheet Angka'!G31),E31)"),"q28")</f>
        <v>q28</v>
      </c>
      <c r="G31" s="58" t="str">
        <f ca="1">IFERROR(__xludf.DUMMYFUNCTION("IFERROR(FILTER($E$3:$E$66,$B$3:$B$66='Sheet Angka'!H31,$C$3:$C$66='Sheet Angka'!I31,$D$3:$D$66='Sheet Angka'!J31),$E31)"),"q28")</f>
        <v>q28</v>
      </c>
      <c r="H31" s="58" t="str">
        <f ca="1">IFERROR(__xludf.DUMMYFUNCTION("IFERROR(FILTER($E$3:$E$66,$B$3:$B$66='Sheet Angka'!K31,$C$3:$C$66='Sheet Angka'!L31,$D$3:$D$66='Sheet Angka'!M31),$E31)"),"q28")</f>
        <v>q28</v>
      </c>
      <c r="I31" s="58" t="str">
        <f ca="1">IFERROR(__xludf.DUMMYFUNCTION("IFERROR(FILTER($E$3:$E$66,$B$3:$B$66='Sheet Angka'!N31,$C$3:$C$66='Sheet Angka'!O31,$D$3:$D$66='Sheet Angka'!P31),$E31)"),"q28")</f>
        <v>q28</v>
      </c>
      <c r="J31" s="58" t="str">
        <f ca="1">IFERROR(__xludf.DUMMYFUNCTION("IFERROR(FILTER($E$3:$E$66,$B$3:$B$66='Sheet Angka'!Q31,$C$3:$C$66='Sheet Angka'!R31,$D$3:$D$66='Sheet Angka'!S31),$E31)"),"q28")</f>
        <v>q28</v>
      </c>
      <c r="K31" s="58" t="str">
        <f ca="1">IFERROR(__xludf.DUMMYFUNCTION("IFERROR(FILTER($E$3:$E$66,$B$3:$B$66='Sheet Angka'!T31,$C$3:$C$66='Sheet Angka'!U31,$D$3:$D$66='Sheet Angka'!V31),$E31)"),"q12")</f>
        <v>q12</v>
      </c>
      <c r="L31" s="58" t="str">
        <f ca="1">IFERROR(__xludf.DUMMYFUNCTION("IFERROR(FILTER($E$3:$E$66,$B$3:$B$66='Sheet Angka'!W31,$C$3:$C$66='Sheet Angka'!X31,$D$3:$D$66='Sheet Angka'!Y31),$E31)"),"q28")</f>
        <v>q28</v>
      </c>
      <c r="M31" s="58" t="str">
        <f ca="1">IFERROR(__xludf.DUMMYFUNCTION("IFERROR(FILTER($E$3:$E$66,$B$3:$B$66='Sheet Angka'!Z31,$C$3:$C$66='Sheet Angka'!AA31,$D$3:$D$66='Sheet Angka'!AB31),$E31)"),"q28")</f>
        <v>q28</v>
      </c>
      <c r="N31" s="58" t="str">
        <f ca="1">IFERROR(__xludf.DUMMYFUNCTION("IFERROR(FILTER($E$3:$E$66,$B$3:$B$66='Sheet Angka'!AC31,$C$3:$C$66='Sheet Angka'!AD31,$D$3:$D$66='Sheet Angka'!AE31),$E31)"),"q44")</f>
        <v>q44</v>
      </c>
      <c r="O31" s="58" t="str">
        <f ca="1">IFERROR(__xludf.DUMMYFUNCTION("IFERROR(FILTER($E$3:$E$66,$B$3:$B$66='Sheet Angka'!AF31,$C$3:$C$66='Sheet Angka'!AG31,$D$3:$D$66='Sheet Angka'!AH31),$E31)"),"q56")</f>
        <v>q56</v>
      </c>
      <c r="P31" s="58" t="str">
        <f ca="1">IFERROR(__xludf.DUMMYFUNCTION("IFERROR(FILTER($E$3:$E$66,$B$3:$B$66='Sheet Angka'!AI31,$C$3:$C$66='Sheet Angka'!AJ31,$D$3:$D$66='Sheet Angka'!AK31),$E31)"),"q7")</f>
        <v>q7</v>
      </c>
      <c r="Q31" s="58" t="str">
        <f ca="1">IFERROR(__xludf.DUMMYFUNCTION("IFERROR(FILTER($E$3:$E$66,$B$3:$B$66='Sheet Angka'!AL31,$C$3:$C$66='Sheet Angka'!AM31,$D$3:$D$66='Sheet Angka'!AN31),$E31)"),"q22")</f>
        <v>q22</v>
      </c>
      <c r="R31" s="58" t="str">
        <f ca="1">IFERROR(__xludf.DUMMYFUNCTION("IFERROR(FILTER($E$3:$E$66,$B$3:$B$66='Sheet Angka'!AO31,$C$3:$C$66='Sheet Angka'!AP31,$D$3:$D$66='Sheet Angka'!AQ31),$E31)"),"q23")</f>
        <v>q23</v>
      </c>
      <c r="S31" s="58" t="str">
        <f ca="1">IFERROR(__xludf.DUMMYFUNCTION("IFERROR(FILTER($E$3:$E$66,$B$3:$B$66='Sheet Angka'!AR31,$C$3:$C$66='Sheet Angka'!AS31,$D$3:$D$66='Sheet Angka'!AT31),$E31)"),"q28")</f>
        <v>q28</v>
      </c>
      <c r="T31" s="58" t="str">
        <f ca="1">IFERROR(__xludf.DUMMYFUNCTION("IFERROR(FILTER($E$3:$E$66,$B$3:$B$66='Sheet Angka'!AU31,$C$3:$C$66='Sheet Angka'!AV31,$D$3:$D$66='Sheet Angka'!AW31),$E31)"),"q44")</f>
        <v>q44</v>
      </c>
      <c r="U31" s="58" t="str">
        <f ca="1">IFERROR(__xludf.DUMMYFUNCTION("IFERROR(FILTER($E$3:$E$66,$B$3:$B$66='Sheet Angka'!AX31,$C$3:$C$66='Sheet Angka'!AY31,$D$3:$D$66='Sheet Angka'!AZ31),$E31)"),"q26")</f>
        <v>q26</v>
      </c>
      <c r="V31" s="58" t="str">
        <f ca="1">IFERROR(__xludf.DUMMYFUNCTION("IFERROR(FILTER($E$3:$E$66,$B$3:$B$66='Sheet Angka'!BA31,$C$3:$C$66='Sheet Angka'!BB31,$D$3:$D$66='Sheet Angka'!BC31),$E31)"),"q25")</f>
        <v>q25</v>
      </c>
      <c r="W31" s="58" t="str">
        <f ca="1">IFERROR(__xludf.DUMMYFUNCTION("IFERROR(FILTER($E$3:$E$66,$B$3:$B$66='Sheet Angka'!X31,$C$3:$C$66='Sheet Angka'!Y31,$D$3:$D$66='Sheet Angka'!Z31),$E31)"),"q28")</f>
        <v>q28</v>
      </c>
    </row>
    <row r="32" spans="1:23" ht="15.75" customHeight="1">
      <c r="A32" s="35"/>
      <c r="B32" s="36">
        <v>5</v>
      </c>
      <c r="C32" s="45">
        <v>15</v>
      </c>
      <c r="D32" s="38">
        <v>5</v>
      </c>
      <c r="E32" s="39" t="s">
        <v>89</v>
      </c>
      <c r="F32" s="40" t="str">
        <f ca="1">IFERROR(__xludf.DUMMYFUNCTION("IFERROR(FILTER($E$3:$E$66,$B$3:$B$66='Sheet Angka'!E32,$C$3:$C$66='Sheet Angka'!F32,$D$3:$D$66='Sheet Angka'!G32),E32)"),"q29")</f>
        <v>q29</v>
      </c>
      <c r="G32" s="41" t="str">
        <f ca="1">IFERROR(__xludf.DUMMYFUNCTION("IFERROR(FILTER($E$3:$E$66,$B$3:$B$66='Sheet Angka'!H32,$C$3:$C$66='Sheet Angka'!I32,$D$3:$D$66='Sheet Angka'!J32),$E32)"),"q29")</f>
        <v>q29</v>
      </c>
      <c r="H32" s="41" t="str">
        <f ca="1">IFERROR(__xludf.DUMMYFUNCTION("IFERROR(FILTER($E$3:$E$66,$B$3:$B$66='Sheet Angka'!K32,$C$3:$C$66='Sheet Angka'!L32,$D$3:$D$66='Sheet Angka'!M32),$E32)"),"q29")</f>
        <v>q29</v>
      </c>
      <c r="I32" s="41" t="str">
        <f ca="1">IFERROR(__xludf.DUMMYFUNCTION("IFERROR(FILTER($E$3:$E$66,$B$3:$B$66='Sheet Angka'!N32,$C$3:$C$66='Sheet Angka'!O32,$D$3:$D$66='Sheet Angka'!P32),$E32)"),"q29")</f>
        <v>q29</v>
      </c>
      <c r="J32" s="41" t="str">
        <f ca="1">IFERROR(__xludf.DUMMYFUNCTION("IFERROR(FILTER($E$3:$E$66,$B$3:$B$66='Sheet Angka'!Q32,$C$3:$C$66='Sheet Angka'!R32,$D$3:$D$66='Sheet Angka'!S32),$E32)"),"q29")</f>
        <v>q29</v>
      </c>
      <c r="K32" s="41" t="str">
        <f ca="1">IFERROR(__xludf.DUMMYFUNCTION("IFERROR(FILTER($E$3:$E$66,$B$3:$B$66='Sheet Angka'!T32,$C$3:$C$66='Sheet Angka'!U32,$D$3:$D$66='Sheet Angka'!V32),$E32)"),"q13")</f>
        <v>q13</v>
      </c>
      <c r="L32" s="41" t="str">
        <f ca="1">IFERROR(__xludf.DUMMYFUNCTION("IFERROR(FILTER($E$3:$E$66,$B$3:$B$66='Sheet Angka'!W32,$C$3:$C$66='Sheet Angka'!X32,$D$3:$D$66='Sheet Angka'!Y32),$E32)"),"q29")</f>
        <v>q29</v>
      </c>
      <c r="M32" s="41" t="str">
        <f ca="1">IFERROR(__xludf.DUMMYFUNCTION("IFERROR(FILTER($E$3:$E$66,$B$3:$B$66='Sheet Angka'!Z32,$C$3:$C$66='Sheet Angka'!AA32,$D$3:$D$66='Sheet Angka'!AB32),$E32)"),"q29")</f>
        <v>q29</v>
      </c>
      <c r="N32" s="41" t="str">
        <f ca="1">IFERROR(__xludf.DUMMYFUNCTION("IFERROR(FILTER($E$3:$E$66,$B$3:$B$66='Sheet Angka'!AC32,$C$3:$C$66='Sheet Angka'!AD32,$D$3:$D$66='Sheet Angka'!AE32),$E32)"),"q45")</f>
        <v>q45</v>
      </c>
      <c r="O32" s="41" t="str">
        <f ca="1">IFERROR(__xludf.DUMMYFUNCTION("IFERROR(FILTER($E$3:$E$66,$B$3:$B$66='Sheet Angka'!AF32,$C$3:$C$66='Sheet Angka'!AG32,$D$3:$D$66='Sheet Angka'!AH32),$E32)"),"q57")</f>
        <v>q57</v>
      </c>
      <c r="P32" s="41" t="str">
        <f ca="1">IFERROR(__xludf.DUMMYFUNCTION("IFERROR(FILTER($E$3:$E$66,$B$3:$B$66='Sheet Angka'!AI32,$C$3:$C$66='Sheet Angka'!AJ32,$D$3:$D$66='Sheet Angka'!AK32),$E32)"),"q29")</f>
        <v>q29</v>
      </c>
      <c r="Q32" s="41" t="str">
        <f ca="1">IFERROR(__xludf.DUMMYFUNCTION("IFERROR(FILTER($E$3:$E$66,$B$3:$B$66='Sheet Angka'!AL32,$C$3:$C$66='Sheet Angka'!AM32,$D$3:$D$66='Sheet Angka'!AN32),$E32)"),"q23")</f>
        <v>q23</v>
      </c>
      <c r="R32" s="41" t="str">
        <f ca="1">IFERROR(__xludf.DUMMYFUNCTION("IFERROR(FILTER($E$3:$E$66,$B$3:$B$66='Sheet Angka'!AO32,$C$3:$C$66='Sheet Angka'!AP32,$D$3:$D$66='Sheet Angka'!AQ32),$E32)"),"q29")</f>
        <v>q29</v>
      </c>
      <c r="S32" s="41" t="str">
        <f ca="1">IFERROR(__xludf.DUMMYFUNCTION("IFERROR(FILTER($E$3:$E$66,$B$3:$B$66='Sheet Angka'!AR32,$C$3:$C$66='Sheet Angka'!AS32,$D$3:$D$66='Sheet Angka'!AT32),$E32)"),"q29")</f>
        <v>q29</v>
      </c>
      <c r="T32" s="41" t="str">
        <f ca="1">IFERROR(__xludf.DUMMYFUNCTION("IFERROR(FILTER($E$3:$E$66,$B$3:$B$66='Sheet Angka'!AU32,$C$3:$C$66='Sheet Angka'!AV32,$D$3:$D$66='Sheet Angka'!AW32),$E32)"),"q45")</f>
        <v>q45</v>
      </c>
      <c r="U32" s="41" t="str">
        <f ca="1">IFERROR(__xludf.DUMMYFUNCTION("IFERROR(FILTER($E$3:$E$66,$B$3:$B$66='Sheet Angka'!AX32,$C$3:$C$66='Sheet Angka'!AY32,$D$3:$D$66='Sheet Angka'!AZ32),$E32)"),"q27")</f>
        <v>q27</v>
      </c>
      <c r="V32" s="41" t="str">
        <f ca="1">IFERROR(__xludf.DUMMYFUNCTION("IFERROR(FILTER($E$3:$E$66,$B$3:$B$66='Sheet Angka'!BA32,$C$3:$C$66='Sheet Angka'!BB32,$D$3:$D$66='Sheet Angka'!BC32),$E32)"),"q26")</f>
        <v>q26</v>
      </c>
      <c r="W32" s="41" t="str">
        <f ca="1">IFERROR(__xludf.DUMMYFUNCTION("IFERROR(FILTER($E$3:$E$66,$B$3:$B$66='Sheet Angka'!X32,$C$3:$C$66='Sheet Angka'!Y32,$D$3:$D$66='Sheet Angka'!Z32),$E32)"),"q29")</f>
        <v>q29</v>
      </c>
    </row>
    <row r="33" spans="1:23" ht="15.75" customHeight="1">
      <c r="A33" s="49"/>
      <c r="B33" s="51">
        <v>5</v>
      </c>
      <c r="C33" s="61">
        <v>15</v>
      </c>
      <c r="D33" s="53">
        <v>10</v>
      </c>
      <c r="E33" s="55" t="s">
        <v>92</v>
      </c>
      <c r="F33" s="56" t="str">
        <f ca="1">IFERROR(__xludf.DUMMYFUNCTION("IFERROR(FILTER($E$3:$E$66,$B$3:$B$66='Sheet Angka'!E33,$C$3:$C$66='Sheet Angka'!F33,$D$3:$D$66='Sheet Angka'!G33),E33)"),"q30")</f>
        <v>q30</v>
      </c>
      <c r="G33" s="58" t="str">
        <f ca="1">IFERROR(__xludf.DUMMYFUNCTION("IFERROR(FILTER($E$3:$E$66,$B$3:$B$66='Sheet Angka'!H33,$C$3:$C$66='Sheet Angka'!I33,$D$3:$D$66='Sheet Angka'!J33),$E33)"),"q30")</f>
        <v>q30</v>
      </c>
      <c r="H33" s="58" t="str">
        <f ca="1">IFERROR(__xludf.DUMMYFUNCTION("IFERROR(FILTER($E$3:$E$66,$B$3:$B$66='Sheet Angka'!K33,$C$3:$C$66='Sheet Angka'!L33,$D$3:$D$66='Sheet Angka'!M33),$E33)"),"q30")</f>
        <v>q30</v>
      </c>
      <c r="I33" s="58" t="str">
        <f ca="1">IFERROR(__xludf.DUMMYFUNCTION("IFERROR(FILTER($E$3:$E$66,$B$3:$B$66='Sheet Angka'!N33,$C$3:$C$66='Sheet Angka'!O33,$D$3:$D$66='Sheet Angka'!P33),$E33)"),"q30")</f>
        <v>q30</v>
      </c>
      <c r="J33" s="58" t="str">
        <f ca="1">IFERROR(__xludf.DUMMYFUNCTION("IFERROR(FILTER($E$3:$E$66,$B$3:$B$66='Sheet Angka'!Q33,$C$3:$C$66='Sheet Angka'!R33,$D$3:$D$66='Sheet Angka'!S33),$E33)"),"q30")</f>
        <v>q30</v>
      </c>
      <c r="K33" s="58" t="str">
        <f ca="1">IFERROR(__xludf.DUMMYFUNCTION("IFERROR(FILTER($E$3:$E$66,$B$3:$B$66='Sheet Angka'!T33,$C$3:$C$66='Sheet Angka'!U33,$D$3:$D$66='Sheet Angka'!V33),$E33)"),"q14")</f>
        <v>q14</v>
      </c>
      <c r="L33" s="58" t="str">
        <f ca="1">IFERROR(__xludf.DUMMYFUNCTION("IFERROR(FILTER($E$3:$E$66,$B$3:$B$66='Sheet Angka'!W33,$C$3:$C$66='Sheet Angka'!X33,$D$3:$D$66='Sheet Angka'!Y33),$E33)"),"q30")</f>
        <v>q30</v>
      </c>
      <c r="M33" s="58" t="str">
        <f ca="1">IFERROR(__xludf.DUMMYFUNCTION("IFERROR(FILTER($E$3:$E$66,$B$3:$B$66='Sheet Angka'!Z33,$C$3:$C$66='Sheet Angka'!AA33,$D$3:$D$66='Sheet Angka'!AB33),$E33)"),"q30")</f>
        <v>q30</v>
      </c>
      <c r="N33" s="58" t="str">
        <f ca="1">IFERROR(__xludf.DUMMYFUNCTION("IFERROR(FILTER($E$3:$E$66,$B$3:$B$66='Sheet Angka'!AC33,$C$3:$C$66='Sheet Angka'!AD33,$D$3:$D$66='Sheet Angka'!AE33),$E33)"),"q46")</f>
        <v>q46</v>
      </c>
      <c r="O33" s="58" t="str">
        <f ca="1">IFERROR(__xludf.DUMMYFUNCTION("IFERROR(FILTER($E$3:$E$66,$B$3:$B$66='Sheet Angka'!AF33,$C$3:$C$66='Sheet Angka'!AG33,$D$3:$D$66='Sheet Angka'!AH33),$E33)"),"q58")</f>
        <v>q58</v>
      </c>
      <c r="P33" s="58" t="str">
        <f ca="1">IFERROR(__xludf.DUMMYFUNCTION("IFERROR(FILTER($E$3:$E$66,$B$3:$B$66='Sheet Angka'!AI33,$C$3:$C$66='Sheet Angka'!AJ33,$D$3:$D$66='Sheet Angka'!AK33),$E33)"),"q30")</f>
        <v>q30</v>
      </c>
      <c r="Q33" s="58" t="str">
        <f ca="1">IFERROR(__xludf.DUMMYFUNCTION("IFERROR(FILTER($E$3:$E$66,$B$3:$B$66='Sheet Angka'!AL33,$C$3:$C$66='Sheet Angka'!AM33,$D$3:$D$66='Sheet Angka'!AN33),$E33)"),"q30")</f>
        <v>q30</v>
      </c>
      <c r="R33" s="58" t="str">
        <f ca="1">IFERROR(__xludf.DUMMYFUNCTION("IFERROR(FILTER($E$3:$E$66,$B$3:$B$66='Sheet Angka'!AO33,$C$3:$C$66='Sheet Angka'!AP33,$D$3:$D$66='Sheet Angka'!AQ33),$E33)"),"q30")</f>
        <v>q30</v>
      </c>
      <c r="S33" s="58" t="str">
        <f ca="1">IFERROR(__xludf.DUMMYFUNCTION("IFERROR(FILTER($E$3:$E$66,$B$3:$B$66='Sheet Angka'!AR33,$C$3:$C$66='Sheet Angka'!AS33,$D$3:$D$66='Sheet Angka'!AT33),$E33)"),"q30")</f>
        <v>q30</v>
      </c>
      <c r="T33" s="58" t="str">
        <f ca="1">IFERROR(__xludf.DUMMYFUNCTION("IFERROR(FILTER($E$3:$E$66,$B$3:$B$66='Sheet Angka'!AU33,$C$3:$C$66='Sheet Angka'!AV33,$D$3:$D$66='Sheet Angka'!AW33),$E33)"),"q46")</f>
        <v>q46</v>
      </c>
      <c r="U33" s="58" t="str">
        <f ca="1">IFERROR(__xludf.DUMMYFUNCTION("IFERROR(FILTER($E$3:$E$66,$B$3:$B$66='Sheet Angka'!AX33,$C$3:$C$66='Sheet Angka'!AY33,$D$3:$D$66='Sheet Angka'!AZ33),$E33)"),"q30")</f>
        <v>q30</v>
      </c>
      <c r="V33" s="58" t="str">
        <f ca="1">IFERROR(__xludf.DUMMYFUNCTION("IFERROR(FILTER($E$3:$E$66,$B$3:$B$66='Sheet Angka'!BA33,$C$3:$C$66='Sheet Angka'!BB33,$D$3:$D$66='Sheet Angka'!BC33),$E33)"),"q27")</f>
        <v>q27</v>
      </c>
      <c r="W33" s="58" t="str">
        <f ca="1">IFERROR(__xludf.DUMMYFUNCTION("IFERROR(FILTER($E$3:$E$66,$B$3:$B$66='Sheet Angka'!X33,$C$3:$C$66='Sheet Angka'!Y33,$D$3:$D$66='Sheet Angka'!Z33),$E33)"),"q30")</f>
        <v>q30</v>
      </c>
    </row>
    <row r="34" spans="1:23" ht="15.75" customHeight="1">
      <c r="A34" s="35"/>
      <c r="B34" s="36">
        <v>5</v>
      </c>
      <c r="C34" s="45">
        <v>15</v>
      </c>
      <c r="D34" s="38">
        <v>15</v>
      </c>
      <c r="E34" s="39" t="s">
        <v>95</v>
      </c>
      <c r="F34" s="40" t="str">
        <f ca="1">IFERROR(__xludf.DUMMYFUNCTION("IFERROR(FILTER($E$3:$E$66,$B$3:$B$66='Sheet Angka'!E34,$C$3:$C$66='Sheet Angka'!F34,$D$3:$D$66='Sheet Angka'!G34),E34)"),"q31")</f>
        <v>q31</v>
      </c>
      <c r="G34" s="41" t="str">
        <f ca="1">IFERROR(__xludf.DUMMYFUNCTION("IFERROR(FILTER($E$3:$E$66,$B$3:$B$66='Sheet Angka'!H34,$C$3:$C$66='Sheet Angka'!I34,$D$3:$D$66='Sheet Angka'!J34),$E34)"),"q31")</f>
        <v>q31</v>
      </c>
      <c r="H34" s="41" t="str">
        <f ca="1">IFERROR(__xludf.DUMMYFUNCTION("IFERROR(FILTER($E$3:$E$66,$B$3:$B$66='Sheet Angka'!K34,$C$3:$C$66='Sheet Angka'!L34,$D$3:$D$66='Sheet Angka'!M34),$E34)"),"q31")</f>
        <v>q31</v>
      </c>
      <c r="I34" s="41" t="str">
        <f ca="1">IFERROR(__xludf.DUMMYFUNCTION("IFERROR(FILTER($E$3:$E$66,$B$3:$B$66='Sheet Angka'!N34,$C$3:$C$66='Sheet Angka'!O34,$D$3:$D$66='Sheet Angka'!P34),$E34)"),"q31")</f>
        <v>q31</v>
      </c>
      <c r="J34" s="41" t="str">
        <f ca="1">IFERROR(__xludf.DUMMYFUNCTION("IFERROR(FILTER($E$3:$E$66,$B$3:$B$66='Sheet Angka'!Q34,$C$3:$C$66='Sheet Angka'!R34,$D$3:$D$66='Sheet Angka'!S34),$E34)"),"q31")</f>
        <v>q31</v>
      </c>
      <c r="K34" s="41" t="str">
        <f ca="1">IFERROR(__xludf.DUMMYFUNCTION("IFERROR(FILTER($E$3:$E$66,$B$3:$B$66='Sheet Angka'!T34,$C$3:$C$66='Sheet Angka'!U34,$D$3:$D$66='Sheet Angka'!V34),$E34)"),"q15")</f>
        <v>q15</v>
      </c>
      <c r="L34" s="41" t="str">
        <f ca="1">IFERROR(__xludf.DUMMYFUNCTION("IFERROR(FILTER($E$3:$E$66,$B$3:$B$66='Sheet Angka'!W34,$C$3:$C$66='Sheet Angka'!X34,$D$3:$D$66='Sheet Angka'!Y34),$E34)"),"q31")</f>
        <v>q31</v>
      </c>
      <c r="M34" s="41" t="str">
        <f ca="1">IFERROR(__xludf.DUMMYFUNCTION("IFERROR(FILTER($E$3:$E$66,$B$3:$B$66='Sheet Angka'!Z34,$C$3:$C$66='Sheet Angka'!AA34,$D$3:$D$66='Sheet Angka'!AB34),$E34)"),"q31")</f>
        <v>q31</v>
      </c>
      <c r="N34" s="41" t="str">
        <f ca="1">IFERROR(__xludf.DUMMYFUNCTION("IFERROR(FILTER($E$3:$E$66,$B$3:$B$66='Sheet Angka'!AC34,$C$3:$C$66='Sheet Angka'!AD34,$D$3:$D$66='Sheet Angka'!AE34),$E34)"),"q47")</f>
        <v>q47</v>
      </c>
      <c r="O34" s="41" t="str">
        <f ca="1">IFERROR(__xludf.DUMMYFUNCTION("IFERROR(FILTER($E$3:$E$66,$B$3:$B$66='Sheet Angka'!AF34,$C$3:$C$66='Sheet Angka'!AG34,$D$3:$D$66='Sheet Angka'!AH34),$E34)"),"q59")</f>
        <v>q59</v>
      </c>
      <c r="P34" s="41" t="str">
        <f ca="1">IFERROR(__xludf.DUMMYFUNCTION("IFERROR(FILTER($E$3:$E$66,$B$3:$B$66='Sheet Angka'!AI34,$C$3:$C$66='Sheet Angka'!AJ34,$D$3:$D$66='Sheet Angka'!AK34),$E34)"),"q31")</f>
        <v>q31</v>
      </c>
      <c r="Q34" s="41" t="str">
        <f ca="1">IFERROR(__xludf.DUMMYFUNCTION("IFERROR(FILTER($E$3:$E$66,$B$3:$B$66='Sheet Angka'!AL34,$C$3:$C$66='Sheet Angka'!AM34,$D$3:$D$66='Sheet Angka'!AN34),$E34)"),"q31")</f>
        <v>q31</v>
      </c>
      <c r="R34" s="41" t="str">
        <f ca="1">IFERROR(__xludf.DUMMYFUNCTION("IFERROR(FILTER($E$3:$E$66,$B$3:$B$66='Sheet Angka'!AO34,$C$3:$C$66='Sheet Angka'!AP34,$D$3:$D$66='Sheet Angka'!AQ34),$E34)"),"q31")</f>
        <v>q31</v>
      </c>
      <c r="S34" s="41" t="str">
        <f ca="1">IFERROR(__xludf.DUMMYFUNCTION("IFERROR(FILTER($E$3:$E$66,$B$3:$B$66='Sheet Angka'!AR34,$C$3:$C$66='Sheet Angka'!AS34,$D$3:$D$66='Sheet Angka'!AT34),$E34)"),"q31")</f>
        <v>q31</v>
      </c>
      <c r="T34" s="41" t="str">
        <f ca="1">IFERROR(__xludf.DUMMYFUNCTION("IFERROR(FILTER($E$3:$E$66,$B$3:$B$66='Sheet Angka'!AU34,$C$3:$C$66='Sheet Angka'!AV34,$D$3:$D$66='Sheet Angka'!AW34),$E34)"),"q47")</f>
        <v>q47</v>
      </c>
      <c r="U34" s="41" t="str">
        <f ca="1">IFERROR(__xludf.DUMMYFUNCTION("IFERROR(FILTER($E$3:$E$66,$B$3:$B$66='Sheet Angka'!AX34,$C$3:$C$66='Sheet Angka'!AY34,$D$3:$D$66='Sheet Angka'!AZ34),$E34)"),"q31")</f>
        <v>q31</v>
      </c>
      <c r="V34" s="41" t="str">
        <f ca="1">IFERROR(__xludf.DUMMYFUNCTION("IFERROR(FILTER($E$3:$E$66,$B$3:$B$66='Sheet Angka'!BA34,$C$3:$C$66='Sheet Angka'!BB34,$D$3:$D$66='Sheet Angka'!BC34),$E34)"),"q31")</f>
        <v>q31</v>
      </c>
      <c r="W34" s="41" t="str">
        <f ca="1">IFERROR(__xludf.DUMMYFUNCTION("IFERROR(FILTER($E$3:$E$66,$B$3:$B$66='Sheet Angka'!X34,$C$3:$C$66='Sheet Angka'!Y34,$D$3:$D$66='Sheet Angka'!Z34),$E34)"),"q31")</f>
        <v>q31</v>
      </c>
    </row>
    <row r="35" spans="1:23" ht="15.75" customHeight="1">
      <c r="A35" s="49"/>
      <c r="B35" s="51">
        <v>10</v>
      </c>
      <c r="C35" s="61">
        <v>0</v>
      </c>
      <c r="D35" s="53">
        <v>0</v>
      </c>
      <c r="E35" s="55" t="s">
        <v>56</v>
      </c>
      <c r="F35" s="56" t="str">
        <f ca="1">IFERROR(__xludf.DUMMYFUNCTION("IFERROR(FILTER($E$3:$E$66,$B$3:$B$66='Sheet Angka'!E35,$C$3:$C$66='Sheet Angka'!F35,$D$3:$D$66='Sheet Angka'!G35),E35)"),"q40")</f>
        <v>q40</v>
      </c>
      <c r="G35" s="58" t="str">
        <f ca="1">IFERROR(__xludf.DUMMYFUNCTION("IFERROR(FILTER($E$3:$E$66,$B$3:$B$66='Sheet Angka'!H35,$C$3:$C$66='Sheet Angka'!I35,$D$3:$D$66='Sheet Angka'!J35),$E35)"),"q44")</f>
        <v>q44</v>
      </c>
      <c r="H35" s="58" t="str">
        <f ca="1">IFERROR(__xludf.DUMMYFUNCTION("IFERROR(FILTER($E$3:$E$66,$B$3:$B$66='Sheet Angka'!K35,$C$3:$C$66='Sheet Angka'!L35,$D$3:$D$66='Sheet Angka'!M35),$E35)"),"q36")</f>
        <v>q36</v>
      </c>
      <c r="I35" s="58" t="str">
        <f ca="1">IFERROR(__xludf.DUMMYFUNCTION("IFERROR(FILTER($E$3:$E$66,$B$3:$B$66='Sheet Angka'!N35,$C$3:$C$66='Sheet Angka'!O35,$D$3:$D$66='Sheet Angka'!P35),$E35)"),"q40")</f>
        <v>q40</v>
      </c>
      <c r="J35" s="58" t="str">
        <f ca="1">IFERROR(__xludf.DUMMYFUNCTION("IFERROR(FILTER($E$3:$E$66,$B$3:$B$66='Sheet Angka'!Q35,$C$3:$C$66='Sheet Angka'!R35,$D$3:$D$66='Sheet Angka'!S35),$E35)"),"q44")</f>
        <v>q44</v>
      </c>
      <c r="K35" s="58" t="str">
        <f ca="1">IFERROR(__xludf.DUMMYFUNCTION("IFERROR(FILTER($E$3:$E$66,$B$3:$B$66='Sheet Angka'!T35,$C$3:$C$66='Sheet Angka'!U35,$D$3:$D$66='Sheet Angka'!V35),$E35)"),"q16")</f>
        <v>q16</v>
      </c>
      <c r="L35" s="58" t="str">
        <f ca="1">IFERROR(__xludf.DUMMYFUNCTION("IFERROR(FILTER($E$3:$E$66,$B$3:$B$66='Sheet Angka'!W35,$C$3:$C$66='Sheet Angka'!X35,$D$3:$D$66='Sheet Angka'!Y35),$E35)"),"q20")</f>
        <v>q20</v>
      </c>
      <c r="M35" s="58" t="str">
        <f ca="1">IFERROR(__xludf.DUMMYFUNCTION("IFERROR(FILTER($E$3:$E$66,$B$3:$B$66='Sheet Angka'!Z35,$C$3:$C$66='Sheet Angka'!AA35,$D$3:$D$66='Sheet Angka'!AB35),$E35)"),"q24")</f>
        <v>q24</v>
      </c>
      <c r="N35" s="58" t="str">
        <f ca="1">IFERROR(__xludf.DUMMYFUNCTION("IFERROR(FILTER($E$3:$E$66,$B$3:$B$66='Sheet Angka'!AC35,$C$3:$C$66='Sheet Angka'!AD35,$D$3:$D$66='Sheet Angka'!AE35),$E35)"),"q48")</f>
        <v>q48</v>
      </c>
      <c r="O35" s="58" t="str">
        <f ca="1">IFERROR(__xludf.DUMMYFUNCTION("IFERROR(FILTER($E$3:$E$66,$B$3:$B$66='Sheet Angka'!AF35,$C$3:$C$66='Sheet Angka'!AG35,$D$3:$D$66='Sheet Angka'!AH35),$E35)"),"q32")</f>
        <v>q32</v>
      </c>
      <c r="P35" s="58" t="str">
        <f ca="1">IFERROR(__xludf.DUMMYFUNCTION("IFERROR(FILTER($E$3:$E$66,$B$3:$B$66='Sheet Angka'!AI35,$C$3:$C$66='Sheet Angka'!AJ35,$D$3:$D$66='Sheet Angka'!AK35),$E35)"),"q32")</f>
        <v>q32</v>
      </c>
      <c r="Q35" s="58" t="str">
        <f ca="1">IFERROR(__xludf.DUMMYFUNCTION("IFERROR(FILTER($E$3:$E$66,$B$3:$B$66='Sheet Angka'!AL35,$C$3:$C$66='Sheet Angka'!AM35,$D$3:$D$66='Sheet Angka'!AN35),$E35)"),"q32")</f>
        <v>q32</v>
      </c>
      <c r="R35" s="58" t="str">
        <f ca="1">IFERROR(__xludf.DUMMYFUNCTION("IFERROR(FILTER($E$3:$E$66,$B$3:$B$66='Sheet Angka'!AO35,$C$3:$C$66='Sheet Angka'!AP35,$D$3:$D$66='Sheet Angka'!AQ35),$E35)"),"q32")</f>
        <v>q32</v>
      </c>
      <c r="S35" s="58" t="str">
        <f ca="1">IFERROR(__xludf.DUMMYFUNCTION("IFERROR(FILTER($E$3:$E$66,$B$3:$B$66='Sheet Angka'!AR35,$C$3:$C$66='Sheet Angka'!AS35,$D$3:$D$66='Sheet Angka'!AT35),$E35)"),"q32")</f>
        <v>q32</v>
      </c>
      <c r="T35" s="58" t="str">
        <f ca="1">IFERROR(__xludf.DUMMYFUNCTION("IFERROR(FILTER($E$3:$E$66,$B$3:$B$66='Sheet Angka'!AU35,$C$3:$C$66='Sheet Angka'!AV35,$D$3:$D$66='Sheet Angka'!AW35),$E35)"),"q48")</f>
        <v>q48</v>
      </c>
      <c r="U35" s="58" t="str">
        <f ca="1">IFERROR(__xludf.DUMMYFUNCTION("IFERROR(FILTER($E$3:$E$66,$B$3:$B$66='Sheet Angka'!AX35,$C$3:$C$66='Sheet Angka'!AY35,$D$3:$D$66='Sheet Angka'!AZ35),$E35)"),"q32")</f>
        <v>q32</v>
      </c>
      <c r="V35" s="58" t="str">
        <f ca="1">IFERROR(__xludf.DUMMYFUNCTION("IFERROR(FILTER($E$3:$E$66,$B$3:$B$66='Sheet Angka'!BA35,$C$3:$C$66='Sheet Angka'!BB35,$D$3:$D$66='Sheet Angka'!BC35),$E35)"),"q32")</f>
        <v>q32</v>
      </c>
      <c r="W35" s="58" t="str">
        <f ca="1">IFERROR(__xludf.DUMMYFUNCTION("IFERROR(FILTER($E$3:$E$66,$B$3:$B$66='Sheet Angka'!X35,$C$3:$C$66='Sheet Angka'!Y35,$D$3:$D$66='Sheet Angka'!Z35),$E35)"),"q17")</f>
        <v>q17</v>
      </c>
    </row>
    <row r="36" spans="1:23" ht="15.75" customHeight="1">
      <c r="A36" s="35"/>
      <c r="B36" s="36">
        <v>10</v>
      </c>
      <c r="C36" s="45">
        <v>0</v>
      </c>
      <c r="D36" s="38">
        <v>5</v>
      </c>
      <c r="E36" s="39" t="s">
        <v>59</v>
      </c>
      <c r="F36" s="40" t="str">
        <f ca="1">IFERROR(__xludf.DUMMYFUNCTION("IFERROR(FILTER($E$3:$E$66,$B$3:$B$66='Sheet Angka'!E36,$C$3:$C$66='Sheet Angka'!F36,$D$3:$D$66='Sheet Angka'!G36),E36)"),"q41")</f>
        <v>q41</v>
      </c>
      <c r="G36" s="41" t="str">
        <f ca="1">IFERROR(__xludf.DUMMYFUNCTION("IFERROR(FILTER($E$3:$E$66,$B$3:$B$66='Sheet Angka'!H36,$C$3:$C$66='Sheet Angka'!I36,$D$3:$D$66='Sheet Angka'!J36),$E36)"),"q45")</f>
        <v>q45</v>
      </c>
      <c r="H36" s="41" t="str">
        <f ca="1">IFERROR(__xludf.DUMMYFUNCTION("IFERROR(FILTER($E$3:$E$66,$B$3:$B$66='Sheet Angka'!K36,$C$3:$C$66='Sheet Angka'!L36,$D$3:$D$66='Sheet Angka'!M36),$E36)"),"q37")</f>
        <v>q37</v>
      </c>
      <c r="I36" s="41" t="str">
        <f ca="1">IFERROR(__xludf.DUMMYFUNCTION("IFERROR(FILTER($E$3:$E$66,$B$3:$B$66='Sheet Angka'!N36,$C$3:$C$66='Sheet Angka'!O36,$D$3:$D$66='Sheet Angka'!P36),$E36)"),"q41")</f>
        <v>q41</v>
      </c>
      <c r="J36" s="41" t="str">
        <f ca="1">IFERROR(__xludf.DUMMYFUNCTION("IFERROR(FILTER($E$3:$E$66,$B$3:$B$66='Sheet Angka'!Q36,$C$3:$C$66='Sheet Angka'!R36,$D$3:$D$66='Sheet Angka'!S36),$E36)"),"q45")</f>
        <v>q45</v>
      </c>
      <c r="K36" s="41" t="str">
        <f ca="1">IFERROR(__xludf.DUMMYFUNCTION("IFERROR(FILTER($E$3:$E$66,$B$3:$B$66='Sheet Angka'!T36,$C$3:$C$66='Sheet Angka'!U36,$D$3:$D$66='Sheet Angka'!V36),$E36)"),"q17")</f>
        <v>q17</v>
      </c>
      <c r="L36" s="41" t="str">
        <f ca="1">IFERROR(__xludf.DUMMYFUNCTION("IFERROR(FILTER($E$3:$E$66,$B$3:$B$66='Sheet Angka'!W36,$C$3:$C$66='Sheet Angka'!X36,$D$3:$D$66='Sheet Angka'!Y36),$E36)"),"q21")</f>
        <v>q21</v>
      </c>
      <c r="M36" s="41" t="str">
        <f ca="1">IFERROR(__xludf.DUMMYFUNCTION("IFERROR(FILTER($E$3:$E$66,$B$3:$B$66='Sheet Angka'!Z36,$C$3:$C$66='Sheet Angka'!AA36,$D$3:$D$66='Sheet Angka'!AB36),$E36)"),"q25")</f>
        <v>q25</v>
      </c>
      <c r="N36" s="41" t="str">
        <f ca="1">IFERROR(__xludf.DUMMYFUNCTION("IFERROR(FILTER($E$3:$E$66,$B$3:$B$66='Sheet Angka'!AC36,$C$3:$C$66='Sheet Angka'!AD36,$D$3:$D$66='Sheet Angka'!AE36),$E36)"),"q49")</f>
        <v>q49</v>
      </c>
      <c r="O36" s="41" t="str">
        <f ca="1">IFERROR(__xludf.DUMMYFUNCTION("IFERROR(FILTER($E$3:$E$66,$B$3:$B$66='Sheet Angka'!AF36,$C$3:$C$66='Sheet Angka'!AG36,$D$3:$D$66='Sheet Angka'!AH36),$E36)"),"q33")</f>
        <v>q33</v>
      </c>
      <c r="P36" s="41" t="str">
        <f ca="1">IFERROR(__xludf.DUMMYFUNCTION("IFERROR(FILTER($E$3:$E$66,$B$3:$B$66='Sheet Angka'!AI36,$C$3:$C$66='Sheet Angka'!AJ36,$D$3:$D$66='Sheet Angka'!AK36),$E36)"),"q33")</f>
        <v>q33</v>
      </c>
      <c r="Q36" s="41" t="str">
        <f ca="1">IFERROR(__xludf.DUMMYFUNCTION("IFERROR(FILTER($E$3:$E$66,$B$3:$B$66='Sheet Angka'!AL36,$C$3:$C$66='Sheet Angka'!AM36,$D$3:$D$66='Sheet Angka'!AN36),$E36)"),"q33")</f>
        <v>q33</v>
      </c>
      <c r="R36" s="41" t="str">
        <f ca="1">IFERROR(__xludf.DUMMYFUNCTION("IFERROR(FILTER($E$3:$E$66,$B$3:$B$66='Sheet Angka'!AO36,$C$3:$C$66='Sheet Angka'!AP36,$D$3:$D$66='Sheet Angka'!AQ36),$E36)"),"q33")</f>
        <v>q33</v>
      </c>
      <c r="S36" s="41" t="str">
        <f ca="1">IFERROR(__xludf.DUMMYFUNCTION("IFERROR(FILTER($E$3:$E$66,$B$3:$B$66='Sheet Angka'!AR36,$C$3:$C$66='Sheet Angka'!AS36,$D$3:$D$66='Sheet Angka'!AT36),$E36)"),"q33")</f>
        <v>q33</v>
      </c>
      <c r="T36" s="41" t="str">
        <f ca="1">IFERROR(__xludf.DUMMYFUNCTION("IFERROR(FILTER($E$3:$E$66,$B$3:$B$66='Sheet Angka'!AU36,$C$3:$C$66='Sheet Angka'!AV36,$D$3:$D$66='Sheet Angka'!AW36),$E36)"),"q49")</f>
        <v>q49</v>
      </c>
      <c r="U36" s="41" t="str">
        <f ca="1">IFERROR(__xludf.DUMMYFUNCTION("IFERROR(FILTER($E$3:$E$66,$B$3:$B$66='Sheet Angka'!AX36,$C$3:$C$66='Sheet Angka'!AY36,$D$3:$D$66='Sheet Angka'!AZ36),$E36)"),"q33")</f>
        <v>q33</v>
      </c>
      <c r="V36" s="41" t="str">
        <f ca="1">IFERROR(__xludf.DUMMYFUNCTION("IFERROR(FILTER($E$3:$E$66,$B$3:$B$66='Sheet Angka'!BA36,$C$3:$C$66='Sheet Angka'!BB36,$D$3:$D$66='Sheet Angka'!BC36),$E36)"),"q33")</f>
        <v>q33</v>
      </c>
      <c r="W36" s="41" t="str">
        <f ca="1">IFERROR(__xludf.DUMMYFUNCTION("IFERROR(FILTER($E$3:$E$66,$B$3:$B$66='Sheet Angka'!X36,$C$3:$C$66='Sheet Angka'!Y36,$D$3:$D$66='Sheet Angka'!Z36),$E36)"),"q21")</f>
        <v>q21</v>
      </c>
    </row>
    <row r="37" spans="1:23" ht="15.75" customHeight="1">
      <c r="A37" s="49"/>
      <c r="B37" s="51">
        <v>10</v>
      </c>
      <c r="C37" s="61">
        <v>0</v>
      </c>
      <c r="D37" s="53">
        <v>10</v>
      </c>
      <c r="E37" s="55" t="s">
        <v>63</v>
      </c>
      <c r="F37" s="56" t="str">
        <f ca="1">IFERROR(__xludf.DUMMYFUNCTION("IFERROR(FILTER($E$3:$E$66,$B$3:$B$66='Sheet Angka'!E37,$C$3:$C$66='Sheet Angka'!F37,$D$3:$D$66='Sheet Angka'!G37),E37)"),"q42")</f>
        <v>q42</v>
      </c>
      <c r="G37" s="58" t="str">
        <f ca="1">IFERROR(__xludf.DUMMYFUNCTION("IFERROR(FILTER($E$3:$E$66,$B$3:$B$66='Sheet Angka'!H37,$C$3:$C$66='Sheet Angka'!I37,$D$3:$D$66='Sheet Angka'!J37),$E37)"),"q46")</f>
        <v>q46</v>
      </c>
      <c r="H37" s="58" t="str">
        <f ca="1">IFERROR(__xludf.DUMMYFUNCTION("IFERROR(FILTER($E$3:$E$66,$B$3:$B$66='Sheet Angka'!K37,$C$3:$C$66='Sheet Angka'!L37,$D$3:$D$66='Sheet Angka'!M37),$E37)"),"q38")</f>
        <v>q38</v>
      </c>
      <c r="I37" s="58" t="str">
        <f ca="1">IFERROR(__xludf.DUMMYFUNCTION("IFERROR(FILTER($E$3:$E$66,$B$3:$B$66='Sheet Angka'!N37,$C$3:$C$66='Sheet Angka'!O37,$D$3:$D$66='Sheet Angka'!P37),$E37)"),"q42")</f>
        <v>q42</v>
      </c>
      <c r="J37" s="58" t="str">
        <f ca="1">IFERROR(__xludf.DUMMYFUNCTION("IFERROR(FILTER($E$3:$E$66,$B$3:$B$66='Sheet Angka'!Q37,$C$3:$C$66='Sheet Angka'!R37,$D$3:$D$66='Sheet Angka'!S37),$E37)"),"q46")</f>
        <v>q46</v>
      </c>
      <c r="K37" s="58" t="str">
        <f ca="1">IFERROR(__xludf.DUMMYFUNCTION("IFERROR(FILTER($E$3:$E$66,$B$3:$B$66='Sheet Angka'!T37,$C$3:$C$66='Sheet Angka'!U37,$D$3:$D$66='Sheet Angka'!V37),$E37)"),"q18")</f>
        <v>q18</v>
      </c>
      <c r="L37" s="58" t="str">
        <f ca="1">IFERROR(__xludf.DUMMYFUNCTION("IFERROR(FILTER($E$3:$E$66,$B$3:$B$66='Sheet Angka'!W37,$C$3:$C$66='Sheet Angka'!X37,$D$3:$D$66='Sheet Angka'!Y37),$E37)"),"q22")</f>
        <v>q22</v>
      </c>
      <c r="M37" s="58" t="str">
        <f ca="1">IFERROR(__xludf.DUMMYFUNCTION("IFERROR(FILTER($E$3:$E$66,$B$3:$B$66='Sheet Angka'!Z37,$C$3:$C$66='Sheet Angka'!AA37,$D$3:$D$66='Sheet Angka'!AB37),$E37)"),"q26")</f>
        <v>q26</v>
      </c>
      <c r="N37" s="58" t="str">
        <f ca="1">IFERROR(__xludf.DUMMYFUNCTION("IFERROR(FILTER($E$3:$E$66,$B$3:$B$66='Sheet Angka'!AC37,$C$3:$C$66='Sheet Angka'!AD37,$D$3:$D$66='Sheet Angka'!AE37),$E37)"),"q50")</f>
        <v>q50</v>
      </c>
      <c r="O37" s="58" t="str">
        <f ca="1">IFERROR(__xludf.DUMMYFUNCTION("IFERROR(FILTER($E$3:$E$66,$B$3:$B$66='Sheet Angka'!AF37,$C$3:$C$66='Sheet Angka'!AG37,$D$3:$D$66='Sheet Angka'!AH37),$E37)"),"q34")</f>
        <v>q34</v>
      </c>
      <c r="P37" s="58" t="str">
        <f ca="1">IFERROR(__xludf.DUMMYFUNCTION("IFERROR(FILTER($E$3:$E$66,$B$3:$B$66='Sheet Angka'!AI37,$C$3:$C$66='Sheet Angka'!AJ37,$D$3:$D$66='Sheet Angka'!AK37),$E37)"),"q34")</f>
        <v>q34</v>
      </c>
      <c r="Q37" s="58" t="str">
        <f ca="1">IFERROR(__xludf.DUMMYFUNCTION("IFERROR(FILTER($E$3:$E$66,$B$3:$B$66='Sheet Angka'!AL37,$C$3:$C$66='Sheet Angka'!AM37,$D$3:$D$66='Sheet Angka'!AN37),$E37)"),"q34")</f>
        <v>q34</v>
      </c>
      <c r="R37" s="58" t="str">
        <f ca="1">IFERROR(__xludf.DUMMYFUNCTION("IFERROR(FILTER($E$3:$E$66,$B$3:$B$66='Sheet Angka'!AO37,$C$3:$C$66='Sheet Angka'!AP37,$D$3:$D$66='Sheet Angka'!AQ37),$E37)"),"q34")</f>
        <v>q34</v>
      </c>
      <c r="S37" s="58" t="str">
        <f ca="1">IFERROR(__xludf.DUMMYFUNCTION("IFERROR(FILTER($E$3:$E$66,$B$3:$B$66='Sheet Angka'!AR37,$C$3:$C$66='Sheet Angka'!AS37,$D$3:$D$66='Sheet Angka'!AT37),$E37)"),"q34")</f>
        <v>q34</v>
      </c>
      <c r="T37" s="58" t="str">
        <f ca="1">IFERROR(__xludf.DUMMYFUNCTION("IFERROR(FILTER($E$3:$E$66,$B$3:$B$66='Sheet Angka'!AU37,$C$3:$C$66='Sheet Angka'!AV37,$D$3:$D$66='Sheet Angka'!AW37),$E37)"),"q50")</f>
        <v>q50</v>
      </c>
      <c r="U37" s="58" t="str">
        <f ca="1">IFERROR(__xludf.DUMMYFUNCTION("IFERROR(FILTER($E$3:$E$66,$B$3:$B$66='Sheet Angka'!AX37,$C$3:$C$66='Sheet Angka'!AY37,$D$3:$D$66='Sheet Angka'!AZ37),$E37)"),"q34")</f>
        <v>q34</v>
      </c>
      <c r="V37" s="58" t="str">
        <f ca="1">IFERROR(__xludf.DUMMYFUNCTION("IFERROR(FILTER($E$3:$E$66,$B$3:$B$66='Sheet Angka'!BA37,$C$3:$C$66='Sheet Angka'!BB37,$D$3:$D$66='Sheet Angka'!BC37),$E37)"),"q34")</f>
        <v>q34</v>
      </c>
      <c r="W37" s="58" t="str">
        <f ca="1">IFERROR(__xludf.DUMMYFUNCTION("IFERROR(FILTER($E$3:$E$66,$B$3:$B$66='Sheet Angka'!X37,$C$3:$C$66='Sheet Angka'!Y37,$D$3:$D$66='Sheet Angka'!Z37),$E37)"),"q25")</f>
        <v>q25</v>
      </c>
    </row>
    <row r="38" spans="1:23" ht="15.75" customHeight="1">
      <c r="A38" s="35"/>
      <c r="B38" s="36">
        <v>10</v>
      </c>
      <c r="C38" s="45">
        <v>0</v>
      </c>
      <c r="D38" s="38">
        <v>15</v>
      </c>
      <c r="E38" s="39" t="s">
        <v>67</v>
      </c>
      <c r="F38" s="40" t="str">
        <f ca="1">IFERROR(__xludf.DUMMYFUNCTION("IFERROR(FILTER($E$3:$E$66,$B$3:$B$66='Sheet Angka'!E38,$C$3:$C$66='Sheet Angka'!F38,$D$3:$D$66='Sheet Angka'!G38),E38)"),"q43")</f>
        <v>q43</v>
      </c>
      <c r="G38" s="41" t="str">
        <f ca="1">IFERROR(__xludf.DUMMYFUNCTION("IFERROR(FILTER($E$3:$E$66,$B$3:$B$66='Sheet Angka'!H38,$C$3:$C$66='Sheet Angka'!I38,$D$3:$D$66='Sheet Angka'!J38),$E38)"),"q47")</f>
        <v>q47</v>
      </c>
      <c r="H38" s="41" t="str">
        <f ca="1">IFERROR(__xludf.DUMMYFUNCTION("IFERROR(FILTER($E$3:$E$66,$B$3:$B$66='Sheet Angka'!K38,$C$3:$C$66='Sheet Angka'!L38,$D$3:$D$66='Sheet Angka'!M38),$E38)"),"q39")</f>
        <v>q39</v>
      </c>
      <c r="I38" s="41" t="str">
        <f ca="1">IFERROR(__xludf.DUMMYFUNCTION("IFERROR(FILTER($E$3:$E$66,$B$3:$B$66='Sheet Angka'!N38,$C$3:$C$66='Sheet Angka'!O38,$D$3:$D$66='Sheet Angka'!P38),$E38)"),"q43")</f>
        <v>q43</v>
      </c>
      <c r="J38" s="41" t="str">
        <f ca="1">IFERROR(__xludf.DUMMYFUNCTION("IFERROR(FILTER($E$3:$E$66,$B$3:$B$66='Sheet Angka'!Q38,$C$3:$C$66='Sheet Angka'!R38,$D$3:$D$66='Sheet Angka'!S38),$E38)"),"q47")</f>
        <v>q47</v>
      </c>
      <c r="K38" s="41" t="str">
        <f ca="1">IFERROR(__xludf.DUMMYFUNCTION("IFERROR(FILTER($E$3:$E$66,$B$3:$B$66='Sheet Angka'!T38,$C$3:$C$66='Sheet Angka'!U38,$D$3:$D$66='Sheet Angka'!V38),$E38)"),"q19")</f>
        <v>q19</v>
      </c>
      <c r="L38" s="41" t="str">
        <f ca="1">IFERROR(__xludf.DUMMYFUNCTION("IFERROR(FILTER($E$3:$E$66,$B$3:$B$66='Sheet Angka'!W38,$C$3:$C$66='Sheet Angka'!X38,$D$3:$D$66='Sheet Angka'!Y38),$E38)"),"q23")</f>
        <v>q23</v>
      </c>
      <c r="M38" s="41" t="str">
        <f ca="1">IFERROR(__xludf.DUMMYFUNCTION("IFERROR(FILTER($E$3:$E$66,$B$3:$B$66='Sheet Angka'!Z38,$C$3:$C$66='Sheet Angka'!AA38,$D$3:$D$66='Sheet Angka'!AB38),$E38)"),"q27")</f>
        <v>q27</v>
      </c>
      <c r="N38" s="41" t="str">
        <f ca="1">IFERROR(__xludf.DUMMYFUNCTION("IFERROR(FILTER($E$3:$E$66,$B$3:$B$66='Sheet Angka'!AC38,$C$3:$C$66='Sheet Angka'!AD38,$D$3:$D$66='Sheet Angka'!AE38),$E38)"),"q51")</f>
        <v>q51</v>
      </c>
      <c r="O38" s="41" t="str">
        <f ca="1">IFERROR(__xludf.DUMMYFUNCTION("IFERROR(FILTER($E$3:$E$66,$B$3:$B$66='Sheet Angka'!AF38,$C$3:$C$66='Sheet Angka'!AG38,$D$3:$D$66='Sheet Angka'!AH38),$E38)"),"q35")</f>
        <v>q35</v>
      </c>
      <c r="P38" s="41" t="str">
        <f ca="1">IFERROR(__xludf.DUMMYFUNCTION("IFERROR(FILTER($E$3:$E$66,$B$3:$B$66='Sheet Angka'!AI38,$C$3:$C$66='Sheet Angka'!AJ38,$D$3:$D$66='Sheet Angka'!AK38),$E38)"),"q35")</f>
        <v>q35</v>
      </c>
      <c r="Q38" s="41" t="str">
        <f ca="1">IFERROR(__xludf.DUMMYFUNCTION("IFERROR(FILTER($E$3:$E$66,$B$3:$B$66='Sheet Angka'!AL38,$C$3:$C$66='Sheet Angka'!AM38,$D$3:$D$66='Sheet Angka'!AN38),$E38)"),"q35")</f>
        <v>q35</v>
      </c>
      <c r="R38" s="41" t="str">
        <f ca="1">IFERROR(__xludf.DUMMYFUNCTION("IFERROR(FILTER($E$3:$E$66,$B$3:$B$66='Sheet Angka'!AO38,$C$3:$C$66='Sheet Angka'!AP38,$D$3:$D$66='Sheet Angka'!AQ38),$E38)"),"q35")</f>
        <v>q35</v>
      </c>
      <c r="S38" s="41" t="str">
        <f ca="1">IFERROR(__xludf.DUMMYFUNCTION("IFERROR(FILTER($E$3:$E$66,$B$3:$B$66='Sheet Angka'!AR38,$C$3:$C$66='Sheet Angka'!AS38,$D$3:$D$66='Sheet Angka'!AT38),$E38)"),"q35")</f>
        <v>q35</v>
      </c>
      <c r="T38" s="41" t="str">
        <f ca="1">IFERROR(__xludf.DUMMYFUNCTION("IFERROR(FILTER($E$3:$E$66,$B$3:$B$66='Sheet Angka'!AU38,$C$3:$C$66='Sheet Angka'!AV38,$D$3:$D$66='Sheet Angka'!AW38),$E38)"),"q51")</f>
        <v>q51</v>
      </c>
      <c r="U38" s="41" t="str">
        <f ca="1">IFERROR(__xludf.DUMMYFUNCTION("IFERROR(FILTER($E$3:$E$66,$B$3:$B$66='Sheet Angka'!AX38,$C$3:$C$66='Sheet Angka'!AY38,$D$3:$D$66='Sheet Angka'!AZ38),$E38)"),"q35")</f>
        <v>q35</v>
      </c>
      <c r="V38" s="41" t="str">
        <f ca="1">IFERROR(__xludf.DUMMYFUNCTION("IFERROR(FILTER($E$3:$E$66,$B$3:$B$66='Sheet Angka'!BA38,$C$3:$C$66='Sheet Angka'!BB38,$D$3:$D$66='Sheet Angka'!BC38),$E38)"),"q35")</f>
        <v>q35</v>
      </c>
      <c r="W38" s="41" t="str">
        <f ca="1">IFERROR(__xludf.DUMMYFUNCTION("IFERROR(FILTER($E$3:$E$66,$B$3:$B$66='Sheet Angka'!X38,$C$3:$C$66='Sheet Angka'!Y38,$D$3:$D$66='Sheet Angka'!Z38),$E38)"),"q29")</f>
        <v>q29</v>
      </c>
    </row>
    <row r="39" spans="1:23" ht="15.75" customHeight="1">
      <c r="A39" s="49"/>
      <c r="B39" s="51">
        <v>10</v>
      </c>
      <c r="C39" s="61">
        <v>5</v>
      </c>
      <c r="D39" s="53">
        <v>0</v>
      </c>
      <c r="E39" s="55" t="s">
        <v>71</v>
      </c>
      <c r="F39" s="56" t="str">
        <f ca="1">IFERROR(__xludf.DUMMYFUNCTION("IFERROR(FILTER($E$3:$E$66,$B$3:$B$66='Sheet Angka'!E39,$C$3:$C$66='Sheet Angka'!F39,$D$3:$D$66='Sheet Angka'!G39),E39)"),"q44")</f>
        <v>q44</v>
      </c>
      <c r="G39" s="58" t="str">
        <f ca="1">IFERROR(__xludf.DUMMYFUNCTION("IFERROR(FILTER($E$3:$E$66,$B$3:$B$66='Sheet Angka'!H39,$C$3:$C$66='Sheet Angka'!I39,$D$3:$D$66='Sheet Angka'!J39),$E39)"),"q36")</f>
        <v>q36</v>
      </c>
      <c r="H39" s="58" t="str">
        <f ca="1">IFERROR(__xludf.DUMMYFUNCTION("IFERROR(FILTER($E$3:$E$66,$B$3:$B$66='Sheet Angka'!K39,$C$3:$C$66='Sheet Angka'!L39,$D$3:$D$66='Sheet Angka'!M39),$E39)"),"q40")</f>
        <v>q40</v>
      </c>
      <c r="I39" s="58" t="str">
        <f ca="1">IFERROR(__xludf.DUMMYFUNCTION("IFERROR(FILTER($E$3:$E$66,$B$3:$B$66='Sheet Angka'!N39,$C$3:$C$66='Sheet Angka'!O39,$D$3:$D$66='Sheet Angka'!P39),$E39)"),"q44")</f>
        <v>q44</v>
      </c>
      <c r="J39" s="58" t="str">
        <f ca="1">IFERROR(__xludf.DUMMYFUNCTION("IFERROR(FILTER($E$3:$E$66,$B$3:$B$66='Sheet Angka'!Q39,$C$3:$C$66='Sheet Angka'!R39,$D$3:$D$66='Sheet Angka'!S39),$E39)"),"q36")</f>
        <v>q36</v>
      </c>
      <c r="K39" s="58" t="str">
        <f ca="1">IFERROR(__xludf.DUMMYFUNCTION("IFERROR(FILTER($E$3:$E$66,$B$3:$B$66='Sheet Angka'!T39,$C$3:$C$66='Sheet Angka'!U39,$D$3:$D$66='Sheet Angka'!V39),$E39)"),"q20")</f>
        <v>q20</v>
      </c>
      <c r="L39" s="58" t="str">
        <f ca="1">IFERROR(__xludf.DUMMYFUNCTION("IFERROR(FILTER($E$3:$E$66,$B$3:$B$66='Sheet Angka'!W39,$C$3:$C$66='Sheet Angka'!X39,$D$3:$D$66='Sheet Angka'!Y39),$E39)"),"q24")</f>
        <v>q24</v>
      </c>
      <c r="M39" s="58" t="str">
        <f ca="1">IFERROR(__xludf.DUMMYFUNCTION("IFERROR(FILTER($E$3:$E$66,$B$3:$B$66='Sheet Angka'!Z39,$C$3:$C$66='Sheet Angka'!AA39,$D$3:$D$66='Sheet Angka'!AB39),$E39)"),"q28")</f>
        <v>q28</v>
      </c>
      <c r="N39" s="58" t="str">
        <f ca="1">IFERROR(__xludf.DUMMYFUNCTION("IFERROR(FILTER($E$3:$E$66,$B$3:$B$66='Sheet Angka'!AC39,$C$3:$C$66='Sheet Angka'!AD39,$D$3:$D$66='Sheet Angka'!AE39),$E39)"),"q52")</f>
        <v>q52</v>
      </c>
      <c r="O39" s="58" t="str">
        <f ca="1">IFERROR(__xludf.DUMMYFUNCTION("IFERROR(FILTER($E$3:$E$66,$B$3:$B$66='Sheet Angka'!AF39,$C$3:$C$66='Sheet Angka'!AG39,$D$3:$D$66='Sheet Angka'!AH39),$E39)"),"q36")</f>
        <v>q36</v>
      </c>
      <c r="P39" s="58" t="str">
        <f ca="1">IFERROR(__xludf.DUMMYFUNCTION("IFERROR(FILTER($E$3:$E$66,$B$3:$B$66='Sheet Angka'!AI39,$C$3:$C$66='Sheet Angka'!AJ39,$D$3:$D$66='Sheet Angka'!AK39),$E39)"),"q36")</f>
        <v>q36</v>
      </c>
      <c r="Q39" s="58" t="str">
        <f ca="1">IFERROR(__xludf.DUMMYFUNCTION("IFERROR(FILTER($E$3:$E$66,$B$3:$B$66='Sheet Angka'!AL39,$C$3:$C$66='Sheet Angka'!AM39,$D$3:$D$66='Sheet Angka'!AN39),$E39)"),"q36")</f>
        <v>q36</v>
      </c>
      <c r="R39" s="58" t="str">
        <f ca="1">IFERROR(__xludf.DUMMYFUNCTION("IFERROR(FILTER($E$3:$E$66,$B$3:$B$66='Sheet Angka'!AO39,$C$3:$C$66='Sheet Angka'!AP39,$D$3:$D$66='Sheet Angka'!AQ39),$E39)"),"q36")</f>
        <v>q36</v>
      </c>
      <c r="S39" s="58" t="str">
        <f ca="1">IFERROR(__xludf.DUMMYFUNCTION("IFERROR(FILTER($E$3:$E$66,$B$3:$B$66='Sheet Angka'!AR39,$C$3:$C$66='Sheet Angka'!AS39,$D$3:$D$66='Sheet Angka'!AT39),$E39)"),"q36")</f>
        <v>q36</v>
      </c>
      <c r="T39" s="58" t="str">
        <f ca="1">IFERROR(__xludf.DUMMYFUNCTION("IFERROR(FILTER($E$3:$E$66,$B$3:$B$66='Sheet Angka'!AU39,$C$3:$C$66='Sheet Angka'!AV39,$D$3:$D$66='Sheet Angka'!AW39),$E39)"),"q52")</f>
        <v>q52</v>
      </c>
      <c r="U39" s="58" t="str">
        <f ca="1">IFERROR(__xludf.DUMMYFUNCTION("IFERROR(FILTER($E$3:$E$66,$B$3:$B$66='Sheet Angka'!AX39,$C$3:$C$66='Sheet Angka'!AY39,$D$3:$D$66='Sheet Angka'!AZ39),$E39)"),"q34")</f>
        <v>q34</v>
      </c>
      <c r="V39" s="58" t="str">
        <f ca="1">IFERROR(__xludf.DUMMYFUNCTION("IFERROR(FILTER($E$3:$E$66,$B$3:$B$66='Sheet Angka'!BA39,$C$3:$C$66='Sheet Angka'!BB39,$D$3:$D$66='Sheet Angka'!BC39),$E39)"),"q33")</f>
        <v>q33</v>
      </c>
      <c r="W39" s="58" t="str">
        <f ca="1">IFERROR(__xludf.DUMMYFUNCTION("IFERROR(FILTER($E$3:$E$66,$B$3:$B$66='Sheet Angka'!X39,$C$3:$C$66='Sheet Angka'!Y39,$D$3:$D$66='Sheet Angka'!Z39),$E39)"),"q33")</f>
        <v>q33</v>
      </c>
    </row>
    <row r="40" spans="1:23" ht="15">
      <c r="A40" s="35"/>
      <c r="B40" s="36">
        <v>10</v>
      </c>
      <c r="C40" s="45">
        <v>5</v>
      </c>
      <c r="D40" s="38">
        <v>5</v>
      </c>
      <c r="E40" s="39" t="s">
        <v>75</v>
      </c>
      <c r="F40" s="40" t="str">
        <f ca="1">IFERROR(__xludf.DUMMYFUNCTION("IFERROR(FILTER($E$3:$E$66,$B$3:$B$66='Sheet Angka'!E40,$C$3:$C$66='Sheet Angka'!F40,$D$3:$D$66='Sheet Angka'!G40),E40)"),"q45")</f>
        <v>q45</v>
      </c>
      <c r="G40" s="41" t="str">
        <f ca="1">IFERROR(__xludf.DUMMYFUNCTION("IFERROR(FILTER($E$3:$E$66,$B$3:$B$66='Sheet Angka'!H40,$C$3:$C$66='Sheet Angka'!I40,$D$3:$D$66='Sheet Angka'!J40),$E40)"),"q37")</f>
        <v>q37</v>
      </c>
      <c r="H40" s="41" t="str">
        <f ca="1">IFERROR(__xludf.DUMMYFUNCTION("IFERROR(FILTER($E$3:$E$66,$B$3:$B$66='Sheet Angka'!K40,$C$3:$C$66='Sheet Angka'!L40,$D$3:$D$66='Sheet Angka'!M40),$E40)"),"q41")</f>
        <v>q41</v>
      </c>
      <c r="I40" s="41" t="str">
        <f ca="1">IFERROR(__xludf.DUMMYFUNCTION("IFERROR(FILTER($E$3:$E$66,$B$3:$B$66='Sheet Angka'!N40,$C$3:$C$66='Sheet Angka'!O40,$D$3:$D$66='Sheet Angka'!P40),$E40)"),"q45")</f>
        <v>q45</v>
      </c>
      <c r="J40" s="41" t="str">
        <f ca="1">IFERROR(__xludf.DUMMYFUNCTION("IFERROR(FILTER($E$3:$E$66,$B$3:$B$66='Sheet Angka'!Q40,$C$3:$C$66='Sheet Angka'!R40,$D$3:$D$66='Sheet Angka'!S40),$E40)"),"q37")</f>
        <v>q37</v>
      </c>
      <c r="K40" s="41" t="str">
        <f ca="1">IFERROR(__xludf.DUMMYFUNCTION("IFERROR(FILTER($E$3:$E$66,$B$3:$B$66='Sheet Angka'!T40,$C$3:$C$66='Sheet Angka'!U40,$D$3:$D$66='Sheet Angka'!V40),$E40)"),"q21")</f>
        <v>q21</v>
      </c>
      <c r="L40" s="41" t="str">
        <f ca="1">IFERROR(__xludf.DUMMYFUNCTION("IFERROR(FILTER($E$3:$E$66,$B$3:$B$66='Sheet Angka'!W40,$C$3:$C$66='Sheet Angka'!X40,$D$3:$D$66='Sheet Angka'!Y40),$E40)"),"q25")</f>
        <v>q25</v>
      </c>
      <c r="M40" s="41" t="str">
        <f ca="1">IFERROR(__xludf.DUMMYFUNCTION("IFERROR(FILTER($E$3:$E$66,$B$3:$B$66='Sheet Angka'!Z40,$C$3:$C$66='Sheet Angka'!AA40,$D$3:$D$66='Sheet Angka'!AB40),$E40)"),"q29")</f>
        <v>q29</v>
      </c>
      <c r="N40" s="41" t="str">
        <f ca="1">IFERROR(__xludf.DUMMYFUNCTION("IFERROR(FILTER($E$3:$E$66,$B$3:$B$66='Sheet Angka'!AC40,$C$3:$C$66='Sheet Angka'!AD40,$D$3:$D$66='Sheet Angka'!AE40),$E40)"),"q53")</f>
        <v>q53</v>
      </c>
      <c r="O40" s="41" t="str">
        <f ca="1">IFERROR(__xludf.DUMMYFUNCTION("IFERROR(FILTER($E$3:$E$66,$B$3:$B$66='Sheet Angka'!AF40,$C$3:$C$66='Sheet Angka'!AG40,$D$3:$D$66='Sheet Angka'!AH40),$E40)"),"q37")</f>
        <v>q37</v>
      </c>
      <c r="P40" s="41" t="str">
        <f ca="1">IFERROR(__xludf.DUMMYFUNCTION("IFERROR(FILTER($E$3:$E$66,$B$3:$B$66='Sheet Angka'!AI40,$C$3:$C$66='Sheet Angka'!AJ40,$D$3:$D$66='Sheet Angka'!AK40),$E40)"),"q37")</f>
        <v>q37</v>
      </c>
      <c r="Q40" s="41" t="str">
        <f ca="1">IFERROR(__xludf.DUMMYFUNCTION("IFERROR(FILTER($E$3:$E$66,$B$3:$B$66='Sheet Angka'!AL40,$C$3:$C$66='Sheet Angka'!AM40,$D$3:$D$66='Sheet Angka'!AN40),$E40)"),"q37")</f>
        <v>q37</v>
      </c>
      <c r="R40" s="41" t="str">
        <f ca="1">IFERROR(__xludf.DUMMYFUNCTION("IFERROR(FILTER($E$3:$E$66,$B$3:$B$66='Sheet Angka'!AO40,$C$3:$C$66='Sheet Angka'!AP40,$D$3:$D$66='Sheet Angka'!AQ40),$E40)"),"q37")</f>
        <v>q37</v>
      </c>
      <c r="S40" s="41" t="str">
        <f ca="1">IFERROR(__xludf.DUMMYFUNCTION("IFERROR(FILTER($E$3:$E$66,$B$3:$B$66='Sheet Angka'!AR40,$C$3:$C$66='Sheet Angka'!AS40,$D$3:$D$66='Sheet Angka'!AT40),$E40)"),"q37")</f>
        <v>q37</v>
      </c>
      <c r="T40" s="41" t="str">
        <f ca="1">IFERROR(__xludf.DUMMYFUNCTION("IFERROR(FILTER($E$3:$E$66,$B$3:$B$66='Sheet Angka'!AU40,$C$3:$C$66='Sheet Angka'!AV40,$D$3:$D$66='Sheet Angka'!AW40),$E40)"),"q53")</f>
        <v>q53</v>
      </c>
      <c r="U40" s="41" t="str">
        <f ca="1">IFERROR(__xludf.DUMMYFUNCTION("IFERROR(FILTER($E$3:$E$66,$B$3:$B$66='Sheet Angka'!AX40,$C$3:$C$66='Sheet Angka'!AY40,$D$3:$D$66='Sheet Angka'!AZ40),$E40)"),"q35")</f>
        <v>q35</v>
      </c>
      <c r="V40" s="41" t="str">
        <f ca="1">IFERROR(__xludf.DUMMYFUNCTION("IFERROR(FILTER($E$3:$E$66,$B$3:$B$66='Sheet Angka'!BA40,$C$3:$C$66='Sheet Angka'!BB40,$D$3:$D$66='Sheet Angka'!BC40),$E40)"),"q34")</f>
        <v>q34</v>
      </c>
      <c r="W40" s="41" t="str">
        <f ca="1">IFERROR(__xludf.DUMMYFUNCTION("IFERROR(FILTER($E$3:$E$66,$B$3:$B$66='Sheet Angka'!X40,$C$3:$C$66='Sheet Angka'!Y40,$D$3:$D$66='Sheet Angka'!Z40),$E40)"),"q37")</f>
        <v>q37</v>
      </c>
    </row>
    <row r="41" spans="1:23" ht="15">
      <c r="A41" s="49"/>
      <c r="B41" s="51">
        <v>10</v>
      </c>
      <c r="C41" s="61">
        <v>5</v>
      </c>
      <c r="D41" s="53">
        <v>10</v>
      </c>
      <c r="E41" s="55" t="s">
        <v>78</v>
      </c>
      <c r="F41" s="56" t="str">
        <f ca="1">IFERROR(__xludf.DUMMYFUNCTION("IFERROR(FILTER($E$3:$E$66,$B$3:$B$66='Sheet Angka'!E41,$C$3:$C$66='Sheet Angka'!F41,$D$3:$D$66='Sheet Angka'!G41),E41)"),"q46")</f>
        <v>q46</v>
      </c>
      <c r="G41" s="58" t="str">
        <f ca="1">IFERROR(__xludf.DUMMYFUNCTION("IFERROR(FILTER($E$3:$E$66,$B$3:$B$66='Sheet Angka'!H41,$C$3:$C$66='Sheet Angka'!I41,$D$3:$D$66='Sheet Angka'!J41),$E41)"),"q38")</f>
        <v>q38</v>
      </c>
      <c r="H41" s="58" t="str">
        <f ca="1">IFERROR(__xludf.DUMMYFUNCTION("IFERROR(FILTER($E$3:$E$66,$B$3:$B$66='Sheet Angka'!K41,$C$3:$C$66='Sheet Angka'!L41,$D$3:$D$66='Sheet Angka'!M41),$E41)"),"q42")</f>
        <v>q42</v>
      </c>
      <c r="I41" s="58" t="str">
        <f ca="1">IFERROR(__xludf.DUMMYFUNCTION("IFERROR(FILTER($E$3:$E$66,$B$3:$B$66='Sheet Angka'!N41,$C$3:$C$66='Sheet Angka'!O41,$D$3:$D$66='Sheet Angka'!P41),$E41)"),"q46")</f>
        <v>q46</v>
      </c>
      <c r="J41" s="58" t="str">
        <f ca="1">IFERROR(__xludf.DUMMYFUNCTION("IFERROR(FILTER($E$3:$E$66,$B$3:$B$66='Sheet Angka'!Q41,$C$3:$C$66='Sheet Angka'!R41,$D$3:$D$66='Sheet Angka'!S41),$E41)"),"q38")</f>
        <v>q38</v>
      </c>
      <c r="K41" s="58" t="str">
        <f ca="1">IFERROR(__xludf.DUMMYFUNCTION("IFERROR(FILTER($E$3:$E$66,$B$3:$B$66='Sheet Angka'!T41,$C$3:$C$66='Sheet Angka'!U41,$D$3:$D$66='Sheet Angka'!V41),$E41)"),"q22")</f>
        <v>q22</v>
      </c>
      <c r="L41" s="58" t="str">
        <f ca="1">IFERROR(__xludf.DUMMYFUNCTION("IFERROR(FILTER($E$3:$E$66,$B$3:$B$66='Sheet Angka'!W41,$C$3:$C$66='Sheet Angka'!X41,$D$3:$D$66='Sheet Angka'!Y41),$E41)"),"q26")</f>
        <v>q26</v>
      </c>
      <c r="M41" s="58" t="str">
        <f ca="1">IFERROR(__xludf.DUMMYFUNCTION("IFERROR(FILTER($E$3:$E$66,$B$3:$B$66='Sheet Angka'!Z41,$C$3:$C$66='Sheet Angka'!AA41,$D$3:$D$66='Sheet Angka'!AB41),$E41)"),"q30")</f>
        <v>q30</v>
      </c>
      <c r="N41" s="58" t="str">
        <f ca="1">IFERROR(__xludf.DUMMYFUNCTION("IFERROR(FILTER($E$3:$E$66,$B$3:$B$66='Sheet Angka'!AC41,$C$3:$C$66='Sheet Angka'!AD41,$D$3:$D$66='Sheet Angka'!AE41),$E41)"),"q54")</f>
        <v>q54</v>
      </c>
      <c r="O41" s="58" t="str">
        <f ca="1">IFERROR(__xludf.DUMMYFUNCTION("IFERROR(FILTER($E$3:$E$66,$B$3:$B$66='Sheet Angka'!AF41,$C$3:$C$66='Sheet Angka'!AG41,$D$3:$D$66='Sheet Angka'!AH41),$E41)"),"q38")</f>
        <v>q38</v>
      </c>
      <c r="P41" s="58" t="str">
        <f ca="1">IFERROR(__xludf.DUMMYFUNCTION("IFERROR(FILTER($E$3:$E$66,$B$3:$B$66='Sheet Angka'!AI41,$C$3:$C$66='Sheet Angka'!AJ41,$D$3:$D$66='Sheet Angka'!AK41),$E41)"),"q38")</f>
        <v>q38</v>
      </c>
      <c r="Q41" s="58" t="str">
        <f ca="1">IFERROR(__xludf.DUMMYFUNCTION("IFERROR(FILTER($E$3:$E$66,$B$3:$B$66='Sheet Angka'!AL41,$C$3:$C$66='Sheet Angka'!AM41,$D$3:$D$66='Sheet Angka'!AN41),$E41)"),"q38")</f>
        <v>q38</v>
      </c>
      <c r="R41" s="58" t="str">
        <f ca="1">IFERROR(__xludf.DUMMYFUNCTION("IFERROR(FILTER($E$3:$E$66,$B$3:$B$66='Sheet Angka'!AO41,$C$3:$C$66='Sheet Angka'!AP41,$D$3:$D$66='Sheet Angka'!AQ41),$E41)"),"q38")</f>
        <v>q38</v>
      </c>
      <c r="S41" s="58" t="str">
        <f ca="1">IFERROR(__xludf.DUMMYFUNCTION("IFERROR(FILTER($E$3:$E$66,$B$3:$B$66='Sheet Angka'!AR41,$C$3:$C$66='Sheet Angka'!AS41,$D$3:$D$66='Sheet Angka'!AT41),$E41)"),"q38")</f>
        <v>q38</v>
      </c>
      <c r="T41" s="58" t="str">
        <f ca="1">IFERROR(__xludf.DUMMYFUNCTION("IFERROR(FILTER($E$3:$E$66,$B$3:$B$66='Sheet Angka'!AU41,$C$3:$C$66='Sheet Angka'!AV41,$D$3:$D$66='Sheet Angka'!AW41),$E41)"),"q54")</f>
        <v>q54</v>
      </c>
      <c r="U41" s="58" t="str">
        <f ca="1">IFERROR(__xludf.DUMMYFUNCTION("IFERROR(FILTER($E$3:$E$66,$B$3:$B$66='Sheet Angka'!AX41,$C$3:$C$66='Sheet Angka'!AY41,$D$3:$D$66='Sheet Angka'!AZ41),$E41)"),"q38")</f>
        <v>q38</v>
      </c>
      <c r="V41" s="58" t="str">
        <f ca="1">IFERROR(__xludf.DUMMYFUNCTION("IFERROR(FILTER($E$3:$E$66,$B$3:$B$66='Sheet Angka'!BA41,$C$3:$C$66='Sheet Angka'!BB41,$D$3:$D$66='Sheet Angka'!BC41),$E41)"),"q35")</f>
        <v>q35</v>
      </c>
      <c r="W41" s="58" t="str">
        <f ca="1">IFERROR(__xludf.DUMMYFUNCTION("IFERROR(FILTER($E$3:$E$66,$B$3:$B$66='Sheet Angka'!X41,$C$3:$C$66='Sheet Angka'!Y41,$D$3:$D$66='Sheet Angka'!Z41),$E41)"),"q41")</f>
        <v>q41</v>
      </c>
    </row>
    <row r="42" spans="1:23" ht="15">
      <c r="A42" s="35"/>
      <c r="B42" s="36">
        <v>10</v>
      </c>
      <c r="C42" s="45">
        <v>5</v>
      </c>
      <c r="D42" s="38">
        <v>15</v>
      </c>
      <c r="E42" s="39" t="s">
        <v>82</v>
      </c>
      <c r="F42" s="40" t="str">
        <f ca="1">IFERROR(__xludf.DUMMYFUNCTION("IFERROR(FILTER($E$3:$E$66,$B$3:$B$66='Sheet Angka'!E42,$C$3:$C$66='Sheet Angka'!F42,$D$3:$D$66='Sheet Angka'!G42),E42)"),"q47")</f>
        <v>q47</v>
      </c>
      <c r="G42" s="41" t="str">
        <f ca="1">IFERROR(__xludf.DUMMYFUNCTION("IFERROR(FILTER($E$3:$E$66,$B$3:$B$66='Sheet Angka'!H42,$C$3:$C$66='Sheet Angka'!I42,$D$3:$D$66='Sheet Angka'!J42),$E42)"),"q39")</f>
        <v>q39</v>
      </c>
      <c r="H42" s="41" t="str">
        <f ca="1">IFERROR(__xludf.DUMMYFUNCTION("IFERROR(FILTER($E$3:$E$66,$B$3:$B$66='Sheet Angka'!K42,$C$3:$C$66='Sheet Angka'!L42,$D$3:$D$66='Sheet Angka'!M42),$E42)"),"q43")</f>
        <v>q43</v>
      </c>
      <c r="I42" s="41" t="str">
        <f ca="1">IFERROR(__xludf.DUMMYFUNCTION("IFERROR(FILTER($E$3:$E$66,$B$3:$B$66='Sheet Angka'!N42,$C$3:$C$66='Sheet Angka'!O42,$D$3:$D$66='Sheet Angka'!P42),$E42)"),"q47")</f>
        <v>q47</v>
      </c>
      <c r="J42" s="41" t="str">
        <f ca="1">IFERROR(__xludf.DUMMYFUNCTION("IFERROR(FILTER($E$3:$E$66,$B$3:$B$66='Sheet Angka'!Q42,$C$3:$C$66='Sheet Angka'!R42,$D$3:$D$66='Sheet Angka'!S42),$E42)"),"q39")</f>
        <v>q39</v>
      </c>
      <c r="K42" s="41" t="str">
        <f ca="1">IFERROR(__xludf.DUMMYFUNCTION("IFERROR(FILTER($E$3:$E$66,$B$3:$B$66='Sheet Angka'!T42,$C$3:$C$66='Sheet Angka'!U42,$D$3:$D$66='Sheet Angka'!V42),$E42)"),"q23")</f>
        <v>q23</v>
      </c>
      <c r="L42" s="41" t="str">
        <f ca="1">IFERROR(__xludf.DUMMYFUNCTION("IFERROR(FILTER($E$3:$E$66,$B$3:$B$66='Sheet Angka'!W42,$C$3:$C$66='Sheet Angka'!X42,$D$3:$D$66='Sheet Angka'!Y42),$E42)"),"q27")</f>
        <v>q27</v>
      </c>
      <c r="M42" s="41" t="str">
        <f ca="1">IFERROR(__xludf.DUMMYFUNCTION("IFERROR(FILTER($E$3:$E$66,$B$3:$B$66='Sheet Angka'!Z42,$C$3:$C$66='Sheet Angka'!AA42,$D$3:$D$66='Sheet Angka'!AB42),$E42)"),"q31")</f>
        <v>q31</v>
      </c>
      <c r="N42" s="41" t="str">
        <f ca="1">IFERROR(__xludf.DUMMYFUNCTION("IFERROR(FILTER($E$3:$E$66,$B$3:$B$66='Sheet Angka'!AC42,$C$3:$C$66='Sheet Angka'!AD42,$D$3:$D$66='Sheet Angka'!AE42),$E42)"),"q55")</f>
        <v>q55</v>
      </c>
      <c r="O42" s="41" t="str">
        <f ca="1">IFERROR(__xludf.DUMMYFUNCTION("IFERROR(FILTER($E$3:$E$66,$B$3:$B$66='Sheet Angka'!AF42,$C$3:$C$66='Sheet Angka'!AG42,$D$3:$D$66='Sheet Angka'!AH42),$E42)"),"q39")</f>
        <v>q39</v>
      </c>
      <c r="P42" s="41" t="str">
        <f ca="1">IFERROR(__xludf.DUMMYFUNCTION("IFERROR(FILTER($E$3:$E$66,$B$3:$B$66='Sheet Angka'!AI42,$C$3:$C$66='Sheet Angka'!AJ42,$D$3:$D$66='Sheet Angka'!AK42),$E42)"),"q39")</f>
        <v>q39</v>
      </c>
      <c r="Q42" s="41" t="str">
        <f ca="1">IFERROR(__xludf.DUMMYFUNCTION("IFERROR(FILTER($E$3:$E$66,$B$3:$B$66='Sheet Angka'!AL42,$C$3:$C$66='Sheet Angka'!AM42,$D$3:$D$66='Sheet Angka'!AN42),$E42)"),"q39")</f>
        <v>q39</v>
      </c>
      <c r="R42" s="41" t="str">
        <f ca="1">IFERROR(__xludf.DUMMYFUNCTION("IFERROR(FILTER($E$3:$E$66,$B$3:$B$66='Sheet Angka'!AO42,$C$3:$C$66='Sheet Angka'!AP42,$D$3:$D$66='Sheet Angka'!AQ42),$E42)"),"q39")</f>
        <v>q39</v>
      </c>
      <c r="S42" s="41" t="str">
        <f ca="1">IFERROR(__xludf.DUMMYFUNCTION("IFERROR(FILTER($E$3:$E$66,$B$3:$B$66='Sheet Angka'!AR42,$C$3:$C$66='Sheet Angka'!AS42,$D$3:$D$66='Sheet Angka'!AT42),$E42)"),"q39")</f>
        <v>q39</v>
      </c>
      <c r="T42" s="41" t="str">
        <f ca="1">IFERROR(__xludf.DUMMYFUNCTION("IFERROR(FILTER($E$3:$E$66,$B$3:$B$66='Sheet Angka'!AU42,$C$3:$C$66='Sheet Angka'!AV42,$D$3:$D$66='Sheet Angka'!AW42),$E42)"),"q55")</f>
        <v>q55</v>
      </c>
      <c r="U42" s="41" t="str">
        <f ca="1">IFERROR(__xludf.DUMMYFUNCTION("IFERROR(FILTER($E$3:$E$66,$B$3:$B$66='Sheet Angka'!AX42,$C$3:$C$66='Sheet Angka'!AY42,$D$3:$D$66='Sheet Angka'!AZ42),$E42)"),"q39")</f>
        <v>q39</v>
      </c>
      <c r="V42" s="41" t="str">
        <f ca="1">IFERROR(__xludf.DUMMYFUNCTION("IFERROR(FILTER($E$3:$E$66,$B$3:$B$66='Sheet Angka'!BA42,$C$3:$C$66='Sheet Angka'!BB42,$D$3:$D$66='Sheet Angka'!BC42),$E42)"),"q39")</f>
        <v>q39</v>
      </c>
      <c r="W42" s="41" t="str">
        <f ca="1">IFERROR(__xludf.DUMMYFUNCTION("IFERROR(FILTER($E$3:$E$66,$B$3:$B$66='Sheet Angka'!X42,$C$3:$C$66='Sheet Angka'!Y42,$D$3:$D$66='Sheet Angka'!Z42),$E42)"),"q45")</f>
        <v>q45</v>
      </c>
    </row>
    <row r="43" spans="1:23" ht="15">
      <c r="A43" s="49"/>
      <c r="B43" s="51">
        <v>10</v>
      </c>
      <c r="C43" s="61">
        <v>10</v>
      </c>
      <c r="D43" s="53">
        <v>0</v>
      </c>
      <c r="E43" s="55" t="s">
        <v>87</v>
      </c>
      <c r="F43" s="56" t="str">
        <f ca="1">IFERROR(__xludf.DUMMYFUNCTION("IFERROR(FILTER($E$3:$E$66,$B$3:$B$66='Sheet Angka'!E43,$C$3:$C$66='Sheet Angka'!F43,$D$3:$D$66='Sheet Angka'!G43),E43)"),"q40")</f>
        <v>q40</v>
      </c>
      <c r="G43" s="58" t="str">
        <f ca="1">IFERROR(__xludf.DUMMYFUNCTION("IFERROR(FILTER($E$3:$E$66,$B$3:$B$66='Sheet Angka'!H43,$C$3:$C$66='Sheet Angka'!I43,$D$3:$D$66='Sheet Angka'!J43),$E43)"),"q40")</f>
        <v>q40</v>
      </c>
      <c r="H43" s="58" t="str">
        <f ca="1">IFERROR(__xludf.DUMMYFUNCTION("IFERROR(FILTER($E$3:$E$66,$B$3:$B$66='Sheet Angka'!K43,$C$3:$C$66='Sheet Angka'!L43,$D$3:$D$66='Sheet Angka'!M43),$E43)"),"q44")</f>
        <v>q44</v>
      </c>
      <c r="I43" s="58" t="str">
        <f ca="1">IFERROR(__xludf.DUMMYFUNCTION("IFERROR(FILTER($E$3:$E$66,$B$3:$B$66='Sheet Angka'!N43,$C$3:$C$66='Sheet Angka'!O43,$D$3:$D$66='Sheet Angka'!P43),$E43)"),"q40")</f>
        <v>q40</v>
      </c>
      <c r="J43" s="58" t="str">
        <f ca="1">IFERROR(__xludf.DUMMYFUNCTION("IFERROR(FILTER($E$3:$E$66,$B$3:$B$66='Sheet Angka'!Q43,$C$3:$C$66='Sheet Angka'!R43,$D$3:$D$66='Sheet Angka'!S43),$E43)"),"q40")</f>
        <v>q40</v>
      </c>
      <c r="K43" s="58" t="str">
        <f ca="1">IFERROR(__xludf.DUMMYFUNCTION("IFERROR(FILTER($E$3:$E$66,$B$3:$B$66='Sheet Angka'!T43,$C$3:$C$66='Sheet Angka'!U43,$D$3:$D$66='Sheet Angka'!V43),$E43)"),"q24")</f>
        <v>q24</v>
      </c>
      <c r="L43" s="58" t="str">
        <f ca="1">IFERROR(__xludf.DUMMYFUNCTION("IFERROR(FILTER($E$3:$E$66,$B$3:$B$66='Sheet Angka'!W43,$C$3:$C$66='Sheet Angka'!X43,$D$3:$D$66='Sheet Angka'!Y43),$E43)"),"q28")</f>
        <v>q28</v>
      </c>
      <c r="M43" s="58" t="str">
        <f ca="1">IFERROR(__xludf.DUMMYFUNCTION("IFERROR(FILTER($E$3:$E$66,$B$3:$B$66='Sheet Angka'!Z43,$C$3:$C$66='Sheet Angka'!AA43,$D$3:$D$66='Sheet Angka'!AB43),$E43)"),"q40")</f>
        <v>q40</v>
      </c>
      <c r="N43" s="58" t="str">
        <f ca="1">IFERROR(__xludf.DUMMYFUNCTION("IFERROR(FILTER($E$3:$E$66,$B$3:$B$66='Sheet Angka'!AC43,$C$3:$C$66='Sheet Angka'!AD43,$D$3:$D$66='Sheet Angka'!AE43),$E43)"),"q56")</f>
        <v>q56</v>
      </c>
      <c r="O43" s="58" t="str">
        <f ca="1">IFERROR(__xludf.DUMMYFUNCTION("IFERROR(FILTER($E$3:$E$66,$B$3:$B$66='Sheet Angka'!AF43,$C$3:$C$66='Sheet Angka'!AG43,$D$3:$D$66='Sheet Angka'!AH43),$E43)"),"q40")</f>
        <v>q40</v>
      </c>
      <c r="P43" s="58" t="str">
        <f ca="1">IFERROR(__xludf.DUMMYFUNCTION("IFERROR(FILTER($E$3:$E$66,$B$3:$B$66='Sheet Angka'!AI43,$C$3:$C$66='Sheet Angka'!AJ43,$D$3:$D$66='Sheet Angka'!AK43),$E43)"),"q19")</f>
        <v>q19</v>
      </c>
      <c r="Q43" s="58" t="str">
        <f ca="1">IFERROR(__xludf.DUMMYFUNCTION("IFERROR(FILTER($E$3:$E$66,$B$3:$B$66='Sheet Angka'!AL43,$C$3:$C$66='Sheet Angka'!AM43,$D$3:$D$66='Sheet Angka'!AN43),$E43)"),"q34")</f>
        <v>q34</v>
      </c>
      <c r="R43" s="58" t="str">
        <f ca="1">IFERROR(__xludf.DUMMYFUNCTION("IFERROR(FILTER($E$3:$E$66,$B$3:$B$66='Sheet Angka'!AO43,$C$3:$C$66='Sheet Angka'!AP43,$D$3:$D$66='Sheet Angka'!AQ43),$E43)"),"q35")</f>
        <v>q35</v>
      </c>
      <c r="S43" s="58" t="str">
        <f ca="1">IFERROR(__xludf.DUMMYFUNCTION("IFERROR(FILTER($E$3:$E$66,$B$3:$B$66='Sheet Angka'!AR43,$C$3:$C$66='Sheet Angka'!AS43,$D$3:$D$66='Sheet Angka'!AT43),$E43)"),"q40")</f>
        <v>q40</v>
      </c>
      <c r="T43" s="58" t="str">
        <f ca="1">IFERROR(__xludf.DUMMYFUNCTION("IFERROR(FILTER($E$3:$E$66,$B$3:$B$66='Sheet Angka'!AU43,$C$3:$C$66='Sheet Angka'!AV43,$D$3:$D$66='Sheet Angka'!AW43),$E43)"),"q56")</f>
        <v>q56</v>
      </c>
      <c r="U43" s="58" t="str">
        <f ca="1">IFERROR(__xludf.DUMMYFUNCTION("IFERROR(FILTER($E$3:$E$66,$B$3:$B$66='Sheet Angka'!AX43,$C$3:$C$66='Sheet Angka'!AY43,$D$3:$D$66='Sheet Angka'!AZ43),$E43)"),"q38")</f>
        <v>q38</v>
      </c>
      <c r="V43" s="58" t="str">
        <f ca="1">IFERROR(__xludf.DUMMYFUNCTION("IFERROR(FILTER($E$3:$E$66,$B$3:$B$66='Sheet Angka'!BA43,$C$3:$C$66='Sheet Angka'!BB43,$D$3:$D$66='Sheet Angka'!BC43),$E43)"),"q37")</f>
        <v>q37</v>
      </c>
      <c r="W43" s="58" t="str">
        <f ca="1">IFERROR(__xludf.DUMMYFUNCTION("IFERROR(FILTER($E$3:$E$66,$B$3:$B$66='Sheet Angka'!X43,$C$3:$C$66='Sheet Angka'!Y43,$D$3:$D$66='Sheet Angka'!Z43),$E43)"),"q49")</f>
        <v>q49</v>
      </c>
    </row>
    <row r="44" spans="1:23" ht="15">
      <c r="A44" s="35"/>
      <c r="B44" s="36">
        <v>10</v>
      </c>
      <c r="C44" s="45">
        <v>10</v>
      </c>
      <c r="D44" s="38">
        <v>5</v>
      </c>
      <c r="E44" s="39" t="s">
        <v>90</v>
      </c>
      <c r="F44" s="40" t="str">
        <f ca="1">IFERROR(__xludf.DUMMYFUNCTION("IFERROR(FILTER($E$3:$E$66,$B$3:$B$66='Sheet Angka'!E44,$C$3:$C$66='Sheet Angka'!F44,$D$3:$D$66='Sheet Angka'!G44),E44)"),"q41")</f>
        <v>q41</v>
      </c>
      <c r="G44" s="41" t="str">
        <f ca="1">IFERROR(__xludf.DUMMYFUNCTION("IFERROR(FILTER($E$3:$E$66,$B$3:$B$66='Sheet Angka'!H44,$C$3:$C$66='Sheet Angka'!I44,$D$3:$D$66='Sheet Angka'!J44),$E44)"),"q41")</f>
        <v>q41</v>
      </c>
      <c r="H44" s="41" t="str">
        <f ca="1">IFERROR(__xludf.DUMMYFUNCTION("IFERROR(FILTER($E$3:$E$66,$B$3:$B$66='Sheet Angka'!K44,$C$3:$C$66='Sheet Angka'!L44,$D$3:$D$66='Sheet Angka'!M44),$E44)"),"q45")</f>
        <v>q45</v>
      </c>
      <c r="I44" s="41" t="str">
        <f ca="1">IFERROR(__xludf.DUMMYFUNCTION("IFERROR(FILTER($E$3:$E$66,$B$3:$B$66='Sheet Angka'!N44,$C$3:$C$66='Sheet Angka'!O44,$D$3:$D$66='Sheet Angka'!P44),$E44)"),"q41")</f>
        <v>q41</v>
      </c>
      <c r="J44" s="41" t="str">
        <f ca="1">IFERROR(__xludf.DUMMYFUNCTION("IFERROR(FILTER($E$3:$E$66,$B$3:$B$66='Sheet Angka'!Q44,$C$3:$C$66='Sheet Angka'!R44,$D$3:$D$66='Sheet Angka'!S44),$E44)"),"q41")</f>
        <v>q41</v>
      </c>
      <c r="K44" s="41" t="str">
        <f ca="1">IFERROR(__xludf.DUMMYFUNCTION("IFERROR(FILTER($E$3:$E$66,$B$3:$B$66='Sheet Angka'!T44,$C$3:$C$66='Sheet Angka'!U44,$D$3:$D$66='Sheet Angka'!V44),$E44)"),"q25")</f>
        <v>q25</v>
      </c>
      <c r="L44" s="41" t="str">
        <f ca="1">IFERROR(__xludf.DUMMYFUNCTION("IFERROR(FILTER($E$3:$E$66,$B$3:$B$66='Sheet Angka'!W44,$C$3:$C$66='Sheet Angka'!X44,$D$3:$D$66='Sheet Angka'!Y44),$E44)"),"q29")</f>
        <v>q29</v>
      </c>
      <c r="M44" s="41" t="str">
        <f ca="1">IFERROR(__xludf.DUMMYFUNCTION("IFERROR(FILTER($E$3:$E$66,$B$3:$B$66='Sheet Angka'!Z44,$C$3:$C$66='Sheet Angka'!AA44,$D$3:$D$66='Sheet Angka'!AB44),$E44)"),"q41")</f>
        <v>q41</v>
      </c>
      <c r="N44" s="41" t="str">
        <f ca="1">IFERROR(__xludf.DUMMYFUNCTION("IFERROR(FILTER($E$3:$E$66,$B$3:$B$66='Sheet Angka'!AC44,$C$3:$C$66='Sheet Angka'!AD44,$D$3:$D$66='Sheet Angka'!AE44),$E44)"),"q57")</f>
        <v>q57</v>
      </c>
      <c r="O44" s="41" t="str">
        <f ca="1">IFERROR(__xludf.DUMMYFUNCTION("IFERROR(FILTER($E$3:$E$66,$B$3:$B$66='Sheet Angka'!AF44,$C$3:$C$66='Sheet Angka'!AG44,$D$3:$D$66='Sheet Angka'!AH44),$E44)"),"q41")</f>
        <v>q41</v>
      </c>
      <c r="P44" s="41" t="str">
        <f ca="1">IFERROR(__xludf.DUMMYFUNCTION("IFERROR(FILTER($E$3:$E$66,$B$3:$B$66='Sheet Angka'!AI44,$C$3:$C$66='Sheet Angka'!AJ44,$D$3:$D$66='Sheet Angka'!AK44),$E44)"),"q41")</f>
        <v>q41</v>
      </c>
      <c r="Q44" s="41" t="str">
        <f ca="1">IFERROR(__xludf.DUMMYFUNCTION("IFERROR(FILTER($E$3:$E$66,$B$3:$B$66='Sheet Angka'!AL44,$C$3:$C$66='Sheet Angka'!AM44,$D$3:$D$66='Sheet Angka'!AN44),$E44)"),"q35")</f>
        <v>q35</v>
      </c>
      <c r="R44" s="41" t="str">
        <f ca="1">IFERROR(__xludf.DUMMYFUNCTION("IFERROR(FILTER($E$3:$E$66,$B$3:$B$66='Sheet Angka'!AO44,$C$3:$C$66='Sheet Angka'!AP44,$D$3:$D$66='Sheet Angka'!AQ44),$E44)"),"q41")</f>
        <v>q41</v>
      </c>
      <c r="S44" s="41" t="str">
        <f ca="1">IFERROR(__xludf.DUMMYFUNCTION("IFERROR(FILTER($E$3:$E$66,$B$3:$B$66='Sheet Angka'!AR44,$C$3:$C$66='Sheet Angka'!AS44,$D$3:$D$66='Sheet Angka'!AT44),$E44)"),"q41")</f>
        <v>q41</v>
      </c>
      <c r="T44" s="41" t="str">
        <f ca="1">IFERROR(__xludf.DUMMYFUNCTION("IFERROR(FILTER($E$3:$E$66,$B$3:$B$66='Sheet Angka'!AU44,$C$3:$C$66='Sheet Angka'!AV44,$D$3:$D$66='Sheet Angka'!AW44),$E44)"),"q57")</f>
        <v>q57</v>
      </c>
      <c r="U44" s="41" t="str">
        <f ca="1">IFERROR(__xludf.DUMMYFUNCTION("IFERROR(FILTER($E$3:$E$66,$B$3:$B$66='Sheet Angka'!AX44,$C$3:$C$66='Sheet Angka'!AY44,$D$3:$D$66='Sheet Angka'!AZ44),$E44)"),"q39")</f>
        <v>q39</v>
      </c>
      <c r="V44" s="41" t="str">
        <f ca="1">IFERROR(__xludf.DUMMYFUNCTION("IFERROR(FILTER($E$3:$E$66,$B$3:$B$66='Sheet Angka'!BA44,$C$3:$C$66='Sheet Angka'!BB44,$D$3:$D$66='Sheet Angka'!BC44),$E44)"),"q38")</f>
        <v>q38</v>
      </c>
      <c r="W44" s="41" t="str">
        <f ca="1">IFERROR(__xludf.DUMMYFUNCTION("IFERROR(FILTER($E$3:$E$66,$B$3:$B$66='Sheet Angka'!X44,$C$3:$C$66='Sheet Angka'!Y44,$D$3:$D$66='Sheet Angka'!Z44),$E44)"),"q53")</f>
        <v>q53</v>
      </c>
    </row>
    <row r="45" spans="1:23" ht="15">
      <c r="A45" s="49"/>
      <c r="B45" s="51">
        <v>10</v>
      </c>
      <c r="C45" s="61">
        <v>10</v>
      </c>
      <c r="D45" s="53">
        <v>10</v>
      </c>
      <c r="E45" s="55" t="s">
        <v>93</v>
      </c>
      <c r="F45" s="56" t="str">
        <f ca="1">IFERROR(__xludf.DUMMYFUNCTION("IFERROR(FILTER($E$3:$E$66,$B$3:$B$66='Sheet Angka'!E45,$C$3:$C$66='Sheet Angka'!F45,$D$3:$D$66='Sheet Angka'!G45),E45)"),"q42")</f>
        <v>q42</v>
      </c>
      <c r="G45" s="58" t="str">
        <f ca="1">IFERROR(__xludf.DUMMYFUNCTION("IFERROR(FILTER($E$3:$E$66,$B$3:$B$66='Sheet Angka'!H45,$C$3:$C$66='Sheet Angka'!I45,$D$3:$D$66='Sheet Angka'!J45),$E45)"),"q42")</f>
        <v>q42</v>
      </c>
      <c r="H45" s="58" t="str">
        <f ca="1">IFERROR(__xludf.DUMMYFUNCTION("IFERROR(FILTER($E$3:$E$66,$B$3:$B$66='Sheet Angka'!K45,$C$3:$C$66='Sheet Angka'!L45,$D$3:$D$66='Sheet Angka'!M45),$E45)"),"q46")</f>
        <v>q46</v>
      </c>
      <c r="I45" s="58" t="str">
        <f ca="1">IFERROR(__xludf.DUMMYFUNCTION("IFERROR(FILTER($E$3:$E$66,$B$3:$B$66='Sheet Angka'!N45,$C$3:$C$66='Sheet Angka'!O45,$D$3:$D$66='Sheet Angka'!P45),$E45)"),"q42")</f>
        <v>q42</v>
      </c>
      <c r="J45" s="58" t="str">
        <f ca="1">IFERROR(__xludf.DUMMYFUNCTION("IFERROR(FILTER($E$3:$E$66,$B$3:$B$66='Sheet Angka'!Q45,$C$3:$C$66='Sheet Angka'!R45,$D$3:$D$66='Sheet Angka'!S45),$E45)"),"q42")</f>
        <v>q42</v>
      </c>
      <c r="K45" s="58" t="str">
        <f ca="1">IFERROR(__xludf.DUMMYFUNCTION("IFERROR(FILTER($E$3:$E$66,$B$3:$B$66='Sheet Angka'!T45,$C$3:$C$66='Sheet Angka'!U45,$D$3:$D$66='Sheet Angka'!V45),$E45)"),"q26")</f>
        <v>q26</v>
      </c>
      <c r="L45" s="58" t="str">
        <f ca="1">IFERROR(__xludf.DUMMYFUNCTION("IFERROR(FILTER($E$3:$E$66,$B$3:$B$66='Sheet Angka'!W45,$C$3:$C$66='Sheet Angka'!X45,$D$3:$D$66='Sheet Angka'!Y45),$E45)"),"q30")</f>
        <v>q30</v>
      </c>
      <c r="M45" s="58" t="str">
        <f ca="1">IFERROR(__xludf.DUMMYFUNCTION("IFERROR(FILTER($E$3:$E$66,$B$3:$B$66='Sheet Angka'!Z45,$C$3:$C$66='Sheet Angka'!AA45,$D$3:$D$66='Sheet Angka'!AB45),$E45)"),"q42")</f>
        <v>q42</v>
      </c>
      <c r="N45" s="58" t="str">
        <f ca="1">IFERROR(__xludf.DUMMYFUNCTION("IFERROR(FILTER($E$3:$E$66,$B$3:$B$66='Sheet Angka'!AC45,$C$3:$C$66='Sheet Angka'!AD45,$D$3:$D$66='Sheet Angka'!AE45),$E45)"),"q58")</f>
        <v>q58</v>
      </c>
      <c r="O45" s="58" t="str">
        <f ca="1">IFERROR(__xludf.DUMMYFUNCTION("IFERROR(FILTER($E$3:$E$66,$B$3:$B$66='Sheet Angka'!AF45,$C$3:$C$66='Sheet Angka'!AG45,$D$3:$D$66='Sheet Angka'!AH45),$E45)"),"q42")</f>
        <v>q42</v>
      </c>
      <c r="P45" s="58" t="str">
        <f ca="1">IFERROR(__xludf.DUMMYFUNCTION("IFERROR(FILTER($E$3:$E$66,$B$3:$B$66='Sheet Angka'!AI45,$C$3:$C$66='Sheet Angka'!AJ45,$D$3:$D$66='Sheet Angka'!AK45),$E45)"),"q42")</f>
        <v>q42</v>
      </c>
      <c r="Q45" s="58" t="str">
        <f ca="1">IFERROR(__xludf.DUMMYFUNCTION("IFERROR(FILTER($E$3:$E$66,$B$3:$B$66='Sheet Angka'!AL45,$C$3:$C$66='Sheet Angka'!AM45,$D$3:$D$66='Sheet Angka'!AN45),$E45)"),"q42")</f>
        <v>q42</v>
      </c>
      <c r="R45" s="58" t="str">
        <f ca="1">IFERROR(__xludf.DUMMYFUNCTION("IFERROR(FILTER($E$3:$E$66,$B$3:$B$66='Sheet Angka'!AO45,$C$3:$C$66='Sheet Angka'!AP45,$D$3:$D$66='Sheet Angka'!AQ45),$E45)"),"q42")</f>
        <v>q42</v>
      </c>
      <c r="S45" s="58" t="str">
        <f ca="1">IFERROR(__xludf.DUMMYFUNCTION("IFERROR(FILTER($E$3:$E$66,$B$3:$B$66='Sheet Angka'!AR45,$C$3:$C$66='Sheet Angka'!AS45,$D$3:$D$66='Sheet Angka'!AT45),$E45)"),"q42")</f>
        <v>q42</v>
      </c>
      <c r="T45" s="58" t="str">
        <f ca="1">IFERROR(__xludf.DUMMYFUNCTION("IFERROR(FILTER($E$3:$E$66,$B$3:$B$66='Sheet Angka'!AU45,$C$3:$C$66='Sheet Angka'!AV45,$D$3:$D$66='Sheet Angka'!AW45),$E45)"),"q58")</f>
        <v>q58</v>
      </c>
      <c r="U45" s="58" t="str">
        <f ca="1">IFERROR(__xludf.DUMMYFUNCTION("IFERROR(FILTER($E$3:$E$66,$B$3:$B$66='Sheet Angka'!AX45,$C$3:$C$66='Sheet Angka'!AY45,$D$3:$D$66='Sheet Angka'!AZ45),$E45)"),"q42")</f>
        <v>q42</v>
      </c>
      <c r="V45" s="58" t="str">
        <f ca="1">IFERROR(__xludf.DUMMYFUNCTION("IFERROR(FILTER($E$3:$E$66,$B$3:$B$66='Sheet Angka'!BA45,$C$3:$C$66='Sheet Angka'!BB45,$D$3:$D$66='Sheet Angka'!BC45),$E45)"),"q39")</f>
        <v>q39</v>
      </c>
      <c r="W45" s="58" t="str">
        <f ca="1">IFERROR(__xludf.DUMMYFUNCTION("IFERROR(FILTER($E$3:$E$66,$B$3:$B$66='Sheet Angka'!X45,$C$3:$C$66='Sheet Angka'!Y45,$D$3:$D$66='Sheet Angka'!Z45),$E45)"),"q57")</f>
        <v>q57</v>
      </c>
    </row>
    <row r="46" spans="1:23" ht="15">
      <c r="A46" s="35"/>
      <c r="B46" s="36">
        <v>10</v>
      </c>
      <c r="C46" s="45">
        <v>10</v>
      </c>
      <c r="D46" s="38">
        <v>15</v>
      </c>
      <c r="E46" s="39" t="s">
        <v>96</v>
      </c>
      <c r="F46" s="40" t="str">
        <f ca="1">IFERROR(__xludf.DUMMYFUNCTION("IFERROR(FILTER($E$3:$E$66,$B$3:$B$66='Sheet Angka'!E46,$C$3:$C$66='Sheet Angka'!F46,$D$3:$D$66='Sheet Angka'!G46),E46)"),"q43")</f>
        <v>q43</v>
      </c>
      <c r="G46" s="41" t="str">
        <f ca="1">IFERROR(__xludf.DUMMYFUNCTION("IFERROR(FILTER($E$3:$E$66,$B$3:$B$66='Sheet Angka'!H46,$C$3:$C$66='Sheet Angka'!I46,$D$3:$D$66='Sheet Angka'!J46),$E46)"),"q43")</f>
        <v>q43</v>
      </c>
      <c r="H46" s="41" t="str">
        <f ca="1">IFERROR(__xludf.DUMMYFUNCTION("IFERROR(FILTER($E$3:$E$66,$B$3:$B$66='Sheet Angka'!K46,$C$3:$C$66='Sheet Angka'!L46,$D$3:$D$66='Sheet Angka'!M46),$E46)"),"q47")</f>
        <v>q47</v>
      </c>
      <c r="I46" s="41" t="str">
        <f ca="1">IFERROR(__xludf.DUMMYFUNCTION("IFERROR(FILTER($E$3:$E$66,$B$3:$B$66='Sheet Angka'!N46,$C$3:$C$66='Sheet Angka'!O46,$D$3:$D$66='Sheet Angka'!P46),$E46)"),"q43")</f>
        <v>q43</v>
      </c>
      <c r="J46" s="41" t="str">
        <f ca="1">IFERROR(__xludf.DUMMYFUNCTION("IFERROR(FILTER($E$3:$E$66,$B$3:$B$66='Sheet Angka'!Q46,$C$3:$C$66='Sheet Angka'!R46,$D$3:$D$66='Sheet Angka'!S46),$E46)"),"q43")</f>
        <v>q43</v>
      </c>
      <c r="K46" s="41" t="str">
        <f ca="1">IFERROR(__xludf.DUMMYFUNCTION("IFERROR(FILTER($E$3:$E$66,$B$3:$B$66='Sheet Angka'!T46,$C$3:$C$66='Sheet Angka'!U46,$D$3:$D$66='Sheet Angka'!V46),$E46)"),"q27")</f>
        <v>q27</v>
      </c>
      <c r="L46" s="41" t="str">
        <f ca="1">IFERROR(__xludf.DUMMYFUNCTION("IFERROR(FILTER($E$3:$E$66,$B$3:$B$66='Sheet Angka'!W46,$C$3:$C$66='Sheet Angka'!X46,$D$3:$D$66='Sheet Angka'!Y46),$E46)"),"q31")</f>
        <v>q31</v>
      </c>
      <c r="M46" s="41" t="str">
        <f ca="1">IFERROR(__xludf.DUMMYFUNCTION("IFERROR(FILTER($E$3:$E$66,$B$3:$B$66='Sheet Angka'!Z46,$C$3:$C$66='Sheet Angka'!AA46,$D$3:$D$66='Sheet Angka'!AB46),$E46)"),"q43")</f>
        <v>q43</v>
      </c>
      <c r="N46" s="41" t="str">
        <f ca="1">IFERROR(__xludf.DUMMYFUNCTION("IFERROR(FILTER($E$3:$E$66,$B$3:$B$66='Sheet Angka'!AC46,$C$3:$C$66='Sheet Angka'!AD46,$D$3:$D$66='Sheet Angka'!AE46),$E46)"),"q59")</f>
        <v>q59</v>
      </c>
      <c r="O46" s="41" t="str">
        <f ca="1">IFERROR(__xludf.DUMMYFUNCTION("IFERROR(FILTER($E$3:$E$66,$B$3:$B$66='Sheet Angka'!AF46,$C$3:$C$66='Sheet Angka'!AG46,$D$3:$D$66='Sheet Angka'!AH46),$E46)"),"q43")</f>
        <v>q43</v>
      </c>
      <c r="P46" s="41" t="str">
        <f ca="1">IFERROR(__xludf.DUMMYFUNCTION("IFERROR(FILTER($E$3:$E$66,$B$3:$B$66='Sheet Angka'!AI46,$C$3:$C$66='Sheet Angka'!AJ46,$D$3:$D$66='Sheet Angka'!AK46),$E46)"),"q43")</f>
        <v>q43</v>
      </c>
      <c r="Q46" s="41" t="str">
        <f ca="1">IFERROR(__xludf.DUMMYFUNCTION("IFERROR(FILTER($E$3:$E$66,$B$3:$B$66='Sheet Angka'!AL46,$C$3:$C$66='Sheet Angka'!AM46,$D$3:$D$66='Sheet Angka'!AN46),$E46)"),"q43")</f>
        <v>q43</v>
      </c>
      <c r="R46" s="41" t="str">
        <f ca="1">IFERROR(__xludf.DUMMYFUNCTION("IFERROR(FILTER($E$3:$E$66,$B$3:$B$66='Sheet Angka'!AO46,$C$3:$C$66='Sheet Angka'!AP46,$D$3:$D$66='Sheet Angka'!AQ46),$E46)"),"q43")</f>
        <v>q43</v>
      </c>
      <c r="S46" s="41" t="str">
        <f ca="1">IFERROR(__xludf.DUMMYFUNCTION("IFERROR(FILTER($E$3:$E$66,$B$3:$B$66='Sheet Angka'!AR46,$C$3:$C$66='Sheet Angka'!AS46,$D$3:$D$66='Sheet Angka'!AT46),$E46)"),"q43")</f>
        <v>q43</v>
      </c>
      <c r="T46" s="41" t="str">
        <f ca="1">IFERROR(__xludf.DUMMYFUNCTION("IFERROR(FILTER($E$3:$E$66,$B$3:$B$66='Sheet Angka'!AU46,$C$3:$C$66='Sheet Angka'!AV46,$D$3:$D$66='Sheet Angka'!AW46),$E46)"),"q59")</f>
        <v>q59</v>
      </c>
      <c r="U46" s="41" t="str">
        <f ca="1">IFERROR(__xludf.DUMMYFUNCTION("IFERROR(FILTER($E$3:$E$66,$B$3:$B$66='Sheet Angka'!AX46,$C$3:$C$66='Sheet Angka'!AY46,$D$3:$D$66='Sheet Angka'!AZ46),$E46)"),"q43")</f>
        <v>q43</v>
      </c>
      <c r="V46" s="41" t="str">
        <f ca="1">IFERROR(__xludf.DUMMYFUNCTION("IFERROR(FILTER($E$3:$E$66,$B$3:$B$66='Sheet Angka'!BA46,$C$3:$C$66='Sheet Angka'!BB46,$D$3:$D$66='Sheet Angka'!BC46),$E46)"),"q43")</f>
        <v>q43</v>
      </c>
      <c r="W46" s="41" t="str">
        <f ca="1">IFERROR(__xludf.DUMMYFUNCTION("IFERROR(FILTER($E$3:$E$66,$B$3:$B$66='Sheet Angka'!X46,$C$3:$C$66='Sheet Angka'!Y46,$D$3:$D$66='Sheet Angka'!Z46),$E46)"),"q61")</f>
        <v>q61</v>
      </c>
    </row>
    <row r="47" spans="1:23" ht="15">
      <c r="A47" s="49"/>
      <c r="B47" s="51">
        <v>10</v>
      </c>
      <c r="C47" s="61">
        <v>15</v>
      </c>
      <c r="D47" s="53">
        <v>0</v>
      </c>
      <c r="E47" s="55" t="s">
        <v>98</v>
      </c>
      <c r="F47" s="56" t="str">
        <f ca="1">IFERROR(__xludf.DUMMYFUNCTION("IFERROR(FILTER($E$3:$E$66,$B$3:$B$66='Sheet Angka'!E47,$C$3:$C$66='Sheet Angka'!F47,$D$3:$D$66='Sheet Angka'!G47),E47)"),"q44")</f>
        <v>q44</v>
      </c>
      <c r="G47" s="58" t="str">
        <f ca="1">IFERROR(__xludf.DUMMYFUNCTION("IFERROR(FILTER($E$3:$E$66,$B$3:$B$66='Sheet Angka'!H47,$C$3:$C$66='Sheet Angka'!I47,$D$3:$D$66='Sheet Angka'!J47),$E47)"),"q44")</f>
        <v>q44</v>
      </c>
      <c r="H47" s="58" t="str">
        <f ca="1">IFERROR(__xludf.DUMMYFUNCTION("IFERROR(FILTER($E$3:$E$66,$B$3:$B$66='Sheet Angka'!K47,$C$3:$C$66='Sheet Angka'!L47,$D$3:$D$66='Sheet Angka'!M47),$E47)"),"q44")</f>
        <v>q44</v>
      </c>
      <c r="I47" s="58" t="str">
        <f ca="1">IFERROR(__xludf.DUMMYFUNCTION("IFERROR(FILTER($E$3:$E$66,$B$3:$B$66='Sheet Angka'!N47,$C$3:$C$66='Sheet Angka'!O47,$D$3:$D$66='Sheet Angka'!P47),$E47)"),"q44")</f>
        <v>q44</v>
      </c>
      <c r="J47" s="58" t="str">
        <f ca="1">IFERROR(__xludf.DUMMYFUNCTION("IFERROR(FILTER($E$3:$E$66,$B$3:$B$66='Sheet Angka'!Q47,$C$3:$C$66='Sheet Angka'!R47,$D$3:$D$66='Sheet Angka'!S47),$E47)"),"q44")</f>
        <v>q44</v>
      </c>
      <c r="K47" s="58" t="str">
        <f ca="1">IFERROR(__xludf.DUMMYFUNCTION("IFERROR(FILTER($E$3:$E$66,$B$3:$B$66='Sheet Angka'!T47,$C$3:$C$66='Sheet Angka'!U47,$D$3:$D$66='Sheet Angka'!V47),$E47)"),"q28")</f>
        <v>q28</v>
      </c>
      <c r="L47" s="58" t="str">
        <f ca="1">IFERROR(__xludf.DUMMYFUNCTION("IFERROR(FILTER($E$3:$E$66,$B$3:$B$66='Sheet Angka'!W47,$C$3:$C$66='Sheet Angka'!X47,$D$3:$D$66='Sheet Angka'!Y47),$E47)"),"q44")</f>
        <v>q44</v>
      </c>
      <c r="M47" s="58" t="str">
        <f ca="1">IFERROR(__xludf.DUMMYFUNCTION("IFERROR(FILTER($E$3:$E$66,$B$3:$B$66='Sheet Angka'!Z47,$C$3:$C$66='Sheet Angka'!AA47,$D$3:$D$66='Sheet Angka'!AB47),$E47)"),"q44")</f>
        <v>q44</v>
      </c>
      <c r="N47" s="58" t="str">
        <f ca="1">IFERROR(__xludf.DUMMYFUNCTION("IFERROR(FILTER($E$3:$E$66,$B$3:$B$66='Sheet Angka'!AC47,$C$3:$C$66='Sheet Angka'!AD47,$D$3:$D$66='Sheet Angka'!AE47),$E47)"),"q60")</f>
        <v>q60</v>
      </c>
      <c r="O47" s="58" t="str">
        <f ca="1">IFERROR(__xludf.DUMMYFUNCTION("IFERROR(FILTER($E$3:$E$66,$B$3:$B$66='Sheet Angka'!AF47,$C$3:$C$66='Sheet Angka'!AG47,$D$3:$D$66='Sheet Angka'!AH47),$E47)"),"q44")</f>
        <v>q44</v>
      </c>
      <c r="P47" s="58" t="str">
        <f ca="1">IFERROR(__xludf.DUMMYFUNCTION("IFERROR(FILTER($E$3:$E$66,$B$3:$B$66='Sheet Angka'!AI47,$C$3:$C$66='Sheet Angka'!AJ47,$D$3:$D$66='Sheet Angka'!AK47),$E47)"),"q23")</f>
        <v>q23</v>
      </c>
      <c r="Q47" s="58" t="str">
        <f ca="1">IFERROR(__xludf.DUMMYFUNCTION("IFERROR(FILTER($E$3:$E$66,$B$3:$B$66='Sheet Angka'!AL47,$C$3:$C$66='Sheet Angka'!AM47,$D$3:$D$66='Sheet Angka'!AN47),$E47)"),"q38")</f>
        <v>q38</v>
      </c>
      <c r="R47" s="58" t="str">
        <f ca="1">IFERROR(__xludf.DUMMYFUNCTION("IFERROR(FILTER($E$3:$E$66,$B$3:$B$66='Sheet Angka'!AO47,$C$3:$C$66='Sheet Angka'!AP47,$D$3:$D$66='Sheet Angka'!AQ47),$E47)"),"q39")</f>
        <v>q39</v>
      </c>
      <c r="S47" s="58" t="str">
        <f ca="1">IFERROR(__xludf.DUMMYFUNCTION("IFERROR(FILTER($E$3:$E$66,$B$3:$B$66='Sheet Angka'!AR47,$C$3:$C$66='Sheet Angka'!AS47,$D$3:$D$66='Sheet Angka'!AT47),$E47)"),"q44")</f>
        <v>q44</v>
      </c>
      <c r="T47" s="58" t="str">
        <f ca="1">IFERROR(__xludf.DUMMYFUNCTION("IFERROR(FILTER($E$3:$E$66,$B$3:$B$66='Sheet Angka'!AU47,$C$3:$C$66='Sheet Angka'!AV47,$D$3:$D$66='Sheet Angka'!AW47),$E47)"),"q60")</f>
        <v>q60</v>
      </c>
      <c r="U47" s="58" t="str">
        <f ca="1">IFERROR(__xludf.DUMMYFUNCTION("IFERROR(FILTER($E$3:$E$66,$B$3:$B$66='Sheet Angka'!AX47,$C$3:$C$66='Sheet Angka'!AY47,$D$3:$D$66='Sheet Angka'!AZ47),$E47)"),"q42")</f>
        <v>q42</v>
      </c>
      <c r="V47" s="58" t="str">
        <f ca="1">IFERROR(__xludf.DUMMYFUNCTION("IFERROR(FILTER($E$3:$E$66,$B$3:$B$66='Sheet Angka'!BA47,$C$3:$C$66='Sheet Angka'!BB47,$D$3:$D$66='Sheet Angka'!BC47),$E47)"),"q41")</f>
        <v>q41</v>
      </c>
      <c r="W47" s="58" t="str">
        <f ca="1">IFERROR(__xludf.DUMMYFUNCTION("IFERROR(FILTER($E$3:$E$66,$B$3:$B$66='Sheet Angka'!X47,$C$3:$C$66='Sheet Angka'!Y47,$D$3:$D$66='Sheet Angka'!Z47),$E47)"),"q44")</f>
        <v>q44</v>
      </c>
    </row>
    <row r="48" spans="1:23" ht="15">
      <c r="A48" s="35"/>
      <c r="B48" s="36">
        <v>10</v>
      </c>
      <c r="C48" s="45">
        <v>15</v>
      </c>
      <c r="D48" s="38">
        <v>5</v>
      </c>
      <c r="E48" s="39" t="s">
        <v>102</v>
      </c>
      <c r="F48" s="40" t="str">
        <f ca="1">IFERROR(__xludf.DUMMYFUNCTION("IFERROR(FILTER($E$3:$E$66,$B$3:$B$66='Sheet Angka'!E48,$C$3:$C$66='Sheet Angka'!F48,$D$3:$D$66='Sheet Angka'!G48),E48)"),"q45")</f>
        <v>q45</v>
      </c>
      <c r="G48" s="41" t="str">
        <f ca="1">IFERROR(__xludf.DUMMYFUNCTION("IFERROR(FILTER($E$3:$E$66,$B$3:$B$66='Sheet Angka'!H48,$C$3:$C$66='Sheet Angka'!I48,$D$3:$D$66='Sheet Angka'!J48),$E48)"),"q45")</f>
        <v>q45</v>
      </c>
      <c r="H48" s="41" t="str">
        <f ca="1">IFERROR(__xludf.DUMMYFUNCTION("IFERROR(FILTER($E$3:$E$66,$B$3:$B$66='Sheet Angka'!K48,$C$3:$C$66='Sheet Angka'!L48,$D$3:$D$66='Sheet Angka'!M48),$E48)"),"q45")</f>
        <v>q45</v>
      </c>
      <c r="I48" s="41" t="str">
        <f ca="1">IFERROR(__xludf.DUMMYFUNCTION("IFERROR(FILTER($E$3:$E$66,$B$3:$B$66='Sheet Angka'!N48,$C$3:$C$66='Sheet Angka'!O48,$D$3:$D$66='Sheet Angka'!P48),$E48)"),"q45")</f>
        <v>q45</v>
      </c>
      <c r="J48" s="41" t="str">
        <f ca="1">IFERROR(__xludf.DUMMYFUNCTION("IFERROR(FILTER($E$3:$E$66,$B$3:$B$66='Sheet Angka'!Q48,$C$3:$C$66='Sheet Angka'!R48,$D$3:$D$66='Sheet Angka'!S48),$E48)"),"q45")</f>
        <v>q45</v>
      </c>
      <c r="K48" s="41" t="str">
        <f ca="1">IFERROR(__xludf.DUMMYFUNCTION("IFERROR(FILTER($E$3:$E$66,$B$3:$B$66='Sheet Angka'!T48,$C$3:$C$66='Sheet Angka'!U48,$D$3:$D$66='Sheet Angka'!V48),$E48)"),"q29")</f>
        <v>q29</v>
      </c>
      <c r="L48" s="41" t="str">
        <f ca="1">IFERROR(__xludf.DUMMYFUNCTION("IFERROR(FILTER($E$3:$E$66,$B$3:$B$66='Sheet Angka'!W48,$C$3:$C$66='Sheet Angka'!X48,$D$3:$D$66='Sheet Angka'!Y48),$E48)"),"q45")</f>
        <v>q45</v>
      </c>
      <c r="M48" s="41" t="str">
        <f ca="1">IFERROR(__xludf.DUMMYFUNCTION("IFERROR(FILTER($E$3:$E$66,$B$3:$B$66='Sheet Angka'!Z48,$C$3:$C$66='Sheet Angka'!AA48,$D$3:$D$66='Sheet Angka'!AB48),$E48)"),"q45")</f>
        <v>q45</v>
      </c>
      <c r="N48" s="41" t="str">
        <f ca="1">IFERROR(__xludf.DUMMYFUNCTION("IFERROR(FILTER($E$3:$E$66,$B$3:$B$66='Sheet Angka'!AC48,$C$3:$C$66='Sheet Angka'!AD48,$D$3:$D$66='Sheet Angka'!AE48),$E48)"),"q61")</f>
        <v>q61</v>
      </c>
      <c r="O48" s="41" t="str">
        <f ca="1">IFERROR(__xludf.DUMMYFUNCTION("IFERROR(FILTER($E$3:$E$66,$B$3:$B$66='Sheet Angka'!AF48,$C$3:$C$66='Sheet Angka'!AG48,$D$3:$D$66='Sheet Angka'!AH48),$E48)"),"q45")</f>
        <v>q45</v>
      </c>
      <c r="P48" s="41" t="str">
        <f ca="1">IFERROR(__xludf.DUMMYFUNCTION("IFERROR(FILTER($E$3:$E$66,$B$3:$B$66='Sheet Angka'!AI48,$C$3:$C$66='Sheet Angka'!AJ48,$D$3:$D$66='Sheet Angka'!AK48),$E48)"),"q45")</f>
        <v>q45</v>
      </c>
      <c r="Q48" s="41" t="str">
        <f ca="1">IFERROR(__xludf.DUMMYFUNCTION("IFERROR(FILTER($E$3:$E$66,$B$3:$B$66='Sheet Angka'!AL48,$C$3:$C$66='Sheet Angka'!AM48,$D$3:$D$66='Sheet Angka'!AN48),$E48)"),"q39")</f>
        <v>q39</v>
      </c>
      <c r="R48" s="41" t="str">
        <f ca="1">IFERROR(__xludf.DUMMYFUNCTION("IFERROR(FILTER($E$3:$E$66,$B$3:$B$66='Sheet Angka'!AO48,$C$3:$C$66='Sheet Angka'!AP48,$D$3:$D$66='Sheet Angka'!AQ48),$E48)"),"q45")</f>
        <v>q45</v>
      </c>
      <c r="S48" s="41" t="str">
        <f ca="1">IFERROR(__xludf.DUMMYFUNCTION("IFERROR(FILTER($E$3:$E$66,$B$3:$B$66='Sheet Angka'!AR48,$C$3:$C$66='Sheet Angka'!AS48,$D$3:$D$66='Sheet Angka'!AT48),$E48)"),"q45")</f>
        <v>q45</v>
      </c>
      <c r="T48" s="41" t="str">
        <f ca="1">IFERROR(__xludf.DUMMYFUNCTION("IFERROR(FILTER($E$3:$E$66,$B$3:$B$66='Sheet Angka'!AU48,$C$3:$C$66='Sheet Angka'!AV48,$D$3:$D$66='Sheet Angka'!AW48),$E48)"),"q61")</f>
        <v>q61</v>
      </c>
      <c r="U48" s="41" t="str">
        <f ca="1">IFERROR(__xludf.DUMMYFUNCTION("IFERROR(FILTER($E$3:$E$66,$B$3:$B$66='Sheet Angka'!AX48,$C$3:$C$66='Sheet Angka'!AY48,$D$3:$D$66='Sheet Angka'!AZ48),$E48)"),"q43")</f>
        <v>q43</v>
      </c>
      <c r="V48" s="41" t="str">
        <f ca="1">IFERROR(__xludf.DUMMYFUNCTION("IFERROR(FILTER($E$3:$E$66,$B$3:$B$66='Sheet Angka'!BA48,$C$3:$C$66='Sheet Angka'!BB48,$D$3:$D$66='Sheet Angka'!BC48),$E48)"),"q42")</f>
        <v>q42</v>
      </c>
      <c r="W48" s="41" t="str">
        <f ca="1">IFERROR(__xludf.DUMMYFUNCTION("IFERROR(FILTER($E$3:$E$66,$B$3:$B$66='Sheet Angka'!X48,$C$3:$C$66='Sheet Angka'!Y48,$D$3:$D$66='Sheet Angka'!Z48),$E48)"),"q45")</f>
        <v>q45</v>
      </c>
    </row>
    <row r="49" spans="1:23" ht="15">
      <c r="A49" s="49"/>
      <c r="B49" s="51">
        <v>10</v>
      </c>
      <c r="C49" s="61">
        <v>15</v>
      </c>
      <c r="D49" s="53">
        <v>10</v>
      </c>
      <c r="E49" s="55" t="s">
        <v>103</v>
      </c>
      <c r="F49" s="56" t="str">
        <f ca="1">IFERROR(__xludf.DUMMYFUNCTION("IFERROR(FILTER($E$3:$E$66,$B$3:$B$66='Sheet Angka'!E49,$C$3:$C$66='Sheet Angka'!F49,$D$3:$D$66='Sheet Angka'!G49),E49)"),"q46")</f>
        <v>q46</v>
      </c>
      <c r="G49" s="58" t="str">
        <f ca="1">IFERROR(__xludf.DUMMYFUNCTION("IFERROR(FILTER($E$3:$E$66,$B$3:$B$66='Sheet Angka'!H49,$C$3:$C$66='Sheet Angka'!I49,$D$3:$D$66='Sheet Angka'!J49),$E49)"),"q46")</f>
        <v>q46</v>
      </c>
      <c r="H49" s="58" t="str">
        <f ca="1">IFERROR(__xludf.DUMMYFUNCTION("IFERROR(FILTER($E$3:$E$66,$B$3:$B$66='Sheet Angka'!K49,$C$3:$C$66='Sheet Angka'!L49,$D$3:$D$66='Sheet Angka'!M49),$E49)"),"q46")</f>
        <v>q46</v>
      </c>
      <c r="I49" s="58" t="str">
        <f ca="1">IFERROR(__xludf.DUMMYFUNCTION("IFERROR(FILTER($E$3:$E$66,$B$3:$B$66='Sheet Angka'!N49,$C$3:$C$66='Sheet Angka'!O49,$D$3:$D$66='Sheet Angka'!P49),$E49)"),"q46")</f>
        <v>q46</v>
      </c>
      <c r="J49" s="58" t="str">
        <f ca="1">IFERROR(__xludf.DUMMYFUNCTION("IFERROR(FILTER($E$3:$E$66,$B$3:$B$66='Sheet Angka'!Q49,$C$3:$C$66='Sheet Angka'!R49,$D$3:$D$66='Sheet Angka'!S49),$E49)"),"q46")</f>
        <v>q46</v>
      </c>
      <c r="K49" s="58" t="str">
        <f ca="1">IFERROR(__xludf.DUMMYFUNCTION("IFERROR(FILTER($E$3:$E$66,$B$3:$B$66='Sheet Angka'!T49,$C$3:$C$66='Sheet Angka'!U49,$D$3:$D$66='Sheet Angka'!V49),$E49)"),"q30")</f>
        <v>q30</v>
      </c>
      <c r="L49" s="58" t="str">
        <f ca="1">IFERROR(__xludf.DUMMYFUNCTION("IFERROR(FILTER($E$3:$E$66,$B$3:$B$66='Sheet Angka'!W49,$C$3:$C$66='Sheet Angka'!X49,$D$3:$D$66='Sheet Angka'!Y49),$E49)"),"q46")</f>
        <v>q46</v>
      </c>
      <c r="M49" s="58" t="str">
        <f ca="1">IFERROR(__xludf.DUMMYFUNCTION("IFERROR(FILTER($E$3:$E$66,$B$3:$B$66='Sheet Angka'!Z49,$C$3:$C$66='Sheet Angka'!AA49,$D$3:$D$66='Sheet Angka'!AB49),$E49)"),"q46")</f>
        <v>q46</v>
      </c>
      <c r="N49" s="58" t="str">
        <f ca="1">IFERROR(__xludf.DUMMYFUNCTION("IFERROR(FILTER($E$3:$E$66,$B$3:$B$66='Sheet Angka'!AC49,$C$3:$C$66='Sheet Angka'!AD49,$D$3:$D$66='Sheet Angka'!AE49),$E49)"),"q62")</f>
        <v>q62</v>
      </c>
      <c r="O49" s="58" t="str">
        <f ca="1">IFERROR(__xludf.DUMMYFUNCTION("IFERROR(FILTER($E$3:$E$66,$B$3:$B$66='Sheet Angka'!AF49,$C$3:$C$66='Sheet Angka'!AG49,$D$3:$D$66='Sheet Angka'!AH49),$E49)"),"q46")</f>
        <v>q46</v>
      </c>
      <c r="P49" s="58" t="str">
        <f ca="1">IFERROR(__xludf.DUMMYFUNCTION("IFERROR(FILTER($E$3:$E$66,$B$3:$B$66='Sheet Angka'!AI49,$C$3:$C$66='Sheet Angka'!AJ49,$D$3:$D$66='Sheet Angka'!AK49),$E49)"),"q46")</f>
        <v>q46</v>
      </c>
      <c r="Q49" s="58" t="str">
        <f ca="1">IFERROR(__xludf.DUMMYFUNCTION("IFERROR(FILTER($E$3:$E$66,$B$3:$B$66='Sheet Angka'!AL49,$C$3:$C$66='Sheet Angka'!AM49,$D$3:$D$66='Sheet Angka'!AN49),$E49)"),"q46")</f>
        <v>q46</v>
      </c>
      <c r="R49" s="58" t="str">
        <f ca="1">IFERROR(__xludf.DUMMYFUNCTION("IFERROR(FILTER($E$3:$E$66,$B$3:$B$66='Sheet Angka'!AO49,$C$3:$C$66='Sheet Angka'!AP49,$D$3:$D$66='Sheet Angka'!AQ49),$E49)"),"q46")</f>
        <v>q46</v>
      </c>
      <c r="S49" s="58" t="str">
        <f ca="1">IFERROR(__xludf.DUMMYFUNCTION("IFERROR(FILTER($E$3:$E$66,$B$3:$B$66='Sheet Angka'!AR49,$C$3:$C$66='Sheet Angka'!AS49,$D$3:$D$66='Sheet Angka'!AT49),$E49)"),"q46")</f>
        <v>q46</v>
      </c>
      <c r="T49" s="58" t="str">
        <f ca="1">IFERROR(__xludf.DUMMYFUNCTION("IFERROR(FILTER($E$3:$E$66,$B$3:$B$66='Sheet Angka'!AU49,$C$3:$C$66='Sheet Angka'!AV49,$D$3:$D$66='Sheet Angka'!AW49),$E49)"),"q62")</f>
        <v>q62</v>
      </c>
      <c r="U49" s="58" t="str">
        <f ca="1">IFERROR(__xludf.DUMMYFUNCTION("IFERROR(FILTER($E$3:$E$66,$B$3:$B$66='Sheet Angka'!AX49,$C$3:$C$66='Sheet Angka'!AY49,$D$3:$D$66='Sheet Angka'!AZ49),$E49)"),"q46")</f>
        <v>q46</v>
      </c>
      <c r="V49" s="58" t="str">
        <f ca="1">IFERROR(__xludf.DUMMYFUNCTION("IFERROR(FILTER($E$3:$E$66,$B$3:$B$66='Sheet Angka'!BA49,$C$3:$C$66='Sheet Angka'!BB49,$D$3:$D$66='Sheet Angka'!BC49),$E49)"),"q43")</f>
        <v>q43</v>
      </c>
      <c r="W49" s="58" t="str">
        <f ca="1">IFERROR(__xludf.DUMMYFUNCTION("IFERROR(FILTER($E$3:$E$66,$B$3:$B$66='Sheet Angka'!X49,$C$3:$C$66='Sheet Angka'!Y49,$D$3:$D$66='Sheet Angka'!Z49),$E49)"),"q46")</f>
        <v>q46</v>
      </c>
    </row>
    <row r="50" spans="1:23" ht="15">
      <c r="A50" s="35"/>
      <c r="B50" s="36">
        <v>10</v>
      </c>
      <c r="C50" s="45">
        <v>15</v>
      </c>
      <c r="D50" s="38">
        <v>15</v>
      </c>
      <c r="E50" s="39" t="s">
        <v>100</v>
      </c>
      <c r="F50" s="40" t="str">
        <f ca="1">IFERROR(__xludf.DUMMYFUNCTION("IFERROR(FILTER($E$3:$E$66,$B$3:$B$66='Sheet Angka'!E50,$C$3:$C$66='Sheet Angka'!F50,$D$3:$D$66='Sheet Angka'!G50),E50)"),"q47")</f>
        <v>q47</v>
      </c>
      <c r="G50" s="41" t="str">
        <f ca="1">IFERROR(__xludf.DUMMYFUNCTION("IFERROR(FILTER($E$3:$E$66,$B$3:$B$66='Sheet Angka'!H50,$C$3:$C$66='Sheet Angka'!I50,$D$3:$D$66='Sheet Angka'!J50),$E50)"),"q47")</f>
        <v>q47</v>
      </c>
      <c r="H50" s="41" t="str">
        <f ca="1">IFERROR(__xludf.DUMMYFUNCTION("IFERROR(FILTER($E$3:$E$66,$B$3:$B$66='Sheet Angka'!K50,$C$3:$C$66='Sheet Angka'!L50,$D$3:$D$66='Sheet Angka'!M50),$E50)"),"q47")</f>
        <v>q47</v>
      </c>
      <c r="I50" s="41" t="str">
        <f ca="1">IFERROR(__xludf.DUMMYFUNCTION("IFERROR(FILTER($E$3:$E$66,$B$3:$B$66='Sheet Angka'!N50,$C$3:$C$66='Sheet Angka'!O50,$D$3:$D$66='Sheet Angka'!P50),$E50)"),"q47")</f>
        <v>q47</v>
      </c>
      <c r="J50" s="41" t="str">
        <f ca="1">IFERROR(__xludf.DUMMYFUNCTION("IFERROR(FILTER($E$3:$E$66,$B$3:$B$66='Sheet Angka'!Q50,$C$3:$C$66='Sheet Angka'!R50,$D$3:$D$66='Sheet Angka'!S50),$E50)"),"q47")</f>
        <v>q47</v>
      </c>
      <c r="K50" s="41" t="str">
        <f ca="1">IFERROR(__xludf.DUMMYFUNCTION("IFERROR(FILTER($E$3:$E$66,$B$3:$B$66='Sheet Angka'!T50,$C$3:$C$66='Sheet Angka'!U50,$D$3:$D$66='Sheet Angka'!V50),$E50)"),"q31")</f>
        <v>q31</v>
      </c>
      <c r="L50" s="41" t="str">
        <f ca="1">IFERROR(__xludf.DUMMYFUNCTION("IFERROR(FILTER($E$3:$E$66,$B$3:$B$66='Sheet Angka'!W50,$C$3:$C$66='Sheet Angka'!X50,$D$3:$D$66='Sheet Angka'!Y50),$E50)"),"q47")</f>
        <v>q47</v>
      </c>
      <c r="M50" s="41" t="str">
        <f ca="1">IFERROR(__xludf.DUMMYFUNCTION("IFERROR(FILTER($E$3:$E$66,$B$3:$B$66='Sheet Angka'!Z50,$C$3:$C$66='Sheet Angka'!AA50,$D$3:$D$66='Sheet Angka'!AB50),$E50)"),"q47")</f>
        <v>q47</v>
      </c>
      <c r="N50" s="41" t="str">
        <f ca="1">IFERROR(__xludf.DUMMYFUNCTION("IFERROR(FILTER($E$3:$E$66,$B$3:$B$66='Sheet Angka'!AC50,$C$3:$C$66='Sheet Angka'!AD50,$D$3:$D$66='Sheet Angka'!AE50),$E50)"),"q63")</f>
        <v>q63</v>
      </c>
      <c r="O50" s="41" t="str">
        <f ca="1">IFERROR(__xludf.DUMMYFUNCTION("IFERROR(FILTER($E$3:$E$66,$B$3:$B$66='Sheet Angka'!AF50,$C$3:$C$66='Sheet Angka'!AG50,$D$3:$D$66='Sheet Angka'!AH50),$E50)"),"q47")</f>
        <v>q47</v>
      </c>
      <c r="P50" s="41" t="str">
        <f ca="1">IFERROR(__xludf.DUMMYFUNCTION("IFERROR(FILTER($E$3:$E$66,$B$3:$B$66='Sheet Angka'!AI50,$C$3:$C$66='Sheet Angka'!AJ50,$D$3:$D$66='Sheet Angka'!AK50),$E50)"),"q47")</f>
        <v>q47</v>
      </c>
      <c r="Q50" s="41" t="str">
        <f ca="1">IFERROR(__xludf.DUMMYFUNCTION("IFERROR(FILTER($E$3:$E$66,$B$3:$B$66='Sheet Angka'!AL50,$C$3:$C$66='Sheet Angka'!AM50,$D$3:$D$66='Sheet Angka'!AN50),$E50)"),"q47")</f>
        <v>q47</v>
      </c>
      <c r="R50" s="41" t="str">
        <f ca="1">IFERROR(__xludf.DUMMYFUNCTION("IFERROR(FILTER($E$3:$E$66,$B$3:$B$66='Sheet Angka'!AO50,$C$3:$C$66='Sheet Angka'!AP50,$D$3:$D$66='Sheet Angka'!AQ50),$E50)"),"q47")</f>
        <v>q47</v>
      </c>
      <c r="S50" s="41" t="str">
        <f ca="1">IFERROR(__xludf.DUMMYFUNCTION("IFERROR(FILTER($E$3:$E$66,$B$3:$B$66='Sheet Angka'!AR50,$C$3:$C$66='Sheet Angka'!AS50,$D$3:$D$66='Sheet Angka'!AT50),$E50)"),"q47")</f>
        <v>q47</v>
      </c>
      <c r="T50" s="41" t="str">
        <f ca="1">IFERROR(__xludf.DUMMYFUNCTION("IFERROR(FILTER($E$3:$E$66,$B$3:$B$66='Sheet Angka'!AU50,$C$3:$C$66='Sheet Angka'!AV50,$D$3:$D$66='Sheet Angka'!AW50),$E50)"),"q63")</f>
        <v>q63</v>
      </c>
      <c r="U50" s="41" t="str">
        <f ca="1">IFERROR(__xludf.DUMMYFUNCTION("IFERROR(FILTER($E$3:$E$66,$B$3:$B$66='Sheet Angka'!AX50,$C$3:$C$66='Sheet Angka'!AY50,$D$3:$D$66='Sheet Angka'!AZ50),$E50)"),"q47")</f>
        <v>q47</v>
      </c>
      <c r="V50" s="41" t="str">
        <f ca="1">IFERROR(__xludf.DUMMYFUNCTION("IFERROR(FILTER($E$3:$E$66,$B$3:$B$66='Sheet Angka'!BA50,$C$3:$C$66='Sheet Angka'!BB50,$D$3:$D$66='Sheet Angka'!BC50),$E50)"),"q47")</f>
        <v>q47</v>
      </c>
      <c r="W50" s="41" t="str">
        <f ca="1">IFERROR(__xludf.DUMMYFUNCTION("IFERROR(FILTER($E$3:$E$66,$B$3:$B$66='Sheet Angka'!X50,$C$3:$C$66='Sheet Angka'!Y50,$D$3:$D$66='Sheet Angka'!Z50),$E50)"),"q47")</f>
        <v>q47</v>
      </c>
    </row>
    <row r="51" spans="1:23" ht="15">
      <c r="A51" s="49"/>
      <c r="B51" s="51">
        <v>15</v>
      </c>
      <c r="C51" s="61">
        <v>0</v>
      </c>
      <c r="D51" s="53">
        <v>0</v>
      </c>
      <c r="E51" s="55" t="s">
        <v>57</v>
      </c>
      <c r="F51" s="56" t="str">
        <f ca="1">IFERROR(__xludf.DUMMYFUNCTION("IFERROR(FILTER($E$3:$E$66,$B$3:$B$66='Sheet Angka'!E51,$C$3:$C$66='Sheet Angka'!F51,$D$3:$D$66='Sheet Angka'!G51),E51)"),"q56")</f>
        <v>q56</v>
      </c>
      <c r="G51" s="58" t="str">
        <f ca="1">IFERROR(__xludf.DUMMYFUNCTION("IFERROR(FILTER($E$3:$E$66,$B$3:$B$66='Sheet Angka'!H51,$C$3:$C$66='Sheet Angka'!I51,$D$3:$D$66='Sheet Angka'!J51),$E51)"),"q60")</f>
        <v>q60</v>
      </c>
      <c r="H51" s="58" t="str">
        <f ca="1">IFERROR(__xludf.DUMMYFUNCTION("IFERROR(FILTER($E$3:$E$66,$B$3:$B$66='Sheet Angka'!K51,$C$3:$C$66='Sheet Angka'!L51,$D$3:$D$66='Sheet Angka'!M51),$E51)"),"q52")</f>
        <v>q52</v>
      </c>
      <c r="I51" s="58" t="str">
        <f ca="1">IFERROR(__xludf.DUMMYFUNCTION("IFERROR(FILTER($E$3:$E$66,$B$3:$B$66='Sheet Angka'!N51,$C$3:$C$66='Sheet Angka'!O51,$D$3:$D$66='Sheet Angka'!P51),$E51)"),"q56")</f>
        <v>q56</v>
      </c>
      <c r="J51" s="58" t="str">
        <f ca="1">IFERROR(__xludf.DUMMYFUNCTION("IFERROR(FILTER($E$3:$E$66,$B$3:$B$66='Sheet Angka'!Q51,$C$3:$C$66='Sheet Angka'!R51,$D$3:$D$66='Sheet Angka'!S51),$E51)"),"q60")</f>
        <v>q60</v>
      </c>
      <c r="K51" s="58" t="str">
        <f ca="1">IFERROR(__xludf.DUMMYFUNCTION("IFERROR(FILTER($E$3:$E$66,$B$3:$B$66='Sheet Angka'!T51,$C$3:$C$66='Sheet Angka'!U51,$D$3:$D$66='Sheet Angka'!V51),$E51)"),"q32")</f>
        <v>q32</v>
      </c>
      <c r="L51" s="58" t="str">
        <f ca="1">IFERROR(__xludf.DUMMYFUNCTION("IFERROR(FILTER($E$3:$E$66,$B$3:$B$66='Sheet Angka'!W51,$C$3:$C$66='Sheet Angka'!X51,$D$3:$D$66='Sheet Angka'!Y51),$E51)"),"q36")</f>
        <v>q36</v>
      </c>
      <c r="M51" s="58" t="str">
        <f ca="1">IFERROR(__xludf.DUMMYFUNCTION("IFERROR(FILTER($E$3:$E$66,$B$3:$B$66='Sheet Angka'!Z51,$C$3:$C$66='Sheet Angka'!AA51,$D$3:$D$66='Sheet Angka'!AB51),$E51)"),"q40")</f>
        <v>q40</v>
      </c>
      <c r="N51" s="58" t="str">
        <f ca="1">IFERROR(__xludf.DUMMYFUNCTION("IFERROR(FILTER($E$3:$E$66,$B$3:$B$66='Sheet Angka'!AC51,$C$3:$C$66='Sheet Angka'!AD51,$D$3:$D$66='Sheet Angka'!AE51),$E51)"),"q48")</f>
        <v>q48</v>
      </c>
      <c r="O51" s="58" t="str">
        <f ca="1">IFERROR(__xludf.DUMMYFUNCTION("IFERROR(FILTER($E$3:$E$66,$B$3:$B$66='Sheet Angka'!AF51,$C$3:$C$66='Sheet Angka'!AG51,$D$3:$D$66='Sheet Angka'!AH51),$E51)"),"q48")</f>
        <v>q48</v>
      </c>
      <c r="P51" s="58" t="str">
        <f ca="1">IFERROR(__xludf.DUMMYFUNCTION("IFERROR(FILTER($E$3:$E$66,$B$3:$B$66='Sheet Angka'!AI51,$C$3:$C$66='Sheet Angka'!AJ51,$D$3:$D$66='Sheet Angka'!AK51),$E51)"),"q48")</f>
        <v>q48</v>
      </c>
      <c r="Q51" s="58" t="str">
        <f ca="1">IFERROR(__xludf.DUMMYFUNCTION("IFERROR(FILTER($E$3:$E$66,$B$3:$B$66='Sheet Angka'!AL51,$C$3:$C$66='Sheet Angka'!AM51,$D$3:$D$66='Sheet Angka'!AN51),$E51)"),"q48")</f>
        <v>q48</v>
      </c>
      <c r="R51" s="58" t="str">
        <f ca="1">IFERROR(__xludf.DUMMYFUNCTION("IFERROR(FILTER($E$3:$E$66,$B$3:$B$66='Sheet Angka'!AO51,$C$3:$C$66='Sheet Angka'!AP51,$D$3:$D$66='Sheet Angka'!AQ51),$E51)"),"q48")</f>
        <v>q48</v>
      </c>
      <c r="S51" s="58" t="str">
        <f ca="1">IFERROR(__xludf.DUMMYFUNCTION("IFERROR(FILTER($E$3:$E$66,$B$3:$B$66='Sheet Angka'!AR51,$C$3:$C$66='Sheet Angka'!AS51,$D$3:$D$66='Sheet Angka'!AT51),$E51)"),"q48")</f>
        <v>q48</v>
      </c>
      <c r="T51" s="58" t="str">
        <f ca="1">IFERROR(__xludf.DUMMYFUNCTION("IFERROR(FILTER($E$3:$E$66,$B$3:$B$66='Sheet Angka'!AU51,$C$3:$C$66='Sheet Angka'!AV51,$D$3:$D$66='Sheet Angka'!AW51),$E51)"),"q48")</f>
        <v>q48</v>
      </c>
      <c r="U51" s="58" t="str">
        <f ca="1">IFERROR(__xludf.DUMMYFUNCTION("IFERROR(FILTER($E$3:$E$66,$B$3:$B$66='Sheet Angka'!AX51,$C$3:$C$66='Sheet Angka'!AY51,$D$3:$D$66='Sheet Angka'!AZ51),$E51)"),"q48")</f>
        <v>q48</v>
      </c>
      <c r="V51" s="58" t="str">
        <f ca="1">IFERROR(__xludf.DUMMYFUNCTION("IFERROR(FILTER($E$3:$E$66,$B$3:$B$66='Sheet Angka'!BA51,$C$3:$C$66='Sheet Angka'!BB51,$D$3:$D$66='Sheet Angka'!BC51),$E51)"),"q48")</f>
        <v>q48</v>
      </c>
      <c r="W51" s="58" t="str">
        <f ca="1">IFERROR(__xludf.DUMMYFUNCTION("IFERROR(FILTER($E$3:$E$66,$B$3:$B$66='Sheet Angka'!X51,$C$3:$C$66='Sheet Angka'!Y51,$D$3:$D$66='Sheet Angka'!Z51),$E51)"),"q18")</f>
        <v>q18</v>
      </c>
    </row>
    <row r="52" spans="1:23" ht="15">
      <c r="A52" s="35"/>
      <c r="B52" s="36">
        <v>15</v>
      </c>
      <c r="C52" s="45">
        <v>0</v>
      </c>
      <c r="D52" s="38">
        <v>5</v>
      </c>
      <c r="E52" s="39" t="s">
        <v>61</v>
      </c>
      <c r="F52" s="40" t="str">
        <f ca="1">IFERROR(__xludf.DUMMYFUNCTION("IFERROR(FILTER($E$3:$E$66,$B$3:$B$66='Sheet Angka'!E52,$C$3:$C$66='Sheet Angka'!F52,$D$3:$D$66='Sheet Angka'!G52),E52)"),"q57")</f>
        <v>q57</v>
      </c>
      <c r="G52" s="41" t="str">
        <f ca="1">IFERROR(__xludf.DUMMYFUNCTION("IFERROR(FILTER($E$3:$E$66,$B$3:$B$66='Sheet Angka'!H52,$C$3:$C$66='Sheet Angka'!I52,$D$3:$D$66='Sheet Angka'!J52),$E52)"),"q61")</f>
        <v>q61</v>
      </c>
      <c r="H52" s="41" t="str">
        <f ca="1">IFERROR(__xludf.DUMMYFUNCTION("IFERROR(FILTER($E$3:$E$66,$B$3:$B$66='Sheet Angka'!K52,$C$3:$C$66='Sheet Angka'!L52,$D$3:$D$66='Sheet Angka'!M52),$E52)"),"q53")</f>
        <v>q53</v>
      </c>
      <c r="I52" s="41" t="str">
        <f ca="1">IFERROR(__xludf.DUMMYFUNCTION("IFERROR(FILTER($E$3:$E$66,$B$3:$B$66='Sheet Angka'!N52,$C$3:$C$66='Sheet Angka'!O52,$D$3:$D$66='Sheet Angka'!P52),$E52)"),"q57")</f>
        <v>q57</v>
      </c>
      <c r="J52" s="41" t="str">
        <f ca="1">IFERROR(__xludf.DUMMYFUNCTION("IFERROR(FILTER($E$3:$E$66,$B$3:$B$66='Sheet Angka'!Q52,$C$3:$C$66='Sheet Angka'!R52,$D$3:$D$66='Sheet Angka'!S52),$E52)"),"q61")</f>
        <v>q61</v>
      </c>
      <c r="K52" s="41" t="str">
        <f ca="1">IFERROR(__xludf.DUMMYFUNCTION("IFERROR(FILTER($E$3:$E$66,$B$3:$B$66='Sheet Angka'!T52,$C$3:$C$66='Sheet Angka'!U52,$D$3:$D$66='Sheet Angka'!V52),$E52)"),"q33")</f>
        <v>q33</v>
      </c>
      <c r="L52" s="41" t="str">
        <f ca="1">IFERROR(__xludf.DUMMYFUNCTION("IFERROR(FILTER($E$3:$E$66,$B$3:$B$66='Sheet Angka'!W52,$C$3:$C$66='Sheet Angka'!X52,$D$3:$D$66='Sheet Angka'!Y52),$E52)"),"q37")</f>
        <v>q37</v>
      </c>
      <c r="M52" s="41" t="str">
        <f ca="1">IFERROR(__xludf.DUMMYFUNCTION("IFERROR(FILTER($E$3:$E$66,$B$3:$B$66='Sheet Angka'!Z52,$C$3:$C$66='Sheet Angka'!AA52,$D$3:$D$66='Sheet Angka'!AB52),$E52)"),"q41")</f>
        <v>q41</v>
      </c>
      <c r="N52" s="41" t="str">
        <f ca="1">IFERROR(__xludf.DUMMYFUNCTION("IFERROR(FILTER($E$3:$E$66,$B$3:$B$66='Sheet Angka'!AC52,$C$3:$C$66='Sheet Angka'!AD52,$D$3:$D$66='Sheet Angka'!AE52),$E52)"),"q49")</f>
        <v>q49</v>
      </c>
      <c r="O52" s="41" t="str">
        <f ca="1">IFERROR(__xludf.DUMMYFUNCTION("IFERROR(FILTER($E$3:$E$66,$B$3:$B$66='Sheet Angka'!AF52,$C$3:$C$66='Sheet Angka'!AG52,$D$3:$D$66='Sheet Angka'!AH52),$E52)"),"q49")</f>
        <v>q49</v>
      </c>
      <c r="P52" s="41" t="str">
        <f ca="1">IFERROR(__xludf.DUMMYFUNCTION("IFERROR(FILTER($E$3:$E$66,$B$3:$B$66='Sheet Angka'!AI52,$C$3:$C$66='Sheet Angka'!AJ52,$D$3:$D$66='Sheet Angka'!AK52),$E52)"),"q49")</f>
        <v>q49</v>
      </c>
      <c r="Q52" s="41" t="str">
        <f ca="1">IFERROR(__xludf.DUMMYFUNCTION("IFERROR(FILTER($E$3:$E$66,$B$3:$B$66='Sheet Angka'!AL52,$C$3:$C$66='Sheet Angka'!AM52,$D$3:$D$66='Sheet Angka'!AN52),$E52)"),"q49")</f>
        <v>q49</v>
      </c>
      <c r="R52" s="41" t="str">
        <f ca="1">IFERROR(__xludf.DUMMYFUNCTION("IFERROR(FILTER($E$3:$E$66,$B$3:$B$66='Sheet Angka'!AO52,$C$3:$C$66='Sheet Angka'!AP52,$D$3:$D$66='Sheet Angka'!AQ52),$E52)"),"q49")</f>
        <v>q49</v>
      </c>
      <c r="S52" s="41" t="str">
        <f ca="1">IFERROR(__xludf.DUMMYFUNCTION("IFERROR(FILTER($E$3:$E$66,$B$3:$B$66='Sheet Angka'!AR52,$C$3:$C$66='Sheet Angka'!AS52,$D$3:$D$66='Sheet Angka'!AT52),$E52)"),"q49")</f>
        <v>q49</v>
      </c>
      <c r="T52" s="41" t="str">
        <f ca="1">IFERROR(__xludf.DUMMYFUNCTION("IFERROR(FILTER($E$3:$E$66,$B$3:$B$66='Sheet Angka'!AU52,$C$3:$C$66='Sheet Angka'!AV52,$D$3:$D$66='Sheet Angka'!AW52),$E52)"),"q49")</f>
        <v>q49</v>
      </c>
      <c r="U52" s="41" t="str">
        <f ca="1">IFERROR(__xludf.DUMMYFUNCTION("IFERROR(FILTER($E$3:$E$66,$B$3:$B$66='Sheet Angka'!AX52,$C$3:$C$66='Sheet Angka'!AY52,$D$3:$D$66='Sheet Angka'!AZ52),$E52)"),"q49")</f>
        <v>q49</v>
      </c>
      <c r="V52" s="41" t="str">
        <f ca="1">IFERROR(__xludf.DUMMYFUNCTION("IFERROR(FILTER($E$3:$E$66,$B$3:$B$66='Sheet Angka'!BA52,$C$3:$C$66='Sheet Angka'!BB52,$D$3:$D$66='Sheet Angka'!BC52),$E52)"),"q49")</f>
        <v>q49</v>
      </c>
      <c r="W52" s="41" t="str">
        <f ca="1">IFERROR(__xludf.DUMMYFUNCTION("IFERROR(FILTER($E$3:$E$66,$B$3:$B$66='Sheet Angka'!X52,$C$3:$C$66='Sheet Angka'!Y52,$D$3:$D$66='Sheet Angka'!Z52),$E52)"),"q22")</f>
        <v>q22</v>
      </c>
    </row>
    <row r="53" spans="1:23" ht="15">
      <c r="A53" s="49"/>
      <c r="B53" s="51">
        <v>15</v>
      </c>
      <c r="C53" s="61">
        <v>0</v>
      </c>
      <c r="D53" s="53">
        <v>10</v>
      </c>
      <c r="E53" s="55" t="s">
        <v>64</v>
      </c>
      <c r="F53" s="56" t="str">
        <f ca="1">IFERROR(__xludf.DUMMYFUNCTION("IFERROR(FILTER($E$3:$E$66,$B$3:$B$66='Sheet Angka'!E53,$C$3:$C$66='Sheet Angka'!F53,$D$3:$D$66='Sheet Angka'!G53),E53)"),"q58")</f>
        <v>q58</v>
      </c>
      <c r="G53" s="58" t="str">
        <f ca="1">IFERROR(__xludf.DUMMYFUNCTION("IFERROR(FILTER($E$3:$E$66,$B$3:$B$66='Sheet Angka'!H53,$C$3:$C$66='Sheet Angka'!I53,$D$3:$D$66='Sheet Angka'!J53),$E53)"),"q62")</f>
        <v>q62</v>
      </c>
      <c r="H53" s="58" t="str">
        <f ca="1">IFERROR(__xludf.DUMMYFUNCTION("IFERROR(FILTER($E$3:$E$66,$B$3:$B$66='Sheet Angka'!K53,$C$3:$C$66='Sheet Angka'!L53,$D$3:$D$66='Sheet Angka'!M53),$E53)"),"q54")</f>
        <v>q54</v>
      </c>
      <c r="I53" s="58" t="str">
        <f ca="1">IFERROR(__xludf.DUMMYFUNCTION("IFERROR(FILTER($E$3:$E$66,$B$3:$B$66='Sheet Angka'!N53,$C$3:$C$66='Sheet Angka'!O53,$D$3:$D$66='Sheet Angka'!P53),$E53)"),"q58")</f>
        <v>q58</v>
      </c>
      <c r="J53" s="58" t="str">
        <f ca="1">IFERROR(__xludf.DUMMYFUNCTION("IFERROR(FILTER($E$3:$E$66,$B$3:$B$66='Sheet Angka'!Q53,$C$3:$C$66='Sheet Angka'!R53,$D$3:$D$66='Sheet Angka'!S53),$E53)"),"q62")</f>
        <v>q62</v>
      </c>
      <c r="K53" s="58" t="str">
        <f ca="1">IFERROR(__xludf.DUMMYFUNCTION("IFERROR(FILTER($E$3:$E$66,$B$3:$B$66='Sheet Angka'!T53,$C$3:$C$66='Sheet Angka'!U53,$D$3:$D$66='Sheet Angka'!V53),$E53)"),"q34")</f>
        <v>q34</v>
      </c>
      <c r="L53" s="58" t="str">
        <f ca="1">IFERROR(__xludf.DUMMYFUNCTION("IFERROR(FILTER($E$3:$E$66,$B$3:$B$66='Sheet Angka'!W53,$C$3:$C$66='Sheet Angka'!X53,$D$3:$D$66='Sheet Angka'!Y53),$E53)"),"q38")</f>
        <v>q38</v>
      </c>
      <c r="M53" s="58" t="str">
        <f ca="1">IFERROR(__xludf.DUMMYFUNCTION("IFERROR(FILTER($E$3:$E$66,$B$3:$B$66='Sheet Angka'!Z53,$C$3:$C$66='Sheet Angka'!AA53,$D$3:$D$66='Sheet Angka'!AB53),$E53)"),"q42")</f>
        <v>q42</v>
      </c>
      <c r="N53" s="58" t="str">
        <f ca="1">IFERROR(__xludf.DUMMYFUNCTION("IFERROR(FILTER($E$3:$E$66,$B$3:$B$66='Sheet Angka'!AC53,$C$3:$C$66='Sheet Angka'!AD53,$D$3:$D$66='Sheet Angka'!AE53),$E53)"),"q50")</f>
        <v>q50</v>
      </c>
      <c r="O53" s="58" t="str">
        <f ca="1">IFERROR(__xludf.DUMMYFUNCTION("IFERROR(FILTER($E$3:$E$66,$B$3:$B$66='Sheet Angka'!AF53,$C$3:$C$66='Sheet Angka'!AG53,$D$3:$D$66='Sheet Angka'!AH53),$E53)"),"q50")</f>
        <v>q50</v>
      </c>
      <c r="P53" s="58" t="str">
        <f ca="1">IFERROR(__xludf.DUMMYFUNCTION("IFERROR(FILTER($E$3:$E$66,$B$3:$B$66='Sheet Angka'!AI53,$C$3:$C$66='Sheet Angka'!AJ53,$D$3:$D$66='Sheet Angka'!AK53),$E53)"),"q50")</f>
        <v>q50</v>
      </c>
      <c r="Q53" s="58" t="str">
        <f ca="1">IFERROR(__xludf.DUMMYFUNCTION("IFERROR(FILTER($E$3:$E$66,$B$3:$B$66='Sheet Angka'!AL53,$C$3:$C$66='Sheet Angka'!AM53,$D$3:$D$66='Sheet Angka'!AN53),$E53)"),"q50")</f>
        <v>q50</v>
      </c>
      <c r="R53" s="58" t="str">
        <f ca="1">IFERROR(__xludf.DUMMYFUNCTION("IFERROR(FILTER($E$3:$E$66,$B$3:$B$66='Sheet Angka'!AO53,$C$3:$C$66='Sheet Angka'!AP53,$D$3:$D$66='Sheet Angka'!AQ53),$E53)"),"q50")</f>
        <v>q50</v>
      </c>
      <c r="S53" s="58" t="str">
        <f ca="1">IFERROR(__xludf.DUMMYFUNCTION("IFERROR(FILTER($E$3:$E$66,$B$3:$B$66='Sheet Angka'!AR53,$C$3:$C$66='Sheet Angka'!AS53,$D$3:$D$66='Sheet Angka'!AT53),$E53)"),"q50")</f>
        <v>q50</v>
      </c>
      <c r="T53" s="58" t="str">
        <f ca="1">IFERROR(__xludf.DUMMYFUNCTION("IFERROR(FILTER($E$3:$E$66,$B$3:$B$66='Sheet Angka'!AU53,$C$3:$C$66='Sheet Angka'!AV53,$D$3:$D$66='Sheet Angka'!AW53),$E53)"),"q50")</f>
        <v>q50</v>
      </c>
      <c r="U53" s="58" t="str">
        <f ca="1">IFERROR(__xludf.DUMMYFUNCTION("IFERROR(FILTER($E$3:$E$66,$B$3:$B$66='Sheet Angka'!AX53,$C$3:$C$66='Sheet Angka'!AY53,$D$3:$D$66='Sheet Angka'!AZ53),$E53)"),"q50")</f>
        <v>q50</v>
      </c>
      <c r="V53" s="58" t="str">
        <f ca="1">IFERROR(__xludf.DUMMYFUNCTION("IFERROR(FILTER($E$3:$E$66,$B$3:$B$66='Sheet Angka'!BA53,$C$3:$C$66='Sheet Angka'!BB53,$D$3:$D$66='Sheet Angka'!BC53),$E53)"),"q50")</f>
        <v>q50</v>
      </c>
      <c r="W53" s="58" t="str">
        <f ca="1">IFERROR(__xludf.DUMMYFUNCTION("IFERROR(FILTER($E$3:$E$66,$B$3:$B$66='Sheet Angka'!X53,$C$3:$C$66='Sheet Angka'!Y53,$D$3:$D$66='Sheet Angka'!Z53),$E53)"),"q26")</f>
        <v>q26</v>
      </c>
    </row>
    <row r="54" spans="1:23" ht="15">
      <c r="A54" s="35"/>
      <c r="B54" s="36">
        <v>15</v>
      </c>
      <c r="C54" s="45">
        <v>0</v>
      </c>
      <c r="D54" s="38">
        <v>15</v>
      </c>
      <c r="E54" s="39" t="s">
        <v>68</v>
      </c>
      <c r="F54" s="40" t="str">
        <f ca="1">IFERROR(__xludf.DUMMYFUNCTION("IFERROR(FILTER($E$3:$E$66,$B$3:$B$66='Sheet Angka'!E54,$C$3:$C$66='Sheet Angka'!F54,$D$3:$D$66='Sheet Angka'!G54),E54)"),"q59")</f>
        <v>q59</v>
      </c>
      <c r="G54" s="41" t="str">
        <f ca="1">IFERROR(__xludf.DUMMYFUNCTION("IFERROR(FILTER($E$3:$E$66,$B$3:$B$66='Sheet Angka'!H54,$C$3:$C$66='Sheet Angka'!I54,$D$3:$D$66='Sheet Angka'!J54),$E54)"),"q63")</f>
        <v>q63</v>
      </c>
      <c r="H54" s="41" t="str">
        <f ca="1">IFERROR(__xludf.DUMMYFUNCTION("IFERROR(FILTER($E$3:$E$66,$B$3:$B$66='Sheet Angka'!K54,$C$3:$C$66='Sheet Angka'!L54,$D$3:$D$66='Sheet Angka'!M54),$E54)"),"q55")</f>
        <v>q55</v>
      </c>
      <c r="I54" s="41" t="str">
        <f ca="1">IFERROR(__xludf.DUMMYFUNCTION("IFERROR(FILTER($E$3:$E$66,$B$3:$B$66='Sheet Angka'!N54,$C$3:$C$66='Sheet Angka'!O54,$D$3:$D$66='Sheet Angka'!P54),$E54)"),"q59")</f>
        <v>q59</v>
      </c>
      <c r="J54" s="41" t="str">
        <f ca="1">IFERROR(__xludf.DUMMYFUNCTION("IFERROR(FILTER($E$3:$E$66,$B$3:$B$66='Sheet Angka'!Q54,$C$3:$C$66='Sheet Angka'!R54,$D$3:$D$66='Sheet Angka'!S54),$E54)"),"q63")</f>
        <v>q63</v>
      </c>
      <c r="K54" s="41" t="str">
        <f ca="1">IFERROR(__xludf.DUMMYFUNCTION("IFERROR(FILTER($E$3:$E$66,$B$3:$B$66='Sheet Angka'!T54,$C$3:$C$66='Sheet Angka'!U54,$D$3:$D$66='Sheet Angka'!V54),$E54)"),"q35")</f>
        <v>q35</v>
      </c>
      <c r="L54" s="41" t="str">
        <f ca="1">IFERROR(__xludf.DUMMYFUNCTION("IFERROR(FILTER($E$3:$E$66,$B$3:$B$66='Sheet Angka'!W54,$C$3:$C$66='Sheet Angka'!X54,$D$3:$D$66='Sheet Angka'!Y54),$E54)"),"q39")</f>
        <v>q39</v>
      </c>
      <c r="M54" s="41" t="str">
        <f ca="1">IFERROR(__xludf.DUMMYFUNCTION("IFERROR(FILTER($E$3:$E$66,$B$3:$B$66='Sheet Angka'!Z54,$C$3:$C$66='Sheet Angka'!AA54,$D$3:$D$66='Sheet Angka'!AB54),$E54)"),"q43")</f>
        <v>q43</v>
      </c>
      <c r="N54" s="41" t="str">
        <f ca="1">IFERROR(__xludf.DUMMYFUNCTION("IFERROR(FILTER($E$3:$E$66,$B$3:$B$66='Sheet Angka'!AC54,$C$3:$C$66='Sheet Angka'!AD54,$D$3:$D$66='Sheet Angka'!AE54),$E54)"),"q51")</f>
        <v>q51</v>
      </c>
      <c r="O54" s="41" t="str">
        <f ca="1">IFERROR(__xludf.DUMMYFUNCTION("IFERROR(FILTER($E$3:$E$66,$B$3:$B$66='Sheet Angka'!AF54,$C$3:$C$66='Sheet Angka'!AG54,$D$3:$D$66='Sheet Angka'!AH54),$E54)"),"q51")</f>
        <v>q51</v>
      </c>
      <c r="P54" s="41" t="str">
        <f ca="1">IFERROR(__xludf.DUMMYFUNCTION("IFERROR(FILTER($E$3:$E$66,$B$3:$B$66='Sheet Angka'!AI54,$C$3:$C$66='Sheet Angka'!AJ54,$D$3:$D$66='Sheet Angka'!AK54),$E54)"),"q51")</f>
        <v>q51</v>
      </c>
      <c r="Q54" s="41" t="str">
        <f ca="1">IFERROR(__xludf.DUMMYFUNCTION("IFERROR(FILTER($E$3:$E$66,$B$3:$B$66='Sheet Angka'!AL54,$C$3:$C$66='Sheet Angka'!AM54,$D$3:$D$66='Sheet Angka'!AN54),$E54)"),"q51")</f>
        <v>q51</v>
      </c>
      <c r="R54" s="41" t="str">
        <f ca="1">IFERROR(__xludf.DUMMYFUNCTION("IFERROR(FILTER($E$3:$E$66,$B$3:$B$66='Sheet Angka'!AO54,$C$3:$C$66='Sheet Angka'!AP54,$D$3:$D$66='Sheet Angka'!AQ54),$E54)"),"q51")</f>
        <v>q51</v>
      </c>
      <c r="S54" s="41" t="str">
        <f ca="1">IFERROR(__xludf.DUMMYFUNCTION("IFERROR(FILTER($E$3:$E$66,$B$3:$B$66='Sheet Angka'!AR54,$C$3:$C$66='Sheet Angka'!AS54,$D$3:$D$66='Sheet Angka'!AT54),$E54)"),"q51")</f>
        <v>q51</v>
      </c>
      <c r="T54" s="41" t="str">
        <f ca="1">IFERROR(__xludf.DUMMYFUNCTION("IFERROR(FILTER($E$3:$E$66,$B$3:$B$66='Sheet Angka'!AU54,$C$3:$C$66='Sheet Angka'!AV54,$D$3:$D$66='Sheet Angka'!AW54),$E54)"),"q51")</f>
        <v>q51</v>
      </c>
      <c r="U54" s="41" t="str">
        <f ca="1">IFERROR(__xludf.DUMMYFUNCTION("IFERROR(FILTER($E$3:$E$66,$B$3:$B$66='Sheet Angka'!AX54,$C$3:$C$66='Sheet Angka'!AY54,$D$3:$D$66='Sheet Angka'!AZ54),$E54)"),"q51")</f>
        <v>q51</v>
      </c>
      <c r="V54" s="41" t="str">
        <f ca="1">IFERROR(__xludf.DUMMYFUNCTION("IFERROR(FILTER($E$3:$E$66,$B$3:$B$66='Sheet Angka'!BA54,$C$3:$C$66='Sheet Angka'!BB54,$D$3:$D$66='Sheet Angka'!BC54),$E54)"),"q51")</f>
        <v>q51</v>
      </c>
      <c r="W54" s="41" t="str">
        <f ca="1">IFERROR(__xludf.DUMMYFUNCTION("IFERROR(FILTER($E$3:$E$66,$B$3:$B$66='Sheet Angka'!X54,$C$3:$C$66='Sheet Angka'!Y54,$D$3:$D$66='Sheet Angka'!Z54),$E54)"),"q30")</f>
        <v>q30</v>
      </c>
    </row>
    <row r="55" spans="1:23" ht="15">
      <c r="A55" s="49"/>
      <c r="B55" s="51">
        <v>15</v>
      </c>
      <c r="C55" s="61">
        <v>5</v>
      </c>
      <c r="D55" s="53">
        <v>0</v>
      </c>
      <c r="E55" s="55" t="s">
        <v>72</v>
      </c>
      <c r="F55" s="56" t="str">
        <f ca="1">IFERROR(__xludf.DUMMYFUNCTION("IFERROR(FILTER($E$3:$E$66,$B$3:$B$66='Sheet Angka'!E55,$C$3:$C$66='Sheet Angka'!F55,$D$3:$D$66='Sheet Angka'!G55),E55)"),"q60")</f>
        <v>q60</v>
      </c>
      <c r="G55" s="58" t="str">
        <f ca="1">IFERROR(__xludf.DUMMYFUNCTION("IFERROR(FILTER($E$3:$E$66,$B$3:$B$66='Sheet Angka'!H55,$C$3:$C$66='Sheet Angka'!I55,$D$3:$D$66='Sheet Angka'!J55),$E55)"),"q52")</f>
        <v>q52</v>
      </c>
      <c r="H55" s="58" t="str">
        <f ca="1">IFERROR(__xludf.DUMMYFUNCTION("IFERROR(FILTER($E$3:$E$66,$B$3:$B$66='Sheet Angka'!K55,$C$3:$C$66='Sheet Angka'!L55,$D$3:$D$66='Sheet Angka'!M55),$E55)"),"q56")</f>
        <v>q56</v>
      </c>
      <c r="I55" s="58" t="str">
        <f ca="1">IFERROR(__xludf.DUMMYFUNCTION("IFERROR(FILTER($E$3:$E$66,$B$3:$B$66='Sheet Angka'!N55,$C$3:$C$66='Sheet Angka'!O55,$D$3:$D$66='Sheet Angka'!P55),$E55)"),"q60")</f>
        <v>q60</v>
      </c>
      <c r="J55" s="58" t="str">
        <f ca="1">IFERROR(__xludf.DUMMYFUNCTION("IFERROR(FILTER($E$3:$E$66,$B$3:$B$66='Sheet Angka'!Q55,$C$3:$C$66='Sheet Angka'!R55,$D$3:$D$66='Sheet Angka'!S55),$E55)"),"q52")</f>
        <v>q52</v>
      </c>
      <c r="K55" s="58" t="str">
        <f ca="1">IFERROR(__xludf.DUMMYFUNCTION("IFERROR(FILTER($E$3:$E$66,$B$3:$B$66='Sheet Angka'!T55,$C$3:$C$66='Sheet Angka'!U55,$D$3:$D$66='Sheet Angka'!V55),$E55)"),"q36")</f>
        <v>q36</v>
      </c>
      <c r="L55" s="58" t="str">
        <f ca="1">IFERROR(__xludf.DUMMYFUNCTION("IFERROR(FILTER($E$3:$E$66,$B$3:$B$66='Sheet Angka'!W55,$C$3:$C$66='Sheet Angka'!X55,$D$3:$D$66='Sheet Angka'!Y55),$E55)"),"q40")</f>
        <v>q40</v>
      </c>
      <c r="M55" s="58" t="str">
        <f ca="1">IFERROR(__xludf.DUMMYFUNCTION("IFERROR(FILTER($E$3:$E$66,$B$3:$B$66='Sheet Angka'!Z55,$C$3:$C$66='Sheet Angka'!AA55,$D$3:$D$66='Sheet Angka'!AB55),$E55)"),"q44")</f>
        <v>q44</v>
      </c>
      <c r="N55" s="58" t="str">
        <f ca="1">IFERROR(__xludf.DUMMYFUNCTION("IFERROR(FILTER($E$3:$E$66,$B$3:$B$66='Sheet Angka'!AC55,$C$3:$C$66='Sheet Angka'!AD55,$D$3:$D$66='Sheet Angka'!AE55),$E55)"),"q52")</f>
        <v>q52</v>
      </c>
      <c r="O55" s="58" t="str">
        <f ca="1">IFERROR(__xludf.DUMMYFUNCTION("IFERROR(FILTER($E$3:$E$66,$B$3:$B$66='Sheet Angka'!AF55,$C$3:$C$66='Sheet Angka'!AG55,$D$3:$D$66='Sheet Angka'!AH55),$E55)"),"q52")</f>
        <v>q52</v>
      </c>
      <c r="P55" s="58" t="str">
        <f ca="1">IFERROR(__xludf.DUMMYFUNCTION("IFERROR(FILTER($E$3:$E$66,$B$3:$B$66='Sheet Angka'!AI55,$C$3:$C$66='Sheet Angka'!AJ55,$D$3:$D$66='Sheet Angka'!AK55),$E55)"),"q52")</f>
        <v>q52</v>
      </c>
      <c r="Q55" s="58" t="str">
        <f ca="1">IFERROR(__xludf.DUMMYFUNCTION("IFERROR(FILTER($E$3:$E$66,$B$3:$B$66='Sheet Angka'!AL55,$C$3:$C$66='Sheet Angka'!AM55,$D$3:$D$66='Sheet Angka'!AN55),$E55)"),"q52")</f>
        <v>q52</v>
      </c>
      <c r="R55" s="58" t="str">
        <f ca="1">IFERROR(__xludf.DUMMYFUNCTION("IFERROR(FILTER($E$3:$E$66,$B$3:$B$66='Sheet Angka'!AO55,$C$3:$C$66='Sheet Angka'!AP55,$D$3:$D$66='Sheet Angka'!AQ55),$E55)"),"q52")</f>
        <v>q52</v>
      </c>
      <c r="S55" s="58" t="str">
        <f ca="1">IFERROR(__xludf.DUMMYFUNCTION("IFERROR(FILTER($E$3:$E$66,$B$3:$B$66='Sheet Angka'!AR55,$C$3:$C$66='Sheet Angka'!AS55,$D$3:$D$66='Sheet Angka'!AT55),$E55)"),"q52")</f>
        <v>q52</v>
      </c>
      <c r="T55" s="58" t="str">
        <f ca="1">IFERROR(__xludf.DUMMYFUNCTION("IFERROR(FILTER($E$3:$E$66,$B$3:$B$66='Sheet Angka'!AU55,$C$3:$C$66='Sheet Angka'!AV55,$D$3:$D$66='Sheet Angka'!AW55),$E55)"),"q52")</f>
        <v>q52</v>
      </c>
      <c r="U55" s="58" t="str">
        <f ca="1">IFERROR(__xludf.DUMMYFUNCTION("IFERROR(FILTER($E$3:$E$66,$B$3:$B$66='Sheet Angka'!AX55,$C$3:$C$66='Sheet Angka'!AY55,$D$3:$D$66='Sheet Angka'!AZ55),$E55)"),"q50")</f>
        <v>q50</v>
      </c>
      <c r="V55" s="58" t="str">
        <f ca="1">IFERROR(__xludf.DUMMYFUNCTION("IFERROR(FILTER($E$3:$E$66,$B$3:$B$66='Sheet Angka'!BA55,$C$3:$C$66='Sheet Angka'!BB55,$D$3:$D$66='Sheet Angka'!BC55),$E55)"),"q49")</f>
        <v>q49</v>
      </c>
      <c r="W55" s="58" t="str">
        <f ca="1">IFERROR(__xludf.DUMMYFUNCTION("IFERROR(FILTER($E$3:$E$66,$B$3:$B$66='Sheet Angka'!X55,$C$3:$C$66='Sheet Angka'!Y55,$D$3:$D$66='Sheet Angka'!Z55),$E55)"),"q34")</f>
        <v>q34</v>
      </c>
    </row>
    <row r="56" spans="1:23" ht="15">
      <c r="A56" s="35"/>
      <c r="B56" s="36">
        <v>15</v>
      </c>
      <c r="C56" s="45">
        <v>5</v>
      </c>
      <c r="D56" s="38">
        <v>5</v>
      </c>
      <c r="E56" s="39" t="s">
        <v>76</v>
      </c>
      <c r="F56" s="40" t="str">
        <f ca="1">IFERROR(__xludf.DUMMYFUNCTION("IFERROR(FILTER($E$3:$E$66,$B$3:$B$66='Sheet Angka'!E56,$C$3:$C$66='Sheet Angka'!F56,$D$3:$D$66='Sheet Angka'!G56),E56)"),"q61")</f>
        <v>q61</v>
      </c>
      <c r="G56" s="41" t="str">
        <f ca="1">IFERROR(__xludf.DUMMYFUNCTION("IFERROR(FILTER($E$3:$E$66,$B$3:$B$66='Sheet Angka'!H56,$C$3:$C$66='Sheet Angka'!I56,$D$3:$D$66='Sheet Angka'!J56),$E56)"),"q53")</f>
        <v>q53</v>
      </c>
      <c r="H56" s="41" t="str">
        <f ca="1">IFERROR(__xludf.DUMMYFUNCTION("IFERROR(FILTER($E$3:$E$66,$B$3:$B$66='Sheet Angka'!K56,$C$3:$C$66='Sheet Angka'!L56,$D$3:$D$66='Sheet Angka'!M56),$E56)"),"q57")</f>
        <v>q57</v>
      </c>
      <c r="I56" s="41" t="str">
        <f ca="1">IFERROR(__xludf.DUMMYFUNCTION("IFERROR(FILTER($E$3:$E$66,$B$3:$B$66='Sheet Angka'!N56,$C$3:$C$66='Sheet Angka'!O56,$D$3:$D$66='Sheet Angka'!P56),$E56)"),"q61")</f>
        <v>q61</v>
      </c>
      <c r="J56" s="41" t="str">
        <f ca="1">IFERROR(__xludf.DUMMYFUNCTION("IFERROR(FILTER($E$3:$E$66,$B$3:$B$66='Sheet Angka'!Q56,$C$3:$C$66='Sheet Angka'!R56,$D$3:$D$66='Sheet Angka'!S56),$E56)"),"q53")</f>
        <v>q53</v>
      </c>
      <c r="K56" s="41" t="str">
        <f ca="1">IFERROR(__xludf.DUMMYFUNCTION("IFERROR(FILTER($E$3:$E$66,$B$3:$B$66='Sheet Angka'!T56,$C$3:$C$66='Sheet Angka'!U56,$D$3:$D$66='Sheet Angka'!V56),$E56)"),"q37")</f>
        <v>q37</v>
      </c>
      <c r="L56" s="41" t="str">
        <f ca="1">IFERROR(__xludf.DUMMYFUNCTION("IFERROR(FILTER($E$3:$E$66,$B$3:$B$66='Sheet Angka'!W56,$C$3:$C$66='Sheet Angka'!X56,$D$3:$D$66='Sheet Angka'!Y56),$E56)"),"q41")</f>
        <v>q41</v>
      </c>
      <c r="M56" s="41" t="str">
        <f ca="1">IFERROR(__xludf.DUMMYFUNCTION("IFERROR(FILTER($E$3:$E$66,$B$3:$B$66='Sheet Angka'!Z56,$C$3:$C$66='Sheet Angka'!AA56,$D$3:$D$66='Sheet Angka'!AB56),$E56)"),"q45")</f>
        <v>q45</v>
      </c>
      <c r="N56" s="41" t="str">
        <f ca="1">IFERROR(__xludf.DUMMYFUNCTION("IFERROR(FILTER($E$3:$E$66,$B$3:$B$66='Sheet Angka'!AC56,$C$3:$C$66='Sheet Angka'!AD56,$D$3:$D$66='Sheet Angka'!AE56),$E56)"),"q53")</f>
        <v>q53</v>
      </c>
      <c r="O56" s="41" t="str">
        <f ca="1">IFERROR(__xludf.DUMMYFUNCTION("IFERROR(FILTER($E$3:$E$66,$B$3:$B$66='Sheet Angka'!AF56,$C$3:$C$66='Sheet Angka'!AG56,$D$3:$D$66='Sheet Angka'!AH56),$E56)"),"q53")</f>
        <v>q53</v>
      </c>
      <c r="P56" s="41" t="str">
        <f ca="1">IFERROR(__xludf.DUMMYFUNCTION("IFERROR(FILTER($E$3:$E$66,$B$3:$B$66='Sheet Angka'!AI56,$C$3:$C$66='Sheet Angka'!AJ56,$D$3:$D$66='Sheet Angka'!AK56),$E56)"),"q53")</f>
        <v>q53</v>
      </c>
      <c r="Q56" s="41" t="str">
        <f ca="1">IFERROR(__xludf.DUMMYFUNCTION("IFERROR(FILTER($E$3:$E$66,$B$3:$B$66='Sheet Angka'!AL56,$C$3:$C$66='Sheet Angka'!AM56,$D$3:$D$66='Sheet Angka'!AN56),$E56)"),"q53")</f>
        <v>q53</v>
      </c>
      <c r="R56" s="41" t="str">
        <f ca="1">IFERROR(__xludf.DUMMYFUNCTION("IFERROR(FILTER($E$3:$E$66,$B$3:$B$66='Sheet Angka'!AO56,$C$3:$C$66='Sheet Angka'!AP56,$D$3:$D$66='Sheet Angka'!AQ56),$E56)"),"q53")</f>
        <v>q53</v>
      </c>
      <c r="S56" s="41" t="str">
        <f ca="1">IFERROR(__xludf.DUMMYFUNCTION("IFERROR(FILTER($E$3:$E$66,$B$3:$B$66='Sheet Angka'!AR56,$C$3:$C$66='Sheet Angka'!AS56,$D$3:$D$66='Sheet Angka'!AT56),$E56)"),"q53")</f>
        <v>q53</v>
      </c>
      <c r="T56" s="41" t="str">
        <f ca="1">IFERROR(__xludf.DUMMYFUNCTION("IFERROR(FILTER($E$3:$E$66,$B$3:$B$66='Sheet Angka'!AU56,$C$3:$C$66='Sheet Angka'!AV56,$D$3:$D$66='Sheet Angka'!AW56),$E56)"),"q53")</f>
        <v>q53</v>
      </c>
      <c r="U56" s="41" t="str">
        <f ca="1">IFERROR(__xludf.DUMMYFUNCTION("IFERROR(FILTER($E$3:$E$66,$B$3:$B$66='Sheet Angka'!AX56,$C$3:$C$66='Sheet Angka'!AY56,$D$3:$D$66='Sheet Angka'!AZ56),$E56)"),"q51")</f>
        <v>q51</v>
      </c>
      <c r="V56" s="41" t="str">
        <f ca="1">IFERROR(__xludf.DUMMYFUNCTION("IFERROR(FILTER($E$3:$E$66,$B$3:$B$66='Sheet Angka'!BA56,$C$3:$C$66='Sheet Angka'!BB56,$D$3:$D$66='Sheet Angka'!BC56),$E56)"),"q50")</f>
        <v>q50</v>
      </c>
      <c r="W56" s="41" t="str">
        <f ca="1">IFERROR(__xludf.DUMMYFUNCTION("IFERROR(FILTER($E$3:$E$66,$B$3:$B$66='Sheet Angka'!X56,$C$3:$C$66='Sheet Angka'!Y56,$D$3:$D$66='Sheet Angka'!Z56),$E56)"),"q38")</f>
        <v>q38</v>
      </c>
    </row>
    <row r="57" spans="1:23" ht="15">
      <c r="A57" s="49"/>
      <c r="B57" s="51">
        <v>15</v>
      </c>
      <c r="C57" s="61">
        <v>5</v>
      </c>
      <c r="D57" s="53">
        <v>10</v>
      </c>
      <c r="E57" s="55" t="s">
        <v>80</v>
      </c>
      <c r="F57" s="56" t="str">
        <f ca="1">IFERROR(__xludf.DUMMYFUNCTION("IFERROR(FILTER($E$3:$E$66,$B$3:$B$66='Sheet Angka'!E57,$C$3:$C$66='Sheet Angka'!F57,$D$3:$D$66='Sheet Angka'!G57),E57)"),"q62")</f>
        <v>q62</v>
      </c>
      <c r="G57" s="58" t="str">
        <f ca="1">IFERROR(__xludf.DUMMYFUNCTION("IFERROR(FILTER($E$3:$E$66,$B$3:$B$66='Sheet Angka'!H57,$C$3:$C$66='Sheet Angka'!I57,$D$3:$D$66='Sheet Angka'!J57),$E57)"),"q54")</f>
        <v>q54</v>
      </c>
      <c r="H57" s="58" t="str">
        <f ca="1">IFERROR(__xludf.DUMMYFUNCTION("IFERROR(FILTER($E$3:$E$66,$B$3:$B$66='Sheet Angka'!K57,$C$3:$C$66='Sheet Angka'!L57,$D$3:$D$66='Sheet Angka'!M57),$E57)"),"q58")</f>
        <v>q58</v>
      </c>
      <c r="I57" s="58" t="str">
        <f ca="1">IFERROR(__xludf.DUMMYFUNCTION("IFERROR(FILTER($E$3:$E$66,$B$3:$B$66='Sheet Angka'!N57,$C$3:$C$66='Sheet Angka'!O57,$D$3:$D$66='Sheet Angka'!P57),$E57)"),"q62")</f>
        <v>q62</v>
      </c>
      <c r="J57" s="58" t="str">
        <f ca="1">IFERROR(__xludf.DUMMYFUNCTION("IFERROR(FILTER($E$3:$E$66,$B$3:$B$66='Sheet Angka'!Q57,$C$3:$C$66='Sheet Angka'!R57,$D$3:$D$66='Sheet Angka'!S57),$E57)"),"q54")</f>
        <v>q54</v>
      </c>
      <c r="K57" s="58" t="str">
        <f ca="1">IFERROR(__xludf.DUMMYFUNCTION("IFERROR(FILTER($E$3:$E$66,$B$3:$B$66='Sheet Angka'!T57,$C$3:$C$66='Sheet Angka'!U57,$D$3:$D$66='Sheet Angka'!V57),$E57)"),"q38")</f>
        <v>q38</v>
      </c>
      <c r="L57" s="58" t="str">
        <f ca="1">IFERROR(__xludf.DUMMYFUNCTION("IFERROR(FILTER($E$3:$E$66,$B$3:$B$66='Sheet Angka'!W57,$C$3:$C$66='Sheet Angka'!X57,$D$3:$D$66='Sheet Angka'!Y57),$E57)"),"q42")</f>
        <v>q42</v>
      </c>
      <c r="M57" s="58" t="str">
        <f ca="1">IFERROR(__xludf.DUMMYFUNCTION("IFERROR(FILTER($E$3:$E$66,$B$3:$B$66='Sheet Angka'!Z57,$C$3:$C$66='Sheet Angka'!AA57,$D$3:$D$66='Sheet Angka'!AB57),$E57)"),"q46")</f>
        <v>q46</v>
      </c>
      <c r="N57" s="58" t="str">
        <f ca="1">IFERROR(__xludf.DUMMYFUNCTION("IFERROR(FILTER($E$3:$E$66,$B$3:$B$66='Sheet Angka'!AC57,$C$3:$C$66='Sheet Angka'!AD57,$D$3:$D$66='Sheet Angka'!AE57),$E57)"),"q54")</f>
        <v>q54</v>
      </c>
      <c r="O57" s="58" t="str">
        <f ca="1">IFERROR(__xludf.DUMMYFUNCTION("IFERROR(FILTER($E$3:$E$66,$B$3:$B$66='Sheet Angka'!AF57,$C$3:$C$66='Sheet Angka'!AG57,$D$3:$D$66='Sheet Angka'!AH57),$E57)"),"q54")</f>
        <v>q54</v>
      </c>
      <c r="P57" s="58" t="str">
        <f ca="1">IFERROR(__xludf.DUMMYFUNCTION("IFERROR(FILTER($E$3:$E$66,$B$3:$B$66='Sheet Angka'!AI57,$C$3:$C$66='Sheet Angka'!AJ57,$D$3:$D$66='Sheet Angka'!AK57),$E57)"),"q54")</f>
        <v>q54</v>
      </c>
      <c r="Q57" s="58" t="str">
        <f ca="1">IFERROR(__xludf.DUMMYFUNCTION("IFERROR(FILTER($E$3:$E$66,$B$3:$B$66='Sheet Angka'!AL57,$C$3:$C$66='Sheet Angka'!AM57,$D$3:$D$66='Sheet Angka'!AN57),$E57)"),"q54")</f>
        <v>q54</v>
      </c>
      <c r="R57" s="58" t="str">
        <f ca="1">IFERROR(__xludf.DUMMYFUNCTION("IFERROR(FILTER($E$3:$E$66,$B$3:$B$66='Sheet Angka'!AO57,$C$3:$C$66='Sheet Angka'!AP57,$D$3:$D$66='Sheet Angka'!AQ57),$E57)"),"q54")</f>
        <v>q54</v>
      </c>
      <c r="S57" s="58" t="str">
        <f ca="1">IFERROR(__xludf.DUMMYFUNCTION("IFERROR(FILTER($E$3:$E$66,$B$3:$B$66='Sheet Angka'!AR57,$C$3:$C$66='Sheet Angka'!AS57,$D$3:$D$66='Sheet Angka'!AT57),$E57)"),"q54")</f>
        <v>q54</v>
      </c>
      <c r="T57" s="58" t="str">
        <f ca="1">IFERROR(__xludf.DUMMYFUNCTION("IFERROR(FILTER($E$3:$E$66,$B$3:$B$66='Sheet Angka'!AU57,$C$3:$C$66='Sheet Angka'!AV57,$D$3:$D$66='Sheet Angka'!AW57),$E57)"),"q54")</f>
        <v>q54</v>
      </c>
      <c r="U57" s="58" t="str">
        <f ca="1">IFERROR(__xludf.DUMMYFUNCTION("IFERROR(FILTER($E$3:$E$66,$B$3:$B$66='Sheet Angka'!AX57,$C$3:$C$66='Sheet Angka'!AY57,$D$3:$D$66='Sheet Angka'!AZ57),$E57)"),"q54")</f>
        <v>q54</v>
      </c>
      <c r="V57" s="58" t="str">
        <f ca="1">IFERROR(__xludf.DUMMYFUNCTION("IFERROR(FILTER($E$3:$E$66,$B$3:$B$66='Sheet Angka'!BA57,$C$3:$C$66='Sheet Angka'!BB57,$D$3:$D$66='Sheet Angka'!BC57),$E57)"),"q51")</f>
        <v>q51</v>
      </c>
      <c r="W57" s="58" t="str">
        <f ca="1">IFERROR(__xludf.DUMMYFUNCTION("IFERROR(FILTER($E$3:$E$66,$B$3:$B$66='Sheet Angka'!X57,$C$3:$C$66='Sheet Angka'!Y57,$D$3:$D$66='Sheet Angka'!Z57),$E57)"),"q42")</f>
        <v>q42</v>
      </c>
    </row>
    <row r="58" spans="1:23" ht="15">
      <c r="A58" s="35"/>
      <c r="B58" s="36">
        <v>15</v>
      </c>
      <c r="C58" s="45">
        <v>5</v>
      </c>
      <c r="D58" s="38">
        <v>15</v>
      </c>
      <c r="E58" s="39" t="s">
        <v>83</v>
      </c>
      <c r="F58" s="40" t="str">
        <f ca="1">IFERROR(__xludf.DUMMYFUNCTION("IFERROR(FILTER($E$3:$E$66,$B$3:$B$66='Sheet Angka'!E58,$C$3:$C$66='Sheet Angka'!F58,$D$3:$D$66='Sheet Angka'!G58),E58)"),"q63")</f>
        <v>q63</v>
      </c>
      <c r="G58" s="41" t="str">
        <f ca="1">IFERROR(__xludf.DUMMYFUNCTION("IFERROR(FILTER($E$3:$E$66,$B$3:$B$66='Sheet Angka'!H58,$C$3:$C$66='Sheet Angka'!I58,$D$3:$D$66='Sheet Angka'!J58),$E58)"),"q55")</f>
        <v>q55</v>
      </c>
      <c r="H58" s="41" t="str">
        <f ca="1">IFERROR(__xludf.DUMMYFUNCTION("IFERROR(FILTER($E$3:$E$66,$B$3:$B$66='Sheet Angka'!K58,$C$3:$C$66='Sheet Angka'!L58,$D$3:$D$66='Sheet Angka'!M58),$E58)"),"q59")</f>
        <v>q59</v>
      </c>
      <c r="I58" s="41" t="str">
        <f ca="1">IFERROR(__xludf.DUMMYFUNCTION("IFERROR(FILTER($E$3:$E$66,$B$3:$B$66='Sheet Angka'!N58,$C$3:$C$66='Sheet Angka'!O58,$D$3:$D$66='Sheet Angka'!P58),$E58)"),"q63")</f>
        <v>q63</v>
      </c>
      <c r="J58" s="41" t="str">
        <f ca="1">IFERROR(__xludf.DUMMYFUNCTION("IFERROR(FILTER($E$3:$E$66,$B$3:$B$66='Sheet Angka'!Q58,$C$3:$C$66='Sheet Angka'!R58,$D$3:$D$66='Sheet Angka'!S58),$E58)"),"q55")</f>
        <v>q55</v>
      </c>
      <c r="K58" s="41" t="str">
        <f ca="1">IFERROR(__xludf.DUMMYFUNCTION("IFERROR(FILTER($E$3:$E$66,$B$3:$B$66='Sheet Angka'!T58,$C$3:$C$66='Sheet Angka'!U58,$D$3:$D$66='Sheet Angka'!V58),$E58)"),"q39")</f>
        <v>q39</v>
      </c>
      <c r="L58" s="41" t="str">
        <f ca="1">IFERROR(__xludf.DUMMYFUNCTION("IFERROR(FILTER($E$3:$E$66,$B$3:$B$66='Sheet Angka'!W58,$C$3:$C$66='Sheet Angka'!X58,$D$3:$D$66='Sheet Angka'!Y58),$E58)"),"q43")</f>
        <v>q43</v>
      </c>
      <c r="M58" s="41" t="str">
        <f ca="1">IFERROR(__xludf.DUMMYFUNCTION("IFERROR(FILTER($E$3:$E$66,$B$3:$B$66='Sheet Angka'!Z58,$C$3:$C$66='Sheet Angka'!AA58,$D$3:$D$66='Sheet Angka'!AB58),$E58)"),"q47")</f>
        <v>q47</v>
      </c>
      <c r="N58" s="41" t="str">
        <f ca="1">IFERROR(__xludf.DUMMYFUNCTION("IFERROR(FILTER($E$3:$E$66,$B$3:$B$66='Sheet Angka'!AC58,$C$3:$C$66='Sheet Angka'!AD58,$D$3:$D$66='Sheet Angka'!AE58),$E58)"),"q55")</f>
        <v>q55</v>
      </c>
      <c r="O58" s="41" t="str">
        <f ca="1">IFERROR(__xludf.DUMMYFUNCTION("IFERROR(FILTER($E$3:$E$66,$B$3:$B$66='Sheet Angka'!AF58,$C$3:$C$66='Sheet Angka'!AG58,$D$3:$D$66='Sheet Angka'!AH58),$E58)"),"q55")</f>
        <v>q55</v>
      </c>
      <c r="P58" s="41" t="str">
        <f ca="1">IFERROR(__xludf.DUMMYFUNCTION("IFERROR(FILTER($E$3:$E$66,$B$3:$B$66='Sheet Angka'!AI58,$C$3:$C$66='Sheet Angka'!AJ58,$D$3:$D$66='Sheet Angka'!AK58),$E58)"),"q55")</f>
        <v>q55</v>
      </c>
      <c r="Q58" s="41" t="str">
        <f ca="1">IFERROR(__xludf.DUMMYFUNCTION("IFERROR(FILTER($E$3:$E$66,$B$3:$B$66='Sheet Angka'!AL58,$C$3:$C$66='Sheet Angka'!AM58,$D$3:$D$66='Sheet Angka'!AN58),$E58)"),"q55")</f>
        <v>q55</v>
      </c>
      <c r="R58" s="41" t="str">
        <f ca="1">IFERROR(__xludf.DUMMYFUNCTION("IFERROR(FILTER($E$3:$E$66,$B$3:$B$66='Sheet Angka'!AO58,$C$3:$C$66='Sheet Angka'!AP58,$D$3:$D$66='Sheet Angka'!AQ58),$E58)"),"q55")</f>
        <v>q55</v>
      </c>
      <c r="S58" s="41" t="str">
        <f ca="1">IFERROR(__xludf.DUMMYFUNCTION("IFERROR(FILTER($E$3:$E$66,$B$3:$B$66='Sheet Angka'!AR58,$C$3:$C$66='Sheet Angka'!AS58,$D$3:$D$66='Sheet Angka'!AT58),$E58)"),"q55")</f>
        <v>q55</v>
      </c>
      <c r="T58" s="41" t="str">
        <f ca="1">IFERROR(__xludf.DUMMYFUNCTION("IFERROR(FILTER($E$3:$E$66,$B$3:$B$66='Sheet Angka'!AU58,$C$3:$C$66='Sheet Angka'!AV58,$D$3:$D$66='Sheet Angka'!AW58),$E58)"),"q55")</f>
        <v>q55</v>
      </c>
      <c r="U58" s="41" t="str">
        <f ca="1">IFERROR(__xludf.DUMMYFUNCTION("IFERROR(FILTER($E$3:$E$66,$B$3:$B$66='Sheet Angka'!AX58,$C$3:$C$66='Sheet Angka'!AY58,$D$3:$D$66='Sheet Angka'!AZ58),$E58)"),"q55")</f>
        <v>q55</v>
      </c>
      <c r="V58" s="41" t="str">
        <f ca="1">IFERROR(__xludf.DUMMYFUNCTION("IFERROR(FILTER($E$3:$E$66,$B$3:$B$66='Sheet Angka'!BA58,$C$3:$C$66='Sheet Angka'!BB58,$D$3:$D$66='Sheet Angka'!BC58),$E58)"),"q55")</f>
        <v>q55</v>
      </c>
      <c r="W58" s="41" t="str">
        <f ca="1">IFERROR(__xludf.DUMMYFUNCTION("IFERROR(FILTER($E$3:$E$66,$B$3:$B$66='Sheet Angka'!X58,$C$3:$C$66='Sheet Angka'!Y58,$D$3:$D$66='Sheet Angka'!Z58),$E58)"),"q46")</f>
        <v>q46</v>
      </c>
    </row>
    <row r="59" spans="1:23" ht="15">
      <c r="A59" s="49"/>
      <c r="B59" s="51">
        <v>15</v>
      </c>
      <c r="C59" s="61">
        <v>10</v>
      </c>
      <c r="D59" s="53">
        <v>0</v>
      </c>
      <c r="E59" s="55" t="s">
        <v>88</v>
      </c>
      <c r="F59" s="56" t="str">
        <f ca="1">IFERROR(__xludf.DUMMYFUNCTION("IFERROR(FILTER($E$3:$E$66,$B$3:$B$66='Sheet Angka'!E59,$C$3:$C$66='Sheet Angka'!F59,$D$3:$D$66='Sheet Angka'!G59),E59)"),"q56")</f>
        <v>q56</v>
      </c>
      <c r="G59" s="58" t="str">
        <f ca="1">IFERROR(__xludf.DUMMYFUNCTION("IFERROR(FILTER($E$3:$E$66,$B$3:$B$66='Sheet Angka'!H59,$C$3:$C$66='Sheet Angka'!I59,$D$3:$D$66='Sheet Angka'!J59),$E59)"),"q56")</f>
        <v>q56</v>
      </c>
      <c r="H59" s="58" t="str">
        <f ca="1">IFERROR(__xludf.DUMMYFUNCTION("IFERROR(FILTER($E$3:$E$66,$B$3:$B$66='Sheet Angka'!K59,$C$3:$C$66='Sheet Angka'!L59,$D$3:$D$66='Sheet Angka'!M59),$E59)"),"q60")</f>
        <v>q60</v>
      </c>
      <c r="I59" s="58" t="str">
        <f ca="1">IFERROR(__xludf.DUMMYFUNCTION("IFERROR(FILTER($E$3:$E$66,$B$3:$B$66='Sheet Angka'!N59,$C$3:$C$66='Sheet Angka'!O59,$D$3:$D$66='Sheet Angka'!P59),$E59)"),"q56")</f>
        <v>q56</v>
      </c>
      <c r="J59" s="58" t="str">
        <f ca="1">IFERROR(__xludf.DUMMYFUNCTION("IFERROR(FILTER($E$3:$E$66,$B$3:$B$66='Sheet Angka'!Q59,$C$3:$C$66='Sheet Angka'!R59,$D$3:$D$66='Sheet Angka'!S59),$E59)"),"q56")</f>
        <v>q56</v>
      </c>
      <c r="K59" s="58" t="str">
        <f ca="1">IFERROR(__xludf.DUMMYFUNCTION("IFERROR(FILTER($E$3:$E$66,$B$3:$B$66='Sheet Angka'!T59,$C$3:$C$66='Sheet Angka'!U59,$D$3:$D$66='Sheet Angka'!V59),$E59)"),"q40")</f>
        <v>q40</v>
      </c>
      <c r="L59" s="58" t="str">
        <f ca="1">IFERROR(__xludf.DUMMYFUNCTION("IFERROR(FILTER($E$3:$E$66,$B$3:$B$66='Sheet Angka'!W59,$C$3:$C$66='Sheet Angka'!X59,$D$3:$D$66='Sheet Angka'!Y59),$E59)"),"q44")</f>
        <v>q44</v>
      </c>
      <c r="M59" s="58" t="str">
        <f ca="1">IFERROR(__xludf.DUMMYFUNCTION("IFERROR(FILTER($E$3:$E$66,$B$3:$B$66='Sheet Angka'!Z59,$C$3:$C$66='Sheet Angka'!AA59,$D$3:$D$66='Sheet Angka'!AB59),$E59)"),"q56")</f>
        <v>q56</v>
      </c>
      <c r="N59" s="58" t="str">
        <f ca="1">IFERROR(__xludf.DUMMYFUNCTION("IFERROR(FILTER($E$3:$E$66,$B$3:$B$66='Sheet Angka'!AC59,$C$3:$C$66='Sheet Angka'!AD59,$D$3:$D$66='Sheet Angka'!AE59),$E59)"),"q56")</f>
        <v>q56</v>
      </c>
      <c r="O59" s="58" t="str">
        <f ca="1">IFERROR(__xludf.DUMMYFUNCTION("IFERROR(FILTER($E$3:$E$66,$B$3:$B$66='Sheet Angka'!AF59,$C$3:$C$66='Sheet Angka'!AG59,$D$3:$D$66='Sheet Angka'!AH59),$E59)"),"q56")</f>
        <v>q56</v>
      </c>
      <c r="P59" s="58" t="str">
        <f ca="1">IFERROR(__xludf.DUMMYFUNCTION("IFERROR(FILTER($E$3:$E$66,$B$3:$B$66='Sheet Angka'!AI59,$C$3:$C$66='Sheet Angka'!AJ59,$D$3:$D$66='Sheet Angka'!AK59),$E59)"),"q35")</f>
        <v>q35</v>
      </c>
      <c r="Q59" s="58" t="str">
        <f ca="1">IFERROR(__xludf.DUMMYFUNCTION("IFERROR(FILTER($E$3:$E$66,$B$3:$B$66='Sheet Angka'!AL59,$C$3:$C$66='Sheet Angka'!AM59,$D$3:$D$66='Sheet Angka'!AN59),$E59)"),"q50")</f>
        <v>q50</v>
      </c>
      <c r="R59" s="58" t="str">
        <f ca="1">IFERROR(__xludf.DUMMYFUNCTION("IFERROR(FILTER($E$3:$E$66,$B$3:$B$66='Sheet Angka'!AO59,$C$3:$C$66='Sheet Angka'!AP59,$D$3:$D$66='Sheet Angka'!AQ59),$E59)"),"q51")</f>
        <v>q51</v>
      </c>
      <c r="S59" s="58" t="str">
        <f ca="1">IFERROR(__xludf.DUMMYFUNCTION("IFERROR(FILTER($E$3:$E$66,$B$3:$B$66='Sheet Angka'!AR59,$C$3:$C$66='Sheet Angka'!AS59,$D$3:$D$66='Sheet Angka'!AT59),$E59)"),"q56")</f>
        <v>q56</v>
      </c>
      <c r="T59" s="58" t="str">
        <f ca="1">IFERROR(__xludf.DUMMYFUNCTION("IFERROR(FILTER($E$3:$E$66,$B$3:$B$66='Sheet Angka'!AU59,$C$3:$C$66='Sheet Angka'!AV59,$D$3:$D$66='Sheet Angka'!AW59),$E59)"),"q56")</f>
        <v>q56</v>
      </c>
      <c r="U59" s="58" t="str">
        <f ca="1">IFERROR(__xludf.DUMMYFUNCTION("IFERROR(FILTER($E$3:$E$66,$B$3:$B$66='Sheet Angka'!AX59,$C$3:$C$66='Sheet Angka'!AY59,$D$3:$D$66='Sheet Angka'!AZ59),$E59)"),"q54")</f>
        <v>q54</v>
      </c>
      <c r="V59" s="58" t="str">
        <f ca="1">IFERROR(__xludf.DUMMYFUNCTION("IFERROR(FILTER($E$3:$E$66,$B$3:$B$66='Sheet Angka'!BA59,$C$3:$C$66='Sheet Angka'!BB59,$D$3:$D$66='Sheet Angka'!BC59),$E59)"),"q53")</f>
        <v>q53</v>
      </c>
      <c r="W59" s="58" t="str">
        <f ca="1">IFERROR(__xludf.DUMMYFUNCTION("IFERROR(FILTER($E$3:$E$66,$B$3:$B$66='Sheet Angka'!X59,$C$3:$C$66='Sheet Angka'!Y59,$D$3:$D$66='Sheet Angka'!Z59),$E59)"),"q50")</f>
        <v>q50</v>
      </c>
    </row>
    <row r="60" spans="1:23" ht="15">
      <c r="A60" s="35"/>
      <c r="B60" s="36">
        <v>15</v>
      </c>
      <c r="C60" s="45">
        <v>10</v>
      </c>
      <c r="D60" s="38">
        <v>5</v>
      </c>
      <c r="E60" s="39" t="s">
        <v>91</v>
      </c>
      <c r="F60" s="40" t="str">
        <f ca="1">IFERROR(__xludf.DUMMYFUNCTION("IFERROR(FILTER($E$3:$E$66,$B$3:$B$66='Sheet Angka'!E60,$C$3:$C$66='Sheet Angka'!F60,$D$3:$D$66='Sheet Angka'!G60),E60)"),"q57")</f>
        <v>q57</v>
      </c>
      <c r="G60" s="41" t="str">
        <f ca="1">IFERROR(__xludf.DUMMYFUNCTION("IFERROR(FILTER($E$3:$E$66,$B$3:$B$66='Sheet Angka'!H60,$C$3:$C$66='Sheet Angka'!I60,$D$3:$D$66='Sheet Angka'!J60),$E60)"),"q57")</f>
        <v>q57</v>
      </c>
      <c r="H60" s="41" t="str">
        <f ca="1">IFERROR(__xludf.DUMMYFUNCTION("IFERROR(FILTER($E$3:$E$66,$B$3:$B$66='Sheet Angka'!K60,$C$3:$C$66='Sheet Angka'!L60,$D$3:$D$66='Sheet Angka'!M60),$E60)"),"q61")</f>
        <v>q61</v>
      </c>
      <c r="I60" s="41" t="str">
        <f ca="1">IFERROR(__xludf.DUMMYFUNCTION("IFERROR(FILTER($E$3:$E$66,$B$3:$B$66='Sheet Angka'!N60,$C$3:$C$66='Sheet Angka'!O60,$D$3:$D$66='Sheet Angka'!P60),$E60)"),"q57")</f>
        <v>q57</v>
      </c>
      <c r="J60" s="41" t="str">
        <f ca="1">IFERROR(__xludf.DUMMYFUNCTION("IFERROR(FILTER($E$3:$E$66,$B$3:$B$66='Sheet Angka'!Q60,$C$3:$C$66='Sheet Angka'!R60,$D$3:$D$66='Sheet Angka'!S60),$E60)"),"q57")</f>
        <v>q57</v>
      </c>
      <c r="K60" s="41" t="str">
        <f ca="1">IFERROR(__xludf.DUMMYFUNCTION("IFERROR(FILTER($E$3:$E$66,$B$3:$B$66='Sheet Angka'!T60,$C$3:$C$66='Sheet Angka'!U60,$D$3:$D$66='Sheet Angka'!V60),$E60)"),"q41")</f>
        <v>q41</v>
      </c>
      <c r="L60" s="41" t="str">
        <f ca="1">IFERROR(__xludf.DUMMYFUNCTION("IFERROR(FILTER($E$3:$E$66,$B$3:$B$66='Sheet Angka'!W60,$C$3:$C$66='Sheet Angka'!X60,$D$3:$D$66='Sheet Angka'!Y60),$E60)"),"q45")</f>
        <v>q45</v>
      </c>
      <c r="M60" s="41" t="str">
        <f ca="1">IFERROR(__xludf.DUMMYFUNCTION("IFERROR(FILTER($E$3:$E$66,$B$3:$B$66='Sheet Angka'!Z60,$C$3:$C$66='Sheet Angka'!AA60,$D$3:$D$66='Sheet Angka'!AB60),$E60)"),"q57")</f>
        <v>q57</v>
      </c>
      <c r="N60" s="41" t="str">
        <f ca="1">IFERROR(__xludf.DUMMYFUNCTION("IFERROR(FILTER($E$3:$E$66,$B$3:$B$66='Sheet Angka'!AC60,$C$3:$C$66='Sheet Angka'!AD60,$D$3:$D$66='Sheet Angka'!AE60),$E60)"),"q57")</f>
        <v>q57</v>
      </c>
      <c r="O60" s="41" t="str">
        <f ca="1">IFERROR(__xludf.DUMMYFUNCTION("IFERROR(FILTER($E$3:$E$66,$B$3:$B$66='Sheet Angka'!AF60,$C$3:$C$66='Sheet Angka'!AG60,$D$3:$D$66='Sheet Angka'!AH60),$E60)"),"q57")</f>
        <v>q57</v>
      </c>
      <c r="P60" s="41" t="str">
        <f ca="1">IFERROR(__xludf.DUMMYFUNCTION("IFERROR(FILTER($E$3:$E$66,$B$3:$B$66='Sheet Angka'!AI60,$C$3:$C$66='Sheet Angka'!AJ60,$D$3:$D$66='Sheet Angka'!AK60),$E60)"),"q57")</f>
        <v>q57</v>
      </c>
      <c r="Q60" s="41" t="str">
        <f ca="1">IFERROR(__xludf.DUMMYFUNCTION("IFERROR(FILTER($E$3:$E$66,$B$3:$B$66='Sheet Angka'!AL60,$C$3:$C$66='Sheet Angka'!AM60,$D$3:$D$66='Sheet Angka'!AN60),$E60)"),"q51")</f>
        <v>q51</v>
      </c>
      <c r="R60" s="41" t="str">
        <f ca="1">IFERROR(__xludf.DUMMYFUNCTION("IFERROR(FILTER($E$3:$E$66,$B$3:$B$66='Sheet Angka'!AO60,$C$3:$C$66='Sheet Angka'!AP60,$D$3:$D$66='Sheet Angka'!AQ60),$E60)"),"q57")</f>
        <v>q57</v>
      </c>
      <c r="S60" s="41" t="str">
        <f ca="1">IFERROR(__xludf.DUMMYFUNCTION("IFERROR(FILTER($E$3:$E$66,$B$3:$B$66='Sheet Angka'!AR60,$C$3:$C$66='Sheet Angka'!AS60,$D$3:$D$66='Sheet Angka'!AT60),$E60)"),"q57")</f>
        <v>q57</v>
      </c>
      <c r="T60" s="41" t="str">
        <f ca="1">IFERROR(__xludf.DUMMYFUNCTION("IFERROR(FILTER($E$3:$E$66,$B$3:$B$66='Sheet Angka'!AU60,$C$3:$C$66='Sheet Angka'!AV60,$D$3:$D$66='Sheet Angka'!AW60),$E60)"),"q57")</f>
        <v>q57</v>
      </c>
      <c r="U60" s="41" t="str">
        <f ca="1">IFERROR(__xludf.DUMMYFUNCTION("IFERROR(FILTER($E$3:$E$66,$B$3:$B$66='Sheet Angka'!AX60,$C$3:$C$66='Sheet Angka'!AY60,$D$3:$D$66='Sheet Angka'!AZ60),$E60)"),"q55")</f>
        <v>q55</v>
      </c>
      <c r="V60" s="41" t="str">
        <f ca="1">IFERROR(__xludf.DUMMYFUNCTION("IFERROR(FILTER($E$3:$E$66,$B$3:$B$66='Sheet Angka'!BA60,$C$3:$C$66='Sheet Angka'!BB60,$D$3:$D$66='Sheet Angka'!BC60),$E60)"),"q54")</f>
        <v>q54</v>
      </c>
      <c r="W60" s="41" t="str">
        <f ca="1">IFERROR(__xludf.DUMMYFUNCTION("IFERROR(FILTER($E$3:$E$66,$B$3:$B$66='Sheet Angka'!X60,$C$3:$C$66='Sheet Angka'!Y60,$D$3:$D$66='Sheet Angka'!Z60),$E60)"),"q54")</f>
        <v>q54</v>
      </c>
    </row>
    <row r="61" spans="1:23" ht="15">
      <c r="A61" s="49"/>
      <c r="B61" s="51">
        <v>15</v>
      </c>
      <c r="C61" s="61">
        <v>10</v>
      </c>
      <c r="D61" s="53">
        <v>10</v>
      </c>
      <c r="E61" s="55" t="s">
        <v>94</v>
      </c>
      <c r="F61" s="56" t="str">
        <f ca="1">IFERROR(__xludf.DUMMYFUNCTION("IFERROR(FILTER($E$3:$E$66,$B$3:$B$66='Sheet Angka'!E61,$C$3:$C$66='Sheet Angka'!F61,$D$3:$D$66='Sheet Angka'!G61),E61)"),"q58")</f>
        <v>q58</v>
      </c>
      <c r="G61" s="58" t="str">
        <f ca="1">IFERROR(__xludf.DUMMYFUNCTION("IFERROR(FILTER($E$3:$E$66,$B$3:$B$66='Sheet Angka'!H61,$C$3:$C$66='Sheet Angka'!I61,$D$3:$D$66='Sheet Angka'!J61),$E61)"),"q58")</f>
        <v>q58</v>
      </c>
      <c r="H61" s="58" t="str">
        <f ca="1">IFERROR(__xludf.DUMMYFUNCTION("IFERROR(FILTER($E$3:$E$66,$B$3:$B$66='Sheet Angka'!K61,$C$3:$C$66='Sheet Angka'!L61,$D$3:$D$66='Sheet Angka'!M61),$E61)"),"q62")</f>
        <v>q62</v>
      </c>
      <c r="I61" s="58" t="str">
        <f ca="1">IFERROR(__xludf.DUMMYFUNCTION("IFERROR(FILTER($E$3:$E$66,$B$3:$B$66='Sheet Angka'!N61,$C$3:$C$66='Sheet Angka'!O61,$D$3:$D$66='Sheet Angka'!P61),$E61)"),"q58")</f>
        <v>q58</v>
      </c>
      <c r="J61" s="58" t="str">
        <f ca="1">IFERROR(__xludf.DUMMYFUNCTION("IFERROR(FILTER($E$3:$E$66,$B$3:$B$66='Sheet Angka'!Q61,$C$3:$C$66='Sheet Angka'!R61,$D$3:$D$66='Sheet Angka'!S61),$E61)"),"q58")</f>
        <v>q58</v>
      </c>
      <c r="K61" s="58" t="str">
        <f ca="1">IFERROR(__xludf.DUMMYFUNCTION("IFERROR(FILTER($E$3:$E$66,$B$3:$B$66='Sheet Angka'!T61,$C$3:$C$66='Sheet Angka'!U61,$D$3:$D$66='Sheet Angka'!V61),$E61)"),"q42")</f>
        <v>q42</v>
      </c>
      <c r="L61" s="58" t="str">
        <f ca="1">IFERROR(__xludf.DUMMYFUNCTION("IFERROR(FILTER($E$3:$E$66,$B$3:$B$66='Sheet Angka'!W61,$C$3:$C$66='Sheet Angka'!X61,$D$3:$D$66='Sheet Angka'!Y61),$E61)"),"q46")</f>
        <v>q46</v>
      </c>
      <c r="M61" s="58" t="str">
        <f ca="1">IFERROR(__xludf.DUMMYFUNCTION("IFERROR(FILTER($E$3:$E$66,$B$3:$B$66='Sheet Angka'!Z61,$C$3:$C$66='Sheet Angka'!AA61,$D$3:$D$66='Sheet Angka'!AB61),$E61)"),"q58")</f>
        <v>q58</v>
      </c>
      <c r="N61" s="58" t="str">
        <f ca="1">IFERROR(__xludf.DUMMYFUNCTION("IFERROR(FILTER($E$3:$E$66,$B$3:$B$66='Sheet Angka'!AC61,$C$3:$C$66='Sheet Angka'!AD61,$D$3:$D$66='Sheet Angka'!AE61),$E61)"),"q58")</f>
        <v>q58</v>
      </c>
      <c r="O61" s="58" t="str">
        <f ca="1">IFERROR(__xludf.DUMMYFUNCTION("IFERROR(FILTER($E$3:$E$66,$B$3:$B$66='Sheet Angka'!AF61,$C$3:$C$66='Sheet Angka'!AG61,$D$3:$D$66='Sheet Angka'!AH61),$E61)"),"q58")</f>
        <v>q58</v>
      </c>
      <c r="P61" s="58" t="str">
        <f ca="1">IFERROR(__xludf.DUMMYFUNCTION("IFERROR(FILTER($E$3:$E$66,$B$3:$B$66='Sheet Angka'!AI61,$C$3:$C$66='Sheet Angka'!AJ61,$D$3:$D$66='Sheet Angka'!AK61),$E61)"),"q58")</f>
        <v>q58</v>
      </c>
      <c r="Q61" s="58" t="str">
        <f ca="1">IFERROR(__xludf.DUMMYFUNCTION("IFERROR(FILTER($E$3:$E$66,$B$3:$B$66='Sheet Angka'!AL61,$C$3:$C$66='Sheet Angka'!AM61,$D$3:$D$66='Sheet Angka'!AN61),$E61)"),"q58")</f>
        <v>q58</v>
      </c>
      <c r="R61" s="58" t="str">
        <f ca="1">IFERROR(__xludf.DUMMYFUNCTION("IFERROR(FILTER($E$3:$E$66,$B$3:$B$66='Sheet Angka'!AO61,$C$3:$C$66='Sheet Angka'!AP61,$D$3:$D$66='Sheet Angka'!AQ61),$E61)"),"q58")</f>
        <v>q58</v>
      </c>
      <c r="S61" s="58" t="str">
        <f ca="1">IFERROR(__xludf.DUMMYFUNCTION("IFERROR(FILTER($E$3:$E$66,$B$3:$B$66='Sheet Angka'!AR61,$C$3:$C$66='Sheet Angka'!AS61,$D$3:$D$66='Sheet Angka'!AT61),$E61)"),"q58")</f>
        <v>q58</v>
      </c>
      <c r="T61" s="58" t="str">
        <f ca="1">IFERROR(__xludf.DUMMYFUNCTION("IFERROR(FILTER($E$3:$E$66,$B$3:$B$66='Sheet Angka'!AU61,$C$3:$C$66='Sheet Angka'!AV61,$D$3:$D$66='Sheet Angka'!AW61),$E61)"),"q58")</f>
        <v>q58</v>
      </c>
      <c r="U61" s="58" t="str">
        <f ca="1">IFERROR(__xludf.DUMMYFUNCTION("IFERROR(FILTER($E$3:$E$66,$B$3:$B$66='Sheet Angka'!AX61,$C$3:$C$66='Sheet Angka'!AY61,$D$3:$D$66='Sheet Angka'!AZ61),$E61)"),"q58")</f>
        <v>q58</v>
      </c>
      <c r="V61" s="58" t="str">
        <f ca="1">IFERROR(__xludf.DUMMYFUNCTION("IFERROR(FILTER($E$3:$E$66,$B$3:$B$66='Sheet Angka'!BA61,$C$3:$C$66='Sheet Angka'!BB61,$D$3:$D$66='Sheet Angka'!BC61),$E61)"),"q55")</f>
        <v>q55</v>
      </c>
      <c r="W61" s="58" t="str">
        <f ca="1">IFERROR(__xludf.DUMMYFUNCTION("IFERROR(FILTER($E$3:$E$66,$B$3:$B$66='Sheet Angka'!X61,$C$3:$C$66='Sheet Angka'!Y61,$D$3:$D$66='Sheet Angka'!Z61),$E61)"),"q58")</f>
        <v>q58</v>
      </c>
    </row>
    <row r="62" spans="1:23" ht="15">
      <c r="A62" s="35"/>
      <c r="B62" s="36">
        <v>15</v>
      </c>
      <c r="C62" s="45">
        <v>10</v>
      </c>
      <c r="D62" s="38">
        <v>15</v>
      </c>
      <c r="E62" s="39" t="s">
        <v>97</v>
      </c>
      <c r="F62" s="40" t="str">
        <f ca="1">IFERROR(__xludf.DUMMYFUNCTION("IFERROR(FILTER($E$3:$E$66,$B$3:$B$66='Sheet Angka'!E62,$C$3:$C$66='Sheet Angka'!F62,$D$3:$D$66='Sheet Angka'!G62),E62)"),"q59")</f>
        <v>q59</v>
      </c>
      <c r="G62" s="41" t="str">
        <f ca="1">IFERROR(__xludf.DUMMYFUNCTION("IFERROR(FILTER($E$3:$E$66,$B$3:$B$66='Sheet Angka'!H62,$C$3:$C$66='Sheet Angka'!I62,$D$3:$D$66='Sheet Angka'!J62),$E62)"),"q59")</f>
        <v>q59</v>
      </c>
      <c r="H62" s="41" t="str">
        <f ca="1">IFERROR(__xludf.DUMMYFUNCTION("IFERROR(FILTER($E$3:$E$66,$B$3:$B$66='Sheet Angka'!K62,$C$3:$C$66='Sheet Angka'!L62,$D$3:$D$66='Sheet Angka'!M62),$E62)"),"q63")</f>
        <v>q63</v>
      </c>
      <c r="I62" s="41" t="str">
        <f ca="1">IFERROR(__xludf.DUMMYFUNCTION("IFERROR(FILTER($E$3:$E$66,$B$3:$B$66='Sheet Angka'!N62,$C$3:$C$66='Sheet Angka'!O62,$D$3:$D$66='Sheet Angka'!P62),$E62)"),"q59")</f>
        <v>q59</v>
      </c>
      <c r="J62" s="41" t="str">
        <f ca="1">IFERROR(__xludf.DUMMYFUNCTION("IFERROR(FILTER($E$3:$E$66,$B$3:$B$66='Sheet Angka'!Q62,$C$3:$C$66='Sheet Angka'!R62,$D$3:$D$66='Sheet Angka'!S62),$E62)"),"q59")</f>
        <v>q59</v>
      </c>
      <c r="K62" s="41" t="str">
        <f ca="1">IFERROR(__xludf.DUMMYFUNCTION("IFERROR(FILTER($E$3:$E$66,$B$3:$B$66='Sheet Angka'!T62,$C$3:$C$66='Sheet Angka'!U62,$D$3:$D$66='Sheet Angka'!V62),$E62)"),"q43")</f>
        <v>q43</v>
      </c>
      <c r="L62" s="41" t="str">
        <f ca="1">IFERROR(__xludf.DUMMYFUNCTION("IFERROR(FILTER($E$3:$E$66,$B$3:$B$66='Sheet Angka'!W62,$C$3:$C$66='Sheet Angka'!X62,$D$3:$D$66='Sheet Angka'!Y62),$E62)"),"q47")</f>
        <v>q47</v>
      </c>
      <c r="M62" s="41" t="str">
        <f ca="1">IFERROR(__xludf.DUMMYFUNCTION("IFERROR(FILTER($E$3:$E$66,$B$3:$B$66='Sheet Angka'!Z62,$C$3:$C$66='Sheet Angka'!AA62,$D$3:$D$66='Sheet Angka'!AB62),$E62)"),"q59")</f>
        <v>q59</v>
      </c>
      <c r="N62" s="41" t="str">
        <f ca="1">IFERROR(__xludf.DUMMYFUNCTION("IFERROR(FILTER($E$3:$E$66,$B$3:$B$66='Sheet Angka'!AC62,$C$3:$C$66='Sheet Angka'!AD62,$D$3:$D$66='Sheet Angka'!AE62),$E62)"),"q59")</f>
        <v>q59</v>
      </c>
      <c r="O62" s="41" t="str">
        <f ca="1">IFERROR(__xludf.DUMMYFUNCTION("IFERROR(FILTER($E$3:$E$66,$B$3:$B$66='Sheet Angka'!AF62,$C$3:$C$66='Sheet Angka'!AG62,$D$3:$D$66='Sheet Angka'!AH62),$E62)"),"q59")</f>
        <v>q59</v>
      </c>
      <c r="P62" s="41" t="str">
        <f ca="1">IFERROR(__xludf.DUMMYFUNCTION("IFERROR(FILTER($E$3:$E$66,$B$3:$B$66='Sheet Angka'!AI62,$C$3:$C$66='Sheet Angka'!AJ62,$D$3:$D$66='Sheet Angka'!AK62),$E62)"),"q59")</f>
        <v>q59</v>
      </c>
      <c r="Q62" s="41" t="str">
        <f ca="1">IFERROR(__xludf.DUMMYFUNCTION("IFERROR(FILTER($E$3:$E$66,$B$3:$B$66='Sheet Angka'!AL62,$C$3:$C$66='Sheet Angka'!AM62,$D$3:$D$66='Sheet Angka'!AN62),$E62)"),"q59")</f>
        <v>q59</v>
      </c>
      <c r="R62" s="41" t="str">
        <f ca="1">IFERROR(__xludf.DUMMYFUNCTION("IFERROR(FILTER($E$3:$E$66,$B$3:$B$66='Sheet Angka'!AO62,$C$3:$C$66='Sheet Angka'!AP62,$D$3:$D$66='Sheet Angka'!AQ62),$E62)"),"q59")</f>
        <v>q59</v>
      </c>
      <c r="S62" s="41" t="str">
        <f ca="1">IFERROR(__xludf.DUMMYFUNCTION("IFERROR(FILTER($E$3:$E$66,$B$3:$B$66='Sheet Angka'!AR62,$C$3:$C$66='Sheet Angka'!AS62,$D$3:$D$66='Sheet Angka'!AT62),$E62)"),"q59")</f>
        <v>q59</v>
      </c>
      <c r="T62" s="41" t="str">
        <f ca="1">IFERROR(__xludf.DUMMYFUNCTION("IFERROR(FILTER($E$3:$E$66,$B$3:$B$66='Sheet Angka'!AU62,$C$3:$C$66='Sheet Angka'!AV62,$D$3:$D$66='Sheet Angka'!AW62),$E62)"),"q59")</f>
        <v>q59</v>
      </c>
      <c r="U62" s="41" t="str">
        <f ca="1">IFERROR(__xludf.DUMMYFUNCTION("IFERROR(FILTER($E$3:$E$66,$B$3:$B$66='Sheet Angka'!AX62,$C$3:$C$66='Sheet Angka'!AY62,$D$3:$D$66='Sheet Angka'!AZ62),$E62)"),"q59")</f>
        <v>q59</v>
      </c>
      <c r="V62" s="41" t="str">
        <f ca="1">IFERROR(__xludf.DUMMYFUNCTION("IFERROR(FILTER($E$3:$E$66,$B$3:$B$66='Sheet Angka'!BA62,$C$3:$C$66='Sheet Angka'!BB62,$D$3:$D$66='Sheet Angka'!BC62),$E62)"),"q59")</f>
        <v>q59</v>
      </c>
      <c r="W62" s="41" t="str">
        <f ca="1">IFERROR(__xludf.DUMMYFUNCTION("IFERROR(FILTER($E$3:$E$66,$B$3:$B$66='Sheet Angka'!X62,$C$3:$C$66='Sheet Angka'!Y62,$D$3:$D$66='Sheet Angka'!Z62),$E62)"),"q62")</f>
        <v>q62</v>
      </c>
    </row>
    <row r="63" spans="1:23" ht="15">
      <c r="A63" s="49"/>
      <c r="B63" s="51">
        <v>15</v>
      </c>
      <c r="C63" s="61">
        <v>15</v>
      </c>
      <c r="D63" s="53">
        <v>0</v>
      </c>
      <c r="E63" s="55" t="s">
        <v>101</v>
      </c>
      <c r="F63" s="56" t="str">
        <f ca="1">IFERROR(__xludf.DUMMYFUNCTION("IFERROR(FILTER($E$3:$E$66,$B$3:$B$66='Sheet Angka'!E63,$C$3:$C$66='Sheet Angka'!F63,$D$3:$D$66='Sheet Angka'!G63),E63)"),"q60")</f>
        <v>q60</v>
      </c>
      <c r="G63" s="58" t="str">
        <f ca="1">IFERROR(__xludf.DUMMYFUNCTION("IFERROR(FILTER($E$3:$E$66,$B$3:$B$66='Sheet Angka'!H63,$C$3:$C$66='Sheet Angka'!I63,$D$3:$D$66='Sheet Angka'!J63),$E63)"),"q60")</f>
        <v>q60</v>
      </c>
      <c r="H63" s="58" t="str">
        <f ca="1">IFERROR(__xludf.DUMMYFUNCTION("IFERROR(FILTER($E$3:$E$66,$B$3:$B$66='Sheet Angka'!K63,$C$3:$C$66='Sheet Angka'!L63,$D$3:$D$66='Sheet Angka'!M63),$E63)"),"q60")</f>
        <v>q60</v>
      </c>
      <c r="I63" s="58" t="str">
        <f ca="1">IFERROR(__xludf.DUMMYFUNCTION("IFERROR(FILTER($E$3:$E$66,$B$3:$B$66='Sheet Angka'!N63,$C$3:$C$66='Sheet Angka'!O63,$D$3:$D$66='Sheet Angka'!P63),$E63)"),"q60")</f>
        <v>q60</v>
      </c>
      <c r="J63" s="58" t="str">
        <f ca="1">IFERROR(__xludf.DUMMYFUNCTION("IFERROR(FILTER($E$3:$E$66,$B$3:$B$66='Sheet Angka'!Q63,$C$3:$C$66='Sheet Angka'!R63,$D$3:$D$66='Sheet Angka'!S63),$E63)"),"q60")</f>
        <v>q60</v>
      </c>
      <c r="K63" s="58" t="str">
        <f ca="1">IFERROR(__xludf.DUMMYFUNCTION("IFERROR(FILTER($E$3:$E$66,$B$3:$B$66='Sheet Angka'!T63,$C$3:$C$66='Sheet Angka'!U63,$D$3:$D$66='Sheet Angka'!V63),$E63)"),"q44")</f>
        <v>q44</v>
      </c>
      <c r="L63" s="58" t="str">
        <f ca="1">IFERROR(__xludf.DUMMYFUNCTION("IFERROR(FILTER($E$3:$E$66,$B$3:$B$66='Sheet Angka'!W63,$C$3:$C$66='Sheet Angka'!X63,$D$3:$D$66='Sheet Angka'!Y63),$E63)"),"q60")</f>
        <v>q60</v>
      </c>
      <c r="M63" s="58" t="str">
        <f ca="1">IFERROR(__xludf.DUMMYFUNCTION("IFERROR(FILTER($E$3:$E$66,$B$3:$B$66='Sheet Angka'!Z63,$C$3:$C$66='Sheet Angka'!AA63,$D$3:$D$66='Sheet Angka'!AB63),$E63)"),"q60")</f>
        <v>q60</v>
      </c>
      <c r="N63" s="58" t="str">
        <f ca="1">IFERROR(__xludf.DUMMYFUNCTION("IFERROR(FILTER($E$3:$E$66,$B$3:$B$66='Sheet Angka'!AC63,$C$3:$C$66='Sheet Angka'!AD63,$D$3:$D$66='Sheet Angka'!AE63),$E63)"),"q60")</f>
        <v>q60</v>
      </c>
      <c r="O63" s="58" t="str">
        <f ca="1">IFERROR(__xludf.DUMMYFUNCTION("IFERROR(FILTER($E$3:$E$66,$B$3:$B$66='Sheet Angka'!AF63,$C$3:$C$66='Sheet Angka'!AG63,$D$3:$D$66='Sheet Angka'!AH63),$E63)"),"q60")</f>
        <v>q60</v>
      </c>
      <c r="P63" s="58" t="str">
        <f ca="1">IFERROR(__xludf.DUMMYFUNCTION("IFERROR(FILTER($E$3:$E$66,$B$3:$B$66='Sheet Angka'!AI63,$C$3:$C$66='Sheet Angka'!AJ63,$D$3:$D$66='Sheet Angka'!AK63),$E63)"),"q39")</f>
        <v>q39</v>
      </c>
      <c r="Q63" s="58" t="str">
        <f ca="1">IFERROR(__xludf.DUMMYFUNCTION("IFERROR(FILTER($E$3:$E$66,$B$3:$B$66='Sheet Angka'!AL63,$C$3:$C$66='Sheet Angka'!AM63,$D$3:$D$66='Sheet Angka'!AN63),$E63)"),"q54")</f>
        <v>q54</v>
      </c>
      <c r="R63" s="58" t="str">
        <f ca="1">IFERROR(__xludf.DUMMYFUNCTION("IFERROR(FILTER($E$3:$E$66,$B$3:$B$66='Sheet Angka'!AO63,$C$3:$C$66='Sheet Angka'!AP63,$D$3:$D$66='Sheet Angka'!AQ63),$E63)"),"q55")</f>
        <v>q55</v>
      </c>
      <c r="S63" s="58" t="str">
        <f ca="1">IFERROR(__xludf.DUMMYFUNCTION("IFERROR(FILTER($E$3:$E$66,$B$3:$B$66='Sheet Angka'!AR63,$C$3:$C$66='Sheet Angka'!AS63,$D$3:$D$66='Sheet Angka'!AT63),$E63)"),"q60")</f>
        <v>q60</v>
      </c>
      <c r="T63" s="58" t="str">
        <f ca="1">IFERROR(__xludf.DUMMYFUNCTION("IFERROR(FILTER($E$3:$E$66,$B$3:$B$66='Sheet Angka'!AU63,$C$3:$C$66='Sheet Angka'!AV63,$D$3:$D$66='Sheet Angka'!AW63),$E63)"),"q60")</f>
        <v>q60</v>
      </c>
      <c r="U63" s="58" t="str">
        <f ca="1">IFERROR(__xludf.DUMMYFUNCTION("IFERROR(FILTER($E$3:$E$66,$B$3:$B$66='Sheet Angka'!AX63,$C$3:$C$66='Sheet Angka'!AY63,$D$3:$D$66='Sheet Angka'!AZ63),$E63)"),"q58")</f>
        <v>q58</v>
      </c>
      <c r="V63" s="58" t="str">
        <f ca="1">IFERROR(__xludf.DUMMYFUNCTION("IFERROR(FILTER($E$3:$E$66,$B$3:$B$66='Sheet Angka'!BA63,$C$3:$C$66='Sheet Angka'!BB63,$D$3:$D$66='Sheet Angka'!BC63),$E63)"),"q57")</f>
        <v>q57</v>
      </c>
      <c r="W63" s="58" t="str">
        <f ca="1">IFERROR(__xludf.DUMMYFUNCTION("IFERROR(FILTER($E$3:$E$66,$B$3:$B$66='Sheet Angka'!X63,$C$3:$C$66='Sheet Angka'!Y63,$D$3:$D$66='Sheet Angka'!Z63),$E63)"),"q60")</f>
        <v>q60</v>
      </c>
    </row>
    <row r="64" spans="1:23" ht="15">
      <c r="A64" s="35"/>
      <c r="B64" s="36">
        <v>15</v>
      </c>
      <c r="C64" s="45">
        <v>15</v>
      </c>
      <c r="D64" s="38">
        <v>5</v>
      </c>
      <c r="E64" s="39" t="s">
        <v>105</v>
      </c>
      <c r="F64" s="40" t="str">
        <f ca="1">IFERROR(__xludf.DUMMYFUNCTION("IFERROR(FILTER($E$3:$E$66,$B$3:$B$66='Sheet Angka'!E64,$C$3:$C$66='Sheet Angka'!F64,$D$3:$D$66='Sheet Angka'!G64),E64)"),"q61")</f>
        <v>q61</v>
      </c>
      <c r="G64" s="41" t="str">
        <f ca="1">IFERROR(__xludf.DUMMYFUNCTION("IFERROR(FILTER($E$3:$E$66,$B$3:$B$66='Sheet Angka'!H64,$C$3:$C$66='Sheet Angka'!I64,$D$3:$D$66='Sheet Angka'!J64),$E64)"),"q61")</f>
        <v>q61</v>
      </c>
      <c r="H64" s="41" t="str">
        <f ca="1">IFERROR(__xludf.DUMMYFUNCTION("IFERROR(FILTER($E$3:$E$66,$B$3:$B$66='Sheet Angka'!K64,$C$3:$C$66='Sheet Angka'!L64,$D$3:$D$66='Sheet Angka'!M64),$E64)"),"q61")</f>
        <v>q61</v>
      </c>
      <c r="I64" s="41" t="str">
        <f ca="1">IFERROR(__xludf.DUMMYFUNCTION("IFERROR(FILTER($E$3:$E$66,$B$3:$B$66='Sheet Angka'!N64,$C$3:$C$66='Sheet Angka'!O64,$D$3:$D$66='Sheet Angka'!P64),$E64)"),"q61")</f>
        <v>q61</v>
      </c>
      <c r="J64" s="41" t="str">
        <f ca="1">IFERROR(__xludf.DUMMYFUNCTION("IFERROR(FILTER($E$3:$E$66,$B$3:$B$66='Sheet Angka'!Q64,$C$3:$C$66='Sheet Angka'!R64,$D$3:$D$66='Sheet Angka'!S64),$E64)"),"q61")</f>
        <v>q61</v>
      </c>
      <c r="K64" s="41" t="str">
        <f ca="1">IFERROR(__xludf.DUMMYFUNCTION("IFERROR(FILTER($E$3:$E$66,$B$3:$B$66='Sheet Angka'!T64,$C$3:$C$66='Sheet Angka'!U64,$D$3:$D$66='Sheet Angka'!V64),$E64)"),"q45")</f>
        <v>q45</v>
      </c>
      <c r="L64" s="41" t="str">
        <f ca="1">IFERROR(__xludf.DUMMYFUNCTION("IFERROR(FILTER($E$3:$E$66,$B$3:$B$66='Sheet Angka'!W64,$C$3:$C$66='Sheet Angka'!X64,$D$3:$D$66='Sheet Angka'!Y64),$E64)"),"q61")</f>
        <v>q61</v>
      </c>
      <c r="M64" s="41" t="str">
        <f ca="1">IFERROR(__xludf.DUMMYFUNCTION("IFERROR(FILTER($E$3:$E$66,$B$3:$B$66='Sheet Angka'!Z64,$C$3:$C$66='Sheet Angka'!AA64,$D$3:$D$66='Sheet Angka'!AB64),$E64)"),"q61")</f>
        <v>q61</v>
      </c>
      <c r="N64" s="41" t="str">
        <f ca="1">IFERROR(__xludf.DUMMYFUNCTION("IFERROR(FILTER($E$3:$E$66,$B$3:$B$66='Sheet Angka'!AC64,$C$3:$C$66='Sheet Angka'!AD64,$D$3:$D$66='Sheet Angka'!AE64),$E64)"),"q61")</f>
        <v>q61</v>
      </c>
      <c r="O64" s="41" t="str">
        <f ca="1">IFERROR(__xludf.DUMMYFUNCTION("IFERROR(FILTER($E$3:$E$66,$B$3:$B$66='Sheet Angka'!AF64,$C$3:$C$66='Sheet Angka'!AG64,$D$3:$D$66='Sheet Angka'!AH64),$E64)"),"q61")</f>
        <v>q61</v>
      </c>
      <c r="P64" s="41" t="str">
        <f ca="1">IFERROR(__xludf.DUMMYFUNCTION("IFERROR(FILTER($E$3:$E$66,$B$3:$B$66='Sheet Angka'!AI64,$C$3:$C$66='Sheet Angka'!AJ64,$D$3:$D$66='Sheet Angka'!AK64),$E64)"),"q61")</f>
        <v>q61</v>
      </c>
      <c r="Q64" s="41" t="str">
        <f ca="1">IFERROR(__xludf.DUMMYFUNCTION("IFERROR(FILTER($E$3:$E$66,$B$3:$B$66='Sheet Angka'!AL64,$C$3:$C$66='Sheet Angka'!AM64,$D$3:$D$66='Sheet Angka'!AN64),$E64)"),"q55")</f>
        <v>q55</v>
      </c>
      <c r="R64" s="41" t="str">
        <f ca="1">IFERROR(__xludf.DUMMYFUNCTION("IFERROR(FILTER($E$3:$E$66,$B$3:$B$66='Sheet Angka'!AO64,$C$3:$C$66='Sheet Angka'!AP64,$D$3:$D$66='Sheet Angka'!AQ64),$E64)"),"q61")</f>
        <v>q61</v>
      </c>
      <c r="S64" s="41" t="str">
        <f ca="1">IFERROR(__xludf.DUMMYFUNCTION("IFERROR(FILTER($E$3:$E$66,$B$3:$B$66='Sheet Angka'!AR64,$C$3:$C$66='Sheet Angka'!AS64,$D$3:$D$66='Sheet Angka'!AT64),$E64)"),"q61")</f>
        <v>q61</v>
      </c>
      <c r="T64" s="41" t="str">
        <f ca="1">IFERROR(__xludf.DUMMYFUNCTION("IFERROR(FILTER($E$3:$E$66,$B$3:$B$66='Sheet Angka'!AU64,$C$3:$C$66='Sheet Angka'!AV64,$D$3:$D$66='Sheet Angka'!AW64),$E64)"),"q61")</f>
        <v>q61</v>
      </c>
      <c r="U64" s="41" t="str">
        <f ca="1">IFERROR(__xludf.DUMMYFUNCTION("IFERROR(FILTER($E$3:$E$66,$B$3:$B$66='Sheet Angka'!AX64,$C$3:$C$66='Sheet Angka'!AY64,$D$3:$D$66='Sheet Angka'!AZ64),$E64)"),"q59")</f>
        <v>q59</v>
      </c>
      <c r="V64" s="41" t="str">
        <f ca="1">IFERROR(__xludf.DUMMYFUNCTION("IFERROR(FILTER($E$3:$E$66,$B$3:$B$66='Sheet Angka'!BA64,$C$3:$C$66='Sheet Angka'!BB64,$D$3:$D$66='Sheet Angka'!BC64),$E64)"),"q58")</f>
        <v>q58</v>
      </c>
      <c r="W64" s="41" t="str">
        <f ca="1">IFERROR(__xludf.DUMMYFUNCTION("IFERROR(FILTER($E$3:$E$66,$B$3:$B$66='Sheet Angka'!X64,$C$3:$C$66='Sheet Angka'!Y64,$D$3:$D$66='Sheet Angka'!Z64),$E64)"),"q61")</f>
        <v>q61</v>
      </c>
    </row>
    <row r="65" spans="1:23" ht="15">
      <c r="A65" s="49"/>
      <c r="B65" s="51">
        <v>15</v>
      </c>
      <c r="C65" s="61">
        <v>15</v>
      </c>
      <c r="D65" s="53">
        <v>10</v>
      </c>
      <c r="E65" s="55" t="s">
        <v>106</v>
      </c>
      <c r="F65" s="56" t="str">
        <f ca="1">IFERROR(__xludf.DUMMYFUNCTION("IFERROR(FILTER($E$3:$E$66,$B$3:$B$66='Sheet Angka'!E65,$C$3:$C$66='Sheet Angka'!F65,$D$3:$D$66='Sheet Angka'!G65),E65)"),"q62")</f>
        <v>q62</v>
      </c>
      <c r="G65" s="58" t="str">
        <f ca="1">IFERROR(__xludf.DUMMYFUNCTION("IFERROR(FILTER($E$3:$E$66,$B$3:$B$66='Sheet Angka'!H65,$C$3:$C$66='Sheet Angka'!I65,$D$3:$D$66='Sheet Angka'!J65),$E65)"),"q62")</f>
        <v>q62</v>
      </c>
      <c r="H65" s="58" t="str">
        <f ca="1">IFERROR(__xludf.DUMMYFUNCTION("IFERROR(FILTER($E$3:$E$66,$B$3:$B$66='Sheet Angka'!K65,$C$3:$C$66='Sheet Angka'!L65,$D$3:$D$66='Sheet Angka'!M65),$E65)"),"q62")</f>
        <v>q62</v>
      </c>
      <c r="I65" s="58" t="str">
        <f ca="1">IFERROR(__xludf.DUMMYFUNCTION("IFERROR(FILTER($E$3:$E$66,$B$3:$B$66='Sheet Angka'!N65,$C$3:$C$66='Sheet Angka'!O65,$D$3:$D$66='Sheet Angka'!P65),$E65)"),"q62")</f>
        <v>q62</v>
      </c>
      <c r="J65" s="58" t="str">
        <f ca="1">IFERROR(__xludf.DUMMYFUNCTION("IFERROR(FILTER($E$3:$E$66,$B$3:$B$66='Sheet Angka'!Q65,$C$3:$C$66='Sheet Angka'!R65,$D$3:$D$66='Sheet Angka'!S65),$E65)"),"q62")</f>
        <v>q62</v>
      </c>
      <c r="K65" s="58" t="str">
        <f ca="1">IFERROR(__xludf.DUMMYFUNCTION("IFERROR(FILTER($E$3:$E$66,$B$3:$B$66='Sheet Angka'!T65,$C$3:$C$66='Sheet Angka'!U65,$D$3:$D$66='Sheet Angka'!V65),$E65)"),"q46")</f>
        <v>q46</v>
      </c>
      <c r="L65" s="58" t="str">
        <f ca="1">IFERROR(__xludf.DUMMYFUNCTION("IFERROR(FILTER($E$3:$E$66,$B$3:$B$66='Sheet Angka'!W65,$C$3:$C$66='Sheet Angka'!X65,$D$3:$D$66='Sheet Angka'!Y65),$E65)"),"q62")</f>
        <v>q62</v>
      </c>
      <c r="M65" s="58" t="str">
        <f ca="1">IFERROR(__xludf.DUMMYFUNCTION("IFERROR(FILTER($E$3:$E$66,$B$3:$B$66='Sheet Angka'!Z65,$C$3:$C$66='Sheet Angka'!AA65,$D$3:$D$66='Sheet Angka'!AB65),$E65)"),"q62")</f>
        <v>q62</v>
      </c>
      <c r="N65" s="58" t="str">
        <f ca="1">IFERROR(__xludf.DUMMYFUNCTION("IFERROR(FILTER($E$3:$E$66,$B$3:$B$66='Sheet Angka'!AC65,$C$3:$C$66='Sheet Angka'!AD65,$D$3:$D$66='Sheet Angka'!AE65),$E65)"),"q62")</f>
        <v>q62</v>
      </c>
      <c r="O65" s="58" t="str">
        <f ca="1">IFERROR(__xludf.DUMMYFUNCTION("IFERROR(FILTER($E$3:$E$66,$B$3:$B$66='Sheet Angka'!AF65,$C$3:$C$66='Sheet Angka'!AG65,$D$3:$D$66='Sheet Angka'!AH65),$E65)"),"q62")</f>
        <v>q62</v>
      </c>
      <c r="P65" s="58" t="str">
        <f ca="1">IFERROR(__xludf.DUMMYFUNCTION("IFERROR(FILTER($E$3:$E$66,$B$3:$B$66='Sheet Angka'!AI65,$C$3:$C$66='Sheet Angka'!AJ65,$D$3:$D$66='Sheet Angka'!AK65),$E65)"),"q62")</f>
        <v>q62</v>
      </c>
      <c r="Q65" s="58" t="str">
        <f ca="1">IFERROR(__xludf.DUMMYFUNCTION("IFERROR(FILTER($E$3:$E$66,$B$3:$B$66='Sheet Angka'!AL65,$C$3:$C$66='Sheet Angka'!AM65,$D$3:$D$66='Sheet Angka'!AN65),$E65)"),"q62")</f>
        <v>q62</v>
      </c>
      <c r="R65" s="58" t="str">
        <f ca="1">IFERROR(__xludf.DUMMYFUNCTION("IFERROR(FILTER($E$3:$E$66,$B$3:$B$66='Sheet Angka'!AO65,$C$3:$C$66='Sheet Angka'!AP65,$D$3:$D$66='Sheet Angka'!AQ65),$E65)"),"q62")</f>
        <v>q62</v>
      </c>
      <c r="S65" s="58" t="str">
        <f ca="1">IFERROR(__xludf.DUMMYFUNCTION("IFERROR(FILTER($E$3:$E$66,$B$3:$B$66='Sheet Angka'!AR65,$C$3:$C$66='Sheet Angka'!AS65,$D$3:$D$66='Sheet Angka'!AT65),$E65)"),"q62")</f>
        <v>q62</v>
      </c>
      <c r="T65" s="58" t="str">
        <f ca="1">IFERROR(__xludf.DUMMYFUNCTION("IFERROR(FILTER($E$3:$E$66,$B$3:$B$66='Sheet Angka'!AU65,$C$3:$C$66='Sheet Angka'!AV65,$D$3:$D$66='Sheet Angka'!AW65),$E65)"),"q62")</f>
        <v>q62</v>
      </c>
      <c r="U65" s="58" t="str">
        <f ca="1">IFERROR(__xludf.DUMMYFUNCTION("IFERROR(FILTER($E$3:$E$66,$B$3:$B$66='Sheet Angka'!AX65,$C$3:$C$66='Sheet Angka'!AY65,$D$3:$D$66='Sheet Angka'!AZ65),$E65)"),"q62")</f>
        <v>q62</v>
      </c>
      <c r="V65" s="58" t="str">
        <f ca="1">IFERROR(__xludf.DUMMYFUNCTION("IFERROR(FILTER($E$3:$E$66,$B$3:$B$66='Sheet Angka'!BA65,$C$3:$C$66='Sheet Angka'!BB65,$D$3:$D$66='Sheet Angka'!BC65),$E65)"),"q59")</f>
        <v>q59</v>
      </c>
      <c r="W65" s="58" t="str">
        <f ca="1">IFERROR(__xludf.DUMMYFUNCTION("IFERROR(FILTER($E$3:$E$66,$B$3:$B$66='Sheet Angka'!X65,$C$3:$C$66='Sheet Angka'!Y65,$D$3:$D$66='Sheet Angka'!Z65),$E65)"),"q62")</f>
        <v>q62</v>
      </c>
    </row>
    <row r="66" spans="1:23" ht="15">
      <c r="A66" s="73" t="s">
        <v>99</v>
      </c>
      <c r="B66" s="72">
        <v>15</v>
      </c>
      <c r="C66" s="67">
        <v>15</v>
      </c>
      <c r="D66" s="71">
        <v>15</v>
      </c>
      <c r="E66" s="74" t="s">
        <v>107</v>
      </c>
      <c r="F66" s="75" t="str">
        <f ca="1">IFERROR(__xludf.DUMMYFUNCTION("IFERROR(FILTER($E$3:$E$66,$B$3:$B$66='Sheet Angka'!E66,$C$3:$C$66='Sheet Angka'!F66,$D$3:$D$66='Sheet Angka'!G66),E66)"),"q63")</f>
        <v>q63</v>
      </c>
      <c r="G66" s="76" t="str">
        <f ca="1">IFERROR(__xludf.DUMMYFUNCTION("IFERROR(FILTER($E$3:$E$66,$B$3:$B$66='Sheet Angka'!H66,$C$3:$C$66='Sheet Angka'!I66,$D$3:$D$66='Sheet Angka'!J66),$E66)"),"q63")</f>
        <v>q63</v>
      </c>
      <c r="H66" s="76" t="str">
        <f ca="1">IFERROR(__xludf.DUMMYFUNCTION("IFERROR(FILTER($E$3:$E$66,$B$3:$B$66='Sheet Angka'!K66,$C$3:$C$66='Sheet Angka'!L66,$D$3:$D$66='Sheet Angka'!M66),$E66)"),"q63")</f>
        <v>q63</v>
      </c>
      <c r="I66" s="76" t="str">
        <f ca="1">IFERROR(__xludf.DUMMYFUNCTION("IFERROR(FILTER($E$3:$E$66,$B$3:$B$66='Sheet Angka'!N66,$C$3:$C$66='Sheet Angka'!O66,$D$3:$D$66='Sheet Angka'!P66),$E66)"),"q63")</f>
        <v>q63</v>
      </c>
      <c r="J66" s="76" t="str">
        <f ca="1">IFERROR(__xludf.DUMMYFUNCTION("IFERROR(FILTER($E$3:$E$66,$B$3:$B$66='Sheet Angka'!Q66,$C$3:$C$66='Sheet Angka'!R66,$D$3:$D$66='Sheet Angka'!S66),$E66)"),"q63")</f>
        <v>q63</v>
      </c>
      <c r="K66" s="76" t="str">
        <f ca="1">IFERROR(__xludf.DUMMYFUNCTION("IFERROR(FILTER($E$3:$E$66,$B$3:$B$66='Sheet Angka'!T66,$C$3:$C$66='Sheet Angka'!U66,$D$3:$D$66='Sheet Angka'!V66),$E66)"),"q47")</f>
        <v>q47</v>
      </c>
      <c r="L66" s="76" t="str">
        <f ca="1">IFERROR(__xludf.DUMMYFUNCTION("IFERROR(FILTER($E$3:$E$66,$B$3:$B$66='Sheet Angka'!W66,$C$3:$C$66='Sheet Angka'!X66,$D$3:$D$66='Sheet Angka'!Y66),$E66)"),"q63")</f>
        <v>q63</v>
      </c>
      <c r="M66" s="76" t="str">
        <f ca="1">IFERROR(__xludf.DUMMYFUNCTION("IFERROR(FILTER($E$3:$E$66,$B$3:$B$66='Sheet Angka'!Z66,$C$3:$C$66='Sheet Angka'!AA66,$D$3:$D$66='Sheet Angka'!AB66),$E66)"),"q63")</f>
        <v>q63</v>
      </c>
      <c r="N66" s="76" t="str">
        <f ca="1">IFERROR(__xludf.DUMMYFUNCTION("IFERROR(FILTER($E$3:$E$66,$B$3:$B$66='Sheet Angka'!AC66,$C$3:$C$66='Sheet Angka'!AD66,$D$3:$D$66='Sheet Angka'!AE66),$E66)"),"q63")</f>
        <v>q63</v>
      </c>
      <c r="O66" s="76" t="str">
        <f ca="1">IFERROR(__xludf.DUMMYFUNCTION("IFERROR(FILTER($E$3:$E$66,$B$3:$B$66='Sheet Angka'!AF66,$C$3:$C$66='Sheet Angka'!AG66,$D$3:$D$66='Sheet Angka'!AH66),$E66)"),"q63")</f>
        <v>q63</v>
      </c>
      <c r="P66" s="76" t="str">
        <f ca="1">IFERROR(__xludf.DUMMYFUNCTION("IFERROR(FILTER($E$3:$E$66,$B$3:$B$66='Sheet Angka'!AI66,$C$3:$C$66='Sheet Angka'!AJ66,$D$3:$D$66='Sheet Angka'!AK66),$E66)"),"q63")</f>
        <v>q63</v>
      </c>
      <c r="Q66" s="76" t="str">
        <f ca="1">IFERROR(__xludf.DUMMYFUNCTION("IFERROR(FILTER($E$3:$E$66,$B$3:$B$66='Sheet Angka'!AL66,$C$3:$C$66='Sheet Angka'!AM66,$D$3:$D$66='Sheet Angka'!AN66),$E66)"),"q63")</f>
        <v>q63</v>
      </c>
      <c r="R66" s="76" t="str">
        <f ca="1">IFERROR(__xludf.DUMMYFUNCTION("IFERROR(FILTER($E$3:$E$66,$B$3:$B$66='Sheet Angka'!AO66,$C$3:$C$66='Sheet Angka'!AP66,$D$3:$D$66='Sheet Angka'!AQ66),$E66)"),"q63")</f>
        <v>q63</v>
      </c>
      <c r="S66" s="76" t="str">
        <f ca="1">IFERROR(__xludf.DUMMYFUNCTION("IFERROR(FILTER($E$3:$E$66,$B$3:$B$66='Sheet Angka'!AR66,$C$3:$C$66='Sheet Angka'!AS66,$D$3:$D$66='Sheet Angka'!AT66),$E66)"),"q63")</f>
        <v>q63</v>
      </c>
      <c r="T66" s="76" t="str">
        <f ca="1">IFERROR(__xludf.DUMMYFUNCTION("IFERROR(FILTER($E$3:$E$66,$B$3:$B$66='Sheet Angka'!AU66,$C$3:$C$66='Sheet Angka'!AV66,$D$3:$D$66='Sheet Angka'!AW66),$E66)"),"q63")</f>
        <v>q63</v>
      </c>
      <c r="U66" s="76" t="str">
        <f ca="1">IFERROR(__xludf.DUMMYFUNCTION("IFERROR(FILTER($E$3:$E$66,$B$3:$B$66='Sheet Angka'!AX66,$C$3:$C$66='Sheet Angka'!AY66,$D$3:$D$66='Sheet Angka'!AZ66),$E66)"),"q63")</f>
        <v>q63</v>
      </c>
      <c r="V66" s="76" t="str">
        <f ca="1">IFERROR(__xludf.DUMMYFUNCTION("IFERROR(FILTER($E$3:$E$66,$B$3:$B$66='Sheet Angka'!BA66,$C$3:$C$66='Sheet Angka'!BB66,$D$3:$D$66='Sheet Angka'!BC66),$E66)"),"q63")</f>
        <v>q63</v>
      </c>
      <c r="W66" s="76" t="str">
        <f ca="1">IFERROR(__xludf.DUMMYFUNCTION("IFERROR(FILTER($E$3:$E$66,$B$3:$B$66='Sheet Angka'!X66,$C$3:$C$66='Sheet Angka'!Y66,$D$3:$D$66='Sheet Angka'!Z66),$E66)"),"q63")</f>
        <v>q63</v>
      </c>
    </row>
  </sheetData>
  <mergeCells count="20">
    <mergeCell ref="J1:J2"/>
    <mergeCell ref="A1:A2"/>
    <mergeCell ref="B1:D1"/>
    <mergeCell ref="F1:F2"/>
    <mergeCell ref="G1:G2"/>
    <mergeCell ref="H1:H2"/>
    <mergeCell ref="I1:I2"/>
    <mergeCell ref="W1:W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65"/>
  <sheetViews>
    <sheetView tabSelected="1" workbookViewId="0">
      <selection activeCell="A2" sqref="A1:A65"/>
    </sheetView>
  </sheetViews>
  <sheetFormatPr defaultColWidth="14.42578125" defaultRowHeight="15.75" customHeight="1"/>
  <cols>
    <col min="4" max="4" width="16.28515625" customWidth="1"/>
    <col min="6" max="6" width="21.5703125" customWidth="1"/>
    <col min="11" max="11" width="14.7109375" customWidth="1"/>
    <col min="12" max="12" width="19.5703125" customWidth="1"/>
    <col min="13" max="13" width="19.28515625" customWidth="1"/>
    <col min="14" max="14" width="16.5703125" customWidth="1"/>
    <col min="17" max="17" width="26.140625" customWidth="1"/>
    <col min="18" max="18" width="14.7109375" customWidth="1"/>
    <col min="19" max="19" width="14.28515625" customWidth="1"/>
  </cols>
  <sheetData>
    <row r="1" spans="1:19">
      <c r="A1" s="1" t="s">
        <v>181</v>
      </c>
      <c r="B1" s="2" t="s">
        <v>2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</row>
    <row r="2" spans="1:19" ht="15.75" customHeight="1">
      <c r="A2" s="4" t="s">
        <v>22</v>
      </c>
      <c r="B2" s="6" t="s">
        <v>24</v>
      </c>
      <c r="C2" s="7" t="s">
        <v>27</v>
      </c>
      <c r="D2" s="7" t="s">
        <v>30</v>
      </c>
      <c r="E2" s="7" t="s">
        <v>24</v>
      </c>
      <c r="F2" s="7" t="s">
        <v>27</v>
      </c>
      <c r="G2" s="7" t="s">
        <v>22</v>
      </c>
      <c r="H2" s="7" t="s">
        <v>22</v>
      </c>
      <c r="I2" s="7" t="s">
        <v>22</v>
      </c>
      <c r="J2" s="7" t="s">
        <v>32</v>
      </c>
      <c r="K2" s="7" t="s">
        <v>22</v>
      </c>
      <c r="L2" s="7" t="s">
        <v>22</v>
      </c>
      <c r="M2" s="7" t="s">
        <v>22</v>
      </c>
      <c r="N2" s="7" t="s">
        <v>22</v>
      </c>
      <c r="O2" s="7" t="s">
        <v>22</v>
      </c>
      <c r="P2" s="7" t="s">
        <v>32</v>
      </c>
      <c r="Q2" s="7" t="s">
        <v>22</v>
      </c>
      <c r="R2" s="7" t="s">
        <v>22</v>
      </c>
      <c r="S2" s="7" t="s">
        <v>22</v>
      </c>
    </row>
    <row r="3" spans="1:19" ht="15.75" customHeight="1">
      <c r="A3" s="8" t="s">
        <v>34</v>
      </c>
      <c r="B3" s="9" t="s">
        <v>36</v>
      </c>
      <c r="C3" s="10" t="s">
        <v>37</v>
      </c>
      <c r="D3" s="10" t="s">
        <v>39</v>
      </c>
      <c r="E3" s="10" t="s">
        <v>36</v>
      </c>
      <c r="F3" s="10" t="s">
        <v>37</v>
      </c>
      <c r="G3" s="10" t="s">
        <v>34</v>
      </c>
      <c r="H3" s="10" t="s">
        <v>34</v>
      </c>
      <c r="I3" s="10" t="s">
        <v>34</v>
      </c>
      <c r="J3" s="10" t="s">
        <v>40</v>
      </c>
      <c r="K3" s="10" t="s">
        <v>34</v>
      </c>
      <c r="L3" s="10" t="s">
        <v>34</v>
      </c>
      <c r="M3" s="10" t="s">
        <v>34</v>
      </c>
      <c r="N3" s="10" t="s">
        <v>34</v>
      </c>
      <c r="O3" s="10" t="s">
        <v>34</v>
      </c>
      <c r="P3" s="10" t="s">
        <v>40</v>
      </c>
      <c r="Q3" s="10" t="s">
        <v>34</v>
      </c>
      <c r="R3" s="10" t="s">
        <v>34</v>
      </c>
      <c r="S3" s="10" t="s">
        <v>34</v>
      </c>
    </row>
    <row r="4" spans="1:19" ht="15.75" customHeight="1">
      <c r="A4" s="8" t="s">
        <v>42</v>
      </c>
      <c r="B4" s="9" t="s">
        <v>43</v>
      </c>
      <c r="C4" s="10" t="s">
        <v>44</v>
      </c>
      <c r="D4" s="10" t="s">
        <v>45</v>
      </c>
      <c r="E4" s="10" t="s">
        <v>43</v>
      </c>
      <c r="F4" s="10" t="s">
        <v>44</v>
      </c>
      <c r="G4" s="10" t="s">
        <v>42</v>
      </c>
      <c r="H4" s="10" t="s">
        <v>42</v>
      </c>
      <c r="I4" s="10" t="s">
        <v>42</v>
      </c>
      <c r="J4" s="10" t="s">
        <v>46</v>
      </c>
      <c r="K4" s="10" t="s">
        <v>42</v>
      </c>
      <c r="L4" s="10" t="s">
        <v>42</v>
      </c>
      <c r="M4" s="10" t="s">
        <v>42</v>
      </c>
      <c r="N4" s="10" t="s">
        <v>42</v>
      </c>
      <c r="O4" s="10" t="s">
        <v>42</v>
      </c>
      <c r="P4" s="10" t="s">
        <v>46</v>
      </c>
      <c r="Q4" s="10" t="s">
        <v>42</v>
      </c>
      <c r="R4" s="10" t="s">
        <v>42</v>
      </c>
      <c r="S4" s="10" t="s">
        <v>42</v>
      </c>
    </row>
    <row r="5" spans="1:19" ht="15.75" customHeight="1">
      <c r="A5" s="8" t="s">
        <v>48</v>
      </c>
      <c r="B5" s="9" t="s">
        <v>49</v>
      </c>
      <c r="C5" s="10" t="s">
        <v>50</v>
      </c>
      <c r="D5" s="10" t="s">
        <v>51</v>
      </c>
      <c r="E5" s="10" t="s">
        <v>49</v>
      </c>
      <c r="F5" s="10" t="s">
        <v>50</v>
      </c>
      <c r="G5" s="10" t="s">
        <v>48</v>
      </c>
      <c r="H5" s="10" t="s">
        <v>48</v>
      </c>
      <c r="I5" s="10" t="s">
        <v>48</v>
      </c>
      <c r="J5" s="10" t="s">
        <v>52</v>
      </c>
      <c r="K5" s="10" t="s">
        <v>48</v>
      </c>
      <c r="L5" s="10" t="s">
        <v>48</v>
      </c>
      <c r="M5" s="10" t="s">
        <v>48</v>
      </c>
      <c r="N5" s="10" t="s">
        <v>48</v>
      </c>
      <c r="O5" s="10" t="s">
        <v>48</v>
      </c>
      <c r="P5" s="10" t="s">
        <v>52</v>
      </c>
      <c r="Q5" s="10" t="s">
        <v>48</v>
      </c>
      <c r="R5" s="10" t="s">
        <v>48</v>
      </c>
      <c r="S5" s="10" t="s">
        <v>48</v>
      </c>
    </row>
    <row r="6" spans="1:19" ht="15.75" customHeight="1">
      <c r="A6" s="8" t="s">
        <v>30</v>
      </c>
      <c r="B6" s="9" t="s">
        <v>27</v>
      </c>
      <c r="C6" s="10" t="s">
        <v>30</v>
      </c>
      <c r="D6" s="10" t="s">
        <v>24</v>
      </c>
      <c r="E6" s="10" t="s">
        <v>27</v>
      </c>
      <c r="F6" s="10" t="s">
        <v>30</v>
      </c>
      <c r="G6" s="10" t="s">
        <v>30</v>
      </c>
      <c r="H6" s="10" t="s">
        <v>30</v>
      </c>
      <c r="I6" s="10" t="s">
        <v>30</v>
      </c>
      <c r="J6" s="10" t="s">
        <v>55</v>
      </c>
      <c r="K6" s="10" t="s">
        <v>56</v>
      </c>
      <c r="L6" s="10" t="s">
        <v>30</v>
      </c>
      <c r="M6" s="10" t="s">
        <v>30</v>
      </c>
      <c r="N6" s="10" t="s">
        <v>30</v>
      </c>
      <c r="O6" s="10" t="s">
        <v>57</v>
      </c>
      <c r="P6" s="10" t="s">
        <v>55</v>
      </c>
      <c r="Q6" s="10" t="s">
        <v>42</v>
      </c>
      <c r="R6" s="10" t="s">
        <v>34</v>
      </c>
      <c r="S6" s="10" t="s">
        <v>30</v>
      </c>
    </row>
    <row r="7" spans="1:19" ht="15.75" customHeight="1">
      <c r="A7" s="8" t="s">
        <v>39</v>
      </c>
      <c r="B7" s="9" t="s">
        <v>37</v>
      </c>
      <c r="C7" s="10" t="s">
        <v>39</v>
      </c>
      <c r="D7" s="10" t="s">
        <v>36</v>
      </c>
      <c r="E7" s="10" t="s">
        <v>37</v>
      </c>
      <c r="F7" s="10" t="s">
        <v>39</v>
      </c>
      <c r="G7" s="10" t="s">
        <v>39</v>
      </c>
      <c r="H7" s="10" t="s">
        <v>39</v>
      </c>
      <c r="I7" s="10" t="s">
        <v>39</v>
      </c>
      <c r="J7" s="10" t="s">
        <v>58</v>
      </c>
      <c r="K7" s="10" t="s">
        <v>59</v>
      </c>
      <c r="L7" s="10" t="s">
        <v>39</v>
      </c>
      <c r="M7" s="10" t="s">
        <v>39</v>
      </c>
      <c r="N7" s="10" t="s">
        <v>39</v>
      </c>
      <c r="O7" s="10" t="s">
        <v>61</v>
      </c>
      <c r="P7" s="10" t="s">
        <v>58</v>
      </c>
      <c r="Q7" s="10" t="s">
        <v>48</v>
      </c>
      <c r="R7" s="10" t="s">
        <v>42</v>
      </c>
      <c r="S7" s="10" t="s">
        <v>39</v>
      </c>
    </row>
    <row r="8" spans="1:19" ht="15.75" customHeight="1">
      <c r="A8" s="8" t="s">
        <v>45</v>
      </c>
      <c r="B8" s="9" t="s">
        <v>44</v>
      </c>
      <c r="C8" s="10" t="s">
        <v>45</v>
      </c>
      <c r="D8" s="10" t="s">
        <v>43</v>
      </c>
      <c r="E8" s="10" t="s">
        <v>44</v>
      </c>
      <c r="F8" s="10" t="s">
        <v>45</v>
      </c>
      <c r="G8" s="10" t="s">
        <v>45</v>
      </c>
      <c r="H8" s="10" t="s">
        <v>45</v>
      </c>
      <c r="I8" s="10" t="s">
        <v>45</v>
      </c>
      <c r="J8" s="10" t="s">
        <v>62</v>
      </c>
      <c r="K8" s="10" t="s">
        <v>63</v>
      </c>
      <c r="L8" s="10" t="s">
        <v>45</v>
      </c>
      <c r="M8" s="10" t="s">
        <v>45</v>
      </c>
      <c r="N8" s="10" t="s">
        <v>45</v>
      </c>
      <c r="O8" s="10" t="s">
        <v>64</v>
      </c>
      <c r="P8" s="10" t="s">
        <v>62</v>
      </c>
      <c r="Q8" s="10" t="s">
        <v>45</v>
      </c>
      <c r="R8" s="10" t="s">
        <v>48</v>
      </c>
      <c r="S8" s="10" t="s">
        <v>45</v>
      </c>
    </row>
    <row r="9" spans="1:19" ht="15.75" customHeight="1">
      <c r="A9" s="8" t="s">
        <v>51</v>
      </c>
      <c r="B9" s="9" t="s">
        <v>50</v>
      </c>
      <c r="C9" s="10" t="s">
        <v>51</v>
      </c>
      <c r="D9" s="10" t="s">
        <v>49</v>
      </c>
      <c r="E9" s="10" t="s">
        <v>50</v>
      </c>
      <c r="F9" s="10" t="s">
        <v>51</v>
      </c>
      <c r="G9" s="10" t="s">
        <v>51</v>
      </c>
      <c r="H9" s="10" t="s">
        <v>51</v>
      </c>
      <c r="I9" s="10" t="s">
        <v>51</v>
      </c>
      <c r="J9" s="10" t="s">
        <v>66</v>
      </c>
      <c r="K9" s="10" t="s">
        <v>67</v>
      </c>
      <c r="L9" s="10" t="s">
        <v>51</v>
      </c>
      <c r="M9" s="10" t="s">
        <v>51</v>
      </c>
      <c r="N9" s="10" t="s">
        <v>51</v>
      </c>
      <c r="O9" s="10" t="s">
        <v>68</v>
      </c>
      <c r="P9" s="10" t="s">
        <v>66</v>
      </c>
      <c r="Q9" s="10" t="s">
        <v>51</v>
      </c>
      <c r="R9" s="10" t="s">
        <v>51</v>
      </c>
      <c r="S9" s="10" t="s">
        <v>51</v>
      </c>
    </row>
    <row r="10" spans="1:19">
      <c r="A10" s="11" t="s">
        <v>24</v>
      </c>
      <c r="B10" s="9" t="s">
        <v>24</v>
      </c>
      <c r="C10" s="10" t="s">
        <v>24</v>
      </c>
      <c r="D10" s="10" t="s">
        <v>27</v>
      </c>
      <c r="E10" s="10" t="s">
        <v>24</v>
      </c>
      <c r="F10" s="10" t="s">
        <v>24</v>
      </c>
      <c r="G10" s="10" t="s">
        <v>24</v>
      </c>
      <c r="H10" s="10" t="s">
        <v>24</v>
      </c>
      <c r="I10" s="10" t="s">
        <v>24</v>
      </c>
      <c r="J10" s="10" t="s">
        <v>70</v>
      </c>
      <c r="K10" s="10" t="s">
        <v>71</v>
      </c>
      <c r="L10" s="10" t="s">
        <v>24</v>
      </c>
      <c r="M10" s="10" t="s">
        <v>42</v>
      </c>
      <c r="N10" s="10" t="s">
        <v>48</v>
      </c>
      <c r="O10" s="10" t="s">
        <v>72</v>
      </c>
      <c r="P10" s="10" t="s">
        <v>70</v>
      </c>
      <c r="Q10" s="10" t="s">
        <v>45</v>
      </c>
      <c r="R10" s="10" t="s">
        <v>39</v>
      </c>
      <c r="S10" s="10" t="s">
        <v>24</v>
      </c>
    </row>
    <row r="11" spans="1:19" ht="15.75" customHeight="1">
      <c r="A11" s="8" t="s">
        <v>36</v>
      </c>
      <c r="B11" s="9" t="s">
        <v>36</v>
      </c>
      <c r="C11" s="10" t="s">
        <v>36</v>
      </c>
      <c r="D11" s="10" t="s">
        <v>37</v>
      </c>
      <c r="E11" s="10" t="s">
        <v>36</v>
      </c>
      <c r="F11" s="10" t="s">
        <v>36</v>
      </c>
      <c r="G11" s="10" t="s">
        <v>36</v>
      </c>
      <c r="H11" s="10" t="s">
        <v>36</v>
      </c>
      <c r="I11" s="10" t="s">
        <v>36</v>
      </c>
      <c r="J11" s="10" t="s">
        <v>74</v>
      </c>
      <c r="K11" s="10" t="s">
        <v>75</v>
      </c>
      <c r="L11" s="10" t="s">
        <v>36</v>
      </c>
      <c r="M11" s="10" t="s">
        <v>48</v>
      </c>
      <c r="N11" s="10" t="s">
        <v>36</v>
      </c>
      <c r="O11" s="10" t="s">
        <v>76</v>
      </c>
      <c r="P11" s="10" t="s">
        <v>74</v>
      </c>
      <c r="Q11" s="10" t="s">
        <v>51</v>
      </c>
      <c r="R11" s="10" t="s">
        <v>45</v>
      </c>
      <c r="S11" s="10" t="s">
        <v>36</v>
      </c>
    </row>
    <row r="12" spans="1:19" ht="15.75" customHeight="1">
      <c r="A12" s="8" t="s">
        <v>43</v>
      </c>
      <c r="B12" s="9" t="s">
        <v>43</v>
      </c>
      <c r="C12" s="10" t="s">
        <v>43</v>
      </c>
      <c r="D12" s="10" t="s">
        <v>44</v>
      </c>
      <c r="E12" s="10" t="s">
        <v>43</v>
      </c>
      <c r="F12" s="10" t="s">
        <v>43</v>
      </c>
      <c r="G12" s="10" t="s">
        <v>43</v>
      </c>
      <c r="H12" s="10" t="s">
        <v>43</v>
      </c>
      <c r="I12" s="10" t="s">
        <v>43</v>
      </c>
      <c r="J12" s="10" t="s">
        <v>77</v>
      </c>
      <c r="K12" s="10" t="s">
        <v>78</v>
      </c>
      <c r="L12" s="10" t="s">
        <v>43</v>
      </c>
      <c r="M12" s="10" t="s">
        <v>43</v>
      </c>
      <c r="N12" s="10" t="s">
        <v>43</v>
      </c>
      <c r="O12" s="10" t="s">
        <v>80</v>
      </c>
      <c r="P12" s="10" t="s">
        <v>77</v>
      </c>
      <c r="Q12" s="10" t="s">
        <v>43</v>
      </c>
      <c r="R12" s="10" t="s">
        <v>51</v>
      </c>
      <c r="S12" s="10" t="s">
        <v>43</v>
      </c>
    </row>
    <row r="13" spans="1:19" ht="15.75" customHeight="1">
      <c r="A13" s="8" t="s">
        <v>49</v>
      </c>
      <c r="B13" s="9" t="s">
        <v>49</v>
      </c>
      <c r="C13" s="10" t="s">
        <v>49</v>
      </c>
      <c r="D13" s="10" t="s">
        <v>50</v>
      </c>
      <c r="E13" s="10" t="s">
        <v>49</v>
      </c>
      <c r="F13" s="10" t="s">
        <v>49</v>
      </c>
      <c r="G13" s="10" t="s">
        <v>49</v>
      </c>
      <c r="H13" s="10" t="s">
        <v>49</v>
      </c>
      <c r="I13" s="10" t="s">
        <v>49</v>
      </c>
      <c r="J13" s="10" t="s">
        <v>81</v>
      </c>
      <c r="K13" s="10" t="s">
        <v>82</v>
      </c>
      <c r="L13" s="10" t="s">
        <v>49</v>
      </c>
      <c r="M13" s="10" t="s">
        <v>49</v>
      </c>
      <c r="N13" s="10" t="s">
        <v>49</v>
      </c>
      <c r="O13" s="10" t="s">
        <v>83</v>
      </c>
      <c r="P13" s="10" t="s">
        <v>81</v>
      </c>
      <c r="Q13" s="10" t="s">
        <v>49</v>
      </c>
      <c r="R13" s="10" t="s">
        <v>49</v>
      </c>
      <c r="S13" s="10" t="s">
        <v>49</v>
      </c>
    </row>
    <row r="14" spans="1:19" ht="15.75" customHeight="1">
      <c r="A14" s="8" t="s">
        <v>27</v>
      </c>
      <c r="B14" s="9" t="s">
        <v>27</v>
      </c>
      <c r="C14" s="10" t="s">
        <v>27</v>
      </c>
      <c r="D14" s="10" t="s">
        <v>27</v>
      </c>
      <c r="E14" s="10" t="s">
        <v>27</v>
      </c>
      <c r="F14" s="10" t="s">
        <v>27</v>
      </c>
      <c r="G14" s="10" t="s">
        <v>27</v>
      </c>
      <c r="H14" s="10" t="s">
        <v>27</v>
      </c>
      <c r="I14" s="10" t="s">
        <v>27</v>
      </c>
      <c r="J14" s="10" t="s">
        <v>86</v>
      </c>
      <c r="K14" s="10" t="s">
        <v>87</v>
      </c>
      <c r="L14" s="10" t="s">
        <v>27</v>
      </c>
      <c r="M14" s="10" t="s">
        <v>45</v>
      </c>
      <c r="N14" s="10" t="s">
        <v>51</v>
      </c>
      <c r="O14" s="10" t="s">
        <v>88</v>
      </c>
      <c r="P14" s="10" t="s">
        <v>86</v>
      </c>
      <c r="Q14" s="10" t="s">
        <v>43</v>
      </c>
      <c r="R14" s="10" t="s">
        <v>36</v>
      </c>
      <c r="S14" s="10" t="s">
        <v>27</v>
      </c>
    </row>
    <row r="15" spans="1:19" ht="15.75" customHeight="1">
      <c r="A15" s="8" t="s">
        <v>37</v>
      </c>
      <c r="B15" s="9" t="s">
        <v>37</v>
      </c>
      <c r="C15" s="10" t="s">
        <v>37</v>
      </c>
      <c r="D15" s="10" t="s">
        <v>37</v>
      </c>
      <c r="E15" s="10" t="s">
        <v>37</v>
      </c>
      <c r="F15" s="10" t="s">
        <v>37</v>
      </c>
      <c r="G15" s="10" t="s">
        <v>37</v>
      </c>
      <c r="H15" s="10" t="s">
        <v>37</v>
      </c>
      <c r="I15" s="10" t="s">
        <v>37</v>
      </c>
      <c r="J15" s="10" t="s">
        <v>89</v>
      </c>
      <c r="K15" s="10" t="s">
        <v>90</v>
      </c>
      <c r="L15" s="10" t="s">
        <v>37</v>
      </c>
      <c r="M15" s="10" t="s">
        <v>51</v>
      </c>
      <c r="N15" s="10" t="s">
        <v>37</v>
      </c>
      <c r="O15" s="10" t="s">
        <v>91</v>
      </c>
      <c r="P15" s="10" t="s">
        <v>89</v>
      </c>
      <c r="Q15" s="10" t="s">
        <v>49</v>
      </c>
      <c r="R15" s="10" t="s">
        <v>43</v>
      </c>
      <c r="S15" s="10" t="s">
        <v>37</v>
      </c>
    </row>
    <row r="16" spans="1:19" ht="15.75" customHeight="1">
      <c r="A16" s="8" t="s">
        <v>44</v>
      </c>
      <c r="B16" s="9" t="s">
        <v>44</v>
      </c>
      <c r="C16" s="10" t="s">
        <v>44</v>
      </c>
      <c r="D16" s="10" t="s">
        <v>44</v>
      </c>
      <c r="E16" s="10" t="s">
        <v>44</v>
      </c>
      <c r="F16" s="10" t="s">
        <v>44</v>
      </c>
      <c r="G16" s="10" t="s">
        <v>44</v>
      </c>
      <c r="H16" s="10" t="s">
        <v>44</v>
      </c>
      <c r="I16" s="10" t="s">
        <v>44</v>
      </c>
      <c r="J16" s="10" t="s">
        <v>92</v>
      </c>
      <c r="K16" s="10" t="s">
        <v>93</v>
      </c>
      <c r="L16" s="10" t="s">
        <v>44</v>
      </c>
      <c r="M16" s="10" t="s">
        <v>44</v>
      </c>
      <c r="N16" s="10" t="s">
        <v>44</v>
      </c>
      <c r="O16" s="10" t="s">
        <v>94</v>
      </c>
      <c r="P16" s="10" t="s">
        <v>92</v>
      </c>
      <c r="Q16" s="10" t="s">
        <v>44</v>
      </c>
      <c r="R16" s="10" t="s">
        <v>49</v>
      </c>
      <c r="S16" s="10" t="s">
        <v>44</v>
      </c>
    </row>
    <row r="17" spans="1:19" ht="15.75" customHeight="1">
      <c r="A17" s="8" t="s">
        <v>50</v>
      </c>
      <c r="B17" s="9" t="s">
        <v>50</v>
      </c>
      <c r="C17" s="10" t="s">
        <v>50</v>
      </c>
      <c r="D17" s="10" t="s">
        <v>50</v>
      </c>
      <c r="E17" s="10" t="s">
        <v>50</v>
      </c>
      <c r="F17" s="10" t="s">
        <v>50</v>
      </c>
      <c r="G17" s="10" t="s">
        <v>50</v>
      </c>
      <c r="H17" s="10" t="s">
        <v>50</v>
      </c>
      <c r="I17" s="10" t="s">
        <v>50</v>
      </c>
      <c r="J17" s="10" t="s">
        <v>95</v>
      </c>
      <c r="K17" s="10" t="s">
        <v>96</v>
      </c>
      <c r="L17" s="10" t="s">
        <v>50</v>
      </c>
      <c r="M17" s="10" t="s">
        <v>50</v>
      </c>
      <c r="N17" s="10" t="s">
        <v>50</v>
      </c>
      <c r="O17" s="10" t="s">
        <v>97</v>
      </c>
      <c r="P17" s="10" t="s">
        <v>95</v>
      </c>
      <c r="Q17" s="10" t="s">
        <v>50</v>
      </c>
      <c r="R17" s="10" t="s">
        <v>50</v>
      </c>
      <c r="S17" s="10" t="s">
        <v>50</v>
      </c>
    </row>
    <row r="18" spans="1:19" ht="15.75" customHeight="1">
      <c r="A18" s="8" t="s">
        <v>32</v>
      </c>
      <c r="B18" s="9" t="s">
        <v>70</v>
      </c>
      <c r="C18" s="10" t="s">
        <v>86</v>
      </c>
      <c r="D18" s="10" t="s">
        <v>55</v>
      </c>
      <c r="E18" s="10" t="s">
        <v>70</v>
      </c>
      <c r="F18" s="10" t="s">
        <v>86</v>
      </c>
      <c r="G18" s="10" t="s">
        <v>22</v>
      </c>
      <c r="H18" s="10" t="s">
        <v>30</v>
      </c>
      <c r="I18" s="10" t="s">
        <v>24</v>
      </c>
      <c r="J18" s="10" t="s">
        <v>56</v>
      </c>
      <c r="K18" s="10" t="s">
        <v>32</v>
      </c>
      <c r="L18" s="10" t="s">
        <v>32</v>
      </c>
      <c r="M18" s="10" t="s">
        <v>32</v>
      </c>
      <c r="N18" s="10" t="s">
        <v>32</v>
      </c>
      <c r="O18" s="10" t="s">
        <v>32</v>
      </c>
      <c r="P18" s="10" t="s">
        <v>56</v>
      </c>
      <c r="Q18" s="10" t="s">
        <v>32</v>
      </c>
      <c r="R18" s="10" t="s">
        <v>32</v>
      </c>
      <c r="S18" s="10" t="s">
        <v>32</v>
      </c>
    </row>
    <row r="19" spans="1:19" ht="15.75" customHeight="1">
      <c r="A19" s="8" t="s">
        <v>40</v>
      </c>
      <c r="B19" s="9" t="s">
        <v>74</v>
      </c>
      <c r="C19" s="10" t="s">
        <v>89</v>
      </c>
      <c r="D19" s="10" t="s">
        <v>58</v>
      </c>
      <c r="E19" s="10" t="s">
        <v>74</v>
      </c>
      <c r="F19" s="10" t="s">
        <v>89</v>
      </c>
      <c r="G19" s="10" t="s">
        <v>34</v>
      </c>
      <c r="H19" s="10" t="s">
        <v>39</v>
      </c>
      <c r="I19" s="10" t="s">
        <v>36</v>
      </c>
      <c r="J19" s="10" t="s">
        <v>59</v>
      </c>
      <c r="K19" s="10" t="s">
        <v>40</v>
      </c>
      <c r="L19" s="10" t="s">
        <v>40</v>
      </c>
      <c r="M19" s="10" t="s">
        <v>40</v>
      </c>
      <c r="N19" s="10" t="s">
        <v>40</v>
      </c>
      <c r="O19" s="10" t="s">
        <v>40</v>
      </c>
      <c r="P19" s="10" t="s">
        <v>59</v>
      </c>
      <c r="Q19" s="10" t="s">
        <v>40</v>
      </c>
      <c r="R19" s="10" t="s">
        <v>40</v>
      </c>
      <c r="S19" s="10" t="s">
        <v>55</v>
      </c>
    </row>
    <row r="20" spans="1:19" ht="15.75" customHeight="1">
      <c r="A20" s="8" t="s">
        <v>46</v>
      </c>
      <c r="B20" s="9" t="s">
        <v>77</v>
      </c>
      <c r="C20" s="10" t="s">
        <v>92</v>
      </c>
      <c r="D20" s="10" t="s">
        <v>62</v>
      </c>
      <c r="E20" s="10" t="s">
        <v>77</v>
      </c>
      <c r="F20" s="10" t="s">
        <v>92</v>
      </c>
      <c r="G20" s="10" t="s">
        <v>42</v>
      </c>
      <c r="H20" s="10" t="s">
        <v>45</v>
      </c>
      <c r="I20" s="10" t="s">
        <v>43</v>
      </c>
      <c r="J20" s="10" t="s">
        <v>63</v>
      </c>
      <c r="K20" s="10" t="s">
        <v>46</v>
      </c>
      <c r="L20" s="10" t="s">
        <v>46</v>
      </c>
      <c r="M20" s="10" t="s">
        <v>46</v>
      </c>
      <c r="N20" s="10" t="s">
        <v>46</v>
      </c>
      <c r="O20" s="10" t="s">
        <v>46</v>
      </c>
      <c r="P20" s="10" t="s">
        <v>63</v>
      </c>
      <c r="Q20" s="10" t="s">
        <v>46</v>
      </c>
      <c r="R20" s="10" t="s">
        <v>46</v>
      </c>
      <c r="S20" s="10" t="s">
        <v>70</v>
      </c>
    </row>
    <row r="21" spans="1:19" ht="15.75" customHeight="1">
      <c r="A21" s="8" t="s">
        <v>52</v>
      </c>
      <c r="B21" s="9" t="s">
        <v>81</v>
      </c>
      <c r="C21" s="10" t="s">
        <v>95</v>
      </c>
      <c r="D21" s="10" t="s">
        <v>66</v>
      </c>
      <c r="E21" s="10" t="s">
        <v>81</v>
      </c>
      <c r="F21" s="10" t="s">
        <v>95</v>
      </c>
      <c r="G21" s="10" t="s">
        <v>48</v>
      </c>
      <c r="H21" s="10" t="s">
        <v>51</v>
      </c>
      <c r="I21" s="10" t="s">
        <v>49</v>
      </c>
      <c r="J21" s="10" t="s">
        <v>67</v>
      </c>
      <c r="K21" s="10" t="s">
        <v>52</v>
      </c>
      <c r="L21" s="10" t="s">
        <v>52</v>
      </c>
      <c r="M21" s="10" t="s">
        <v>52</v>
      </c>
      <c r="N21" s="10" t="s">
        <v>52</v>
      </c>
      <c r="O21" s="10" t="s">
        <v>52</v>
      </c>
      <c r="P21" s="10" t="s">
        <v>67</v>
      </c>
      <c r="Q21" s="10" t="s">
        <v>52</v>
      </c>
      <c r="R21" s="10" t="s">
        <v>52</v>
      </c>
      <c r="S21" s="10" t="s">
        <v>86</v>
      </c>
    </row>
    <row r="22" spans="1:19" ht="15.75" customHeight="1">
      <c r="A22" s="8" t="s">
        <v>55</v>
      </c>
      <c r="B22" s="9" t="s">
        <v>86</v>
      </c>
      <c r="C22" s="10" t="s">
        <v>55</v>
      </c>
      <c r="D22" s="10" t="s">
        <v>70</v>
      </c>
      <c r="E22" s="10" t="s">
        <v>86</v>
      </c>
      <c r="F22" s="10" t="s">
        <v>55</v>
      </c>
      <c r="G22" s="10" t="s">
        <v>30</v>
      </c>
      <c r="H22" s="10" t="s">
        <v>24</v>
      </c>
      <c r="I22" s="10" t="s">
        <v>27</v>
      </c>
      <c r="J22" s="10" t="s">
        <v>71</v>
      </c>
      <c r="K22" s="10" t="s">
        <v>57</v>
      </c>
      <c r="L22" s="10" t="s">
        <v>55</v>
      </c>
      <c r="M22" s="10" t="s">
        <v>55</v>
      </c>
      <c r="N22" s="10" t="s">
        <v>55</v>
      </c>
      <c r="O22" s="10" t="s">
        <v>55</v>
      </c>
      <c r="P22" s="10" t="s">
        <v>71</v>
      </c>
      <c r="Q22" s="10" t="s">
        <v>46</v>
      </c>
      <c r="R22" s="10" t="s">
        <v>40</v>
      </c>
      <c r="S22" s="10" t="s">
        <v>56</v>
      </c>
    </row>
    <row r="23" spans="1:19" ht="15.75" customHeight="1">
      <c r="A23" s="8" t="s">
        <v>58</v>
      </c>
      <c r="B23" s="9" t="s">
        <v>89</v>
      </c>
      <c r="C23" s="10" t="s">
        <v>58</v>
      </c>
      <c r="D23" s="10" t="s">
        <v>74</v>
      </c>
      <c r="E23" s="10" t="s">
        <v>89</v>
      </c>
      <c r="F23" s="10" t="s">
        <v>58</v>
      </c>
      <c r="G23" s="10" t="s">
        <v>39</v>
      </c>
      <c r="H23" s="10" t="s">
        <v>36</v>
      </c>
      <c r="I23" s="10" t="s">
        <v>37</v>
      </c>
      <c r="J23" s="10" t="s">
        <v>75</v>
      </c>
      <c r="K23" s="10" t="s">
        <v>61</v>
      </c>
      <c r="L23" s="10" t="s">
        <v>58</v>
      </c>
      <c r="M23" s="10" t="s">
        <v>58</v>
      </c>
      <c r="N23" s="10" t="s">
        <v>58</v>
      </c>
      <c r="O23" s="10" t="s">
        <v>58</v>
      </c>
      <c r="P23" s="10" t="s">
        <v>75</v>
      </c>
      <c r="Q23" s="10" t="s">
        <v>52</v>
      </c>
      <c r="R23" s="10" t="s">
        <v>46</v>
      </c>
      <c r="S23" s="10" t="s">
        <v>71</v>
      </c>
    </row>
    <row r="24" spans="1:19" ht="15.75" customHeight="1">
      <c r="A24" s="8" t="s">
        <v>62</v>
      </c>
      <c r="B24" s="9" t="s">
        <v>92</v>
      </c>
      <c r="C24" s="10" t="s">
        <v>62</v>
      </c>
      <c r="D24" s="10" t="s">
        <v>77</v>
      </c>
      <c r="E24" s="10" t="s">
        <v>92</v>
      </c>
      <c r="F24" s="10" t="s">
        <v>62</v>
      </c>
      <c r="G24" s="10" t="s">
        <v>45</v>
      </c>
      <c r="H24" s="10" t="s">
        <v>43</v>
      </c>
      <c r="I24" s="10" t="s">
        <v>44</v>
      </c>
      <c r="J24" s="10" t="s">
        <v>78</v>
      </c>
      <c r="K24" s="10" t="s">
        <v>64</v>
      </c>
      <c r="L24" s="10" t="s">
        <v>62</v>
      </c>
      <c r="M24" s="10" t="s">
        <v>62</v>
      </c>
      <c r="N24" s="10" t="s">
        <v>62</v>
      </c>
      <c r="O24" s="10" t="s">
        <v>62</v>
      </c>
      <c r="P24" s="10" t="s">
        <v>78</v>
      </c>
      <c r="Q24" s="10" t="s">
        <v>62</v>
      </c>
      <c r="R24" s="10" t="s">
        <v>52</v>
      </c>
      <c r="S24" s="10" t="s">
        <v>87</v>
      </c>
    </row>
    <row r="25" spans="1:19" ht="15.75" customHeight="1">
      <c r="A25" s="8" t="s">
        <v>66</v>
      </c>
      <c r="B25" s="9" t="s">
        <v>95</v>
      </c>
      <c r="C25" s="10" t="s">
        <v>66</v>
      </c>
      <c r="D25" s="10" t="s">
        <v>81</v>
      </c>
      <c r="E25" s="10" t="s">
        <v>95</v>
      </c>
      <c r="F25" s="10" t="s">
        <v>66</v>
      </c>
      <c r="G25" s="10" t="s">
        <v>49</v>
      </c>
      <c r="H25" s="10" t="s">
        <v>49</v>
      </c>
      <c r="I25" s="10" t="s">
        <v>50</v>
      </c>
      <c r="J25" s="10" t="s">
        <v>96</v>
      </c>
      <c r="K25" s="10" t="s">
        <v>68</v>
      </c>
      <c r="L25" s="10" t="s">
        <v>66</v>
      </c>
      <c r="M25" s="10" t="s">
        <v>66</v>
      </c>
      <c r="N25" s="10" t="s">
        <v>66</v>
      </c>
      <c r="O25" s="10" t="s">
        <v>66</v>
      </c>
      <c r="P25" s="10" t="s">
        <v>96</v>
      </c>
      <c r="Q25" s="10" t="s">
        <v>66</v>
      </c>
      <c r="R25" s="10" t="s">
        <v>66</v>
      </c>
      <c r="S25" s="10" t="s">
        <v>98</v>
      </c>
    </row>
    <row r="26" spans="1:19" ht="15.75" customHeight="1">
      <c r="A26" s="8" t="s">
        <v>70</v>
      </c>
      <c r="B26" s="9" t="s">
        <v>70</v>
      </c>
      <c r="C26" s="10" t="s">
        <v>70</v>
      </c>
      <c r="D26" s="10" t="s">
        <v>86</v>
      </c>
      <c r="E26" s="10" t="s">
        <v>70</v>
      </c>
      <c r="F26" s="10" t="s">
        <v>70</v>
      </c>
      <c r="G26" s="10" t="s">
        <v>24</v>
      </c>
      <c r="H26" s="10" t="s">
        <v>27</v>
      </c>
      <c r="I26" s="10" t="s">
        <v>70</v>
      </c>
      <c r="J26" s="10" t="s">
        <v>87</v>
      </c>
      <c r="K26" s="10" t="s">
        <v>72</v>
      </c>
      <c r="L26" s="10" t="s">
        <v>48</v>
      </c>
      <c r="M26" s="10" t="s">
        <v>46</v>
      </c>
      <c r="N26" s="10" t="s">
        <v>52</v>
      </c>
      <c r="O26" s="10" t="s">
        <v>70</v>
      </c>
      <c r="P26" s="10" t="s">
        <v>87</v>
      </c>
      <c r="Q26" s="10" t="s">
        <v>62</v>
      </c>
      <c r="R26" s="10" t="s">
        <v>58</v>
      </c>
      <c r="S26" s="10" t="s">
        <v>57</v>
      </c>
    </row>
    <row r="27" spans="1:19" ht="15.75" customHeight="1">
      <c r="A27" s="8" t="s">
        <v>74</v>
      </c>
      <c r="B27" s="9" t="s">
        <v>74</v>
      </c>
      <c r="C27" s="10" t="s">
        <v>74</v>
      </c>
      <c r="D27" s="10" t="s">
        <v>89</v>
      </c>
      <c r="E27" s="10" t="s">
        <v>74</v>
      </c>
      <c r="F27" s="10" t="s">
        <v>74</v>
      </c>
      <c r="G27" s="10" t="s">
        <v>36</v>
      </c>
      <c r="H27" s="10" t="s">
        <v>37</v>
      </c>
      <c r="I27" s="10" t="s">
        <v>74</v>
      </c>
      <c r="J27" s="10" t="s">
        <v>90</v>
      </c>
      <c r="K27" s="10" t="s">
        <v>76</v>
      </c>
      <c r="L27" s="10" t="s">
        <v>74</v>
      </c>
      <c r="M27" s="10" t="s">
        <v>52</v>
      </c>
      <c r="N27" s="10" t="s">
        <v>74</v>
      </c>
      <c r="O27" s="10" t="s">
        <v>74</v>
      </c>
      <c r="P27" s="10" t="s">
        <v>90</v>
      </c>
      <c r="Q27" s="10" t="s">
        <v>66</v>
      </c>
      <c r="R27" s="10" t="s">
        <v>62</v>
      </c>
      <c r="S27" s="10" t="s">
        <v>72</v>
      </c>
    </row>
    <row r="28" spans="1:19" ht="15.75" customHeight="1">
      <c r="A28" s="8" t="s">
        <v>77</v>
      </c>
      <c r="B28" s="9" t="s">
        <v>77</v>
      </c>
      <c r="C28" s="10" t="s">
        <v>77</v>
      </c>
      <c r="D28" s="10" t="s">
        <v>92</v>
      </c>
      <c r="E28" s="10" t="s">
        <v>77</v>
      </c>
      <c r="F28" s="10" t="s">
        <v>77</v>
      </c>
      <c r="G28" s="10" t="s">
        <v>43</v>
      </c>
      <c r="H28" s="10" t="s">
        <v>44</v>
      </c>
      <c r="I28" s="10" t="s">
        <v>77</v>
      </c>
      <c r="J28" s="10" t="s">
        <v>93</v>
      </c>
      <c r="K28" s="10" t="s">
        <v>80</v>
      </c>
      <c r="L28" s="10" t="s">
        <v>77</v>
      </c>
      <c r="M28" s="10" t="s">
        <v>77</v>
      </c>
      <c r="N28" s="10" t="s">
        <v>77</v>
      </c>
      <c r="O28" s="10" t="s">
        <v>77</v>
      </c>
      <c r="P28" s="10" t="s">
        <v>93</v>
      </c>
      <c r="Q28" s="10" t="s">
        <v>77</v>
      </c>
      <c r="R28" s="10" t="s">
        <v>66</v>
      </c>
      <c r="S28" s="10" t="s">
        <v>88</v>
      </c>
    </row>
    <row r="29" spans="1:19" ht="15.75" customHeight="1">
      <c r="A29" s="8" t="s">
        <v>81</v>
      </c>
      <c r="B29" s="9" t="s">
        <v>81</v>
      </c>
      <c r="C29" s="10" t="s">
        <v>81</v>
      </c>
      <c r="D29" s="10" t="s">
        <v>95</v>
      </c>
      <c r="E29" s="10" t="s">
        <v>81</v>
      </c>
      <c r="F29" s="10" t="s">
        <v>81</v>
      </c>
      <c r="G29" s="10" t="s">
        <v>50</v>
      </c>
      <c r="H29" s="10" t="s">
        <v>50</v>
      </c>
      <c r="I29" s="10" t="s">
        <v>81</v>
      </c>
      <c r="J29" s="10" t="s">
        <v>100</v>
      </c>
      <c r="K29" s="10" t="s">
        <v>83</v>
      </c>
      <c r="L29" s="10" t="s">
        <v>81</v>
      </c>
      <c r="M29" s="10" t="s">
        <v>81</v>
      </c>
      <c r="N29" s="10" t="s">
        <v>81</v>
      </c>
      <c r="O29" s="10" t="s">
        <v>81</v>
      </c>
      <c r="P29" s="10" t="s">
        <v>100</v>
      </c>
      <c r="Q29" s="10" t="s">
        <v>81</v>
      </c>
      <c r="R29" s="10" t="s">
        <v>81</v>
      </c>
      <c r="S29" s="10" t="s">
        <v>101</v>
      </c>
    </row>
    <row r="30" spans="1:19" ht="15.75" customHeight="1">
      <c r="A30" s="8" t="s">
        <v>86</v>
      </c>
      <c r="B30" s="9" t="s">
        <v>86</v>
      </c>
      <c r="C30" s="10" t="s">
        <v>86</v>
      </c>
      <c r="D30" s="10" t="s">
        <v>86</v>
      </c>
      <c r="E30" s="10" t="s">
        <v>86</v>
      </c>
      <c r="F30" s="10" t="s">
        <v>86</v>
      </c>
      <c r="G30" s="10" t="s">
        <v>27</v>
      </c>
      <c r="H30" s="10" t="s">
        <v>86</v>
      </c>
      <c r="I30" s="10" t="s">
        <v>86</v>
      </c>
      <c r="J30" s="10" t="s">
        <v>98</v>
      </c>
      <c r="K30" s="10" t="s">
        <v>88</v>
      </c>
      <c r="L30" s="10" t="s">
        <v>51</v>
      </c>
      <c r="M30" s="10" t="s">
        <v>62</v>
      </c>
      <c r="N30" s="10" t="s">
        <v>66</v>
      </c>
      <c r="O30" s="10" t="s">
        <v>86</v>
      </c>
      <c r="P30" s="10" t="s">
        <v>98</v>
      </c>
      <c r="Q30" s="10" t="s">
        <v>77</v>
      </c>
      <c r="R30" s="10" t="s">
        <v>74</v>
      </c>
      <c r="S30" s="10" t="s">
        <v>86</v>
      </c>
    </row>
    <row r="31" spans="1:19" ht="15.75" customHeight="1">
      <c r="A31" s="8" t="s">
        <v>89</v>
      </c>
      <c r="B31" s="9" t="s">
        <v>89</v>
      </c>
      <c r="C31" s="10" t="s">
        <v>89</v>
      </c>
      <c r="D31" s="10" t="s">
        <v>89</v>
      </c>
      <c r="E31" s="10" t="s">
        <v>89</v>
      </c>
      <c r="F31" s="10" t="s">
        <v>89</v>
      </c>
      <c r="G31" s="10" t="s">
        <v>37</v>
      </c>
      <c r="H31" s="10" t="s">
        <v>89</v>
      </c>
      <c r="I31" s="10" t="s">
        <v>89</v>
      </c>
      <c r="J31" s="10" t="s">
        <v>102</v>
      </c>
      <c r="K31" s="10" t="s">
        <v>91</v>
      </c>
      <c r="L31" s="10" t="s">
        <v>89</v>
      </c>
      <c r="M31" s="10" t="s">
        <v>66</v>
      </c>
      <c r="N31" s="10" t="s">
        <v>89</v>
      </c>
      <c r="O31" s="10" t="s">
        <v>89</v>
      </c>
      <c r="P31" s="10" t="s">
        <v>102</v>
      </c>
      <c r="Q31" s="10" t="s">
        <v>81</v>
      </c>
      <c r="R31" s="10" t="s">
        <v>77</v>
      </c>
      <c r="S31" s="10" t="s">
        <v>89</v>
      </c>
    </row>
    <row r="32" spans="1:19" ht="15.75" customHeight="1">
      <c r="A32" s="8" t="s">
        <v>92</v>
      </c>
      <c r="B32" s="9" t="s">
        <v>92</v>
      </c>
      <c r="C32" s="10" t="s">
        <v>92</v>
      </c>
      <c r="D32" s="10" t="s">
        <v>92</v>
      </c>
      <c r="E32" s="10" t="s">
        <v>92</v>
      </c>
      <c r="F32" s="10" t="s">
        <v>92</v>
      </c>
      <c r="G32" s="10" t="s">
        <v>44</v>
      </c>
      <c r="H32" s="10" t="s">
        <v>92</v>
      </c>
      <c r="I32" s="10" t="s">
        <v>92</v>
      </c>
      <c r="J32" s="10" t="s">
        <v>103</v>
      </c>
      <c r="K32" s="10" t="s">
        <v>94</v>
      </c>
      <c r="L32" s="10" t="s">
        <v>92</v>
      </c>
      <c r="M32" s="10" t="s">
        <v>92</v>
      </c>
      <c r="N32" s="10" t="s">
        <v>92</v>
      </c>
      <c r="O32" s="10" t="s">
        <v>92</v>
      </c>
      <c r="P32" s="10" t="s">
        <v>103</v>
      </c>
      <c r="Q32" s="10" t="s">
        <v>92</v>
      </c>
      <c r="R32" s="10" t="s">
        <v>81</v>
      </c>
      <c r="S32" s="10" t="s">
        <v>92</v>
      </c>
    </row>
    <row r="33" spans="1:19" ht="15.75" customHeight="1">
      <c r="A33" s="8" t="s">
        <v>95</v>
      </c>
      <c r="B33" s="9" t="s">
        <v>95</v>
      </c>
      <c r="C33" s="10" t="s">
        <v>95</v>
      </c>
      <c r="D33" s="10" t="s">
        <v>95</v>
      </c>
      <c r="E33" s="10" t="s">
        <v>95</v>
      </c>
      <c r="F33" s="10" t="s">
        <v>95</v>
      </c>
      <c r="G33" s="10" t="s">
        <v>50</v>
      </c>
      <c r="H33" s="10" t="s">
        <v>95</v>
      </c>
      <c r="I33" s="10" t="s">
        <v>95</v>
      </c>
      <c r="J33" s="10" t="s">
        <v>100</v>
      </c>
      <c r="K33" s="10" t="s">
        <v>97</v>
      </c>
      <c r="L33" s="10" t="s">
        <v>95</v>
      </c>
      <c r="M33" s="10" t="s">
        <v>95</v>
      </c>
      <c r="N33" s="10" t="s">
        <v>95</v>
      </c>
      <c r="O33" s="10" t="s">
        <v>95</v>
      </c>
      <c r="P33" s="10" t="s">
        <v>100</v>
      </c>
      <c r="Q33" s="10" t="s">
        <v>95</v>
      </c>
      <c r="R33" s="10" t="s">
        <v>95</v>
      </c>
      <c r="S33" s="10" t="s">
        <v>95</v>
      </c>
    </row>
    <row r="34" spans="1:19" ht="15.75" customHeight="1">
      <c r="A34" s="8" t="s">
        <v>56</v>
      </c>
      <c r="B34" s="9" t="s">
        <v>87</v>
      </c>
      <c r="C34" s="10" t="s">
        <v>98</v>
      </c>
      <c r="D34" s="10" t="s">
        <v>71</v>
      </c>
      <c r="E34" s="10" t="s">
        <v>87</v>
      </c>
      <c r="F34" s="10" t="s">
        <v>98</v>
      </c>
      <c r="G34" s="10" t="s">
        <v>32</v>
      </c>
      <c r="H34" s="10" t="s">
        <v>55</v>
      </c>
      <c r="I34" s="10" t="s">
        <v>70</v>
      </c>
      <c r="J34" s="10" t="s">
        <v>57</v>
      </c>
      <c r="K34" s="10" t="s">
        <v>56</v>
      </c>
      <c r="L34" s="10" t="s">
        <v>56</v>
      </c>
      <c r="M34" s="10" t="s">
        <v>56</v>
      </c>
      <c r="N34" s="10" t="s">
        <v>56</v>
      </c>
      <c r="O34" s="10" t="s">
        <v>56</v>
      </c>
      <c r="P34" s="10" t="s">
        <v>57</v>
      </c>
      <c r="Q34" s="10" t="s">
        <v>56</v>
      </c>
      <c r="R34" s="10" t="s">
        <v>56</v>
      </c>
      <c r="S34" s="10" t="s">
        <v>40</v>
      </c>
    </row>
    <row r="35" spans="1:19" ht="15.75" customHeight="1">
      <c r="A35" s="8" t="s">
        <v>59</v>
      </c>
      <c r="B35" s="9" t="s">
        <v>90</v>
      </c>
      <c r="C35" s="10" t="s">
        <v>102</v>
      </c>
      <c r="D35" s="10" t="s">
        <v>75</v>
      </c>
      <c r="E35" s="10" t="s">
        <v>90</v>
      </c>
      <c r="F35" s="10" t="s">
        <v>102</v>
      </c>
      <c r="G35" s="10" t="s">
        <v>40</v>
      </c>
      <c r="H35" s="10" t="s">
        <v>58</v>
      </c>
      <c r="I35" s="10" t="s">
        <v>74</v>
      </c>
      <c r="J35" s="10" t="s">
        <v>61</v>
      </c>
      <c r="K35" s="10" t="s">
        <v>59</v>
      </c>
      <c r="L35" s="10" t="s">
        <v>59</v>
      </c>
      <c r="M35" s="10" t="s">
        <v>59</v>
      </c>
      <c r="N35" s="10" t="s">
        <v>59</v>
      </c>
      <c r="O35" s="10" t="s">
        <v>59</v>
      </c>
      <c r="P35" s="10" t="s">
        <v>61</v>
      </c>
      <c r="Q35" s="10" t="s">
        <v>59</v>
      </c>
      <c r="R35" s="10" t="s">
        <v>59</v>
      </c>
      <c r="S35" s="10" t="s">
        <v>58</v>
      </c>
    </row>
    <row r="36" spans="1:19" ht="15.75" customHeight="1">
      <c r="A36" s="8" t="s">
        <v>63</v>
      </c>
      <c r="B36" s="9" t="s">
        <v>93</v>
      </c>
      <c r="C36" s="10" t="s">
        <v>103</v>
      </c>
      <c r="D36" s="10" t="s">
        <v>78</v>
      </c>
      <c r="E36" s="10" t="s">
        <v>93</v>
      </c>
      <c r="F36" s="10" t="s">
        <v>103</v>
      </c>
      <c r="G36" s="10" t="s">
        <v>46</v>
      </c>
      <c r="H36" s="10" t="s">
        <v>62</v>
      </c>
      <c r="I36" s="10" t="s">
        <v>77</v>
      </c>
      <c r="J36" s="10" t="s">
        <v>64</v>
      </c>
      <c r="K36" s="10" t="s">
        <v>63</v>
      </c>
      <c r="L36" s="10" t="s">
        <v>63</v>
      </c>
      <c r="M36" s="10" t="s">
        <v>63</v>
      </c>
      <c r="N36" s="10" t="s">
        <v>63</v>
      </c>
      <c r="O36" s="10" t="s">
        <v>63</v>
      </c>
      <c r="P36" s="10" t="s">
        <v>64</v>
      </c>
      <c r="Q36" s="10" t="s">
        <v>63</v>
      </c>
      <c r="R36" s="10" t="s">
        <v>63</v>
      </c>
      <c r="S36" s="10" t="s">
        <v>74</v>
      </c>
    </row>
    <row r="37" spans="1:19" ht="15.75" customHeight="1">
      <c r="A37" s="8" t="s">
        <v>67</v>
      </c>
      <c r="B37" s="9" t="s">
        <v>96</v>
      </c>
      <c r="C37" s="10" t="s">
        <v>100</v>
      </c>
      <c r="D37" s="10" t="s">
        <v>82</v>
      </c>
      <c r="E37" s="10" t="s">
        <v>96</v>
      </c>
      <c r="F37" s="10" t="s">
        <v>100</v>
      </c>
      <c r="G37" s="10" t="s">
        <v>52</v>
      </c>
      <c r="H37" s="10" t="s">
        <v>66</v>
      </c>
      <c r="I37" s="10" t="s">
        <v>81</v>
      </c>
      <c r="J37" s="10" t="s">
        <v>68</v>
      </c>
      <c r="K37" s="10" t="s">
        <v>67</v>
      </c>
      <c r="L37" s="10" t="s">
        <v>67</v>
      </c>
      <c r="M37" s="10" t="s">
        <v>67</v>
      </c>
      <c r="N37" s="10" t="s">
        <v>67</v>
      </c>
      <c r="O37" s="10" t="s">
        <v>67</v>
      </c>
      <c r="P37" s="10" t="s">
        <v>68</v>
      </c>
      <c r="Q37" s="10" t="s">
        <v>67</v>
      </c>
      <c r="R37" s="10" t="s">
        <v>67</v>
      </c>
      <c r="S37" s="10" t="s">
        <v>89</v>
      </c>
    </row>
    <row r="38" spans="1:19" ht="15.75" customHeight="1">
      <c r="A38" s="8" t="s">
        <v>71</v>
      </c>
      <c r="B38" s="9" t="s">
        <v>98</v>
      </c>
      <c r="C38" s="10" t="s">
        <v>71</v>
      </c>
      <c r="D38" s="10" t="s">
        <v>87</v>
      </c>
      <c r="E38" s="10" t="s">
        <v>98</v>
      </c>
      <c r="F38" s="10" t="s">
        <v>71</v>
      </c>
      <c r="G38" s="10" t="s">
        <v>55</v>
      </c>
      <c r="H38" s="10" t="s">
        <v>70</v>
      </c>
      <c r="I38" s="10" t="s">
        <v>86</v>
      </c>
      <c r="J38" s="10" t="s">
        <v>72</v>
      </c>
      <c r="K38" s="10" t="s">
        <v>71</v>
      </c>
      <c r="L38" s="10" t="s">
        <v>71</v>
      </c>
      <c r="M38" s="10" t="s">
        <v>71</v>
      </c>
      <c r="N38" s="10" t="s">
        <v>71</v>
      </c>
      <c r="O38" s="10" t="s">
        <v>71</v>
      </c>
      <c r="P38" s="10" t="s">
        <v>72</v>
      </c>
      <c r="Q38" s="10" t="s">
        <v>63</v>
      </c>
      <c r="R38" s="10" t="s">
        <v>59</v>
      </c>
      <c r="S38" s="10" t="s">
        <v>59</v>
      </c>
    </row>
    <row r="39" spans="1:19" ht="15.75" customHeight="1">
      <c r="A39" s="8" t="s">
        <v>75</v>
      </c>
      <c r="B39" s="9" t="s">
        <v>102</v>
      </c>
      <c r="C39" s="10" t="s">
        <v>75</v>
      </c>
      <c r="D39" s="10" t="s">
        <v>90</v>
      </c>
      <c r="E39" s="10" t="s">
        <v>102</v>
      </c>
      <c r="F39" s="10" t="s">
        <v>75</v>
      </c>
      <c r="G39" s="10" t="s">
        <v>58</v>
      </c>
      <c r="H39" s="10" t="s">
        <v>74</v>
      </c>
      <c r="I39" s="10" t="s">
        <v>89</v>
      </c>
      <c r="J39" s="10" t="s">
        <v>76</v>
      </c>
      <c r="K39" s="10" t="s">
        <v>75</v>
      </c>
      <c r="L39" s="10" t="s">
        <v>75</v>
      </c>
      <c r="M39" s="10" t="s">
        <v>75</v>
      </c>
      <c r="N39" s="10" t="s">
        <v>75</v>
      </c>
      <c r="O39" s="10" t="s">
        <v>75</v>
      </c>
      <c r="P39" s="10" t="s">
        <v>76</v>
      </c>
      <c r="Q39" s="10" t="s">
        <v>67</v>
      </c>
      <c r="R39" s="10" t="s">
        <v>63</v>
      </c>
      <c r="S39" s="10" t="s">
        <v>75</v>
      </c>
    </row>
    <row r="40" spans="1:19" ht="15">
      <c r="A40" s="8" t="s">
        <v>78</v>
      </c>
      <c r="B40" s="9" t="s">
        <v>103</v>
      </c>
      <c r="C40" s="10" t="s">
        <v>78</v>
      </c>
      <c r="D40" s="10" t="s">
        <v>93</v>
      </c>
      <c r="E40" s="10" t="s">
        <v>103</v>
      </c>
      <c r="F40" s="10" t="s">
        <v>78</v>
      </c>
      <c r="G40" s="10" t="s">
        <v>62</v>
      </c>
      <c r="H40" s="10" t="s">
        <v>77</v>
      </c>
      <c r="I40" s="10" t="s">
        <v>92</v>
      </c>
      <c r="J40" s="10" t="s">
        <v>80</v>
      </c>
      <c r="K40" s="10" t="s">
        <v>78</v>
      </c>
      <c r="L40" s="10" t="s">
        <v>78</v>
      </c>
      <c r="M40" s="10" t="s">
        <v>78</v>
      </c>
      <c r="N40" s="10" t="s">
        <v>78</v>
      </c>
      <c r="O40" s="10" t="s">
        <v>78</v>
      </c>
      <c r="P40" s="10" t="s">
        <v>80</v>
      </c>
      <c r="Q40" s="10" t="s">
        <v>78</v>
      </c>
      <c r="R40" s="10" t="s">
        <v>67</v>
      </c>
      <c r="S40" s="10" t="s">
        <v>90</v>
      </c>
    </row>
    <row r="41" spans="1:19" ht="15">
      <c r="A41" s="8" t="s">
        <v>82</v>
      </c>
      <c r="B41" s="9" t="s">
        <v>100</v>
      </c>
      <c r="C41" s="10" t="s">
        <v>82</v>
      </c>
      <c r="D41" s="10" t="s">
        <v>96</v>
      </c>
      <c r="E41" s="10" t="s">
        <v>100</v>
      </c>
      <c r="F41" s="10" t="s">
        <v>82</v>
      </c>
      <c r="G41" s="10" t="s">
        <v>66</v>
      </c>
      <c r="H41" s="10" t="s">
        <v>81</v>
      </c>
      <c r="I41" s="10" t="s">
        <v>95</v>
      </c>
      <c r="J41" s="10" t="s">
        <v>83</v>
      </c>
      <c r="K41" s="10" t="s">
        <v>82</v>
      </c>
      <c r="L41" s="10" t="s">
        <v>82</v>
      </c>
      <c r="M41" s="10" t="s">
        <v>82</v>
      </c>
      <c r="N41" s="10" t="s">
        <v>82</v>
      </c>
      <c r="O41" s="10" t="s">
        <v>82</v>
      </c>
      <c r="P41" s="10" t="s">
        <v>83</v>
      </c>
      <c r="Q41" s="10" t="s">
        <v>82</v>
      </c>
      <c r="R41" s="10" t="s">
        <v>82</v>
      </c>
      <c r="S41" s="10" t="s">
        <v>102</v>
      </c>
    </row>
    <row r="42" spans="1:19" ht="15">
      <c r="A42" s="8" t="s">
        <v>87</v>
      </c>
      <c r="B42" s="9" t="s">
        <v>87</v>
      </c>
      <c r="C42" s="10" t="s">
        <v>87</v>
      </c>
      <c r="D42" s="10" t="s">
        <v>98</v>
      </c>
      <c r="E42" s="10" t="s">
        <v>87</v>
      </c>
      <c r="F42" s="10" t="s">
        <v>87</v>
      </c>
      <c r="G42" s="10" t="s">
        <v>70</v>
      </c>
      <c r="H42" s="10" t="s">
        <v>86</v>
      </c>
      <c r="I42" s="10" t="s">
        <v>87</v>
      </c>
      <c r="J42" s="10" t="s">
        <v>88</v>
      </c>
      <c r="K42" s="10" t="s">
        <v>87</v>
      </c>
      <c r="L42" s="10" t="s">
        <v>52</v>
      </c>
      <c r="M42" s="10" t="s">
        <v>63</v>
      </c>
      <c r="N42" s="10" t="s">
        <v>67</v>
      </c>
      <c r="O42" s="10" t="s">
        <v>87</v>
      </c>
      <c r="P42" s="10" t="s">
        <v>88</v>
      </c>
      <c r="Q42" s="10" t="s">
        <v>78</v>
      </c>
      <c r="R42" s="10" t="s">
        <v>75</v>
      </c>
      <c r="S42" s="10" t="s">
        <v>61</v>
      </c>
    </row>
    <row r="43" spans="1:19" ht="15">
      <c r="A43" s="8" t="s">
        <v>90</v>
      </c>
      <c r="B43" s="9" t="s">
        <v>90</v>
      </c>
      <c r="C43" s="10" t="s">
        <v>90</v>
      </c>
      <c r="D43" s="10" t="s">
        <v>102</v>
      </c>
      <c r="E43" s="10" t="s">
        <v>90</v>
      </c>
      <c r="F43" s="10" t="s">
        <v>90</v>
      </c>
      <c r="G43" s="10" t="s">
        <v>74</v>
      </c>
      <c r="H43" s="10" t="s">
        <v>89</v>
      </c>
      <c r="I43" s="10" t="s">
        <v>90</v>
      </c>
      <c r="J43" s="10" t="s">
        <v>91</v>
      </c>
      <c r="K43" s="10" t="s">
        <v>90</v>
      </c>
      <c r="L43" s="10" t="s">
        <v>90</v>
      </c>
      <c r="M43" s="10" t="s">
        <v>67</v>
      </c>
      <c r="N43" s="10" t="s">
        <v>90</v>
      </c>
      <c r="O43" s="10" t="s">
        <v>90</v>
      </c>
      <c r="P43" s="10" t="s">
        <v>91</v>
      </c>
      <c r="Q43" s="10" t="s">
        <v>82</v>
      </c>
      <c r="R43" s="10" t="s">
        <v>78</v>
      </c>
      <c r="S43" s="10" t="s">
        <v>76</v>
      </c>
    </row>
    <row r="44" spans="1:19" ht="15">
      <c r="A44" s="8" t="s">
        <v>93</v>
      </c>
      <c r="B44" s="9" t="s">
        <v>93</v>
      </c>
      <c r="C44" s="10" t="s">
        <v>93</v>
      </c>
      <c r="D44" s="10" t="s">
        <v>103</v>
      </c>
      <c r="E44" s="10" t="s">
        <v>93</v>
      </c>
      <c r="F44" s="10" t="s">
        <v>93</v>
      </c>
      <c r="G44" s="10" t="s">
        <v>77</v>
      </c>
      <c r="H44" s="10" t="s">
        <v>92</v>
      </c>
      <c r="I44" s="10" t="s">
        <v>93</v>
      </c>
      <c r="J44" s="10" t="s">
        <v>94</v>
      </c>
      <c r="K44" s="10" t="s">
        <v>93</v>
      </c>
      <c r="L44" s="10" t="s">
        <v>93</v>
      </c>
      <c r="M44" s="10" t="s">
        <v>93</v>
      </c>
      <c r="N44" s="10" t="s">
        <v>93</v>
      </c>
      <c r="O44" s="10" t="s">
        <v>93</v>
      </c>
      <c r="P44" s="10" t="s">
        <v>94</v>
      </c>
      <c r="Q44" s="10" t="s">
        <v>93</v>
      </c>
      <c r="R44" s="10" t="s">
        <v>82</v>
      </c>
      <c r="S44" s="10" t="s">
        <v>91</v>
      </c>
    </row>
    <row r="45" spans="1:19" ht="15">
      <c r="A45" s="8" t="s">
        <v>96</v>
      </c>
      <c r="B45" s="9" t="s">
        <v>96</v>
      </c>
      <c r="C45" s="10" t="s">
        <v>96</v>
      </c>
      <c r="D45" s="10" t="s">
        <v>100</v>
      </c>
      <c r="E45" s="10" t="s">
        <v>96</v>
      </c>
      <c r="F45" s="10" t="s">
        <v>96</v>
      </c>
      <c r="G45" s="10" t="s">
        <v>81</v>
      </c>
      <c r="H45" s="10" t="s">
        <v>95</v>
      </c>
      <c r="I45" s="10" t="s">
        <v>96</v>
      </c>
      <c r="J45" s="10" t="s">
        <v>97</v>
      </c>
      <c r="K45" s="10" t="s">
        <v>96</v>
      </c>
      <c r="L45" s="10" t="s">
        <v>96</v>
      </c>
      <c r="M45" s="10" t="s">
        <v>96</v>
      </c>
      <c r="N45" s="10" t="s">
        <v>96</v>
      </c>
      <c r="O45" s="10" t="s">
        <v>96</v>
      </c>
      <c r="P45" s="10" t="s">
        <v>97</v>
      </c>
      <c r="Q45" s="10" t="s">
        <v>96</v>
      </c>
      <c r="R45" s="10" t="s">
        <v>96</v>
      </c>
      <c r="S45" s="10" t="s">
        <v>105</v>
      </c>
    </row>
    <row r="46" spans="1:19" ht="15">
      <c r="A46" s="8" t="s">
        <v>98</v>
      </c>
      <c r="B46" s="9" t="s">
        <v>98</v>
      </c>
      <c r="C46" s="10" t="s">
        <v>98</v>
      </c>
      <c r="D46" s="10" t="s">
        <v>98</v>
      </c>
      <c r="E46" s="10" t="s">
        <v>98</v>
      </c>
      <c r="F46" s="10" t="s">
        <v>98</v>
      </c>
      <c r="G46" s="10" t="s">
        <v>86</v>
      </c>
      <c r="H46" s="10" t="s">
        <v>98</v>
      </c>
      <c r="I46" s="10" t="s">
        <v>98</v>
      </c>
      <c r="J46" s="10" t="s">
        <v>101</v>
      </c>
      <c r="K46" s="10" t="s">
        <v>98</v>
      </c>
      <c r="L46" s="10" t="s">
        <v>66</v>
      </c>
      <c r="M46" s="10" t="s">
        <v>78</v>
      </c>
      <c r="N46" s="10" t="s">
        <v>82</v>
      </c>
      <c r="O46" s="10" t="s">
        <v>98</v>
      </c>
      <c r="P46" s="10" t="s">
        <v>101</v>
      </c>
      <c r="Q46" s="10" t="s">
        <v>93</v>
      </c>
      <c r="R46" s="10" t="s">
        <v>90</v>
      </c>
      <c r="S46" s="10" t="s">
        <v>98</v>
      </c>
    </row>
    <row r="47" spans="1:19" ht="15">
      <c r="A47" s="8" t="s">
        <v>102</v>
      </c>
      <c r="B47" s="9" t="s">
        <v>102</v>
      </c>
      <c r="C47" s="10" t="s">
        <v>102</v>
      </c>
      <c r="D47" s="10" t="s">
        <v>102</v>
      </c>
      <c r="E47" s="10" t="s">
        <v>102</v>
      </c>
      <c r="F47" s="10" t="s">
        <v>102</v>
      </c>
      <c r="G47" s="10" t="s">
        <v>89</v>
      </c>
      <c r="H47" s="10" t="s">
        <v>102</v>
      </c>
      <c r="I47" s="10" t="s">
        <v>102</v>
      </c>
      <c r="J47" s="10" t="s">
        <v>105</v>
      </c>
      <c r="K47" s="10" t="s">
        <v>102</v>
      </c>
      <c r="L47" s="10" t="s">
        <v>102</v>
      </c>
      <c r="M47" s="10" t="s">
        <v>82</v>
      </c>
      <c r="N47" s="10" t="s">
        <v>102</v>
      </c>
      <c r="O47" s="10" t="s">
        <v>102</v>
      </c>
      <c r="P47" s="10" t="s">
        <v>105</v>
      </c>
      <c r="Q47" s="10" t="s">
        <v>96</v>
      </c>
      <c r="R47" s="10" t="s">
        <v>93</v>
      </c>
      <c r="S47" s="10" t="s">
        <v>102</v>
      </c>
    </row>
    <row r="48" spans="1:19" ht="15">
      <c r="A48" s="8" t="s">
        <v>103</v>
      </c>
      <c r="B48" s="9" t="s">
        <v>103</v>
      </c>
      <c r="C48" s="10" t="s">
        <v>103</v>
      </c>
      <c r="D48" s="10" t="s">
        <v>103</v>
      </c>
      <c r="E48" s="10" t="s">
        <v>103</v>
      </c>
      <c r="F48" s="10" t="s">
        <v>103</v>
      </c>
      <c r="G48" s="10" t="s">
        <v>92</v>
      </c>
      <c r="H48" s="10" t="s">
        <v>103</v>
      </c>
      <c r="I48" s="10" t="s">
        <v>103</v>
      </c>
      <c r="J48" s="10" t="s">
        <v>106</v>
      </c>
      <c r="K48" s="10" t="s">
        <v>103</v>
      </c>
      <c r="L48" s="10" t="s">
        <v>103</v>
      </c>
      <c r="M48" s="10" t="s">
        <v>103</v>
      </c>
      <c r="N48" s="10" t="s">
        <v>103</v>
      </c>
      <c r="O48" s="10" t="s">
        <v>103</v>
      </c>
      <c r="P48" s="10" t="s">
        <v>106</v>
      </c>
      <c r="Q48" s="10" t="s">
        <v>103</v>
      </c>
      <c r="R48" s="10" t="s">
        <v>96</v>
      </c>
      <c r="S48" s="10" t="s">
        <v>103</v>
      </c>
    </row>
    <row r="49" spans="1:19" ht="15">
      <c r="A49" s="8" t="s">
        <v>100</v>
      </c>
      <c r="B49" s="9" t="s">
        <v>100</v>
      </c>
      <c r="C49" s="10" t="s">
        <v>100</v>
      </c>
      <c r="D49" s="10" t="s">
        <v>100</v>
      </c>
      <c r="E49" s="10" t="s">
        <v>100</v>
      </c>
      <c r="F49" s="10" t="s">
        <v>100</v>
      </c>
      <c r="G49" s="10" t="s">
        <v>95</v>
      </c>
      <c r="H49" s="10" t="s">
        <v>100</v>
      </c>
      <c r="I49" s="10" t="s">
        <v>100</v>
      </c>
      <c r="J49" s="10" t="s">
        <v>107</v>
      </c>
      <c r="K49" s="10" t="s">
        <v>100</v>
      </c>
      <c r="L49" s="10" t="s">
        <v>100</v>
      </c>
      <c r="M49" s="10" t="s">
        <v>100</v>
      </c>
      <c r="N49" s="10" t="s">
        <v>100</v>
      </c>
      <c r="O49" s="10" t="s">
        <v>100</v>
      </c>
      <c r="P49" s="10" t="s">
        <v>107</v>
      </c>
      <c r="Q49" s="10" t="s">
        <v>100</v>
      </c>
      <c r="R49" s="10" t="s">
        <v>100</v>
      </c>
      <c r="S49" s="10" t="s">
        <v>100</v>
      </c>
    </row>
    <row r="50" spans="1:19" ht="15">
      <c r="A50" s="8" t="s">
        <v>57</v>
      </c>
      <c r="B50" s="9" t="s">
        <v>88</v>
      </c>
      <c r="C50" s="10" t="s">
        <v>101</v>
      </c>
      <c r="D50" s="10" t="s">
        <v>72</v>
      </c>
      <c r="E50" s="10" t="s">
        <v>88</v>
      </c>
      <c r="F50" s="10" t="s">
        <v>101</v>
      </c>
      <c r="G50" s="10" t="s">
        <v>56</v>
      </c>
      <c r="H50" s="10" t="s">
        <v>71</v>
      </c>
      <c r="I50" s="10" t="s">
        <v>87</v>
      </c>
      <c r="J50" s="10" t="s">
        <v>57</v>
      </c>
      <c r="K50" s="10" t="s">
        <v>57</v>
      </c>
      <c r="L50" s="10" t="s">
        <v>57</v>
      </c>
      <c r="M50" s="10" t="s">
        <v>57</v>
      </c>
      <c r="N50" s="10" t="s">
        <v>57</v>
      </c>
      <c r="O50" s="10" t="s">
        <v>57</v>
      </c>
      <c r="P50" s="10" t="s">
        <v>57</v>
      </c>
      <c r="Q50" s="10" t="s">
        <v>57</v>
      </c>
      <c r="R50" s="10" t="s">
        <v>57</v>
      </c>
      <c r="S50" s="10" t="s">
        <v>46</v>
      </c>
    </row>
    <row r="51" spans="1:19" ht="15">
      <c r="A51" s="8" t="s">
        <v>61</v>
      </c>
      <c r="B51" s="9" t="s">
        <v>91</v>
      </c>
      <c r="C51" s="10" t="s">
        <v>105</v>
      </c>
      <c r="D51" s="10" t="s">
        <v>76</v>
      </c>
      <c r="E51" s="10" t="s">
        <v>91</v>
      </c>
      <c r="F51" s="10" t="s">
        <v>105</v>
      </c>
      <c r="G51" s="10" t="s">
        <v>59</v>
      </c>
      <c r="H51" s="10" t="s">
        <v>75</v>
      </c>
      <c r="I51" s="10" t="s">
        <v>90</v>
      </c>
      <c r="J51" s="10" t="s">
        <v>61</v>
      </c>
      <c r="K51" s="10" t="s">
        <v>61</v>
      </c>
      <c r="L51" s="10" t="s">
        <v>61</v>
      </c>
      <c r="M51" s="10" t="s">
        <v>61</v>
      </c>
      <c r="N51" s="10" t="s">
        <v>61</v>
      </c>
      <c r="O51" s="10" t="s">
        <v>61</v>
      </c>
      <c r="P51" s="10" t="s">
        <v>61</v>
      </c>
      <c r="Q51" s="10" t="s">
        <v>61</v>
      </c>
      <c r="R51" s="10" t="s">
        <v>61</v>
      </c>
      <c r="S51" s="10" t="s">
        <v>62</v>
      </c>
    </row>
    <row r="52" spans="1:19" ht="15">
      <c r="A52" s="8" t="s">
        <v>64</v>
      </c>
      <c r="B52" s="9" t="s">
        <v>94</v>
      </c>
      <c r="C52" s="10" t="s">
        <v>106</v>
      </c>
      <c r="D52" s="10" t="s">
        <v>80</v>
      </c>
      <c r="E52" s="10" t="s">
        <v>94</v>
      </c>
      <c r="F52" s="10" t="s">
        <v>106</v>
      </c>
      <c r="G52" s="10" t="s">
        <v>63</v>
      </c>
      <c r="H52" s="10" t="s">
        <v>78</v>
      </c>
      <c r="I52" s="10" t="s">
        <v>93</v>
      </c>
      <c r="J52" s="10" t="s">
        <v>64</v>
      </c>
      <c r="K52" s="10" t="s">
        <v>64</v>
      </c>
      <c r="L52" s="10" t="s">
        <v>64</v>
      </c>
      <c r="M52" s="10" t="s">
        <v>64</v>
      </c>
      <c r="N52" s="10" t="s">
        <v>64</v>
      </c>
      <c r="O52" s="10" t="s">
        <v>64</v>
      </c>
      <c r="P52" s="10" t="s">
        <v>64</v>
      </c>
      <c r="Q52" s="10" t="s">
        <v>64</v>
      </c>
      <c r="R52" s="10" t="s">
        <v>64</v>
      </c>
      <c r="S52" s="10" t="s">
        <v>77</v>
      </c>
    </row>
    <row r="53" spans="1:19" ht="15">
      <c r="A53" s="8" t="s">
        <v>68</v>
      </c>
      <c r="B53" s="9" t="s">
        <v>97</v>
      </c>
      <c r="C53" s="10" t="s">
        <v>107</v>
      </c>
      <c r="D53" s="10" t="s">
        <v>83</v>
      </c>
      <c r="E53" s="10" t="s">
        <v>97</v>
      </c>
      <c r="F53" s="10" t="s">
        <v>107</v>
      </c>
      <c r="G53" s="10" t="s">
        <v>67</v>
      </c>
      <c r="H53" s="10" t="s">
        <v>82</v>
      </c>
      <c r="I53" s="10" t="s">
        <v>96</v>
      </c>
      <c r="J53" s="10" t="s">
        <v>68</v>
      </c>
      <c r="K53" s="10" t="s">
        <v>68</v>
      </c>
      <c r="L53" s="10" t="s">
        <v>68</v>
      </c>
      <c r="M53" s="10" t="s">
        <v>68</v>
      </c>
      <c r="N53" s="10" t="s">
        <v>68</v>
      </c>
      <c r="O53" s="10" t="s">
        <v>68</v>
      </c>
      <c r="P53" s="10" t="s">
        <v>68</v>
      </c>
      <c r="Q53" s="10" t="s">
        <v>68</v>
      </c>
      <c r="R53" s="10" t="s">
        <v>68</v>
      </c>
      <c r="S53" s="10" t="s">
        <v>92</v>
      </c>
    </row>
    <row r="54" spans="1:19" ht="15">
      <c r="A54" s="8" t="s">
        <v>72</v>
      </c>
      <c r="B54" s="9" t="s">
        <v>101</v>
      </c>
      <c r="C54" s="10" t="s">
        <v>72</v>
      </c>
      <c r="D54" s="10" t="s">
        <v>88</v>
      </c>
      <c r="E54" s="10" t="s">
        <v>101</v>
      </c>
      <c r="F54" s="10" t="s">
        <v>72</v>
      </c>
      <c r="G54" s="10" t="s">
        <v>71</v>
      </c>
      <c r="H54" s="10" t="s">
        <v>87</v>
      </c>
      <c r="I54" s="10" t="s">
        <v>98</v>
      </c>
      <c r="J54" s="10" t="s">
        <v>72</v>
      </c>
      <c r="K54" s="10" t="s">
        <v>72</v>
      </c>
      <c r="L54" s="10" t="s">
        <v>72</v>
      </c>
      <c r="M54" s="10" t="s">
        <v>72</v>
      </c>
      <c r="N54" s="10" t="s">
        <v>72</v>
      </c>
      <c r="O54" s="10" t="s">
        <v>72</v>
      </c>
      <c r="P54" s="10" t="s">
        <v>72</v>
      </c>
      <c r="Q54" s="10" t="s">
        <v>64</v>
      </c>
      <c r="R54" s="10" t="s">
        <v>61</v>
      </c>
      <c r="S54" s="10" t="s">
        <v>63</v>
      </c>
    </row>
    <row r="55" spans="1:19" ht="15">
      <c r="A55" s="8" t="s">
        <v>76</v>
      </c>
      <c r="B55" s="9" t="s">
        <v>105</v>
      </c>
      <c r="C55" s="10" t="s">
        <v>76</v>
      </c>
      <c r="D55" s="10" t="s">
        <v>91</v>
      </c>
      <c r="E55" s="10" t="s">
        <v>105</v>
      </c>
      <c r="F55" s="10" t="s">
        <v>76</v>
      </c>
      <c r="G55" s="10" t="s">
        <v>75</v>
      </c>
      <c r="H55" s="10" t="s">
        <v>90</v>
      </c>
      <c r="I55" s="10" t="s">
        <v>102</v>
      </c>
      <c r="J55" s="10" t="s">
        <v>76</v>
      </c>
      <c r="K55" s="10" t="s">
        <v>76</v>
      </c>
      <c r="L55" s="10" t="s">
        <v>76</v>
      </c>
      <c r="M55" s="10" t="s">
        <v>76</v>
      </c>
      <c r="N55" s="10" t="s">
        <v>76</v>
      </c>
      <c r="O55" s="10" t="s">
        <v>76</v>
      </c>
      <c r="P55" s="10" t="s">
        <v>76</v>
      </c>
      <c r="Q55" s="10" t="s">
        <v>68</v>
      </c>
      <c r="R55" s="10" t="s">
        <v>64</v>
      </c>
      <c r="S55" s="10" t="s">
        <v>78</v>
      </c>
    </row>
    <row r="56" spans="1:19" ht="15">
      <c r="A56" s="8" t="s">
        <v>80</v>
      </c>
      <c r="B56" s="9" t="s">
        <v>106</v>
      </c>
      <c r="C56" s="10" t="s">
        <v>80</v>
      </c>
      <c r="D56" s="10" t="s">
        <v>94</v>
      </c>
      <c r="E56" s="10" t="s">
        <v>106</v>
      </c>
      <c r="F56" s="10" t="s">
        <v>80</v>
      </c>
      <c r="G56" s="10" t="s">
        <v>78</v>
      </c>
      <c r="H56" s="10" t="s">
        <v>93</v>
      </c>
      <c r="I56" s="10" t="s">
        <v>103</v>
      </c>
      <c r="J56" s="10" t="s">
        <v>80</v>
      </c>
      <c r="K56" s="10" t="s">
        <v>80</v>
      </c>
      <c r="L56" s="10" t="s">
        <v>80</v>
      </c>
      <c r="M56" s="10" t="s">
        <v>80</v>
      </c>
      <c r="N56" s="10" t="s">
        <v>80</v>
      </c>
      <c r="O56" s="10" t="s">
        <v>80</v>
      </c>
      <c r="P56" s="10" t="s">
        <v>80</v>
      </c>
      <c r="Q56" s="10" t="s">
        <v>80</v>
      </c>
      <c r="R56" s="10" t="s">
        <v>68</v>
      </c>
      <c r="S56" s="10" t="s">
        <v>93</v>
      </c>
    </row>
    <row r="57" spans="1:19" ht="15">
      <c r="A57" s="8" t="s">
        <v>83</v>
      </c>
      <c r="B57" s="9" t="s">
        <v>107</v>
      </c>
      <c r="C57" s="10" t="s">
        <v>83</v>
      </c>
      <c r="D57" s="10" t="s">
        <v>97</v>
      </c>
      <c r="E57" s="10" t="s">
        <v>107</v>
      </c>
      <c r="F57" s="10" t="s">
        <v>83</v>
      </c>
      <c r="G57" s="10" t="s">
        <v>82</v>
      </c>
      <c r="H57" s="10" t="s">
        <v>96</v>
      </c>
      <c r="I57" s="10" t="s">
        <v>100</v>
      </c>
      <c r="J57" s="10" t="s">
        <v>83</v>
      </c>
      <c r="K57" s="10" t="s">
        <v>83</v>
      </c>
      <c r="L57" s="10" t="s">
        <v>83</v>
      </c>
      <c r="M57" s="10" t="s">
        <v>83</v>
      </c>
      <c r="N57" s="10" t="s">
        <v>83</v>
      </c>
      <c r="O57" s="10" t="s">
        <v>83</v>
      </c>
      <c r="P57" s="10" t="s">
        <v>83</v>
      </c>
      <c r="Q57" s="10" t="s">
        <v>83</v>
      </c>
      <c r="R57" s="10" t="s">
        <v>83</v>
      </c>
      <c r="S57" s="10" t="s">
        <v>103</v>
      </c>
    </row>
    <row r="58" spans="1:19" ht="15">
      <c r="A58" s="8" t="s">
        <v>88</v>
      </c>
      <c r="B58" s="9" t="s">
        <v>88</v>
      </c>
      <c r="C58" s="10" t="s">
        <v>88</v>
      </c>
      <c r="D58" s="10" t="s">
        <v>101</v>
      </c>
      <c r="E58" s="10" t="s">
        <v>88</v>
      </c>
      <c r="F58" s="10" t="s">
        <v>88</v>
      </c>
      <c r="G58" s="10" t="s">
        <v>87</v>
      </c>
      <c r="H58" s="10" t="s">
        <v>98</v>
      </c>
      <c r="I58" s="10" t="s">
        <v>88</v>
      </c>
      <c r="J58" s="10" t="s">
        <v>88</v>
      </c>
      <c r="K58" s="10" t="s">
        <v>88</v>
      </c>
      <c r="L58" s="10" t="s">
        <v>67</v>
      </c>
      <c r="M58" s="10" t="s">
        <v>64</v>
      </c>
      <c r="N58" s="10" t="s">
        <v>68</v>
      </c>
      <c r="O58" s="10" t="s">
        <v>88</v>
      </c>
      <c r="P58" s="10" t="s">
        <v>88</v>
      </c>
      <c r="Q58" s="10" t="s">
        <v>80</v>
      </c>
      <c r="R58" s="10" t="s">
        <v>76</v>
      </c>
      <c r="S58" s="10" t="s">
        <v>64</v>
      </c>
    </row>
    <row r="59" spans="1:19" ht="15">
      <c r="A59" s="8" t="s">
        <v>91</v>
      </c>
      <c r="B59" s="9" t="s">
        <v>91</v>
      </c>
      <c r="C59" s="10" t="s">
        <v>91</v>
      </c>
      <c r="D59" s="10" t="s">
        <v>105</v>
      </c>
      <c r="E59" s="10" t="s">
        <v>91</v>
      </c>
      <c r="F59" s="10" t="s">
        <v>91</v>
      </c>
      <c r="G59" s="10" t="s">
        <v>90</v>
      </c>
      <c r="H59" s="10" t="s">
        <v>102</v>
      </c>
      <c r="I59" s="10" t="s">
        <v>91</v>
      </c>
      <c r="J59" s="10" t="s">
        <v>91</v>
      </c>
      <c r="K59" s="10" t="s">
        <v>91</v>
      </c>
      <c r="L59" s="10" t="s">
        <v>91</v>
      </c>
      <c r="M59" s="10" t="s">
        <v>68</v>
      </c>
      <c r="N59" s="10" t="s">
        <v>91</v>
      </c>
      <c r="O59" s="10" t="s">
        <v>91</v>
      </c>
      <c r="P59" s="10" t="s">
        <v>91</v>
      </c>
      <c r="Q59" s="10" t="s">
        <v>83</v>
      </c>
      <c r="R59" s="10" t="s">
        <v>80</v>
      </c>
      <c r="S59" s="10" t="s">
        <v>80</v>
      </c>
    </row>
    <row r="60" spans="1:19" ht="15">
      <c r="A60" s="8" t="s">
        <v>94</v>
      </c>
      <c r="B60" s="9" t="s">
        <v>94</v>
      </c>
      <c r="C60" s="10" t="s">
        <v>94</v>
      </c>
      <c r="D60" s="10" t="s">
        <v>106</v>
      </c>
      <c r="E60" s="10" t="s">
        <v>94</v>
      </c>
      <c r="F60" s="10" t="s">
        <v>94</v>
      </c>
      <c r="G60" s="10" t="s">
        <v>93</v>
      </c>
      <c r="H60" s="10" t="s">
        <v>103</v>
      </c>
      <c r="I60" s="10" t="s">
        <v>94</v>
      </c>
      <c r="J60" s="10" t="s">
        <v>94</v>
      </c>
      <c r="K60" s="10" t="s">
        <v>94</v>
      </c>
      <c r="L60" s="10" t="s">
        <v>94</v>
      </c>
      <c r="M60" s="10" t="s">
        <v>94</v>
      </c>
      <c r="N60" s="10" t="s">
        <v>94</v>
      </c>
      <c r="O60" s="10" t="s">
        <v>94</v>
      </c>
      <c r="P60" s="10" t="s">
        <v>94</v>
      </c>
      <c r="Q60" s="10" t="s">
        <v>94</v>
      </c>
      <c r="R60" s="10" t="s">
        <v>83</v>
      </c>
      <c r="S60" s="10" t="s">
        <v>94</v>
      </c>
    </row>
    <row r="61" spans="1:19" ht="15">
      <c r="A61" s="8" t="s">
        <v>97</v>
      </c>
      <c r="B61" s="9" t="s">
        <v>97</v>
      </c>
      <c r="C61" s="10" t="s">
        <v>97</v>
      </c>
      <c r="D61" s="10" t="s">
        <v>107</v>
      </c>
      <c r="E61" s="10" t="s">
        <v>97</v>
      </c>
      <c r="F61" s="10" t="s">
        <v>97</v>
      </c>
      <c r="G61" s="10" t="s">
        <v>96</v>
      </c>
      <c r="H61" s="10" t="s">
        <v>100</v>
      </c>
      <c r="I61" s="10" t="s">
        <v>97</v>
      </c>
      <c r="J61" s="10" t="s">
        <v>97</v>
      </c>
      <c r="K61" s="10" t="s">
        <v>97</v>
      </c>
      <c r="L61" s="10" t="s">
        <v>97</v>
      </c>
      <c r="M61" s="10" t="s">
        <v>97</v>
      </c>
      <c r="N61" s="10" t="s">
        <v>97</v>
      </c>
      <c r="O61" s="10" t="s">
        <v>97</v>
      </c>
      <c r="P61" s="10" t="s">
        <v>97</v>
      </c>
      <c r="Q61" s="10" t="s">
        <v>97</v>
      </c>
      <c r="R61" s="10" t="s">
        <v>97</v>
      </c>
      <c r="S61" s="10" t="s">
        <v>106</v>
      </c>
    </row>
    <row r="62" spans="1:19" ht="15">
      <c r="A62" s="8" t="s">
        <v>101</v>
      </c>
      <c r="B62" s="9" t="s">
        <v>101</v>
      </c>
      <c r="C62" s="10" t="s">
        <v>101</v>
      </c>
      <c r="D62" s="10" t="s">
        <v>101</v>
      </c>
      <c r="E62" s="10" t="s">
        <v>101</v>
      </c>
      <c r="F62" s="10" t="s">
        <v>101</v>
      </c>
      <c r="G62" s="10" t="s">
        <v>98</v>
      </c>
      <c r="H62" s="10" t="s">
        <v>101</v>
      </c>
      <c r="I62" s="10" t="s">
        <v>101</v>
      </c>
      <c r="J62" s="10" t="s">
        <v>101</v>
      </c>
      <c r="K62" s="10" t="s">
        <v>101</v>
      </c>
      <c r="L62" s="10" t="s">
        <v>82</v>
      </c>
      <c r="M62" s="10" t="s">
        <v>80</v>
      </c>
      <c r="N62" s="10" t="s">
        <v>83</v>
      </c>
      <c r="O62" s="10" t="s">
        <v>101</v>
      </c>
      <c r="P62" s="10" t="s">
        <v>101</v>
      </c>
      <c r="Q62" s="10" t="s">
        <v>94</v>
      </c>
      <c r="R62" s="10" t="s">
        <v>91</v>
      </c>
      <c r="S62" s="10" t="s">
        <v>101</v>
      </c>
    </row>
    <row r="63" spans="1:19" ht="15">
      <c r="A63" s="8" t="s">
        <v>105</v>
      </c>
      <c r="B63" s="9" t="s">
        <v>105</v>
      </c>
      <c r="C63" s="10" t="s">
        <v>105</v>
      </c>
      <c r="D63" s="10" t="s">
        <v>105</v>
      </c>
      <c r="E63" s="10" t="s">
        <v>105</v>
      </c>
      <c r="F63" s="10" t="s">
        <v>105</v>
      </c>
      <c r="G63" s="10" t="s">
        <v>102</v>
      </c>
      <c r="H63" s="10" t="s">
        <v>105</v>
      </c>
      <c r="I63" s="10" t="s">
        <v>105</v>
      </c>
      <c r="J63" s="10" t="s">
        <v>105</v>
      </c>
      <c r="K63" s="10" t="s">
        <v>105</v>
      </c>
      <c r="L63" s="10" t="s">
        <v>105</v>
      </c>
      <c r="M63" s="10" t="s">
        <v>83</v>
      </c>
      <c r="N63" s="10" t="s">
        <v>105</v>
      </c>
      <c r="O63" s="10" t="s">
        <v>105</v>
      </c>
      <c r="P63" s="10" t="s">
        <v>105</v>
      </c>
      <c r="Q63" s="10" t="s">
        <v>97</v>
      </c>
      <c r="R63" s="10" t="s">
        <v>94</v>
      </c>
      <c r="S63" s="10" t="s">
        <v>105</v>
      </c>
    </row>
    <row r="64" spans="1:19" ht="15">
      <c r="A64" s="8" t="s">
        <v>106</v>
      </c>
      <c r="B64" s="9" t="s">
        <v>106</v>
      </c>
      <c r="C64" s="10" t="s">
        <v>106</v>
      </c>
      <c r="D64" s="10" t="s">
        <v>106</v>
      </c>
      <c r="E64" s="10" t="s">
        <v>106</v>
      </c>
      <c r="F64" s="10" t="s">
        <v>106</v>
      </c>
      <c r="G64" s="10" t="s">
        <v>103</v>
      </c>
      <c r="H64" s="10" t="s">
        <v>106</v>
      </c>
      <c r="I64" s="10" t="s">
        <v>106</v>
      </c>
      <c r="J64" s="10" t="s">
        <v>106</v>
      </c>
      <c r="K64" s="10" t="s">
        <v>106</v>
      </c>
      <c r="L64" s="10" t="s">
        <v>106</v>
      </c>
      <c r="M64" s="10" t="s">
        <v>106</v>
      </c>
      <c r="N64" s="10" t="s">
        <v>106</v>
      </c>
      <c r="O64" s="10" t="s">
        <v>106</v>
      </c>
      <c r="P64" s="10" t="s">
        <v>106</v>
      </c>
      <c r="Q64" s="10" t="s">
        <v>106</v>
      </c>
      <c r="R64" s="10" t="s">
        <v>97</v>
      </c>
      <c r="S64" s="10" t="s">
        <v>106</v>
      </c>
    </row>
    <row r="65" spans="1:19" ht="15">
      <c r="A65" s="29" t="s">
        <v>107</v>
      </c>
      <c r="B65" s="30" t="s">
        <v>107</v>
      </c>
      <c r="C65" s="31" t="s">
        <v>107</v>
      </c>
      <c r="D65" s="31" t="s">
        <v>107</v>
      </c>
      <c r="E65" s="31" t="s">
        <v>107</v>
      </c>
      <c r="F65" s="31" t="s">
        <v>107</v>
      </c>
      <c r="G65" s="31" t="s">
        <v>100</v>
      </c>
      <c r="H65" s="31" t="s">
        <v>107</v>
      </c>
      <c r="I65" s="31" t="s">
        <v>107</v>
      </c>
      <c r="J65" s="31" t="s">
        <v>107</v>
      </c>
      <c r="K65" s="31" t="s">
        <v>107</v>
      </c>
      <c r="L65" s="31" t="s">
        <v>107</v>
      </c>
      <c r="M65" s="31" t="s">
        <v>107</v>
      </c>
      <c r="N65" s="31" t="s">
        <v>107</v>
      </c>
      <c r="O65" s="31" t="s">
        <v>107</v>
      </c>
      <c r="P65" s="31" t="s">
        <v>107</v>
      </c>
      <c r="Q65" s="31" t="s">
        <v>107</v>
      </c>
      <c r="R65" s="31" t="s">
        <v>107</v>
      </c>
      <c r="S65" s="31" t="s">
        <v>107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G58"/>
  <sheetViews>
    <sheetView workbookViewId="0"/>
  </sheetViews>
  <sheetFormatPr defaultColWidth="14.42578125" defaultRowHeight="15.75" customHeight="1"/>
  <sheetData>
    <row r="4" spans="2:4">
      <c r="B4" s="42" t="s">
        <v>108</v>
      </c>
    </row>
    <row r="5" spans="2:4">
      <c r="B5" s="42" t="s">
        <v>109</v>
      </c>
    </row>
    <row r="6" spans="2:4">
      <c r="B6" s="42" t="s">
        <v>110</v>
      </c>
    </row>
    <row r="7" spans="2:4">
      <c r="B7" s="42" t="s">
        <v>111</v>
      </c>
    </row>
    <row r="8" spans="2:4">
      <c r="B8" s="42" t="s">
        <v>112</v>
      </c>
    </row>
    <row r="9" spans="2:4">
      <c r="B9" s="42" t="s">
        <v>113</v>
      </c>
    </row>
    <row r="10" spans="2:4">
      <c r="B10" s="42" t="s">
        <v>113</v>
      </c>
    </row>
    <row r="11" spans="2:4">
      <c r="B11" s="42" t="s">
        <v>114</v>
      </c>
    </row>
    <row r="12" spans="2:4">
      <c r="B12" s="42" t="s">
        <v>115</v>
      </c>
      <c r="D12" s="42" t="s">
        <v>116</v>
      </c>
    </row>
    <row r="13" spans="2:4">
      <c r="D13" s="42" t="s">
        <v>117</v>
      </c>
    </row>
    <row r="14" spans="2:4">
      <c r="D14" s="42" t="s">
        <v>118</v>
      </c>
    </row>
    <row r="15" spans="2:4">
      <c r="D15" s="42" t="s">
        <v>119</v>
      </c>
    </row>
    <row r="16" spans="2:4">
      <c r="D16" s="42" t="s">
        <v>120</v>
      </c>
    </row>
    <row r="17" spans="1:7">
      <c r="A17" s="42" t="s">
        <v>121</v>
      </c>
      <c r="D17" s="42" t="s">
        <v>122</v>
      </c>
    </row>
    <row r="18" spans="1:7">
      <c r="A18" s="42" t="s">
        <v>123</v>
      </c>
    </row>
    <row r="19" spans="1:7">
      <c r="A19" s="42" t="s">
        <v>124</v>
      </c>
    </row>
    <row r="20" spans="1:7">
      <c r="D20" s="42" t="s">
        <v>125</v>
      </c>
    </row>
    <row r="23" spans="1:7">
      <c r="D23" s="42" t="s">
        <v>126</v>
      </c>
    </row>
    <row r="24" spans="1:7">
      <c r="D24" s="42" t="s">
        <v>127</v>
      </c>
    </row>
    <row r="25" spans="1:7">
      <c r="C25" s="42" t="s">
        <v>128</v>
      </c>
    </row>
    <row r="27" spans="1:7">
      <c r="D27" s="42" t="s">
        <v>129</v>
      </c>
      <c r="G27" s="42" t="s">
        <v>130</v>
      </c>
    </row>
    <row r="28" spans="1:7">
      <c r="G28" s="42" t="s">
        <v>131</v>
      </c>
    </row>
    <row r="29" spans="1:7">
      <c r="G29" s="42" t="s">
        <v>132</v>
      </c>
    </row>
    <row r="30" spans="1:7">
      <c r="A30" s="42" t="s">
        <v>133</v>
      </c>
      <c r="G30" s="42" t="s">
        <v>134</v>
      </c>
    </row>
    <row r="31" spans="1:7">
      <c r="G31" s="42" t="s">
        <v>135</v>
      </c>
    </row>
    <row r="32" spans="1:7">
      <c r="G32" s="42" t="s">
        <v>136</v>
      </c>
    </row>
    <row r="33" spans="1:7">
      <c r="A33" s="42" t="s">
        <v>137</v>
      </c>
      <c r="G33" s="42" t="s">
        <v>138</v>
      </c>
    </row>
    <row r="34" spans="1:7">
      <c r="A34" s="42" t="s">
        <v>139</v>
      </c>
      <c r="G34" s="42" t="s">
        <v>140</v>
      </c>
    </row>
    <row r="35" spans="1:7">
      <c r="A35" s="42" t="s">
        <v>141</v>
      </c>
      <c r="G35" s="42" t="s">
        <v>142</v>
      </c>
    </row>
    <row r="36" spans="1:7">
      <c r="A36" s="42" t="s">
        <v>143</v>
      </c>
      <c r="G36" s="42" t="s">
        <v>144</v>
      </c>
    </row>
    <row r="37" spans="1:7">
      <c r="B37" s="42" t="s">
        <v>145</v>
      </c>
      <c r="G37" s="42" t="s">
        <v>146</v>
      </c>
    </row>
    <row r="38" spans="1:7">
      <c r="B38" s="42" t="s">
        <v>147</v>
      </c>
      <c r="C38" s="42" t="s">
        <v>148</v>
      </c>
      <c r="G38" s="42" t="s">
        <v>149</v>
      </c>
    </row>
    <row r="39" spans="1:7">
      <c r="C39" s="42" t="s">
        <v>150</v>
      </c>
      <c r="G39" s="42" t="s">
        <v>151</v>
      </c>
    </row>
    <row r="40" spans="1:7">
      <c r="C40" s="42" t="s">
        <v>152</v>
      </c>
      <c r="G40" s="42" t="s">
        <v>153</v>
      </c>
    </row>
    <row r="41" spans="1:7">
      <c r="A41" s="42" t="s">
        <v>154</v>
      </c>
      <c r="G41" s="42" t="s">
        <v>155</v>
      </c>
    </row>
    <row r="42" spans="1:7">
      <c r="A42" s="42" t="s">
        <v>156</v>
      </c>
      <c r="C42" s="42" t="s">
        <v>157</v>
      </c>
      <c r="G42" s="42" t="s">
        <v>158</v>
      </c>
    </row>
    <row r="43" spans="1:7">
      <c r="A43" s="42" t="s">
        <v>159</v>
      </c>
      <c r="C43" s="42" t="s">
        <v>160</v>
      </c>
      <c r="G43" s="42" t="s">
        <v>161</v>
      </c>
    </row>
    <row r="44" spans="1:7">
      <c r="C44" s="42" t="s">
        <v>162</v>
      </c>
    </row>
    <row r="45" spans="1:7">
      <c r="C45" s="42" t="s">
        <v>163</v>
      </c>
      <c r="F45" s="42" t="s">
        <v>164</v>
      </c>
    </row>
    <row r="46" spans="1:7">
      <c r="C46" s="42" t="s">
        <v>165</v>
      </c>
    </row>
    <row r="47" spans="1:7">
      <c r="A47" s="42" t="s">
        <v>166</v>
      </c>
    </row>
    <row r="49" spans="1:3">
      <c r="A49" s="42" t="s">
        <v>167</v>
      </c>
      <c r="C49" s="42" t="s">
        <v>168</v>
      </c>
    </row>
    <row r="50" spans="1:3">
      <c r="C50" s="42" t="s">
        <v>169</v>
      </c>
    </row>
    <row r="51" spans="1:3">
      <c r="C51" s="42" t="s">
        <v>170</v>
      </c>
    </row>
    <row r="52" spans="1:3">
      <c r="C52" s="42" t="s">
        <v>171</v>
      </c>
    </row>
    <row r="53" spans="1:3">
      <c r="A53" s="42" t="s">
        <v>172</v>
      </c>
      <c r="C53" s="42" t="s">
        <v>173</v>
      </c>
    </row>
    <row r="54" spans="1:3">
      <c r="C54" s="42" t="s">
        <v>174</v>
      </c>
    </row>
    <row r="55" spans="1:3">
      <c r="C55" s="42" t="s">
        <v>175</v>
      </c>
    </row>
    <row r="56" spans="1:3">
      <c r="C56" s="42" t="s">
        <v>176</v>
      </c>
    </row>
    <row r="58" spans="1:3">
      <c r="C58" s="42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Angka</vt:lpstr>
      <vt:lpstr>Sheet State</vt:lpstr>
      <vt:lpstr>Download to csv</vt:lpstr>
      <vt:lpstr>Chatting berfaedah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Jovan Kresnadi</cp:lastModifiedBy>
  <dcterms:modified xsi:type="dcterms:W3CDTF">2019-09-29T08:11:25Z</dcterms:modified>
</cp:coreProperties>
</file>