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lbla_e11gyhk\Desktop\Class Folder\Crowdfunding Analysis\"/>
    </mc:Choice>
  </mc:AlternateContent>
  <xr:revisionPtr revIDLastSave="0" documentId="13_ncr:1_{59706026-CA36-4218-A8B6-6BDAE9A6483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E4" i="11" s="1"/>
  <c r="B13" i="11"/>
  <c r="B3" i="11"/>
  <c r="E3" i="11" s="1"/>
  <c r="B2" i="11"/>
  <c r="E2" i="11" s="1"/>
  <c r="C13" i="8"/>
  <c r="C12" i="8"/>
  <c r="C11" i="8"/>
  <c r="C6" i="8"/>
  <c r="C5" i="8"/>
  <c r="C4" i="8"/>
  <c r="B13" i="8"/>
  <c r="B11" i="8"/>
  <c r="B12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B14" i="8"/>
  <c r="E5" i="11"/>
  <c r="E13" i="11"/>
  <c r="E9" i="11"/>
  <c r="E11" i="11"/>
  <c r="E12" i="11"/>
  <c r="E6" i="11"/>
  <c r="E7" i="11"/>
  <c r="E8" i="11"/>
  <c r="E10" i="11"/>
  <c r="C14" i="8"/>
  <c r="C7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<sst xmlns="http://schemas.openxmlformats.org/spreadsheetml/2006/main" count="33050" uniqueCount="8419">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</sst>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E-45F0-BFF1-3730410C11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DE-45F0-BFF1-3730410C11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DE-45F0-BFF1-3730410C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186384"/>
        <c:axId val="1245190128"/>
      </c:lineChart>
      <c:catAx>
        <c:axId val="124518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190128"/>
        <c:crosses val="autoZero"/>
        <c:auto val="1"/>
        <c:lblAlgn val="ctr"/>
        <c:lblOffset val="100"/>
        <c:noMultiLvlLbl val="0"/>
      </c:catAx>
      <c:valAx>
        <c:axId val="124519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1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C-4F64-B7EA-717AAFBC41B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C-4F64-B7EA-717AAFBC41B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CC-4F64-B7EA-717AAFBC4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630656"/>
        <c:axId val="1499630240"/>
      </c:lineChart>
      <c:catAx>
        <c:axId val="14996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30240"/>
        <c:crosses val="autoZero"/>
        <c:auto val="1"/>
        <c:lblAlgn val="ctr"/>
        <c:lblOffset val="100"/>
        <c:noMultiLvlLbl val="0"/>
      </c:catAx>
      <c:valAx>
        <c:axId val="149963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75907946781733"/>
          <c:y val="5.39374091543335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A-4C44-8FBF-F92107A335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A-4C44-8FBF-F92107A335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A-4C44-8FBF-F92107A335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A-4C44-8FBF-F92107A33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5926496"/>
        <c:axId val="1905924832"/>
      </c:barChart>
      <c:catAx>
        <c:axId val="19059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24832"/>
        <c:crosses val="autoZero"/>
        <c:auto val="1"/>
        <c:lblAlgn val="ctr"/>
        <c:lblOffset val="100"/>
        <c:noMultiLvlLbl val="0"/>
      </c:catAx>
      <c:valAx>
        <c:axId val="19059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0-422D-A11B-5C493C396B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0-422D-A11B-5C493C396B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0-422D-A11B-5C493C39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62480"/>
        <c:axId val="67462064"/>
      </c:barChart>
      <c:catAx>
        <c:axId val="674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2064"/>
        <c:crosses val="autoZero"/>
        <c:auto val="1"/>
        <c:lblAlgn val="ctr"/>
        <c:lblOffset val="100"/>
        <c:noMultiLvlLbl val="0"/>
      </c:catAx>
      <c:valAx>
        <c:axId val="674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1-4784-954C-DDD525C78F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1-4784-954C-DDD525C78F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1-4784-954C-DDD525C78F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E1-4784-954C-DDD525C78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585184"/>
        <c:axId val="2055581856"/>
      </c:lineChart>
      <c:catAx>
        <c:axId val="20555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81856"/>
        <c:crosses val="autoZero"/>
        <c:auto val="1"/>
        <c:lblAlgn val="ctr"/>
        <c:lblOffset val="100"/>
        <c:noMultiLvlLbl val="0"/>
      </c:catAx>
      <c:valAx>
        <c:axId val="2055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138111</xdr:rowOff>
    </xdr:from>
    <xdr:to>
      <xdr:col>19</xdr:col>
      <xdr:colOff>514349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B1ED2-F0C8-48C2-AF7C-CE0B22BED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0</xdr:row>
      <xdr:rowOff>0</xdr:rowOff>
    </xdr:from>
    <xdr:to>
      <xdr:col>25</xdr:col>
      <xdr:colOff>323850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45603-8A2D-46CF-BB43-82DAD5E08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0</xdr:row>
      <xdr:rowOff>71437</xdr:rowOff>
    </xdr:from>
    <xdr:to>
      <xdr:col>21</xdr:col>
      <xdr:colOff>466724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69398-D800-4CE4-AA8C-38C2AF9C8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6</xdr:row>
      <xdr:rowOff>4761</xdr:rowOff>
    </xdr:from>
    <xdr:to>
      <xdr:col>21</xdr:col>
      <xdr:colOff>295275</xdr:colOff>
      <xdr:row>30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C82A9-5B7C-49A7-87EF-F2E88E451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1</xdr:row>
      <xdr:rowOff>119061</xdr:rowOff>
    </xdr:from>
    <xdr:to>
      <xdr:col>19</xdr:col>
      <xdr:colOff>190499</xdr:colOff>
      <xdr:row>21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148A6-43D7-4D24-B9DA-CCB657EAB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Flinn" refreshedDate="44631.86680625" createdVersion="7" refreshedVersion="7" minRefreshableVersion="3" recordCount="4114" xr:uid="{766157A3-4189-4A6D-B8ED-0702E83E05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Flinn" refreshedDate="44631.926921296297" createdVersion="7" refreshedVersion="7" minRefreshableVersion="3" recordCount="4114" xr:uid="{04C53314-80FE-4703-945E-E4933B5C35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Flinn" refreshedDate="44632.012417013888" createdVersion="7" refreshedVersion="7" minRefreshableVersion="3" recordCount="4114" xr:uid="{A581A4AC-88F8-47AD-AE3C-B678599CD65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807C0-1C1A-4B20-A857-0818C4C996F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9BD37-2071-4E8B-BDB8-AC21C09FE7A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18CA2-FBB1-4327-9809-A726BD80EB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2101F-5925-42A7-8B6E-A7799686BA4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7A5D-8EC8-4D69-A1AE-CCF0C9335BDD}">
  <dimension ref="A1:E18"/>
  <sheetViews>
    <sheetView tabSelected="1" workbookViewId="0">
      <selection activeCell="D30" sqref="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70627-FC4A-4401-8C4F-D23F7C0CE35C}">
  <dimension ref="A1:H13"/>
  <sheetViews>
    <sheetView workbookViewId="0">
      <selection activeCell="B1" sqref="B1"/>
    </sheetView>
  </sheetViews>
  <sheetFormatPr defaultRowHeight="15" x14ac:dyDescent="0.25"/>
  <cols>
    <col min="1" max="1" width="16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IFERROR(ROUND(B2/E2,2),0)</f>
        <v>0.76</v>
      </c>
      <c r="G2" s="19">
        <f>IFERROR(ROUND(C2/E2,2),0)</f>
        <v>0.24</v>
      </c>
      <c r="H2" s="19">
        <f>IFERROR(ROUND(D2/E2,2),0)</f>
        <v>0</v>
      </c>
    </row>
    <row r="3" spans="1:8" x14ac:dyDescent="0.25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IFERROR(ROUND(B3/E3,2),0)</f>
        <v>0.73</v>
      </c>
      <c r="G3" s="19">
        <f t="shared" ref="G3:G13" si="2">IFERROR(ROUND(C3/E3,2),0)</f>
        <v>0.27</v>
      </c>
      <c r="H3" s="19">
        <f t="shared" ref="H3:H13" si="3">IFERROR(ROUND(D3/E3,2),0)</f>
        <v>0</v>
      </c>
    </row>
    <row r="4" spans="1:8" x14ac:dyDescent="0.25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0.55000000000000004</v>
      </c>
      <c r="G4" s="19">
        <f t="shared" si="2"/>
        <v>0.45</v>
      </c>
      <c r="H4" s="19">
        <f t="shared" si="3"/>
        <v>0</v>
      </c>
    </row>
    <row r="5" spans="1:8" x14ac:dyDescent="0.25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</v>
      </c>
      <c r="G5" s="19">
        <f t="shared" si="2"/>
        <v>0.46</v>
      </c>
      <c r="H5" s="19">
        <f t="shared" si="3"/>
        <v>0</v>
      </c>
    </row>
    <row r="6" spans="1:8" x14ac:dyDescent="0.25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</v>
      </c>
      <c r="G9" s="19">
        <f t="shared" si="2"/>
        <v>0.73</v>
      </c>
      <c r="H9" s="19">
        <f t="shared" si="3"/>
        <v>0</v>
      </c>
    </row>
    <row r="10" spans="1:8" x14ac:dyDescent="0.25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0.67</v>
      </c>
      <c r="G10" s="19">
        <f t="shared" si="2"/>
        <v>0.33</v>
      </c>
      <c r="H10" s="19">
        <f t="shared" si="3"/>
        <v>0</v>
      </c>
    </row>
    <row r="11" spans="1:8" x14ac:dyDescent="0.25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0.67</v>
      </c>
      <c r="G11" s="19">
        <f t="shared" si="2"/>
        <v>0.33</v>
      </c>
      <c r="H11" s="19">
        <f t="shared" si="3"/>
        <v>0</v>
      </c>
    </row>
    <row r="12" spans="1:8" x14ac:dyDescent="0.25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0.13</v>
      </c>
      <c r="G13" s="19">
        <f t="shared" si="2"/>
        <v>0.88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21A7-C169-49E7-955C-304549F95534}">
  <dimension ref="A1:F6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4C2AD-B3ED-458D-AAD7-BBF337195834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6A3B-4E6B-4FED-B801-EDC71F7DFC3E}">
  <dimension ref="A1:F18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E682-4FCE-4F70-ADE6-77030F5E576A}">
  <dimension ref="A1:F6"/>
  <sheetViews>
    <sheetView workbookViewId="0">
      <selection activeCell="T7" sqref="T7"/>
    </sheetView>
  </sheetViews>
  <sheetFormatPr defaultRowHeight="15" x14ac:dyDescent="0.25"/>
  <cols>
    <col min="1" max="1" width="32.42578125" bestFit="1" customWidth="1"/>
    <col min="2" max="2" width="52.7109375" customWidth="1"/>
    <col min="3" max="4" width="10.5703125" bestFit="1" customWidth="1"/>
    <col min="5" max="5" width="12.85546875" bestFit="1" customWidth="1"/>
    <col min="6" max="6" width="12.5703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s="16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 s="6">
        <f>VLOOKUP(A2, Kickstarter!B:E,3,FALSE)</f>
        <v>2000</v>
      </c>
      <c r="D2" s="6">
        <f>VLOOKUP(A2, Kickstarter!B:E,4,FALSE)</f>
        <v>2020</v>
      </c>
      <c r="E2" s="6">
        <f>VLOOKUP(A2, Kickstarter!B:P,15,FALSE)</f>
        <v>51.79</v>
      </c>
      <c r="F2">
        <f>VLOOKUP(A2, Kickstarter!B:P,11,FALSE)</f>
        <v>39</v>
      </c>
    </row>
    <row r="3" spans="1:6" ht="45" x14ac:dyDescent="0.25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 s="6">
        <f>VLOOKUP(A3, Kickstarter!B:E,3,FALSE)</f>
        <v>2000</v>
      </c>
      <c r="D3" s="6">
        <f>VLOOKUP(A3, Kickstarter!B:E,4,FALSE)</f>
        <v>2020</v>
      </c>
      <c r="E3" s="6">
        <f>VLOOKUP(A3, Kickstarter!B:P,15,FALSE)</f>
        <v>36.07</v>
      </c>
      <c r="F3">
        <f>VLOOKUP(A3, Kickstarter!B:P,11,FALSE)</f>
        <v>56</v>
      </c>
    </row>
    <row r="4" spans="1:6" ht="45" x14ac:dyDescent="0.25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 s="6">
        <f>VLOOKUP(A4, Kickstarter!B:E,3,FALSE)</f>
        <v>1500</v>
      </c>
      <c r="D4" s="6">
        <f>VLOOKUP(A4, Kickstarter!B:E,4,FALSE)</f>
        <v>2576</v>
      </c>
      <c r="E4" s="6">
        <f>VLOOKUP(A4, Kickstarter!B:P,15,FALSE)</f>
        <v>33.03</v>
      </c>
      <c r="F4">
        <f>VLOOKUP(A4, Kickstarter!B:P,11,FALSE)</f>
        <v>78</v>
      </c>
    </row>
    <row r="5" spans="1:6" ht="45" x14ac:dyDescent="0.25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 s="6">
        <f>VLOOKUP(A5, Kickstarter!B:E,3,FALSE)</f>
        <v>1000</v>
      </c>
      <c r="D5" s="6">
        <f>VLOOKUP(A5, Kickstarter!B:E,4,FALSE)</f>
        <v>1168</v>
      </c>
      <c r="E5" s="6">
        <f>VLOOKUP(A5, Kickstarter!B:P,15,FALSE)</f>
        <v>44.92</v>
      </c>
      <c r="F5">
        <f>VLOOKUP(A5, Kickstarter!B:P,11,FALSE)</f>
        <v>26</v>
      </c>
    </row>
    <row r="6" spans="1:6" ht="45" x14ac:dyDescent="0.25">
      <c r="A6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 s="6">
        <f>VLOOKUP(A6, Kickstarter!B:E,3,FALSE)</f>
        <v>4000</v>
      </c>
      <c r="D6" s="6">
        <f>VLOOKUP(A6, Kickstarter!B:E,4,FALSE)</f>
        <v>4137</v>
      </c>
      <c r="E6" s="6">
        <f>VLOOKUP(A6, Kickstarter!B:P,15,FALSE)</f>
        <v>36.61</v>
      </c>
      <c r="F6">
        <f>VLOOKUP(A6, Kickstarter!B:P,11,FALSE)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1E76-7842-47BA-8D60-F29845FE684D}">
  <dimension ref="A1:C14"/>
  <sheetViews>
    <sheetView workbookViewId="0">
      <selection activeCell="C25" sqref="C25"/>
    </sheetView>
  </sheetViews>
  <sheetFormatPr defaultRowHeight="15" x14ac:dyDescent="0.25"/>
  <cols>
    <col min="1" max="1" width="28.42578125" bestFit="1" customWidth="1"/>
    <col min="2" max="2" width="13.28515625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+MEDIAN(#REF!)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8391</v>
      </c>
      <c r="B10" s="17" t="e">
        <f>MEDIAN(#REF!)</f>
        <v>#REF!</v>
      </c>
      <c r="C10" s="17" t="e">
        <f>+MEDIAN(#REF!)</f>
        <v>#REF!</v>
      </c>
    </row>
    <row r="11" spans="1:3" x14ac:dyDescent="0.25">
      <c r="A11" t="s">
        <v>8396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Flinn</cp:lastModifiedBy>
  <dcterms:created xsi:type="dcterms:W3CDTF">2017-04-20T15:17:24Z</dcterms:created>
  <dcterms:modified xsi:type="dcterms:W3CDTF">2022-03-13T01:42:03Z</dcterms:modified>
</cp:coreProperties>
</file>