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FIAE-B\03 - ITT-NET Sebastian\"/>
    </mc:Choice>
  </mc:AlternateContent>
  <bookViews>
    <workbookView xWindow="0" yWindow="0" windowWidth="28800" windowHeight="12300" tabRatio="500" activeTab="3"/>
  </bookViews>
  <sheets>
    <sheet name="Vergleich" sheetId="1" r:id="rId1"/>
    <sheet name="N Subnetze" sheetId="2" r:id="rId2"/>
    <sheet name="N Hosts pro Subnetz" sheetId="3" r:id="rId3"/>
    <sheet name="CIDR vs. Dezimal" sheetId="4" r:id="rId4"/>
  </sheets>
  <calcPr calcId="162913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I3" i="4" l="1"/>
  <c r="J3" i="4"/>
  <c r="W5" i="3" l="1"/>
  <c r="W3" i="3"/>
  <c r="W4" i="3"/>
  <c r="N5" i="3"/>
  <c r="N6" i="3"/>
  <c r="N7" i="3"/>
  <c r="N8" i="3"/>
  <c r="N9" i="3"/>
  <c r="N10" i="3"/>
  <c r="N11" i="3"/>
  <c r="Z24" i="3"/>
  <c r="Z25" i="3"/>
  <c r="Z26" i="3"/>
  <c r="Z27" i="3"/>
  <c r="Z28" i="3"/>
  <c r="L11" i="3"/>
  <c r="L5" i="3"/>
  <c r="L6" i="3"/>
  <c r="L7" i="3"/>
  <c r="L8" i="3"/>
  <c r="L9" i="3"/>
  <c r="L10" i="3"/>
  <c r="L4" i="3"/>
  <c r="L3" i="3"/>
  <c r="L2" i="3"/>
  <c r="N4" i="3"/>
  <c r="M5" i="3"/>
  <c r="M6" i="3"/>
  <c r="M7" i="3"/>
  <c r="M8" i="3"/>
  <c r="M9" i="3"/>
  <c r="M10" i="3"/>
  <c r="M11" i="3"/>
  <c r="M4" i="3"/>
  <c r="M2" i="3"/>
  <c r="Z15" i="3"/>
  <c r="Z16" i="3"/>
  <c r="Z17" i="3"/>
  <c r="Z18" i="3"/>
  <c r="Z19" i="3"/>
  <c r="Z20" i="3"/>
  <c r="Z21" i="3"/>
  <c r="Z22" i="3"/>
  <c r="Z23" i="3"/>
  <c r="Z14" i="3"/>
  <c r="Z13" i="3"/>
  <c r="I13" i="4" l="1"/>
  <c r="H13" i="4" s="1"/>
  <c r="E13" i="4"/>
  <c r="J6" i="4"/>
  <c r="H6" i="4"/>
  <c r="I6" i="4" s="1"/>
  <c r="L6" i="4" s="1"/>
  <c r="J5" i="4"/>
  <c r="L2" i="4"/>
  <c r="I2" i="4"/>
  <c r="M3" i="3"/>
  <c r="N2" i="3"/>
  <c r="X2" i="3" s="1"/>
  <c r="W4" i="1"/>
  <c r="V4" i="1"/>
  <c r="U4" i="1"/>
  <c r="Q4" i="1"/>
  <c r="Q5" i="1" s="1"/>
  <c r="J4" i="1"/>
  <c r="K4" i="1" s="1"/>
  <c r="U3" i="1"/>
  <c r="Q3" i="1"/>
  <c r="O3" i="1"/>
  <c r="M3" i="1"/>
  <c r="U2" i="1"/>
  <c r="J2" i="1"/>
  <c r="K2" i="1" s="1"/>
  <c r="W2" i="3" l="1"/>
  <c r="N3" i="3"/>
  <c r="X3" i="3" s="1"/>
</calcChain>
</file>

<file path=xl/sharedStrings.xml><?xml version="1.0" encoding="utf-8"?>
<sst xmlns="http://schemas.openxmlformats.org/spreadsheetml/2006/main" count="427" uniqueCount="67">
  <si>
    <t>Vergleich</t>
  </si>
  <si>
    <t>Hostbits im Oktet</t>
  </si>
  <si>
    <t>Blocksize</t>
  </si>
  <si>
    <t>Netzwerkadresse</t>
  </si>
  <si>
    <t>ungültig</t>
  </si>
  <si>
    <t>selbes Netzwerk</t>
  </si>
  <si>
    <t>1.</t>
  </si>
  <si>
    <t>CIDR (Spalte I) → nächst größeres Vielfaches von 8</t>
  </si>
  <si>
    <t>.</t>
  </si>
  <si>
    <t>/</t>
  </si>
  <si>
    <t>X</t>
  </si>
  <si>
    <t>Nein</t>
  </si>
  <si>
    <t>2.</t>
  </si>
  <si>
    <t>Hostbits im Oktet=Ergebnis-CIDR</t>
  </si>
  <si>
    <t>3.</t>
  </si>
  <si>
    <t>Blocksize = 2^Hostbits im Oktet</t>
  </si>
  <si>
    <t>Ja</t>
  </si>
  <si>
    <t>4.</t>
  </si>
  <si>
    <t>Block: Ergebnis1 &gt; 24 =&gt; 4. Oktett, 24 &gt; Ergebnis1 &gt; 16 =&gt; 3.Oktett</t>
  </si>
  <si>
    <t>5.</t>
  </si>
  <si>
    <t>Oktett markieren</t>
  </si>
  <si>
    <t>6.</t>
  </si>
  <si>
    <t>Zahl aus „Vergleich“ / Blocksize =&gt; Abrunden</t>
  </si>
  <si>
    <t>7.</t>
  </si>
  <si>
    <t>Netzwerkadresse: Ergebnis * Blocksize</t>
  </si>
  <si>
    <t>8.</t>
  </si>
  <si>
    <t>Wenn 3. Oktett → Netzwerkadresse 4. Oktett = 0</t>
  </si>
  <si>
    <t>9.</t>
  </si>
  <si>
    <t>Wenn beide Netzwerkadressen gleich → selbes Netzwerk: Ja</t>
  </si>
  <si>
    <t>10.</t>
  </si>
  <si>
    <t>Adresse „Vergleich" = Netzwerkadresse → ungültig</t>
  </si>
  <si>
    <t>11.</t>
  </si>
  <si>
    <t>Wenn 3. Oktett : 4. Oktett („Vergleich“) = 254 (Broadcast) → ungültig</t>
  </si>
  <si>
    <t>12.</t>
  </si>
  <si>
    <t>Wenn 4. Oktett : 4. Oktett (Netzwerkadresse) + (Blocksize -1) = 4. Oktett (Vergleich) → ungültig</t>
  </si>
  <si>
    <t>N</t>
  </si>
  <si>
    <t>Subnetzbits</t>
  </si>
  <si>
    <t>2.Subnetz</t>
  </si>
  <si>
    <t>Hostbits</t>
  </si>
  <si>
    <t>Hosts</t>
  </si>
  <si>
    <t>Subnetbits= 2^?=N (Zweireihe mit Fingern durchgehen, oder Zweierreihe aufschreiben) (z.B. 2^4=16)</t>
  </si>
  <si>
    <t>CIDR Subnetz ( Spalte T) = CIDR Netzwerk (Spalte I) + Subnetbits (Spalte K) (z.B. 24 + 4 = 28)</t>
  </si>
  <si>
    <t>Hostbits im Oktett = nächstes Vielfaches von 8 zu CIDR Subnetz (Spalte T) – CIDR Subnetz (z.B. 32-28=4)</t>
  </si>
  <si>
    <t>Blocksize = 2^Hostbits im Oktett (z.B 2^4=16)</t>
  </si>
  <si>
    <t>Hostbits = 32 – CIDR Subnet (Spalte T) (z.B. 32-28 =4)</t>
  </si>
  <si>
    <t>Hosts=(2^Hostbits)-2 (z.B. (2^4=16)-2=14</t>
  </si>
  <si>
    <t>Netzwerkadresse: Alles vor der 1. Null (von links) übernehmen.</t>
  </si>
  <si>
    <t>1. Null (von links) durch Blocksize ersetzen.</t>
  </si>
  <si>
    <t>Eventuell 2. Null stehen lassen.</t>
  </si>
  <si>
    <t>max. Hosts</t>
  </si>
  <si>
    <t>N Subnetze</t>
  </si>
  <si>
    <t>Hostbits= 2^?&gt;Host (Zweireihe mit Fingern durchgehen, oder Zweierreihe aufschreiben) (z.B. 2^9=512 &lt; 714 &lt;2^10=1024 -&gt; 10)</t>
  </si>
  <si>
    <t>Hostbits im Oktett = Hostbits mod 8 (z.B. 10 mod 8 = 2) (Modulus ist der Rest einer Ganzzahligen Division)</t>
  </si>
  <si>
    <t>CIDR Subnetz ( Spalte W) = CIDR Netzwerk (Spalte I) + (8 - Hostbits  im Oktet (Spalte M)) (z.B. 16 + (8-2) = 22)</t>
  </si>
  <si>
    <t>N Subnetze = 256 / Blocksize (z.B. 256 / 4 =64)</t>
  </si>
  <si>
    <t>Subnetbits im Oktett</t>
  </si>
  <si>
    <t>CIDR</t>
  </si>
  <si>
    <t>Blocksize= 256-Wert Netzwerkadresse im Oktett (z.B. 256-254=2)</t>
  </si>
  <si>
    <t>Hostbits im Oktett = 2^? = Blocksize (z.B. 2^1=2)</t>
  </si>
  <si>
    <t>Subnetbits im Oktett = 8-Hostbits (z.B. 8-1 = 7)</t>
  </si>
  <si>
    <t>CIDR = 8 * (Anzahl Oktette mit 255) + Subnetbits im Oktett (z.B. 8*2+7 = 23)</t>
  </si>
  <si>
    <t>Subnetbits im Oktett = CIDR mod 8 (z.B. 19 mod 8 = 3)</t>
  </si>
  <si>
    <t>Hostbits im Oktett = 8-Subnetbits im Oktett</t>
  </si>
  <si>
    <t>Blocksize  = 2^Hostbits im Oktett (z.B. 2^2=4)</t>
  </si>
  <si>
    <t>Wert Netzwerkadresse im Oktett = 256-Blocksize</t>
  </si>
  <si>
    <t>Werte Netzwerkadresse links vom Oktett = 255</t>
  </si>
  <si>
    <t>Werte Netzwerkadresse rechts vom Oktett =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</si>
</sst>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409]General"/>
    <numFmt numFmtId="165" formatCode="#,##0&quot; €&quot;;[Red]\-#,##0&quot; €&quot;"/>
    <numFmt numFmtId="166" formatCode="[$$-409]#,##0.00;[Red]\-[$$-409]#,##0.00"/>
  </numFmts>
  <fonts count="6" x14ac:knownFonts="1">
    <font>
      <sz val="10"/>
      <name val="Arial"/>
      <family val="2"/>
    </font>
    <font>
      <b/>
      <sz val="10"/>
      <color rgb="FF000000"/>
      <name val="Arial"/>
      <family val="2"/>
    </font>
    <font>
      <sz val="10"/>
      <color rgb="FFC0C0C0"/>
      <name val="Arial"/>
      <family val="2"/>
    </font>
    <font>
      <sz val="10"/>
      <name val="Arial"/>
      <family val="2"/>
      <charset val="1"/>
    </font>
    <font>
      <sz val="10"/>
      <name val="Arial"/>
      <family val="2"/>
    </font>
    <font>
      <sz val="8"/>
      <name val="Arial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004A4A"/>
        <bgColor rgb="FF003300"/>
      </patternFill>
    </fill>
    <fill>
      <patternFill patternType="solid">
        <fgColor rgb="FFEEEEEE"/>
        <bgColor rgb="FFFAFAFA"/>
      </patternFill>
    </fill>
    <fill>
      <patternFill patternType="solid">
        <fgColor rgb="FFFFFF00"/>
        <bgColor rgb="FFFFFF00"/>
      </patternFill>
    </fill>
    <fill>
      <patternFill patternType="solid">
        <fgColor rgb="FFFAFAFA"/>
        <bgColor rgb="FFEEEEEE"/>
      </patternFill>
    </fill>
    <fill>
      <patternFill patternType="solid">
        <fgColor rgb="FFE0E0E0"/>
        <bgColor rgb="FFEEEEEE"/>
      </patternFill>
    </fill>
    <fill>
      <patternFill patternType="solid">
        <fgColor rgb="FF9FA8DA"/>
        <bgColor rgb="FF9E9E9E"/>
      </patternFill>
    </fill>
    <fill>
      <patternFill patternType="solid">
        <fgColor rgb="FF9E9E9E"/>
        <bgColor rgb="FF9FA8DA"/>
      </patternFill>
    </fill>
    <fill>
      <patternFill patternType="solid">
        <fgColor theme="0" tint="-0.14999847407452621"/>
        <bgColor rgb="FFEEEEEE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hair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4">
    <xf numFmtId="164" fontId="0" fillId="0" borderId="0">
      <alignment vertical="center"/>
    </xf>
    <xf numFmtId="165" fontId="1" fillId="0" borderId="1" applyProtection="0">
      <alignment vertical="center"/>
    </xf>
    <xf numFmtId="164" fontId="2" fillId="2" borderId="0" applyBorder="0" applyProtection="0">
      <alignment vertical="center"/>
    </xf>
    <xf numFmtId="164" fontId="4" fillId="0" borderId="2" applyProtection="0">
      <alignment horizontal="right" vertical="center" wrapText="1"/>
    </xf>
    <xf numFmtId="164" fontId="4" fillId="0" borderId="0" applyBorder="0" applyProtection="0">
      <alignment horizontal="right" vertical="center" wrapText="1"/>
    </xf>
    <xf numFmtId="164" fontId="4" fillId="0" borderId="3" applyProtection="0">
      <alignment horizontal="right" vertical="center" wrapText="1"/>
    </xf>
    <xf numFmtId="164" fontId="4" fillId="0" borderId="4" applyProtection="0">
      <alignment horizontal="right" vertical="center" wrapText="1"/>
    </xf>
    <xf numFmtId="164" fontId="4" fillId="0" borderId="5" applyProtection="0">
      <alignment horizontal="right" vertical="center" wrapText="1"/>
    </xf>
    <xf numFmtId="164" fontId="4" fillId="0" borderId="0" applyBorder="0" applyProtection="0">
      <alignment horizontal="right" wrapText="1"/>
    </xf>
    <xf numFmtId="166" fontId="4" fillId="0" borderId="1">
      <alignment vertical="center"/>
      <protection locked="0"/>
    </xf>
    <xf numFmtId="164" fontId="4" fillId="0" borderId="6" applyProtection="0">
      <alignment horizontal="right" vertical="center" wrapText="1"/>
    </xf>
    <xf numFmtId="164" fontId="4" fillId="0" borderId="7" applyProtection="0">
      <alignment horizontal="right" vertical="center" wrapText="1"/>
    </xf>
    <xf numFmtId="164" fontId="4" fillId="0" borderId="8" applyProtection="0">
      <alignment horizontal="right" vertical="center" wrapText="1"/>
    </xf>
    <xf numFmtId="164" fontId="4" fillId="0" borderId="9" applyProtection="0">
      <alignment horizontal="right" vertical="center" wrapText="1"/>
    </xf>
  </cellStyleXfs>
  <cellXfs count="60">
    <xf numFmtId="164" fontId="0" fillId="0" borderId="0" xfId="0">
      <alignment vertical="center"/>
    </xf>
    <xf numFmtId="164" fontId="0" fillId="0" borderId="10" xfId="0" applyBorder="1" applyAlignment="1" applyProtection="1">
      <alignment horizontal="center"/>
    </xf>
    <xf numFmtId="164" fontId="0" fillId="0" borderId="0" xfId="0" applyBorder="1" applyAlignment="1" applyProtection="1">
      <alignment horizontal="center"/>
    </xf>
    <xf numFmtId="164" fontId="0" fillId="0" borderId="11" xfId="0" applyBorder="1" applyAlignment="1" applyProtection="1">
      <alignment horizontal="center"/>
    </xf>
    <xf numFmtId="164" fontId="0" fillId="0" borderId="12" xfId="0" applyBorder="1" applyAlignment="1" applyProtection="1">
      <alignment horizontal="center"/>
    </xf>
    <xf numFmtId="164" fontId="0" fillId="0" borderId="0" xfId="0" applyAlignment="1" applyProtection="1">
      <alignment horizontal="center"/>
    </xf>
    <xf numFmtId="164" fontId="0" fillId="0" borderId="0" xfId="0" applyAlignment="1" applyProtection="1">
      <alignment horizontal="left"/>
    </xf>
    <xf numFmtId="164" fontId="3" fillId="0" borderId="13" xfId="0" applyFont="1" applyBorder="1" applyAlignment="1" applyProtection="1">
      <alignment horizontal="center"/>
    </xf>
    <xf numFmtId="164" fontId="0" fillId="3" borderId="10" xfId="0" applyFill="1" applyBorder="1" applyAlignment="1" applyProtection="1">
      <alignment horizontal="center"/>
    </xf>
    <xf numFmtId="164" fontId="3" fillId="3" borderId="0" xfId="0" applyFont="1" applyFill="1" applyBorder="1" applyAlignment="1" applyProtection="1">
      <alignment horizontal="center"/>
    </xf>
    <xf numFmtId="164" fontId="3" fillId="4" borderId="0" xfId="0" applyFont="1" applyFill="1" applyBorder="1" applyAlignment="1" applyProtection="1">
      <alignment horizontal="center"/>
    </xf>
    <xf numFmtId="164" fontId="0" fillId="3" borderId="11" xfId="0" applyFill="1" applyBorder="1" applyAlignment="1" applyProtection="1">
      <alignment horizontal="center"/>
    </xf>
    <xf numFmtId="164" fontId="0" fillId="4" borderId="11" xfId="0" applyFill="1" applyBorder="1" applyAlignment="1" applyProtection="1">
      <alignment horizontal="center"/>
    </xf>
    <xf numFmtId="164" fontId="3" fillId="3" borderId="12" xfId="0" applyFont="1" applyFill="1" applyBorder="1" applyAlignment="1" applyProtection="1">
      <alignment horizontal="center"/>
    </xf>
    <xf numFmtId="164" fontId="0" fillId="5" borderId="10" xfId="0" applyFill="1" applyBorder="1" applyAlignment="1" applyProtection="1">
      <alignment horizontal="center"/>
    </xf>
    <xf numFmtId="164" fontId="3" fillId="5" borderId="0" xfId="0" applyFont="1" applyFill="1" applyBorder="1" applyAlignment="1" applyProtection="1">
      <alignment horizontal="center"/>
    </xf>
    <xf numFmtId="164" fontId="0" fillId="5" borderId="11" xfId="0" applyFill="1" applyBorder="1" applyAlignment="1" applyProtection="1">
      <alignment horizontal="center"/>
    </xf>
    <xf numFmtId="164" fontId="0" fillId="5" borderId="12" xfId="0" applyFill="1" applyBorder="1" applyAlignment="1" applyProtection="1">
      <alignment horizontal="center"/>
    </xf>
    <xf numFmtId="164" fontId="0" fillId="0" borderId="0" xfId="0" applyAlignment="1" applyProtection="1"/>
    <xf numFmtId="164" fontId="0" fillId="6" borderId="10" xfId="0" applyFill="1" applyBorder="1" applyAlignment="1" applyProtection="1">
      <alignment horizontal="center"/>
    </xf>
    <xf numFmtId="164" fontId="3" fillId="6" borderId="0" xfId="0" applyFont="1" applyFill="1" applyBorder="1" applyAlignment="1" applyProtection="1">
      <alignment horizontal="center"/>
    </xf>
    <xf numFmtId="164" fontId="0" fillId="6" borderId="11" xfId="0" applyFill="1" applyBorder="1" applyAlignment="1" applyProtection="1">
      <alignment horizontal="center"/>
    </xf>
    <xf numFmtId="164" fontId="0" fillId="6" borderId="12" xfId="0" applyFill="1" applyBorder="1" applyAlignment="1" applyProtection="1">
      <alignment horizontal="center" vertical="center"/>
    </xf>
    <xf numFmtId="164" fontId="3" fillId="6" borderId="0" xfId="0" applyFont="1" applyFill="1" applyAlignment="1" applyProtection="1">
      <alignment horizontal="right"/>
    </xf>
    <xf numFmtId="164" fontId="3" fillId="6" borderId="0" xfId="0" applyFont="1" applyFill="1" applyAlignment="1" applyProtection="1">
      <alignment horizontal="left"/>
    </xf>
    <xf numFmtId="164" fontId="0" fillId="6" borderId="0" xfId="0" applyFill="1" applyAlignment="1" applyProtection="1">
      <alignment horizontal="center"/>
    </xf>
    <xf numFmtId="164" fontId="0" fillId="6" borderId="0" xfId="0" applyFill="1" applyAlignment="1" applyProtection="1"/>
    <xf numFmtId="164" fontId="0" fillId="5" borderId="12" xfId="0" applyFill="1" applyBorder="1" applyAlignment="1" applyProtection="1">
      <alignment horizontal="center" vertical="center"/>
    </xf>
    <xf numFmtId="164" fontId="3" fillId="5" borderId="0" xfId="0" applyFont="1" applyFill="1" applyAlignment="1" applyProtection="1">
      <alignment horizontal="left"/>
    </xf>
    <xf numFmtId="164" fontId="0" fillId="5" borderId="0" xfId="0" applyFill="1" applyAlignment="1" applyProtection="1">
      <alignment horizontal="center"/>
    </xf>
    <xf numFmtId="164" fontId="0" fillId="5" borderId="0" xfId="0" applyFill="1" applyAlignment="1" applyProtection="1"/>
    <xf numFmtId="164" fontId="0" fillId="6" borderId="12" xfId="0" applyFill="1" applyBorder="1" applyAlignment="1" applyProtection="1">
      <alignment horizontal="center"/>
    </xf>
    <xf numFmtId="0" fontId="0" fillId="5" borderId="0" xfId="0" applyNumberFormat="1" applyFill="1" applyBorder="1" applyAlignment="1" applyProtection="1">
      <alignment horizontal="center" vertical="center"/>
    </xf>
    <xf numFmtId="164" fontId="0" fillId="0" borderId="0" xfId="0" applyAlignment="1">
      <alignment horizontal="center" vertical="center"/>
    </xf>
    <xf numFmtId="164" fontId="0" fillId="0" borderId="0" xfId="0" applyAlignment="1">
      <alignment horizontal="right" vertical="center"/>
    </xf>
    <xf numFmtId="164" fontId="0" fillId="0" borderId="0" xfId="0" applyAlignment="1">
      <alignment horizontal="left" vertical="center"/>
    </xf>
    <xf numFmtId="164" fontId="0" fillId="7" borderId="0" xfId="0" applyFill="1" applyAlignment="1">
      <alignment horizontal="center" vertical="center"/>
    </xf>
    <xf numFmtId="164" fontId="0" fillId="7" borderId="0" xfId="0" applyFill="1" applyAlignment="1">
      <alignment horizontal="right" vertical="center"/>
    </xf>
    <xf numFmtId="164" fontId="0" fillId="7" borderId="0" xfId="0" applyFont="1" applyFill="1" applyAlignment="1">
      <alignment horizontal="left" vertical="center"/>
    </xf>
    <xf numFmtId="164" fontId="0" fillId="8" borderId="0" xfId="0" applyFill="1" applyAlignment="1">
      <alignment horizontal="center" vertical="center"/>
    </xf>
    <xf numFmtId="164" fontId="0" fillId="8" borderId="0" xfId="0" applyFill="1" applyAlignment="1">
      <alignment horizontal="right" vertical="center"/>
    </xf>
    <xf numFmtId="164" fontId="0" fillId="8" borderId="0" xfId="0" applyFill="1" applyAlignment="1">
      <alignment horizontal="left" vertical="center"/>
    </xf>
    <xf numFmtId="164" fontId="0" fillId="0" borderId="12" xfId="0" applyFill="1" applyBorder="1" applyAlignment="1" applyProtection="1">
      <alignment horizontal="center" vertical="center"/>
    </xf>
    <xf numFmtId="164" fontId="0" fillId="0" borderId="12" xfId="0" quotePrefix="1" applyBorder="1" applyAlignment="1" applyProtection="1">
      <alignment horizontal="center"/>
    </xf>
    <xf numFmtId="0" fontId="0" fillId="9" borderId="0" xfId="0" applyNumberFormat="1" applyFill="1" applyBorder="1" applyAlignment="1" applyProtection="1">
      <alignment horizontal="center" vertical="center"/>
    </xf>
    <xf numFmtId="164" fontId="0" fillId="9" borderId="12" xfId="0" applyFill="1" applyBorder="1" applyAlignment="1" applyProtection="1">
      <alignment horizontal="center" vertical="center"/>
    </xf>
    <xf numFmtId="164" fontId="0" fillId="10" borderId="12" xfId="0" applyFill="1" applyBorder="1" applyAlignment="1" applyProtection="1">
      <alignment horizontal="center" vertical="center"/>
    </xf>
    <xf numFmtId="164" fontId="0" fillId="0" borderId="12" xfId="0" applyFill="1" applyBorder="1" applyAlignment="1" applyProtection="1">
      <alignment horizontal="center"/>
    </xf>
    <xf numFmtId="164" fontId="3" fillId="0" borderId="0" xfId="0" applyFont="1" applyFill="1" applyBorder="1" applyAlignment="1" applyProtection="1">
      <alignment horizontal="center"/>
    </xf>
    <xf numFmtId="164" fontId="5" fillId="6" borderId="0" xfId="0" applyFont="1" applyFill="1" applyAlignment="1" applyProtection="1">
      <alignment horizontal="left"/>
    </xf>
    <xf numFmtId="164" fontId="5" fillId="5" borderId="0" xfId="0" applyFont="1" applyFill="1" applyAlignment="1" applyProtection="1">
      <alignment horizontal="left"/>
    </xf>
    <xf numFmtId="164" fontId="0" fillId="0" borderId="11" xfId="0" applyFill="1" applyBorder="1" applyAlignment="1" applyProtection="1">
      <alignment horizontal="center"/>
    </xf>
    <xf numFmtId="0" fontId="0" fillId="3" borderId="12" xfId="0" applyNumberFormat="1" applyFill="1" applyBorder="1" applyAlignment="1" applyProtection="1">
      <alignment horizontal="center" vertical="center"/>
    </xf>
    <xf numFmtId="0" fontId="0" fillId="5" borderId="12" xfId="0" applyNumberFormat="1" applyFill="1" applyBorder="1" applyAlignment="1" applyProtection="1">
      <alignment horizontal="center" vertical="center"/>
    </xf>
    <xf numFmtId="164" fontId="3" fillId="0" borderId="0" xfId="0" applyFont="1" applyBorder="1" applyAlignment="1" applyProtection="1">
      <alignment horizontal="center" vertical="center"/>
    </xf>
    <xf numFmtId="164" fontId="0" fillId="0" borderId="0" xfId="0" applyBorder="1" applyAlignment="1" applyProtection="1">
      <alignment horizontal="center" vertical="center"/>
    </xf>
    <xf numFmtId="164" fontId="3" fillId="0" borderId="0" xfId="0" applyFont="1" applyBorder="1" applyAlignment="1" applyProtection="1">
      <alignment horizontal="left" vertical="center"/>
    </xf>
    <xf numFmtId="164" fontId="3" fillId="0" borderId="12" xfId="0" applyFont="1" applyBorder="1" applyAlignment="1" applyProtection="1">
      <alignment horizontal="center" vertical="center"/>
    </xf>
    <xf numFmtId="164" fontId="3" fillId="0" borderId="10" xfId="0" applyFont="1" applyBorder="1" applyAlignment="1" applyProtection="1">
      <alignment horizontal="center" vertical="center"/>
    </xf>
    <xf numFmtId="164" fontId="0" fillId="0" borderId="0" xfId="0" applyFont="1" applyAlignment="1">
      <alignment horizontal="center" vertical="center"/>
    </xf>
  </cellXfs>
  <cellStyles count="14">
    <cellStyle name="Background" xfId="2"/>
    <cellStyle name="Card" xfId="4"/>
    <cellStyle name="Card B" xfId="10"/>
    <cellStyle name="Card BL" xfId="6"/>
    <cellStyle name="Card BR" xfId="13"/>
    <cellStyle name="Card L" xfId="5"/>
    <cellStyle name="Card R" xfId="12"/>
    <cellStyle name="Card T" xfId="7"/>
    <cellStyle name="Card TL" xfId="3"/>
    <cellStyle name="Card TR" xfId="11"/>
    <cellStyle name="Column Header" xfId="8"/>
    <cellStyle name="Ergebnis 2" xfId="1"/>
    <cellStyle name="Input" xfId="9"/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AFAFA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FA8DA"/>
      <rgbColor rgb="FF993366"/>
      <rgbColor rgb="FFEEEEEE"/>
      <rgbColor rgb="FFCCFFFF"/>
      <rgbColor rgb="FF660066"/>
      <rgbColor rgb="FFFF8080"/>
      <rgbColor rgb="FF0066CC"/>
      <rgbColor rgb="FFE0E0E0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E9E9E"/>
      <rgbColor rgb="FF004A4A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B27"/>
  <sheetViews>
    <sheetView zoomScale="160" zoomScaleNormal="160" workbookViewId="0">
      <selection activeCell="E10" sqref="E10"/>
    </sheetView>
  </sheetViews>
  <sheetFormatPr baseColWidth="10" defaultColWidth="11.5703125" defaultRowHeight="12.75" x14ac:dyDescent="0.2"/>
  <cols>
    <col min="1" max="1" width="4.5703125" style="1" customWidth="1"/>
    <col min="2" max="2" width="1.5703125" style="2" customWidth="1"/>
    <col min="3" max="3" width="4.5703125" style="2" customWidth="1"/>
    <col min="4" max="4" width="1.5703125" style="2" customWidth="1"/>
    <col min="5" max="5" width="4.5703125" style="2" customWidth="1"/>
    <col min="6" max="6" width="1.5703125" style="2" customWidth="1"/>
    <col min="7" max="7" width="4.5703125" style="2" customWidth="1"/>
    <col min="8" max="8" width="1.5703125" style="2" customWidth="1"/>
    <col min="9" max="9" width="3.5703125" style="3" customWidth="1"/>
    <col min="10" max="10" width="15.7109375" style="4" customWidth="1"/>
    <col min="11" max="11" width="11.5703125" style="4"/>
    <col min="12" max="12" width="4.5703125" style="1" customWidth="1"/>
    <col min="13" max="13" width="1.5703125" style="2" customWidth="1"/>
    <col min="14" max="14" width="4.5703125" style="2" customWidth="1"/>
    <col min="15" max="15" width="1.5703125" style="2" customWidth="1"/>
    <col min="16" max="16" width="4.5703125" style="2" customWidth="1"/>
    <col min="17" max="17" width="1.5703125" style="2" customWidth="1"/>
    <col min="18" max="18" width="4.5703125" style="3" customWidth="1"/>
    <col min="19" max="19" width="8.140625" style="4" customWidth="1"/>
    <col min="20" max="20" width="15.28515625" style="4" customWidth="1"/>
    <col min="21" max="24" width="11.5703125" style="5"/>
    <col min="25" max="25" width="11.5703125" style="6"/>
    <col min="26" max="16382" width="11.5703125" style="5"/>
  </cols>
  <sheetData>
    <row r="1" spans="1:31" x14ac:dyDescent="0.2">
      <c r="A1" s="57" t="s">
        <v>0</v>
      </c>
      <c r="B1" s="57"/>
      <c r="C1" s="57"/>
      <c r="D1" s="57"/>
      <c r="E1" s="57"/>
      <c r="F1" s="57"/>
      <c r="G1" s="57"/>
      <c r="H1" s="57"/>
      <c r="I1" s="57"/>
      <c r="J1" s="7" t="s">
        <v>1</v>
      </c>
      <c r="K1" s="7" t="s">
        <v>2</v>
      </c>
      <c r="L1" s="57" t="s">
        <v>3</v>
      </c>
      <c r="M1" s="57"/>
      <c r="N1" s="57"/>
      <c r="O1" s="57"/>
      <c r="P1" s="57"/>
      <c r="Q1" s="57"/>
      <c r="R1" s="57"/>
      <c r="S1" s="7" t="s">
        <v>4</v>
      </c>
      <c r="T1" s="7" t="s">
        <v>5</v>
      </c>
      <c r="X1" s="5" t="s">
        <v>6</v>
      </c>
      <c r="Y1" s="56" t="s">
        <v>7</v>
      </c>
      <c r="Z1" s="56"/>
      <c r="AA1" s="56"/>
      <c r="AB1" s="56"/>
      <c r="AC1" s="56"/>
    </row>
    <row r="2" spans="1:31" x14ac:dyDescent="0.2">
      <c r="A2" s="8">
        <v>172</v>
      </c>
      <c r="B2" s="9" t="s">
        <v>8</v>
      </c>
      <c r="C2" s="9">
        <v>23</v>
      </c>
      <c r="D2" s="9" t="s">
        <v>8</v>
      </c>
      <c r="E2" s="9">
        <v>178</v>
      </c>
      <c r="F2" s="9" t="s">
        <v>8</v>
      </c>
      <c r="G2" s="10">
        <v>63</v>
      </c>
      <c r="H2" s="9" t="s">
        <v>9</v>
      </c>
      <c r="I2" s="11">
        <v>30</v>
      </c>
      <c r="J2" s="52">
        <f>ROUNDUP(I2/8,0)*8-I2</f>
        <v>2</v>
      </c>
      <c r="K2" s="52">
        <f>2^J2</f>
        <v>4</v>
      </c>
      <c r="L2" s="8">
        <v>172</v>
      </c>
      <c r="M2" s="9" t="s">
        <v>8</v>
      </c>
      <c r="N2" s="9">
        <v>23</v>
      </c>
      <c r="O2" s="9" t="s">
        <v>8</v>
      </c>
      <c r="P2" s="9">
        <v>178</v>
      </c>
      <c r="Q2" s="9" t="s">
        <v>8</v>
      </c>
      <c r="R2" s="12">
        <v>60</v>
      </c>
      <c r="S2" s="13" t="s">
        <v>10</v>
      </c>
      <c r="T2" s="52" t="s">
        <v>11</v>
      </c>
      <c r="U2" s="5">
        <f>R2+3</f>
        <v>63</v>
      </c>
      <c r="X2" s="5" t="s">
        <v>12</v>
      </c>
      <c r="Y2" s="56" t="s">
        <v>13</v>
      </c>
      <c r="Z2" s="56"/>
      <c r="AA2" s="56"/>
      <c r="AB2" s="56"/>
      <c r="AC2" s="56"/>
    </row>
    <row r="3" spans="1:31" x14ac:dyDescent="0.2">
      <c r="A3" s="8">
        <v>172</v>
      </c>
      <c r="B3" s="9" t="s">
        <v>8</v>
      </c>
      <c r="C3" s="9">
        <v>23</v>
      </c>
      <c r="D3" s="9" t="s">
        <v>8</v>
      </c>
      <c r="E3" s="9">
        <v>178</v>
      </c>
      <c r="F3" s="9" t="s">
        <v>8</v>
      </c>
      <c r="G3" s="10">
        <v>158</v>
      </c>
      <c r="H3" s="9" t="s">
        <v>9</v>
      </c>
      <c r="I3" s="11">
        <v>30</v>
      </c>
      <c r="J3" s="52"/>
      <c r="K3" s="52"/>
      <c r="L3" s="8">
        <v>172</v>
      </c>
      <c r="M3" s="9" t="str">
        <f>M2</f>
        <v>.</v>
      </c>
      <c r="N3" s="9">
        <v>23</v>
      </c>
      <c r="O3" s="9" t="str">
        <f>O2</f>
        <v>.</v>
      </c>
      <c r="P3" s="9">
        <v>178</v>
      </c>
      <c r="Q3" s="9" t="str">
        <f>Q2</f>
        <v>.</v>
      </c>
      <c r="R3" s="12">
        <v>156</v>
      </c>
      <c r="S3" s="13"/>
      <c r="T3" s="52"/>
      <c r="U3" s="5">
        <f>R3+3</f>
        <v>159</v>
      </c>
      <c r="X3" s="5" t="s">
        <v>14</v>
      </c>
      <c r="Y3" s="56" t="s">
        <v>15</v>
      </c>
      <c r="Z3" s="56"/>
      <c r="AA3" s="56"/>
      <c r="AB3" s="56"/>
      <c r="AC3" s="56"/>
    </row>
    <row r="4" spans="1:31" x14ac:dyDescent="0.2">
      <c r="A4" s="14">
        <v>172</v>
      </c>
      <c r="B4" s="15" t="s">
        <v>8</v>
      </c>
      <c r="C4" s="15">
        <v>18</v>
      </c>
      <c r="D4" s="15" t="s">
        <v>8</v>
      </c>
      <c r="E4" s="10">
        <v>190</v>
      </c>
      <c r="F4" s="15" t="s">
        <v>8</v>
      </c>
      <c r="G4" s="15">
        <v>49</v>
      </c>
      <c r="H4" s="15" t="s">
        <v>9</v>
      </c>
      <c r="I4" s="16">
        <v>22</v>
      </c>
      <c r="J4" s="53">
        <f>ROUNDUP(I4/8,0)*8-I4</f>
        <v>2</v>
      </c>
      <c r="K4" s="53">
        <f>2^J4</f>
        <v>4</v>
      </c>
      <c r="L4" s="14">
        <v>172</v>
      </c>
      <c r="M4" s="15" t="s">
        <v>8</v>
      </c>
      <c r="N4" s="15">
        <v>18</v>
      </c>
      <c r="O4" s="15" t="s">
        <v>8</v>
      </c>
      <c r="P4" s="10">
        <v>188</v>
      </c>
      <c r="Q4" s="15" t="str">
        <f>Q3</f>
        <v>.</v>
      </c>
      <c r="R4" s="16">
        <v>0</v>
      </c>
      <c r="S4" s="17"/>
      <c r="T4" s="53" t="s">
        <v>16</v>
      </c>
      <c r="U4" s="5">
        <f>W4+4</f>
        <v>192</v>
      </c>
      <c r="V4" s="5">
        <f>190/4</f>
        <v>47.5</v>
      </c>
      <c r="W4" s="5">
        <f>47*4</f>
        <v>188</v>
      </c>
      <c r="X4" s="5" t="s">
        <v>17</v>
      </c>
      <c r="Y4" s="56" t="s">
        <v>18</v>
      </c>
      <c r="Z4" s="56"/>
      <c r="AA4" s="56"/>
      <c r="AB4" s="56"/>
      <c r="AC4" s="56"/>
    </row>
    <row r="5" spans="1:31" x14ac:dyDescent="0.2">
      <c r="A5" s="14">
        <v>172</v>
      </c>
      <c r="B5" s="15" t="s">
        <v>8</v>
      </c>
      <c r="C5" s="15">
        <v>18</v>
      </c>
      <c r="D5" s="15" t="s">
        <v>8</v>
      </c>
      <c r="E5" s="10">
        <v>191</v>
      </c>
      <c r="F5" s="15" t="s">
        <v>8</v>
      </c>
      <c r="G5" s="15">
        <v>144</v>
      </c>
      <c r="H5" s="15" t="s">
        <v>9</v>
      </c>
      <c r="I5" s="16">
        <v>22</v>
      </c>
      <c r="J5" s="53"/>
      <c r="K5" s="53"/>
      <c r="L5" s="14">
        <v>172</v>
      </c>
      <c r="M5" s="15" t="s">
        <v>8</v>
      </c>
      <c r="N5" s="15">
        <v>18</v>
      </c>
      <c r="O5" s="15" t="s">
        <v>8</v>
      </c>
      <c r="P5" s="10">
        <v>188</v>
      </c>
      <c r="Q5" s="15" t="str">
        <f>Q4</f>
        <v>.</v>
      </c>
      <c r="R5" s="16">
        <v>0</v>
      </c>
      <c r="S5" s="17"/>
      <c r="T5" s="53"/>
      <c r="X5" s="5" t="s">
        <v>19</v>
      </c>
      <c r="Y5" s="56" t="s">
        <v>20</v>
      </c>
      <c r="Z5" s="56"/>
      <c r="AA5" s="56"/>
      <c r="AB5" s="56"/>
      <c r="AC5" s="56"/>
    </row>
    <row r="6" spans="1:31" x14ac:dyDescent="0.2">
      <c r="A6" s="8">
        <v>172</v>
      </c>
      <c r="B6" s="9" t="s">
        <v>8</v>
      </c>
      <c r="C6" s="9">
        <v>27</v>
      </c>
      <c r="D6" s="9" t="s">
        <v>8</v>
      </c>
      <c r="E6" s="9">
        <v>57</v>
      </c>
      <c r="F6" s="9" t="s">
        <v>8</v>
      </c>
      <c r="G6" s="9">
        <v>253</v>
      </c>
      <c r="H6" s="9" t="s">
        <v>9</v>
      </c>
      <c r="I6" s="11">
        <v>20</v>
      </c>
      <c r="J6" s="52"/>
      <c r="K6" s="52"/>
      <c r="L6" s="8"/>
      <c r="M6" s="9"/>
      <c r="N6" s="9"/>
      <c r="O6" s="9"/>
      <c r="P6" s="9"/>
      <c r="Q6" s="9"/>
      <c r="R6" s="11"/>
      <c r="S6" s="13"/>
      <c r="T6" s="52"/>
      <c r="X6" s="5" t="s">
        <v>21</v>
      </c>
      <c r="Y6" s="56" t="s">
        <v>22</v>
      </c>
      <c r="Z6" s="56"/>
      <c r="AA6" s="56"/>
      <c r="AB6" s="56"/>
      <c r="AC6" s="56"/>
    </row>
    <row r="7" spans="1:31" x14ac:dyDescent="0.2">
      <c r="A7" s="8">
        <v>172</v>
      </c>
      <c r="B7" s="9" t="s">
        <v>8</v>
      </c>
      <c r="C7" s="9">
        <v>27</v>
      </c>
      <c r="D7" s="9" t="s">
        <v>8</v>
      </c>
      <c r="E7" s="9">
        <v>127</v>
      </c>
      <c r="F7" s="9" t="s">
        <v>8</v>
      </c>
      <c r="G7" s="9">
        <v>45</v>
      </c>
      <c r="H7" s="9" t="s">
        <v>9</v>
      </c>
      <c r="I7" s="11">
        <v>20</v>
      </c>
      <c r="J7" s="52"/>
      <c r="K7" s="52"/>
      <c r="L7" s="8"/>
      <c r="M7" s="9"/>
      <c r="N7" s="9"/>
      <c r="O7" s="9"/>
      <c r="P7" s="9"/>
      <c r="Q7" s="9"/>
      <c r="R7" s="11"/>
      <c r="S7" s="13"/>
      <c r="T7" s="52"/>
      <c r="X7" s="5" t="s">
        <v>23</v>
      </c>
      <c r="Y7" s="56" t="s">
        <v>24</v>
      </c>
      <c r="Z7" s="56"/>
      <c r="AA7" s="56"/>
      <c r="AB7" s="56"/>
      <c r="AC7" s="56"/>
    </row>
    <row r="8" spans="1:31" x14ac:dyDescent="0.2">
      <c r="A8" s="14">
        <v>172</v>
      </c>
      <c r="B8" s="15" t="s">
        <v>8</v>
      </c>
      <c r="C8" s="15">
        <v>22</v>
      </c>
      <c r="D8" s="15" t="s">
        <v>8</v>
      </c>
      <c r="E8" s="10">
        <v>155</v>
      </c>
      <c r="F8" s="15" t="s">
        <v>8</v>
      </c>
      <c r="G8" s="15">
        <v>233</v>
      </c>
      <c r="H8" s="15" t="s">
        <v>9</v>
      </c>
      <c r="I8" s="16">
        <v>23</v>
      </c>
      <c r="J8" s="53">
        <v>1</v>
      </c>
      <c r="K8" s="53">
        <v>2</v>
      </c>
      <c r="L8" s="14">
        <v>172</v>
      </c>
      <c r="M8" s="15" t="s">
        <v>8</v>
      </c>
      <c r="N8" s="15">
        <v>22</v>
      </c>
      <c r="O8" s="15" t="s">
        <v>8</v>
      </c>
      <c r="P8" s="15">
        <v>154</v>
      </c>
      <c r="Q8" s="15" t="s">
        <v>8</v>
      </c>
      <c r="R8" s="16">
        <v>0</v>
      </c>
      <c r="S8" s="17"/>
      <c r="T8" s="53" t="s">
        <v>11</v>
      </c>
      <c r="X8" s="5" t="s">
        <v>25</v>
      </c>
      <c r="Y8" s="56" t="s">
        <v>26</v>
      </c>
      <c r="Z8" s="56"/>
      <c r="AA8" s="56"/>
      <c r="AB8" s="56"/>
      <c r="AC8" s="56"/>
    </row>
    <row r="9" spans="1:31" x14ac:dyDescent="0.2">
      <c r="A9" s="14">
        <v>172</v>
      </c>
      <c r="B9" s="15" t="s">
        <v>8</v>
      </c>
      <c r="C9" s="15">
        <v>22</v>
      </c>
      <c r="D9" s="15" t="s">
        <v>8</v>
      </c>
      <c r="E9" s="10">
        <v>40</v>
      </c>
      <c r="F9" s="15" t="s">
        <v>8</v>
      </c>
      <c r="G9" s="15">
        <v>67</v>
      </c>
      <c r="H9" s="15" t="s">
        <v>9</v>
      </c>
      <c r="I9" s="16">
        <v>23</v>
      </c>
      <c r="J9" s="53"/>
      <c r="K9" s="53"/>
      <c r="L9" s="14">
        <v>172</v>
      </c>
      <c r="M9" s="15" t="s">
        <v>8</v>
      </c>
      <c r="N9" s="15">
        <v>22</v>
      </c>
      <c r="O9" s="15" t="s">
        <v>8</v>
      </c>
      <c r="P9" s="15">
        <v>40</v>
      </c>
      <c r="Q9" s="15" t="s">
        <v>8</v>
      </c>
      <c r="R9" s="16">
        <v>0</v>
      </c>
      <c r="S9" s="17"/>
      <c r="T9" s="53"/>
      <c r="X9" s="5" t="s">
        <v>27</v>
      </c>
      <c r="Y9" s="56" t="s">
        <v>28</v>
      </c>
      <c r="Z9" s="56"/>
      <c r="AA9" s="56"/>
      <c r="AB9" s="56"/>
      <c r="AC9" s="56"/>
    </row>
    <row r="10" spans="1:31" x14ac:dyDescent="0.2">
      <c r="A10" s="8">
        <v>172</v>
      </c>
      <c r="B10" s="9" t="s">
        <v>8</v>
      </c>
      <c r="C10" s="9">
        <v>31</v>
      </c>
      <c r="D10" s="9" t="s">
        <v>8</v>
      </c>
      <c r="E10" s="10">
        <v>173</v>
      </c>
      <c r="F10" s="9" t="s">
        <v>8</v>
      </c>
      <c r="G10" s="9">
        <v>28</v>
      </c>
      <c r="H10" s="9" t="s">
        <v>9</v>
      </c>
      <c r="I10" s="11">
        <v>21</v>
      </c>
      <c r="J10" s="52">
        <v>3</v>
      </c>
      <c r="K10" s="52">
        <v>8</v>
      </c>
      <c r="L10" s="8">
        <v>172</v>
      </c>
      <c r="M10" s="9" t="s">
        <v>8</v>
      </c>
      <c r="N10" s="9">
        <v>31</v>
      </c>
      <c r="O10" s="9" t="s">
        <v>8</v>
      </c>
      <c r="P10" s="9">
        <v>172</v>
      </c>
      <c r="Q10" s="9" t="s">
        <v>8</v>
      </c>
      <c r="R10" s="11">
        <v>0</v>
      </c>
      <c r="S10" s="13"/>
      <c r="T10" s="52" t="s">
        <v>11</v>
      </c>
      <c r="X10" s="5" t="s">
        <v>29</v>
      </c>
      <c r="Y10" s="56" t="s">
        <v>30</v>
      </c>
      <c r="Z10" s="56"/>
      <c r="AA10" s="56"/>
      <c r="AB10" s="56"/>
      <c r="AC10" s="56"/>
    </row>
    <row r="11" spans="1:31" x14ac:dyDescent="0.2">
      <c r="A11" s="8">
        <v>172</v>
      </c>
      <c r="B11" s="9" t="s">
        <v>8</v>
      </c>
      <c r="C11" s="9">
        <v>31</v>
      </c>
      <c r="D11" s="9" t="s">
        <v>8</v>
      </c>
      <c r="E11" s="10">
        <v>240</v>
      </c>
      <c r="F11" s="9" t="s">
        <v>8</v>
      </c>
      <c r="G11" s="9">
        <v>253</v>
      </c>
      <c r="H11" s="9" t="s">
        <v>9</v>
      </c>
      <c r="I11" s="11">
        <v>21</v>
      </c>
      <c r="J11" s="52"/>
      <c r="K11" s="52"/>
      <c r="L11" s="8">
        <v>172</v>
      </c>
      <c r="M11" s="9" t="s">
        <v>8</v>
      </c>
      <c r="N11" s="9">
        <v>31</v>
      </c>
      <c r="O11" s="9" t="s">
        <v>8</v>
      </c>
      <c r="P11" s="9">
        <v>240</v>
      </c>
      <c r="Q11" s="9" t="s">
        <v>8</v>
      </c>
      <c r="R11" s="11">
        <v>0</v>
      </c>
      <c r="S11" s="13"/>
      <c r="T11" s="52"/>
      <c r="X11" s="5" t="s">
        <v>31</v>
      </c>
      <c r="Y11" s="56" t="s">
        <v>32</v>
      </c>
      <c r="Z11" s="56"/>
      <c r="AA11" s="56"/>
      <c r="AB11" s="56"/>
      <c r="AC11" s="56"/>
    </row>
    <row r="12" spans="1:31" x14ac:dyDescent="0.2">
      <c r="A12" s="14">
        <v>172</v>
      </c>
      <c r="B12" s="15" t="s">
        <v>8</v>
      </c>
      <c r="C12" s="15">
        <v>19</v>
      </c>
      <c r="D12" s="15" t="s">
        <v>8</v>
      </c>
      <c r="E12" s="15">
        <v>195</v>
      </c>
      <c r="F12" s="15" t="s">
        <v>8</v>
      </c>
      <c r="G12" s="15">
        <v>92</v>
      </c>
      <c r="H12" s="15" t="s">
        <v>9</v>
      </c>
      <c r="I12" s="16">
        <v>18</v>
      </c>
      <c r="J12" s="53"/>
      <c r="K12" s="53"/>
      <c r="L12" s="14"/>
      <c r="M12" s="15"/>
      <c r="N12" s="15"/>
      <c r="O12" s="15"/>
      <c r="P12" s="15"/>
      <c r="Q12" s="15"/>
      <c r="R12" s="16"/>
      <c r="S12" s="17"/>
      <c r="T12" s="53"/>
      <c r="X12" s="5" t="s">
        <v>33</v>
      </c>
      <c r="Y12" s="54" t="s">
        <v>34</v>
      </c>
      <c r="Z12" s="54"/>
      <c r="AA12" s="54"/>
      <c r="AB12" s="54"/>
      <c r="AC12" s="54"/>
      <c r="AD12" s="54"/>
      <c r="AE12" s="54"/>
    </row>
    <row r="13" spans="1:31" x14ac:dyDescent="0.2">
      <c r="A13" s="14">
        <v>172</v>
      </c>
      <c r="B13" s="15" t="s">
        <v>8</v>
      </c>
      <c r="C13" s="15">
        <v>19</v>
      </c>
      <c r="D13" s="15" t="s">
        <v>8</v>
      </c>
      <c r="E13" s="15">
        <v>185</v>
      </c>
      <c r="F13" s="15" t="s">
        <v>8</v>
      </c>
      <c r="G13" s="15">
        <v>208</v>
      </c>
      <c r="H13" s="15" t="s">
        <v>9</v>
      </c>
      <c r="I13" s="16">
        <v>18</v>
      </c>
      <c r="J13" s="53"/>
      <c r="K13" s="53"/>
      <c r="L13" s="14"/>
      <c r="M13" s="15"/>
      <c r="N13" s="15"/>
      <c r="O13" s="15"/>
      <c r="P13" s="15"/>
      <c r="Q13" s="15"/>
      <c r="R13" s="16"/>
      <c r="S13" s="17"/>
      <c r="T13" s="53"/>
      <c r="Y13" s="55"/>
      <c r="Z13" s="55"/>
      <c r="AA13" s="55"/>
      <c r="AB13" s="55"/>
      <c r="AC13" s="55"/>
    </row>
    <row r="14" spans="1:31" x14ac:dyDescent="0.2">
      <c r="A14" s="8">
        <v>172</v>
      </c>
      <c r="B14" s="9" t="s">
        <v>8</v>
      </c>
      <c r="C14" s="9">
        <v>30</v>
      </c>
      <c r="D14" s="9" t="s">
        <v>8</v>
      </c>
      <c r="E14" s="9">
        <v>0</v>
      </c>
      <c r="F14" s="9" t="s">
        <v>8</v>
      </c>
      <c r="G14" s="9">
        <v>38</v>
      </c>
      <c r="H14" s="9" t="s">
        <v>9</v>
      </c>
      <c r="I14" s="11">
        <v>18</v>
      </c>
      <c r="J14" s="52"/>
      <c r="K14" s="52"/>
      <c r="L14" s="8"/>
      <c r="M14" s="9"/>
      <c r="N14" s="9"/>
      <c r="O14" s="9"/>
      <c r="P14" s="9"/>
      <c r="Q14" s="9"/>
      <c r="R14" s="11"/>
      <c r="S14" s="13"/>
      <c r="T14" s="52"/>
    </row>
    <row r="15" spans="1:31" x14ac:dyDescent="0.2">
      <c r="A15" s="8">
        <v>172</v>
      </c>
      <c r="B15" s="9" t="s">
        <v>8</v>
      </c>
      <c r="C15" s="9">
        <v>30</v>
      </c>
      <c r="D15" s="9" t="s">
        <v>8</v>
      </c>
      <c r="E15" s="9">
        <v>56</v>
      </c>
      <c r="F15" s="9" t="s">
        <v>8</v>
      </c>
      <c r="G15" s="9">
        <v>109</v>
      </c>
      <c r="H15" s="9" t="s">
        <v>9</v>
      </c>
      <c r="I15" s="11">
        <v>18</v>
      </c>
      <c r="J15" s="52"/>
      <c r="K15" s="52"/>
      <c r="L15" s="8"/>
      <c r="M15" s="9"/>
      <c r="N15" s="9"/>
      <c r="O15" s="9"/>
      <c r="P15" s="9"/>
      <c r="Q15" s="9"/>
      <c r="R15" s="11"/>
      <c r="S15" s="13"/>
      <c r="T15" s="52"/>
    </row>
    <row r="16" spans="1:31" x14ac:dyDescent="0.2">
      <c r="A16" s="14">
        <v>172</v>
      </c>
      <c r="B16" s="15" t="s">
        <v>8</v>
      </c>
      <c r="C16" s="15">
        <v>22</v>
      </c>
      <c r="D16" s="15" t="s">
        <v>8</v>
      </c>
      <c r="E16" s="15">
        <v>70</v>
      </c>
      <c r="F16" s="15" t="s">
        <v>8</v>
      </c>
      <c r="G16" s="15">
        <v>86</v>
      </c>
      <c r="H16" s="15" t="s">
        <v>9</v>
      </c>
      <c r="I16" s="16">
        <v>30</v>
      </c>
      <c r="J16" s="53"/>
      <c r="K16" s="53"/>
      <c r="L16" s="14"/>
      <c r="M16" s="15"/>
      <c r="N16" s="15"/>
      <c r="O16" s="15"/>
      <c r="P16" s="15"/>
      <c r="Q16" s="15"/>
      <c r="R16" s="16"/>
      <c r="S16" s="17"/>
      <c r="T16" s="53"/>
    </row>
    <row r="17" spans="1:20" x14ac:dyDescent="0.2">
      <c r="A17" s="14">
        <v>172</v>
      </c>
      <c r="B17" s="15" t="s">
        <v>8</v>
      </c>
      <c r="C17" s="15">
        <v>22</v>
      </c>
      <c r="D17" s="15" t="s">
        <v>8</v>
      </c>
      <c r="E17" s="15">
        <v>70</v>
      </c>
      <c r="F17" s="15" t="s">
        <v>8</v>
      </c>
      <c r="G17" s="15">
        <v>45</v>
      </c>
      <c r="H17" s="15" t="s">
        <v>9</v>
      </c>
      <c r="I17" s="16">
        <v>30</v>
      </c>
      <c r="J17" s="53"/>
      <c r="K17" s="53"/>
      <c r="L17" s="14"/>
      <c r="M17" s="15"/>
      <c r="N17" s="15"/>
      <c r="O17" s="15"/>
      <c r="P17" s="15"/>
      <c r="Q17" s="15"/>
      <c r="R17" s="16"/>
      <c r="S17" s="17"/>
      <c r="T17" s="53"/>
    </row>
    <row r="18" spans="1:20" x14ac:dyDescent="0.2">
      <c r="A18" s="8">
        <v>172</v>
      </c>
      <c r="B18" s="9" t="s">
        <v>8</v>
      </c>
      <c r="C18" s="9">
        <v>16</v>
      </c>
      <c r="D18" s="9" t="s">
        <v>8</v>
      </c>
      <c r="E18" s="9">
        <v>46</v>
      </c>
      <c r="F18" s="9" t="s">
        <v>8</v>
      </c>
      <c r="G18" s="9">
        <v>161</v>
      </c>
      <c r="H18" s="9" t="s">
        <v>9</v>
      </c>
      <c r="I18" s="11">
        <v>19</v>
      </c>
      <c r="J18" s="52"/>
      <c r="K18" s="52"/>
      <c r="L18" s="8"/>
      <c r="M18" s="9"/>
      <c r="N18" s="9"/>
      <c r="O18" s="9"/>
      <c r="P18" s="9"/>
      <c r="Q18" s="9"/>
      <c r="R18" s="11"/>
      <c r="S18" s="13"/>
      <c r="T18" s="52"/>
    </row>
    <row r="19" spans="1:20" x14ac:dyDescent="0.2">
      <c r="A19" s="8">
        <v>172</v>
      </c>
      <c r="B19" s="9" t="s">
        <v>8</v>
      </c>
      <c r="C19" s="9">
        <v>16</v>
      </c>
      <c r="D19" s="9" t="s">
        <v>8</v>
      </c>
      <c r="E19" s="9">
        <v>56</v>
      </c>
      <c r="F19" s="9" t="s">
        <v>8</v>
      </c>
      <c r="G19" s="9">
        <v>3</v>
      </c>
      <c r="H19" s="9" t="s">
        <v>9</v>
      </c>
      <c r="I19" s="11">
        <v>19</v>
      </c>
      <c r="J19" s="52"/>
      <c r="K19" s="52"/>
      <c r="L19" s="8"/>
      <c r="M19" s="9"/>
      <c r="N19" s="9"/>
      <c r="O19" s="9"/>
      <c r="P19" s="9"/>
      <c r="Q19" s="9"/>
      <c r="R19" s="11"/>
      <c r="S19" s="13"/>
      <c r="T19" s="52"/>
    </row>
    <row r="20" spans="1:20" x14ac:dyDescent="0.2">
      <c r="A20" s="14">
        <v>172</v>
      </c>
      <c r="B20" s="15" t="s">
        <v>8</v>
      </c>
      <c r="C20" s="15">
        <v>20</v>
      </c>
      <c r="D20" s="15" t="s">
        <v>8</v>
      </c>
      <c r="E20" s="15">
        <v>21</v>
      </c>
      <c r="F20" s="15" t="s">
        <v>8</v>
      </c>
      <c r="G20" s="15">
        <v>96</v>
      </c>
      <c r="H20" s="15" t="s">
        <v>9</v>
      </c>
      <c r="I20" s="16">
        <v>27</v>
      </c>
      <c r="J20" s="53"/>
      <c r="K20" s="53"/>
      <c r="L20" s="14"/>
      <c r="M20" s="15"/>
      <c r="N20" s="15"/>
      <c r="O20" s="15"/>
      <c r="P20" s="15"/>
      <c r="Q20" s="15"/>
      <c r="R20" s="16"/>
      <c r="S20" s="17"/>
      <c r="T20" s="53"/>
    </row>
    <row r="21" spans="1:20" x14ac:dyDescent="0.2">
      <c r="A21" s="14">
        <v>172</v>
      </c>
      <c r="B21" s="15" t="s">
        <v>8</v>
      </c>
      <c r="C21" s="15">
        <v>20</v>
      </c>
      <c r="D21" s="15" t="s">
        <v>8</v>
      </c>
      <c r="E21" s="15">
        <v>21</v>
      </c>
      <c r="F21" s="15" t="s">
        <v>8</v>
      </c>
      <c r="G21" s="15">
        <v>84</v>
      </c>
      <c r="H21" s="15" t="s">
        <v>9</v>
      </c>
      <c r="I21" s="16">
        <v>27</v>
      </c>
      <c r="J21" s="53"/>
      <c r="K21" s="53"/>
      <c r="L21" s="14"/>
      <c r="M21" s="15"/>
      <c r="N21" s="15"/>
      <c r="O21" s="15"/>
      <c r="P21" s="15"/>
      <c r="Q21" s="15"/>
      <c r="R21" s="16"/>
      <c r="S21" s="17"/>
      <c r="T21" s="53"/>
    </row>
    <row r="22" spans="1:20" x14ac:dyDescent="0.2">
      <c r="A22" s="8">
        <v>172</v>
      </c>
      <c r="B22" s="9" t="s">
        <v>8</v>
      </c>
      <c r="C22" s="9">
        <v>25</v>
      </c>
      <c r="D22" s="9" t="s">
        <v>8</v>
      </c>
      <c r="E22" s="9">
        <v>224</v>
      </c>
      <c r="F22" s="9" t="s">
        <v>8</v>
      </c>
      <c r="G22" s="9">
        <v>227</v>
      </c>
      <c r="H22" s="9" t="s">
        <v>9</v>
      </c>
      <c r="I22" s="11">
        <v>30</v>
      </c>
      <c r="J22" s="52"/>
      <c r="K22" s="52"/>
      <c r="L22" s="8"/>
      <c r="M22" s="9"/>
      <c r="N22" s="9"/>
      <c r="O22" s="9"/>
      <c r="P22" s="9"/>
      <c r="Q22" s="9"/>
      <c r="R22" s="11"/>
      <c r="S22" s="13"/>
      <c r="T22" s="52"/>
    </row>
    <row r="23" spans="1:20" x14ac:dyDescent="0.2">
      <c r="A23" s="8">
        <v>172</v>
      </c>
      <c r="B23" s="9" t="s">
        <v>8</v>
      </c>
      <c r="C23" s="9">
        <v>25</v>
      </c>
      <c r="D23" s="9" t="s">
        <v>8</v>
      </c>
      <c r="E23" s="9">
        <v>224</v>
      </c>
      <c r="F23" s="9" t="s">
        <v>8</v>
      </c>
      <c r="G23" s="9">
        <v>188</v>
      </c>
      <c r="H23" s="9" t="s">
        <v>9</v>
      </c>
      <c r="I23" s="11">
        <v>30</v>
      </c>
      <c r="J23" s="52"/>
      <c r="K23" s="52"/>
      <c r="L23" s="8"/>
      <c r="M23" s="9"/>
      <c r="N23" s="9"/>
      <c r="O23" s="9"/>
      <c r="P23" s="9"/>
      <c r="Q23" s="9"/>
      <c r="R23" s="11"/>
      <c r="S23" s="13"/>
      <c r="T23" s="52"/>
    </row>
    <row r="24" spans="1:20" x14ac:dyDescent="0.2">
      <c r="A24" s="14">
        <v>172</v>
      </c>
      <c r="B24" s="15" t="s">
        <v>8</v>
      </c>
      <c r="C24" s="15">
        <v>22</v>
      </c>
      <c r="D24" s="15" t="s">
        <v>8</v>
      </c>
      <c r="E24" s="15">
        <v>36</v>
      </c>
      <c r="F24" s="15" t="s">
        <v>8</v>
      </c>
      <c r="G24" s="15">
        <v>178</v>
      </c>
      <c r="H24" s="15" t="s">
        <v>9</v>
      </c>
      <c r="I24" s="16">
        <v>29</v>
      </c>
      <c r="J24" s="53"/>
      <c r="K24" s="53"/>
      <c r="L24" s="14"/>
      <c r="M24" s="15"/>
      <c r="N24" s="15"/>
      <c r="O24" s="15"/>
      <c r="P24" s="15"/>
      <c r="Q24" s="15"/>
      <c r="R24" s="16"/>
      <c r="S24" s="17"/>
      <c r="T24" s="53"/>
    </row>
    <row r="25" spans="1:20" x14ac:dyDescent="0.2">
      <c r="A25" s="14">
        <v>172</v>
      </c>
      <c r="B25" s="15" t="s">
        <v>8</v>
      </c>
      <c r="C25" s="15">
        <v>22</v>
      </c>
      <c r="D25" s="15" t="s">
        <v>8</v>
      </c>
      <c r="E25" s="15">
        <v>36</v>
      </c>
      <c r="F25" s="15" t="s">
        <v>8</v>
      </c>
      <c r="G25" s="15">
        <v>233</v>
      </c>
      <c r="H25" s="15" t="s">
        <v>9</v>
      </c>
      <c r="I25" s="16">
        <v>29</v>
      </c>
      <c r="J25" s="53"/>
      <c r="K25" s="53"/>
      <c r="L25" s="14"/>
      <c r="M25" s="15"/>
      <c r="N25" s="15"/>
      <c r="O25" s="15"/>
      <c r="P25" s="15"/>
      <c r="Q25" s="15"/>
      <c r="R25" s="16"/>
      <c r="S25" s="17"/>
      <c r="T25" s="53"/>
    </row>
    <row r="27" spans="1:20" x14ac:dyDescent="0.2">
      <c r="J27" s="18"/>
    </row>
  </sheetData>
  <mergeCells count="51">
    <mergeCell ref="A1:I1"/>
    <mergeCell ref="L1:R1"/>
    <mergeCell ref="Y1:AC1"/>
    <mergeCell ref="J2:J3"/>
    <mergeCell ref="K2:K3"/>
    <mergeCell ref="T2:T3"/>
    <mergeCell ref="Y2:AC2"/>
    <mergeCell ref="Y3:AC3"/>
    <mergeCell ref="J4:J5"/>
    <mergeCell ref="K4:K5"/>
    <mergeCell ref="T4:T5"/>
    <mergeCell ref="Y4:AC4"/>
    <mergeCell ref="Y5:AC5"/>
    <mergeCell ref="J6:J7"/>
    <mergeCell ref="K6:K7"/>
    <mergeCell ref="T6:T7"/>
    <mergeCell ref="Y6:AC6"/>
    <mergeCell ref="Y7:AC7"/>
    <mergeCell ref="J8:J9"/>
    <mergeCell ref="K8:K9"/>
    <mergeCell ref="T8:T9"/>
    <mergeCell ref="Y8:AC8"/>
    <mergeCell ref="Y9:AC9"/>
    <mergeCell ref="J10:J11"/>
    <mergeCell ref="K10:K11"/>
    <mergeCell ref="T10:T11"/>
    <mergeCell ref="Y10:AC10"/>
    <mergeCell ref="Y11:AC11"/>
    <mergeCell ref="J12:J13"/>
    <mergeCell ref="K12:K13"/>
    <mergeCell ref="T12:T13"/>
    <mergeCell ref="Y12:AE12"/>
    <mergeCell ref="Y13:AC13"/>
    <mergeCell ref="J14:J15"/>
    <mergeCell ref="K14:K15"/>
    <mergeCell ref="T14:T15"/>
    <mergeCell ref="J16:J17"/>
    <mergeCell ref="K16:K17"/>
    <mergeCell ref="T16:T17"/>
    <mergeCell ref="J18:J19"/>
    <mergeCell ref="K18:K19"/>
    <mergeCell ref="T18:T19"/>
    <mergeCell ref="J20:J21"/>
    <mergeCell ref="K20:K21"/>
    <mergeCell ref="T20:T21"/>
    <mergeCell ref="J22:J23"/>
    <mergeCell ref="K22:K23"/>
    <mergeCell ref="T22:T23"/>
    <mergeCell ref="J24:J25"/>
    <mergeCell ref="K24:K25"/>
    <mergeCell ref="T24:T25"/>
  </mergeCells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Roman,Standard"&amp;12&amp;A</oddHeader>
    <oddFooter>&amp;C&amp;"Times New Roman,Standard"&amp;12Seite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11"/>
  <sheetViews>
    <sheetView topLeftCell="V1" zoomScale="160" zoomScaleNormal="160" workbookViewId="0">
      <selection activeCell="Y2" sqref="Y2"/>
    </sheetView>
  </sheetViews>
  <sheetFormatPr baseColWidth="10" defaultColWidth="11.5703125" defaultRowHeight="12.75" x14ac:dyDescent="0.2"/>
  <cols>
    <col min="1" max="1" width="4.5703125" style="1" customWidth="1"/>
    <col min="2" max="2" width="1.5703125" style="2" customWidth="1"/>
    <col min="3" max="3" width="4.5703125" style="2" customWidth="1"/>
    <col min="4" max="4" width="1.5703125" style="2" customWidth="1"/>
    <col min="5" max="5" width="5.7109375" style="2" customWidth="1"/>
    <col min="6" max="6" width="1.5703125" style="2" customWidth="1"/>
    <col min="7" max="7" width="4.5703125" style="2" customWidth="1"/>
    <col min="8" max="8" width="1.5703125" style="2" customWidth="1"/>
    <col min="9" max="9" width="3.5703125" style="3" customWidth="1"/>
    <col min="10" max="10" width="9" style="4" customWidth="1"/>
    <col min="11" max="11" width="11.42578125" style="4" customWidth="1"/>
    <col min="12" max="12" width="4.5703125" style="1" customWidth="1"/>
    <col min="13" max="13" width="1.5703125" style="2" customWidth="1"/>
    <col min="14" max="14" width="4.5703125" style="2" customWidth="1"/>
    <col min="15" max="15" width="1.5703125" style="2" customWidth="1"/>
    <col min="16" max="16" width="4.5703125" style="2" customWidth="1"/>
    <col min="17" max="17" width="1.5703125" style="2" customWidth="1"/>
    <col min="18" max="18" width="4.5703125" style="2" customWidth="1"/>
    <col min="19" max="19" width="1.5703125" style="2" customWidth="1"/>
    <col min="20" max="20" width="4.5703125" style="3" customWidth="1"/>
    <col min="21" max="21" width="15.7109375" style="4" customWidth="1"/>
    <col min="22" max="24" width="11.5703125" style="4"/>
    <col min="25" max="25" width="11.5703125" style="5"/>
    <col min="26" max="26" width="91.5703125" style="6" customWidth="1"/>
    <col min="27" max="16383" width="11.5703125" style="5"/>
  </cols>
  <sheetData>
    <row r="1" spans="1:26 16384:16384" x14ac:dyDescent="0.2">
      <c r="A1" s="57" t="s">
        <v>3</v>
      </c>
      <c r="B1" s="57"/>
      <c r="C1" s="57"/>
      <c r="D1" s="57"/>
      <c r="E1" s="57"/>
      <c r="F1" s="57"/>
      <c r="G1" s="57"/>
      <c r="H1" s="57"/>
      <c r="I1" s="57"/>
      <c r="J1" s="7" t="s">
        <v>35</v>
      </c>
      <c r="K1" s="7" t="s">
        <v>36</v>
      </c>
      <c r="L1" s="58" t="s">
        <v>37</v>
      </c>
      <c r="M1" s="58"/>
      <c r="N1" s="58"/>
      <c r="O1" s="58"/>
      <c r="P1" s="58"/>
      <c r="Q1" s="58"/>
      <c r="R1" s="58"/>
      <c r="U1" s="7" t="s">
        <v>1</v>
      </c>
      <c r="V1" s="7" t="s">
        <v>2</v>
      </c>
      <c r="W1" s="7" t="s">
        <v>38</v>
      </c>
      <c r="X1" s="4" t="s">
        <v>39</v>
      </c>
    </row>
    <row r="2" spans="1:26 16384:16384" s="25" customFormat="1" x14ac:dyDescent="0.2">
      <c r="A2" s="19">
        <v>172</v>
      </c>
      <c r="B2" s="20" t="s">
        <v>8</v>
      </c>
      <c r="C2" s="20">
        <v>25</v>
      </c>
      <c r="D2" s="20" t="s">
        <v>8</v>
      </c>
      <c r="E2" s="20">
        <v>74</v>
      </c>
      <c r="F2" s="20" t="s">
        <v>8</v>
      </c>
      <c r="G2" s="20">
        <v>0</v>
      </c>
      <c r="H2" s="20" t="s">
        <v>9</v>
      </c>
      <c r="I2" s="21">
        <v>24</v>
      </c>
      <c r="J2" s="22">
        <v>16</v>
      </c>
      <c r="K2" s="22">
        <v>4</v>
      </c>
      <c r="L2" s="19">
        <v>172</v>
      </c>
      <c r="M2" s="20" t="s">
        <v>8</v>
      </c>
      <c r="N2" s="20">
        <v>25</v>
      </c>
      <c r="O2" s="20" t="s">
        <v>8</v>
      </c>
      <c r="P2" s="20">
        <v>74</v>
      </c>
      <c r="Q2" s="20" t="s">
        <v>8</v>
      </c>
      <c r="R2" s="20">
        <v>16</v>
      </c>
      <c r="S2" s="20" t="s">
        <v>9</v>
      </c>
      <c r="T2" s="21">
        <v>28</v>
      </c>
      <c r="U2" s="22">
        <v>4</v>
      </c>
      <c r="V2" s="22">
        <v>16</v>
      </c>
      <c r="W2" s="22">
        <v>4</v>
      </c>
      <c r="X2" s="22">
        <v>14</v>
      </c>
      <c r="Y2" s="23" t="s">
        <v>6</v>
      </c>
      <c r="Z2" s="24" t="s">
        <v>40</v>
      </c>
      <c r="XFD2" s="26"/>
    </row>
    <row r="3" spans="1:26 16384:16384" s="29" customFormat="1" x14ac:dyDescent="0.2">
      <c r="A3" s="14">
        <v>172</v>
      </c>
      <c r="B3" s="15" t="s">
        <v>8</v>
      </c>
      <c r="C3" s="15">
        <v>30</v>
      </c>
      <c r="D3" s="15" t="s">
        <v>8</v>
      </c>
      <c r="E3" s="15">
        <v>115</v>
      </c>
      <c r="F3" s="15" t="s">
        <v>8</v>
      </c>
      <c r="G3" s="15">
        <v>0</v>
      </c>
      <c r="H3" s="15" t="s">
        <v>9</v>
      </c>
      <c r="I3" s="16">
        <v>24</v>
      </c>
      <c r="J3" s="27">
        <v>4</v>
      </c>
      <c r="K3" s="27"/>
      <c r="L3" s="14"/>
      <c r="M3" s="15"/>
      <c r="N3" s="15"/>
      <c r="O3" s="15"/>
      <c r="P3" s="15"/>
      <c r="Q3" s="15"/>
      <c r="R3" s="15"/>
      <c r="S3" s="15"/>
      <c r="T3" s="16"/>
      <c r="U3" s="27"/>
      <c r="V3" s="27"/>
      <c r="W3" s="27"/>
      <c r="X3" s="17"/>
      <c r="Y3" s="23" t="s">
        <v>12</v>
      </c>
      <c r="Z3" s="28" t="s">
        <v>41</v>
      </c>
      <c r="XFD3" s="30"/>
    </row>
    <row r="4" spans="1:26 16384:16384" s="25" customFormat="1" x14ac:dyDescent="0.2">
      <c r="A4" s="19">
        <v>172</v>
      </c>
      <c r="B4" s="20" t="s">
        <v>8</v>
      </c>
      <c r="C4" s="20">
        <v>28</v>
      </c>
      <c r="D4" s="20" t="s">
        <v>8</v>
      </c>
      <c r="E4" s="20">
        <v>0</v>
      </c>
      <c r="F4" s="20" t="s">
        <v>8</v>
      </c>
      <c r="G4" s="20">
        <v>0</v>
      </c>
      <c r="H4" s="20" t="s">
        <v>9</v>
      </c>
      <c r="I4" s="21">
        <v>16</v>
      </c>
      <c r="J4" s="22">
        <v>32</v>
      </c>
      <c r="K4" s="31"/>
      <c r="L4" s="19"/>
      <c r="M4" s="20"/>
      <c r="N4" s="20"/>
      <c r="O4" s="20"/>
      <c r="P4" s="20"/>
      <c r="Q4" s="20"/>
      <c r="R4" s="20"/>
      <c r="S4" s="20"/>
      <c r="T4" s="21"/>
      <c r="U4" s="31"/>
      <c r="V4" s="31"/>
      <c r="W4" s="31"/>
      <c r="X4" s="31"/>
      <c r="Y4" s="23" t="s">
        <v>14</v>
      </c>
      <c r="Z4" s="24" t="s">
        <v>42</v>
      </c>
      <c r="XFD4" s="26"/>
    </row>
    <row r="5" spans="1:26 16384:16384" s="29" customFormat="1" x14ac:dyDescent="0.2">
      <c r="A5" s="14">
        <v>172</v>
      </c>
      <c r="B5" s="15" t="s">
        <v>8</v>
      </c>
      <c r="C5" s="15">
        <v>28</v>
      </c>
      <c r="D5" s="15" t="s">
        <v>8</v>
      </c>
      <c r="E5" s="15">
        <v>0</v>
      </c>
      <c r="F5" s="15" t="s">
        <v>8</v>
      </c>
      <c r="G5" s="15">
        <v>0</v>
      </c>
      <c r="H5" s="15" t="s">
        <v>9</v>
      </c>
      <c r="I5" s="16">
        <v>16</v>
      </c>
      <c r="J5" s="27">
        <v>256</v>
      </c>
      <c r="K5" s="17"/>
      <c r="L5" s="14"/>
      <c r="M5" s="15"/>
      <c r="N5" s="15"/>
      <c r="O5" s="15"/>
      <c r="P5" s="15"/>
      <c r="Q5" s="15"/>
      <c r="R5" s="15"/>
      <c r="S5" s="15"/>
      <c r="T5" s="16"/>
      <c r="U5" s="17"/>
      <c r="V5" s="17"/>
      <c r="W5" s="17"/>
      <c r="X5" s="17"/>
      <c r="Y5" s="23" t="s">
        <v>17</v>
      </c>
      <c r="Z5" s="28" t="s">
        <v>43</v>
      </c>
      <c r="XFD5" s="30"/>
    </row>
    <row r="6" spans="1:26 16384:16384" s="25" customFormat="1" x14ac:dyDescent="0.2">
      <c r="A6" s="19">
        <v>172</v>
      </c>
      <c r="B6" s="20" t="s">
        <v>8</v>
      </c>
      <c r="C6" s="20">
        <v>25</v>
      </c>
      <c r="D6" s="20" t="s">
        <v>8</v>
      </c>
      <c r="E6" s="20">
        <v>164</v>
      </c>
      <c r="F6" s="20" t="s">
        <v>8</v>
      </c>
      <c r="G6" s="20">
        <v>0</v>
      </c>
      <c r="H6" s="20" t="s">
        <v>9</v>
      </c>
      <c r="I6" s="21">
        <v>24</v>
      </c>
      <c r="J6" s="22">
        <v>64</v>
      </c>
      <c r="K6" s="31"/>
      <c r="L6" s="19"/>
      <c r="M6" s="20"/>
      <c r="N6" s="20"/>
      <c r="O6" s="20"/>
      <c r="P6" s="20"/>
      <c r="Q6" s="20"/>
      <c r="R6" s="20"/>
      <c r="S6" s="20"/>
      <c r="T6" s="21"/>
      <c r="U6" s="31"/>
      <c r="V6" s="31"/>
      <c r="W6" s="31"/>
      <c r="X6" s="31"/>
      <c r="Y6" s="23" t="s">
        <v>19</v>
      </c>
      <c r="Z6" s="24" t="s">
        <v>44</v>
      </c>
      <c r="XFD6" s="26"/>
    </row>
    <row r="7" spans="1:26 16384:16384" s="29" customFormat="1" x14ac:dyDescent="0.2">
      <c r="A7" s="14">
        <v>172</v>
      </c>
      <c r="B7" s="15" t="s">
        <v>8</v>
      </c>
      <c r="C7" s="15">
        <v>28</v>
      </c>
      <c r="D7" s="15" t="s">
        <v>8</v>
      </c>
      <c r="E7" s="15">
        <v>255</v>
      </c>
      <c r="F7" s="15" t="s">
        <v>8</v>
      </c>
      <c r="G7" s="15">
        <v>0</v>
      </c>
      <c r="H7" s="15" t="s">
        <v>9</v>
      </c>
      <c r="I7" s="16">
        <v>24</v>
      </c>
      <c r="J7" s="27">
        <v>4</v>
      </c>
      <c r="K7" s="17"/>
      <c r="L7" s="14"/>
      <c r="M7" s="15"/>
      <c r="N7" s="15"/>
      <c r="O7" s="15"/>
      <c r="P7" s="15"/>
      <c r="Q7" s="15"/>
      <c r="R7" s="15"/>
      <c r="S7" s="15"/>
      <c r="T7" s="16"/>
      <c r="U7" s="17"/>
      <c r="V7" s="17"/>
      <c r="W7" s="17"/>
      <c r="X7" s="17"/>
      <c r="Y7" s="23" t="s">
        <v>21</v>
      </c>
      <c r="Z7" s="28" t="s">
        <v>45</v>
      </c>
      <c r="XFD7" s="30"/>
    </row>
    <row r="8" spans="1:26 16384:16384" s="25" customFormat="1" x14ac:dyDescent="0.2">
      <c r="A8" s="19">
        <v>172</v>
      </c>
      <c r="B8" s="20" t="s">
        <v>8</v>
      </c>
      <c r="C8" s="20">
        <v>21</v>
      </c>
      <c r="D8" s="20" t="s">
        <v>8</v>
      </c>
      <c r="E8" s="20">
        <v>57</v>
      </c>
      <c r="F8" s="20" t="s">
        <v>8</v>
      </c>
      <c r="G8" s="20">
        <v>0</v>
      </c>
      <c r="H8" s="20" t="s">
        <v>9</v>
      </c>
      <c r="I8" s="21">
        <v>24</v>
      </c>
      <c r="J8" s="22">
        <v>64</v>
      </c>
      <c r="K8" s="31"/>
      <c r="L8" s="19"/>
      <c r="M8" s="20"/>
      <c r="N8" s="20"/>
      <c r="O8" s="20"/>
      <c r="P8" s="20"/>
      <c r="Q8" s="20"/>
      <c r="R8" s="20"/>
      <c r="S8" s="20"/>
      <c r="T8" s="21"/>
      <c r="U8" s="31"/>
      <c r="V8" s="31"/>
      <c r="W8" s="31"/>
      <c r="X8" s="31"/>
      <c r="Y8" s="23" t="s">
        <v>23</v>
      </c>
      <c r="Z8" s="24" t="s">
        <v>46</v>
      </c>
      <c r="XFD8" s="26"/>
    </row>
    <row r="9" spans="1:26 16384:16384" s="29" customFormat="1" x14ac:dyDescent="0.2">
      <c r="A9" s="14">
        <v>172</v>
      </c>
      <c r="B9" s="15" t="s">
        <v>8</v>
      </c>
      <c r="C9" s="15">
        <v>25</v>
      </c>
      <c r="D9" s="15" t="s">
        <v>8</v>
      </c>
      <c r="E9" s="15">
        <v>239</v>
      </c>
      <c r="F9" s="15" t="s">
        <v>8</v>
      </c>
      <c r="G9" s="15">
        <v>0</v>
      </c>
      <c r="H9" s="15" t="s">
        <v>9</v>
      </c>
      <c r="I9" s="16">
        <v>24</v>
      </c>
      <c r="J9" s="27">
        <v>8</v>
      </c>
      <c r="K9" s="17"/>
      <c r="L9" s="14"/>
      <c r="M9" s="15"/>
      <c r="N9" s="15"/>
      <c r="O9" s="15"/>
      <c r="P9" s="15"/>
      <c r="Q9" s="15"/>
      <c r="R9" s="15"/>
      <c r="S9" s="15"/>
      <c r="T9" s="16"/>
      <c r="U9" s="17"/>
      <c r="V9" s="17"/>
      <c r="W9" s="17"/>
      <c r="X9" s="17"/>
      <c r="Y9" s="23" t="s">
        <v>25</v>
      </c>
      <c r="Z9" s="28" t="s">
        <v>47</v>
      </c>
      <c r="XFD9" s="30"/>
    </row>
    <row r="10" spans="1:26 16384:16384" s="25" customFormat="1" x14ac:dyDescent="0.2">
      <c r="A10" s="19">
        <v>172</v>
      </c>
      <c r="B10" s="20" t="s">
        <v>8</v>
      </c>
      <c r="C10" s="20">
        <v>25</v>
      </c>
      <c r="D10" s="20" t="s">
        <v>8</v>
      </c>
      <c r="E10" s="20">
        <v>0</v>
      </c>
      <c r="F10" s="20" t="s">
        <v>8</v>
      </c>
      <c r="G10" s="20">
        <v>0</v>
      </c>
      <c r="H10" s="20" t="s">
        <v>9</v>
      </c>
      <c r="I10" s="21">
        <v>16</v>
      </c>
      <c r="J10" s="22">
        <v>16</v>
      </c>
      <c r="K10" s="31"/>
      <c r="L10" s="19"/>
      <c r="M10" s="20"/>
      <c r="N10" s="20"/>
      <c r="O10" s="20"/>
      <c r="P10" s="20"/>
      <c r="Q10" s="20"/>
      <c r="R10" s="20"/>
      <c r="S10" s="20"/>
      <c r="T10" s="21"/>
      <c r="U10" s="31"/>
      <c r="V10" s="31"/>
      <c r="W10" s="31"/>
      <c r="X10" s="31"/>
      <c r="Y10" s="23" t="s">
        <v>27</v>
      </c>
      <c r="Z10" s="24" t="s">
        <v>48</v>
      </c>
      <c r="XFD10" s="26"/>
    </row>
    <row r="11" spans="1:26 16384:16384" s="29" customFormat="1" x14ac:dyDescent="0.2">
      <c r="A11" s="14">
        <v>172</v>
      </c>
      <c r="B11" s="15" t="s">
        <v>8</v>
      </c>
      <c r="C11" s="15">
        <v>20</v>
      </c>
      <c r="D11" s="15" t="s">
        <v>8</v>
      </c>
      <c r="E11" s="15">
        <v>221</v>
      </c>
      <c r="F11" s="15" t="s">
        <v>8</v>
      </c>
      <c r="G11" s="15">
        <v>0</v>
      </c>
      <c r="H11" s="15" t="s">
        <v>9</v>
      </c>
      <c r="I11" s="16">
        <v>24</v>
      </c>
      <c r="J11" s="27">
        <v>4</v>
      </c>
      <c r="K11" s="17"/>
      <c r="L11" s="14"/>
      <c r="M11" s="15"/>
      <c r="N11" s="15"/>
      <c r="O11" s="15"/>
      <c r="P11" s="15"/>
      <c r="Q11" s="15"/>
      <c r="R11" s="15"/>
      <c r="S11" s="15"/>
      <c r="T11" s="16"/>
      <c r="U11" s="17"/>
      <c r="V11" s="17"/>
      <c r="W11" s="17"/>
      <c r="X11" s="17"/>
      <c r="Z11" s="28"/>
      <c r="XFD11" s="30"/>
    </row>
  </sheetData>
  <mergeCells count="2">
    <mergeCell ref="A1:I1"/>
    <mergeCell ref="L1:R1"/>
  </mergeCells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Roman,Standard"&amp;12&amp;A</oddHeader>
    <oddFooter>&amp;C&amp;"Times New Roman,Standard"&amp;12Seite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28"/>
  <sheetViews>
    <sheetView zoomScale="160" zoomScaleNormal="160" workbookViewId="0">
      <selection activeCell="K13" sqref="K13"/>
    </sheetView>
  </sheetViews>
  <sheetFormatPr baseColWidth="10" defaultColWidth="11.5703125" defaultRowHeight="12.75" x14ac:dyDescent="0.2"/>
  <cols>
    <col min="1" max="1" width="4.5703125" style="1" customWidth="1"/>
    <col min="2" max="2" width="1.5703125" style="2" customWidth="1"/>
    <col min="3" max="3" width="4.5703125" style="2" customWidth="1"/>
    <col min="4" max="4" width="1.5703125" style="2" customWidth="1"/>
    <col min="5" max="5" width="5.7109375" style="2" customWidth="1"/>
    <col min="6" max="6" width="1.5703125" style="2" customWidth="1"/>
    <col min="7" max="7" width="4.5703125" style="2" customWidth="1"/>
    <col min="8" max="8" width="1.5703125" style="2" customWidth="1"/>
    <col min="9" max="9" width="3.5703125" style="3" customWidth="1"/>
    <col min="10" max="10" width="9" style="4" customWidth="1"/>
    <col min="11" max="11" width="9.5703125" style="4" customWidth="1"/>
    <col min="12" max="12" width="10.85546875" style="4" customWidth="1"/>
    <col min="13" max="13" width="15.7109375" style="4" customWidth="1"/>
    <col min="14" max="14" width="9.5703125" style="4" customWidth="1"/>
    <col min="15" max="15" width="4.5703125" style="1" customWidth="1"/>
    <col min="16" max="16" width="1.5703125" style="2" customWidth="1"/>
    <col min="17" max="17" width="4.5703125" style="2" customWidth="1"/>
    <col min="18" max="18" width="1.5703125" style="2" customWidth="1"/>
    <col min="19" max="19" width="4.5703125" style="2" customWidth="1"/>
    <col min="20" max="20" width="1.5703125" style="2" customWidth="1"/>
    <col min="21" max="21" width="4.5703125" style="2" customWidth="1"/>
    <col min="22" max="22" width="1.5703125" style="2" customWidth="1"/>
    <col min="23" max="23" width="4.5703125" style="3" customWidth="1"/>
    <col min="24" max="24" width="11.5703125" style="4"/>
    <col min="25" max="25" width="3" style="5" bestFit="1" customWidth="1"/>
    <col min="26" max="26" width="110.140625" style="5" customWidth="1"/>
    <col min="27" max="16382" width="11.5703125" style="5"/>
  </cols>
  <sheetData>
    <row r="1" spans="1:26 16383:16384" x14ac:dyDescent="0.2">
      <c r="A1" s="57" t="s">
        <v>3</v>
      </c>
      <c r="B1" s="57"/>
      <c r="C1" s="57"/>
      <c r="D1" s="57"/>
      <c r="E1" s="57"/>
      <c r="F1" s="57"/>
      <c r="G1" s="57"/>
      <c r="H1" s="57"/>
      <c r="I1" s="57"/>
      <c r="J1" s="7" t="s">
        <v>39</v>
      </c>
      <c r="K1" s="7" t="s">
        <v>38</v>
      </c>
      <c r="L1" s="7" t="s">
        <v>49</v>
      </c>
      <c r="M1" s="7" t="s">
        <v>1</v>
      </c>
      <c r="N1" s="7" t="s">
        <v>2</v>
      </c>
      <c r="O1" s="58" t="s">
        <v>37</v>
      </c>
      <c r="P1" s="58"/>
      <c r="Q1" s="58"/>
      <c r="R1" s="58"/>
      <c r="S1" s="58"/>
      <c r="T1" s="58"/>
      <c r="U1" s="58"/>
      <c r="X1" s="4" t="s">
        <v>50</v>
      </c>
      <c r="Y1" s="23" t="s">
        <v>6</v>
      </c>
      <c r="Z1" s="49" t="s">
        <v>51</v>
      </c>
    </row>
    <row r="2" spans="1:26 16383:16384" s="25" customFormat="1" x14ac:dyDescent="0.2">
      <c r="A2" s="19">
        <v>172</v>
      </c>
      <c r="B2" s="20" t="s">
        <v>8</v>
      </c>
      <c r="C2" s="20">
        <v>24</v>
      </c>
      <c r="D2" s="20" t="s">
        <v>8</v>
      </c>
      <c r="E2" s="20">
        <v>0</v>
      </c>
      <c r="F2" s="20" t="s">
        <v>8</v>
      </c>
      <c r="G2" s="20">
        <v>0</v>
      </c>
      <c r="H2" s="20" t="s">
        <v>9</v>
      </c>
      <c r="I2" s="21">
        <v>16</v>
      </c>
      <c r="J2" s="22">
        <v>714</v>
      </c>
      <c r="K2" s="22">
        <v>10</v>
      </c>
      <c r="L2" s="22">
        <f>2^K2-2</f>
        <v>1022</v>
      </c>
      <c r="M2" s="22">
        <f>MOD(K2,8)</f>
        <v>2</v>
      </c>
      <c r="N2" s="22">
        <f>2^M2</f>
        <v>4</v>
      </c>
      <c r="O2" s="19">
        <v>172</v>
      </c>
      <c r="P2" s="20" t="s">
        <v>8</v>
      </c>
      <c r="Q2" s="20">
        <v>24</v>
      </c>
      <c r="R2" s="20" t="s">
        <v>8</v>
      </c>
      <c r="S2" s="20">
        <v>4</v>
      </c>
      <c r="T2" s="20" t="s">
        <v>8</v>
      </c>
      <c r="U2" s="20">
        <v>0</v>
      </c>
      <c r="V2" s="20" t="s">
        <v>9</v>
      </c>
      <c r="W2" s="21">
        <f>16+(8-M2)</f>
        <v>22</v>
      </c>
      <c r="X2" s="31">
        <f>256/N2</f>
        <v>64</v>
      </c>
      <c r="Y2" s="23" t="s">
        <v>12</v>
      </c>
      <c r="Z2" s="50" t="s">
        <v>52</v>
      </c>
      <c r="XFC2" s="18"/>
      <c r="XFD2" s="18"/>
    </row>
    <row r="3" spans="1:26 16383:16384" s="29" customFormat="1" x14ac:dyDescent="0.2">
      <c r="A3" s="14">
        <v>172</v>
      </c>
      <c r="B3" s="15" t="s">
        <v>8</v>
      </c>
      <c r="C3" s="15">
        <v>17</v>
      </c>
      <c r="D3" s="15" t="s">
        <v>8</v>
      </c>
      <c r="E3" s="15">
        <v>240</v>
      </c>
      <c r="F3" s="15" t="s">
        <v>8</v>
      </c>
      <c r="G3" s="15">
        <v>0</v>
      </c>
      <c r="H3" s="15" t="s">
        <v>9</v>
      </c>
      <c r="I3" s="16">
        <v>24</v>
      </c>
      <c r="J3" s="27">
        <v>70</v>
      </c>
      <c r="K3" s="27">
        <v>6</v>
      </c>
      <c r="L3" s="27">
        <f>2^K3-2</f>
        <v>62</v>
      </c>
      <c r="M3" s="32">
        <f>MOD(K3,8)</f>
        <v>6</v>
      </c>
      <c r="N3" s="27">
        <f>2^M3</f>
        <v>64</v>
      </c>
      <c r="O3" s="14">
        <v>172</v>
      </c>
      <c r="P3" s="15" t="s">
        <v>8</v>
      </c>
      <c r="Q3" s="15">
        <v>17</v>
      </c>
      <c r="R3" s="15" t="s">
        <v>8</v>
      </c>
      <c r="S3" s="15">
        <v>240</v>
      </c>
      <c r="T3" s="15" t="s">
        <v>8</v>
      </c>
      <c r="U3" s="15">
        <v>64</v>
      </c>
      <c r="V3" s="15" t="s">
        <v>9</v>
      </c>
      <c r="W3" s="16">
        <f>32-M3</f>
        <v>26</v>
      </c>
      <c r="X3" s="16">
        <f>256/N3</f>
        <v>4</v>
      </c>
      <c r="Y3" s="23" t="s">
        <v>14</v>
      </c>
      <c r="Z3" s="49" t="s">
        <v>53</v>
      </c>
      <c r="XFC3" s="18"/>
      <c r="XFD3" s="18"/>
    </row>
    <row r="4" spans="1:26 16383:16384" s="25" customFormat="1" x14ac:dyDescent="0.2">
      <c r="A4" s="19">
        <v>172</v>
      </c>
      <c r="B4" s="20" t="s">
        <v>8</v>
      </c>
      <c r="C4" s="20">
        <v>18</v>
      </c>
      <c r="D4" s="20" t="s">
        <v>8</v>
      </c>
      <c r="E4" s="20">
        <v>30</v>
      </c>
      <c r="F4" s="20" t="s">
        <v>8</v>
      </c>
      <c r="G4" s="20">
        <v>0</v>
      </c>
      <c r="H4" s="20" t="s">
        <v>9</v>
      </c>
      <c r="I4" s="21">
        <v>24</v>
      </c>
      <c r="J4" s="22">
        <v>18</v>
      </c>
      <c r="K4" s="31">
        <v>5</v>
      </c>
      <c r="L4" s="22">
        <f>2^K4-2</f>
        <v>30</v>
      </c>
      <c r="M4" s="44">
        <f>MOD(K4,8)</f>
        <v>5</v>
      </c>
      <c r="N4" s="31">
        <f>2^M4</f>
        <v>32</v>
      </c>
      <c r="O4" s="19">
        <v>172</v>
      </c>
      <c r="P4" s="20" t="s">
        <v>8</v>
      </c>
      <c r="Q4" s="20">
        <v>18</v>
      </c>
      <c r="R4" s="20" t="s">
        <v>8</v>
      </c>
      <c r="S4" s="20">
        <v>30</v>
      </c>
      <c r="T4" s="20" t="s">
        <v>8</v>
      </c>
      <c r="U4" s="20">
        <v>32</v>
      </c>
      <c r="V4" s="20" t="s">
        <v>9</v>
      </c>
      <c r="W4" s="21">
        <f>I4+(8-M4)</f>
        <v>27</v>
      </c>
      <c r="X4" s="31"/>
      <c r="Y4" s="23" t="s">
        <v>17</v>
      </c>
      <c r="Z4" s="50" t="s">
        <v>43</v>
      </c>
      <c r="XFC4" s="18"/>
      <c r="XFD4" s="30"/>
    </row>
    <row r="5" spans="1:26 16383:16384" s="29" customFormat="1" x14ac:dyDescent="0.2">
      <c r="A5" s="14">
        <v>172</v>
      </c>
      <c r="B5" s="15" t="s">
        <v>8</v>
      </c>
      <c r="C5" s="15">
        <v>28</v>
      </c>
      <c r="D5" s="15" t="s">
        <v>8</v>
      </c>
      <c r="E5" s="15">
        <v>0</v>
      </c>
      <c r="F5" s="15" t="s">
        <v>8</v>
      </c>
      <c r="G5" s="15">
        <v>0</v>
      </c>
      <c r="H5" s="15" t="s">
        <v>9</v>
      </c>
      <c r="I5" s="16">
        <v>16</v>
      </c>
      <c r="J5" s="42">
        <v>17763</v>
      </c>
      <c r="K5" s="17">
        <v>15</v>
      </c>
      <c r="L5" s="42">
        <f t="shared" ref="L5:L10" si="0">2^K5-2</f>
        <v>32766</v>
      </c>
      <c r="M5" s="32">
        <f t="shared" ref="M5:M11" si="1">MOD(K5,8)</f>
        <v>7</v>
      </c>
      <c r="N5" s="42">
        <f t="shared" ref="N5:N11" si="2">2^M5</f>
        <v>128</v>
      </c>
      <c r="O5" s="14">
        <v>172</v>
      </c>
      <c r="P5" s="15" t="s">
        <v>8</v>
      </c>
      <c r="Q5" s="15">
        <v>28</v>
      </c>
      <c r="R5" s="15" t="s">
        <v>8</v>
      </c>
      <c r="S5" s="15">
        <v>128</v>
      </c>
      <c r="T5" s="15" t="s">
        <v>8</v>
      </c>
      <c r="U5" s="15">
        <v>0</v>
      </c>
      <c r="V5" s="48" t="s">
        <v>9</v>
      </c>
      <c r="W5" s="51">
        <f>I5+(8-M5)</f>
        <v>17</v>
      </c>
      <c r="X5" s="17"/>
      <c r="Y5" s="23" t="s">
        <v>19</v>
      </c>
      <c r="Z5" s="49" t="s">
        <v>46</v>
      </c>
      <c r="XFC5" s="18"/>
      <c r="XFD5" s="18"/>
    </row>
    <row r="6" spans="1:26 16383:16384" s="25" customFormat="1" x14ac:dyDescent="0.2">
      <c r="A6" s="19">
        <v>172</v>
      </c>
      <c r="B6" s="20" t="s">
        <v>8</v>
      </c>
      <c r="C6" s="20">
        <v>19</v>
      </c>
      <c r="D6" s="20" t="s">
        <v>8</v>
      </c>
      <c r="E6" s="20">
        <v>144</v>
      </c>
      <c r="F6" s="20" t="s">
        <v>8</v>
      </c>
      <c r="G6" s="20">
        <v>0</v>
      </c>
      <c r="H6" s="20" t="s">
        <v>9</v>
      </c>
      <c r="I6" s="21">
        <v>24</v>
      </c>
      <c r="J6" s="22">
        <v>99</v>
      </c>
      <c r="K6" s="31"/>
      <c r="L6" s="45">
        <f t="shared" si="0"/>
        <v>-1</v>
      </c>
      <c r="M6" s="44">
        <f t="shared" si="1"/>
        <v>0</v>
      </c>
      <c r="N6" s="45">
        <f t="shared" si="2"/>
        <v>1</v>
      </c>
      <c r="O6" s="19"/>
      <c r="P6" s="20" t="s">
        <v>8</v>
      </c>
      <c r="Q6" s="20"/>
      <c r="R6" s="20" t="s">
        <v>8</v>
      </c>
      <c r="S6" s="20"/>
      <c r="T6" s="20" t="s">
        <v>8</v>
      </c>
      <c r="U6" s="20"/>
      <c r="V6" s="20" t="s">
        <v>9</v>
      </c>
      <c r="W6" s="21"/>
      <c r="X6" s="31"/>
      <c r="Y6" s="23" t="s">
        <v>21</v>
      </c>
      <c r="Z6" s="50" t="s">
        <v>47</v>
      </c>
      <c r="XFC6" s="18"/>
      <c r="XFD6" s="18"/>
    </row>
    <row r="7" spans="1:26 16383:16384" s="29" customFormat="1" x14ac:dyDescent="0.2">
      <c r="A7" s="14">
        <v>172</v>
      </c>
      <c r="B7" s="15" t="s">
        <v>8</v>
      </c>
      <c r="C7" s="15">
        <v>23</v>
      </c>
      <c r="D7" s="15" t="s">
        <v>8</v>
      </c>
      <c r="E7" s="15">
        <v>0</v>
      </c>
      <c r="F7" s="15" t="s">
        <v>8</v>
      </c>
      <c r="G7" s="15">
        <v>0</v>
      </c>
      <c r="H7" s="15" t="s">
        <v>9</v>
      </c>
      <c r="I7" s="16">
        <v>16</v>
      </c>
      <c r="J7" s="42">
        <v>5054</v>
      </c>
      <c r="K7" s="17"/>
      <c r="L7" s="42">
        <f t="shared" si="0"/>
        <v>-1</v>
      </c>
      <c r="M7" s="32">
        <f t="shared" si="1"/>
        <v>0</v>
      </c>
      <c r="N7" s="47">
        <f t="shared" si="2"/>
        <v>1</v>
      </c>
      <c r="O7" s="14"/>
      <c r="P7" s="15" t="s">
        <v>8</v>
      </c>
      <c r="Q7" s="15"/>
      <c r="R7" s="15" t="s">
        <v>8</v>
      </c>
      <c r="S7" s="15"/>
      <c r="T7" s="15" t="s">
        <v>8</v>
      </c>
      <c r="U7" s="15"/>
      <c r="V7" s="48" t="s">
        <v>9</v>
      </c>
      <c r="W7" s="16"/>
      <c r="X7" s="17"/>
      <c r="Y7" s="23" t="s">
        <v>23</v>
      </c>
      <c r="Z7" s="49" t="s">
        <v>48</v>
      </c>
      <c r="XFC7" s="18"/>
      <c r="XFD7" s="18"/>
    </row>
    <row r="8" spans="1:26 16383:16384" s="25" customFormat="1" x14ac:dyDescent="0.2">
      <c r="A8" s="19">
        <v>172</v>
      </c>
      <c r="B8" s="20" t="s">
        <v>8</v>
      </c>
      <c r="C8" s="20">
        <v>24</v>
      </c>
      <c r="D8" s="20" t="s">
        <v>8</v>
      </c>
      <c r="E8" s="20">
        <v>196</v>
      </c>
      <c r="F8" s="20" t="s">
        <v>8</v>
      </c>
      <c r="G8" s="20">
        <v>0</v>
      </c>
      <c r="H8" s="20" t="s">
        <v>9</v>
      </c>
      <c r="I8" s="21">
        <v>24</v>
      </c>
      <c r="J8" s="22">
        <v>67</v>
      </c>
      <c r="K8" s="31"/>
      <c r="L8" s="22">
        <f t="shared" si="0"/>
        <v>-1</v>
      </c>
      <c r="M8" s="44">
        <f t="shared" si="1"/>
        <v>0</v>
      </c>
      <c r="N8" s="46">
        <f t="shared" si="2"/>
        <v>1</v>
      </c>
      <c r="O8" s="19"/>
      <c r="P8" s="20" t="s">
        <v>8</v>
      </c>
      <c r="Q8" s="20"/>
      <c r="R8" s="20" t="s">
        <v>8</v>
      </c>
      <c r="S8" s="20"/>
      <c r="T8" s="20" t="s">
        <v>8</v>
      </c>
      <c r="U8" s="20"/>
      <c r="V8" s="20" t="s">
        <v>9</v>
      </c>
      <c r="W8" s="21"/>
      <c r="X8" s="31"/>
      <c r="Y8" s="23" t="s">
        <v>25</v>
      </c>
      <c r="Z8" s="50" t="s">
        <v>54</v>
      </c>
      <c r="XFC8" s="18"/>
      <c r="XFD8" s="18"/>
    </row>
    <row r="9" spans="1:26 16383:16384" s="29" customFormat="1" x14ac:dyDescent="0.2">
      <c r="A9" s="14">
        <v>172</v>
      </c>
      <c r="B9" s="15" t="s">
        <v>8</v>
      </c>
      <c r="C9" s="15">
        <v>31</v>
      </c>
      <c r="D9" s="15" t="s">
        <v>8</v>
      </c>
      <c r="E9" s="15">
        <v>0</v>
      </c>
      <c r="F9" s="15" t="s">
        <v>8</v>
      </c>
      <c r="G9" s="15">
        <v>0</v>
      </c>
      <c r="H9" s="15" t="s">
        <v>9</v>
      </c>
      <c r="I9" s="16">
        <v>16</v>
      </c>
      <c r="J9" s="42">
        <v>8223</v>
      </c>
      <c r="K9" s="17"/>
      <c r="L9" s="27">
        <f t="shared" si="0"/>
        <v>-1</v>
      </c>
      <c r="M9" s="32">
        <f t="shared" si="1"/>
        <v>0</v>
      </c>
      <c r="N9" s="27">
        <f t="shared" si="2"/>
        <v>1</v>
      </c>
      <c r="O9" s="14"/>
      <c r="P9" s="15" t="s">
        <v>8</v>
      </c>
      <c r="Q9" s="15"/>
      <c r="R9" s="15" t="s">
        <v>8</v>
      </c>
      <c r="S9" s="15"/>
      <c r="T9" s="15" t="s">
        <v>8</v>
      </c>
      <c r="U9" s="15"/>
      <c r="V9" s="48" t="s">
        <v>9</v>
      </c>
      <c r="W9" s="16"/>
      <c r="X9" s="17"/>
      <c r="Y9" s="23"/>
      <c r="Z9" s="24"/>
      <c r="XFC9" s="18"/>
      <c r="XFD9" s="18"/>
    </row>
    <row r="10" spans="1:26 16383:16384" s="25" customFormat="1" x14ac:dyDescent="0.2">
      <c r="A10" s="19">
        <v>172</v>
      </c>
      <c r="B10" s="20" t="s">
        <v>8</v>
      </c>
      <c r="C10" s="20">
        <v>24</v>
      </c>
      <c r="D10" s="20" t="s">
        <v>8</v>
      </c>
      <c r="E10" s="20">
        <v>0</v>
      </c>
      <c r="F10" s="20" t="s">
        <v>8</v>
      </c>
      <c r="G10" s="20">
        <v>0</v>
      </c>
      <c r="H10" s="20" t="s">
        <v>9</v>
      </c>
      <c r="I10" s="21">
        <v>16</v>
      </c>
      <c r="J10" s="22">
        <v>7069</v>
      </c>
      <c r="K10" s="31"/>
      <c r="L10" s="22">
        <f t="shared" si="0"/>
        <v>-1</v>
      </c>
      <c r="M10" s="44">
        <f t="shared" si="1"/>
        <v>0</v>
      </c>
      <c r="N10" s="31">
        <f t="shared" si="2"/>
        <v>1</v>
      </c>
      <c r="O10" s="19"/>
      <c r="P10" s="20" t="s">
        <v>8</v>
      </c>
      <c r="Q10" s="20"/>
      <c r="R10" s="20" t="s">
        <v>8</v>
      </c>
      <c r="S10" s="20"/>
      <c r="T10" s="20" t="s">
        <v>8</v>
      </c>
      <c r="U10" s="20"/>
      <c r="V10" s="20" t="s">
        <v>9</v>
      </c>
      <c r="W10" s="21"/>
      <c r="X10" s="31"/>
      <c r="Z10" s="5"/>
      <c r="XFC10" s="18"/>
      <c r="XFD10" s="18"/>
    </row>
    <row r="11" spans="1:26 16383:16384" s="29" customFormat="1" x14ac:dyDescent="0.2">
      <c r="A11" s="14">
        <v>172</v>
      </c>
      <c r="B11" s="15" t="s">
        <v>8</v>
      </c>
      <c r="C11" s="15">
        <v>26</v>
      </c>
      <c r="D11" s="15" t="s">
        <v>8</v>
      </c>
      <c r="E11" s="15">
        <v>0</v>
      </c>
      <c r="F11" s="15" t="s">
        <v>8</v>
      </c>
      <c r="G11" s="15">
        <v>0</v>
      </c>
      <c r="H11" s="15" t="s">
        <v>9</v>
      </c>
      <c r="I11" s="16">
        <v>16</v>
      </c>
      <c r="J11" s="42">
        <v>27731</v>
      </c>
      <c r="K11" s="17"/>
      <c r="L11" s="42">
        <f>2^K11-2</f>
        <v>-1</v>
      </c>
      <c r="M11" s="32">
        <f t="shared" si="1"/>
        <v>0</v>
      </c>
      <c r="N11" s="42">
        <f t="shared" si="2"/>
        <v>1</v>
      </c>
      <c r="O11" s="14"/>
      <c r="P11" s="15" t="s">
        <v>8</v>
      </c>
      <c r="Q11" s="15"/>
      <c r="R11" s="15" t="s">
        <v>8</v>
      </c>
      <c r="S11" s="15"/>
      <c r="T11" s="15" t="s">
        <v>8</v>
      </c>
      <c r="U11" s="15"/>
      <c r="V11" s="48" t="s">
        <v>9</v>
      </c>
      <c r="W11" s="16"/>
      <c r="X11" s="17"/>
      <c r="Z11" s="5"/>
      <c r="XFC11" s="18"/>
      <c r="XFD11" s="18"/>
    </row>
    <row r="13" spans="1:26 16383:16384" x14ac:dyDescent="0.2">
      <c r="X13" s="43"/>
      <c r="Y13" s="5">
        <v>1</v>
      </c>
      <c r="Z13" s="6">
        <f>(2^Y13)-2</f>
        <v>0</v>
      </c>
    </row>
    <row r="14" spans="1:26 16383:16384" x14ac:dyDescent="0.2">
      <c r="X14" s="43"/>
      <c r="Y14" s="5">
        <v>2</v>
      </c>
      <c r="Z14" s="6">
        <f>(2^Y14)-2</f>
        <v>2</v>
      </c>
    </row>
    <row r="15" spans="1:26 16383:16384" x14ac:dyDescent="0.2">
      <c r="X15" s="43"/>
      <c r="Y15" s="5">
        <v>3</v>
      </c>
      <c r="Z15" s="6">
        <f t="shared" ref="Z15:Z28" si="3">(2^Y15)-2</f>
        <v>6</v>
      </c>
    </row>
    <row r="16" spans="1:26 16383:16384" x14ac:dyDescent="0.2">
      <c r="X16" s="43"/>
      <c r="Y16" s="5">
        <v>4</v>
      </c>
      <c r="Z16" s="6">
        <f t="shared" si="3"/>
        <v>14</v>
      </c>
    </row>
    <row r="17" spans="24:26" x14ac:dyDescent="0.2">
      <c r="X17" s="43"/>
      <c r="Y17" s="5">
        <v>5</v>
      </c>
      <c r="Z17" s="6">
        <f t="shared" si="3"/>
        <v>30</v>
      </c>
    </row>
    <row r="18" spans="24:26" x14ac:dyDescent="0.2">
      <c r="X18" s="43"/>
      <c r="Y18" s="5">
        <v>6</v>
      </c>
      <c r="Z18" s="6">
        <f t="shared" si="3"/>
        <v>62</v>
      </c>
    </row>
    <row r="19" spans="24:26" x14ac:dyDescent="0.2">
      <c r="X19" s="43"/>
      <c r="Y19" s="5">
        <v>7</v>
      </c>
      <c r="Z19" s="6">
        <f t="shared" si="3"/>
        <v>126</v>
      </c>
    </row>
    <row r="20" spans="24:26" x14ac:dyDescent="0.2">
      <c r="X20" s="43"/>
      <c r="Y20" s="5">
        <v>8</v>
      </c>
      <c r="Z20" s="6">
        <f t="shared" si="3"/>
        <v>254</v>
      </c>
    </row>
    <row r="21" spans="24:26" x14ac:dyDescent="0.2">
      <c r="X21" s="43"/>
      <c r="Y21" s="5">
        <v>9</v>
      </c>
      <c r="Z21" s="6">
        <f t="shared" si="3"/>
        <v>510</v>
      </c>
    </row>
    <row r="22" spans="24:26" x14ac:dyDescent="0.2">
      <c r="X22" s="43"/>
      <c r="Y22" s="5">
        <v>10</v>
      </c>
      <c r="Z22" s="6">
        <f t="shared" si="3"/>
        <v>1022</v>
      </c>
    </row>
    <row r="23" spans="24:26" x14ac:dyDescent="0.2">
      <c r="X23" s="43"/>
      <c r="Y23" s="5">
        <v>11</v>
      </c>
      <c r="Z23" s="6">
        <f t="shared" si="3"/>
        <v>2046</v>
      </c>
    </row>
    <row r="24" spans="24:26" x14ac:dyDescent="0.2">
      <c r="Y24" s="5">
        <v>12</v>
      </c>
      <c r="Z24" s="6">
        <f t="shared" si="3"/>
        <v>4094</v>
      </c>
    </row>
    <row r="25" spans="24:26" x14ac:dyDescent="0.2">
      <c r="Y25" s="5">
        <v>13</v>
      </c>
      <c r="Z25" s="6">
        <f t="shared" si="3"/>
        <v>8190</v>
      </c>
    </row>
    <row r="26" spans="24:26" x14ac:dyDescent="0.2">
      <c r="Y26" s="5">
        <v>14</v>
      </c>
      <c r="Z26" s="6">
        <f t="shared" si="3"/>
        <v>16382</v>
      </c>
    </row>
    <row r="27" spans="24:26" x14ac:dyDescent="0.2">
      <c r="Y27" s="5">
        <v>15</v>
      </c>
      <c r="Z27" s="6">
        <f t="shared" si="3"/>
        <v>32766</v>
      </c>
    </row>
    <row r="28" spans="24:26" x14ac:dyDescent="0.2">
      <c r="Y28" s="5">
        <v>16</v>
      </c>
      <c r="Z28" s="6">
        <f t="shared" si="3"/>
        <v>65534</v>
      </c>
    </row>
  </sheetData>
  <mergeCells count="2">
    <mergeCell ref="A1:I1"/>
    <mergeCell ref="O1:U1"/>
  </mergeCells>
  <pageMargins left="0.78749999999999998" right="0.78749999999999998" top="1.05277777777778" bottom="1.05277777777778" header="0.78749999999999998" footer="0.78749999999999998"/>
  <pageSetup paperSize="9" orientation="portrait" horizontalDpi="300" verticalDpi="300" r:id="rId1"/>
  <headerFooter>
    <oddHeader>&amp;C&amp;"Times New Roman,Standard"&amp;12&amp;A</oddHeader>
    <oddFooter>&amp;C&amp;"Times New Roman,Standard"&amp;12Seite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"/>
  <sheetViews>
    <sheetView tabSelected="1" zoomScale="160" zoomScaleNormal="160" workbookViewId="0">
      <selection activeCell="J7" sqref="J7"/>
    </sheetView>
  </sheetViews>
  <sheetFormatPr baseColWidth="10" defaultColWidth="11.5703125" defaultRowHeight="12.75" x14ac:dyDescent="0.2"/>
  <cols>
    <col min="1" max="1" width="4.5703125" style="33" customWidth="1"/>
    <col min="2" max="2" width="1.5703125" style="33" customWidth="1"/>
    <col min="3" max="3" width="4.5703125" style="33" customWidth="1"/>
    <col min="4" max="4" width="1.5703125" style="33" customWidth="1"/>
    <col min="5" max="5" width="4.5703125" style="33" customWidth="1"/>
    <col min="6" max="6" width="1.5703125" style="33" customWidth="1"/>
    <col min="7" max="7" width="4.5703125" style="33" customWidth="1"/>
    <col min="8" max="8" width="15.7109375" style="33" customWidth="1"/>
    <col min="9" max="9" width="18.28515625" style="33" customWidth="1"/>
    <col min="10" max="10" width="9.5703125" style="33" customWidth="1"/>
    <col min="11" max="11" width="1.5703125" style="33" customWidth="1"/>
    <col min="12" max="12" width="6" style="33" customWidth="1"/>
    <col min="13" max="13" width="4" style="33" customWidth="1"/>
    <col min="14" max="14" width="5.7109375" style="34" customWidth="1"/>
    <col min="15" max="15" width="76.7109375" style="35" customWidth="1"/>
    <col min="16" max="16384" width="11.5703125" style="33"/>
  </cols>
  <sheetData>
    <row r="1" spans="1:15" x14ac:dyDescent="0.2">
      <c r="A1" s="59" t="s">
        <v>3</v>
      </c>
      <c r="B1" s="59"/>
      <c r="C1" s="59"/>
      <c r="D1" s="59"/>
      <c r="E1" s="59"/>
      <c r="F1" s="59"/>
      <c r="G1" s="59"/>
      <c r="H1" s="33" t="s">
        <v>1</v>
      </c>
      <c r="I1" s="33" t="s">
        <v>55</v>
      </c>
      <c r="J1" s="33" t="s">
        <v>2</v>
      </c>
      <c r="L1" s="33" t="s">
        <v>56</v>
      </c>
    </row>
    <row r="2" spans="1:15" x14ac:dyDescent="0.2">
      <c r="A2" s="33">
        <v>255</v>
      </c>
      <c r="B2" s="33" t="s">
        <v>8</v>
      </c>
      <c r="C2" s="33">
        <v>255</v>
      </c>
      <c r="D2" s="33" t="s">
        <v>8</v>
      </c>
      <c r="E2" s="33">
        <v>254</v>
      </c>
      <c r="F2" s="33" t="s">
        <v>8</v>
      </c>
      <c r="G2" s="33">
        <v>0</v>
      </c>
      <c r="H2" s="33">
        <v>1</v>
      </c>
      <c r="I2" s="33">
        <f>8-H2</f>
        <v>7</v>
      </c>
      <c r="J2" s="33">
        <v>2</v>
      </c>
      <c r="K2" s="33" t="s">
        <v>9</v>
      </c>
      <c r="L2" s="33">
        <f>8*COUNTIF($A2:$G2,255)+$I2</f>
        <v>23</v>
      </c>
      <c r="N2" s="34">
        <v>1</v>
      </c>
      <c r="O2" s="35" t="s">
        <v>57</v>
      </c>
    </row>
    <row r="3" spans="1:15" s="36" customFormat="1" x14ac:dyDescent="0.2">
      <c r="A3" s="36">
        <v>255</v>
      </c>
      <c r="B3" s="36" t="s">
        <v>8</v>
      </c>
      <c r="C3" s="36">
        <v>255</v>
      </c>
      <c r="D3" s="36" t="s">
        <v>8</v>
      </c>
      <c r="E3" s="36">
        <v>252</v>
      </c>
      <c r="F3" s="36" t="s">
        <v>8</v>
      </c>
      <c r="G3" s="36">
        <v>0</v>
      </c>
      <c r="H3" s="36">
        <v>2</v>
      </c>
      <c r="I3" s="36">
        <f>8-H3</f>
        <v>6</v>
      </c>
      <c r="J3" s="36">
        <f>256-E3</f>
        <v>4</v>
      </c>
      <c r="K3" s="36" t="s">
        <v>9</v>
      </c>
      <c r="L3" s="36">
        <v>22</v>
      </c>
      <c r="N3" s="37">
        <v>2</v>
      </c>
      <c r="O3" s="38" t="s">
        <v>58</v>
      </c>
    </row>
    <row r="4" spans="1:15" x14ac:dyDescent="0.2">
      <c r="A4" s="33">
        <v>255</v>
      </c>
      <c r="B4" s="33" t="s">
        <v>8</v>
      </c>
      <c r="C4" s="33">
        <v>255</v>
      </c>
      <c r="D4" s="33" t="s">
        <v>8</v>
      </c>
      <c r="E4" s="33">
        <v>240</v>
      </c>
      <c r="F4" s="33" t="s">
        <v>8</v>
      </c>
      <c r="G4" s="33">
        <v>0</v>
      </c>
      <c r="K4" s="33" t="s">
        <v>9</v>
      </c>
      <c r="N4" s="34">
        <v>3</v>
      </c>
      <c r="O4" s="35" t="s">
        <v>59</v>
      </c>
    </row>
    <row r="5" spans="1:15" s="36" customFormat="1" x14ac:dyDescent="0.2">
      <c r="A5" s="36">
        <v>255</v>
      </c>
      <c r="B5" s="36" t="s">
        <v>8</v>
      </c>
      <c r="C5" s="36">
        <v>255</v>
      </c>
      <c r="D5" s="36" t="s">
        <v>8</v>
      </c>
      <c r="E5" s="36">
        <v>192</v>
      </c>
      <c r="F5" s="36" t="s">
        <v>8</v>
      </c>
      <c r="G5" s="36">
        <v>0</v>
      </c>
      <c r="H5" s="36">
        <v>6</v>
      </c>
      <c r="I5" s="36">
        <v>2</v>
      </c>
      <c r="J5" s="36">
        <f>256-$E5</f>
        <v>64</v>
      </c>
      <c r="K5" s="36" t="s">
        <v>9</v>
      </c>
      <c r="L5" s="36">
        <v>18</v>
      </c>
      <c r="N5" s="37">
        <v>4</v>
      </c>
      <c r="O5" s="38" t="s">
        <v>60</v>
      </c>
    </row>
    <row r="6" spans="1:15" x14ac:dyDescent="0.2">
      <c r="A6" s="33">
        <v>255</v>
      </c>
      <c r="B6" s="33" t="s">
        <v>8</v>
      </c>
      <c r="C6" s="33">
        <v>254</v>
      </c>
      <c r="D6" s="33" t="s">
        <v>8</v>
      </c>
      <c r="E6" s="33">
        <v>0</v>
      </c>
      <c r="F6" s="33" t="s">
        <v>8</v>
      </c>
      <c r="G6" s="33">
        <v>0</v>
      </c>
      <c r="H6" s="33">
        <f>256-C6</f>
        <v>2</v>
      </c>
      <c r="I6" s="33">
        <f>8-H6</f>
        <v>6</v>
      </c>
      <c r="J6" s="33">
        <f>256-$E6</f>
        <v>256</v>
      </c>
      <c r="K6" s="33" t="s">
        <v>9</v>
      </c>
      <c r="L6" s="33">
        <f>8*COUNTIF($A6:$G6,255)+$I6</f>
        <v>14</v>
      </c>
    </row>
    <row r="7" spans="1:15" s="36" customFormat="1" x14ac:dyDescent="0.2">
      <c r="A7" s="36">
        <v>255</v>
      </c>
      <c r="B7" s="36" t="s">
        <v>8</v>
      </c>
      <c r="C7" s="36">
        <v>248</v>
      </c>
      <c r="D7" s="36" t="s">
        <v>8</v>
      </c>
      <c r="E7" s="36">
        <v>0</v>
      </c>
      <c r="F7" s="36" t="s">
        <v>8</v>
      </c>
      <c r="G7" s="36">
        <v>0</v>
      </c>
      <c r="K7" s="36" t="s">
        <v>9</v>
      </c>
      <c r="N7" s="37"/>
      <c r="O7" s="38"/>
    </row>
    <row r="8" spans="1:15" x14ac:dyDescent="0.2">
      <c r="A8" s="33">
        <v>255</v>
      </c>
      <c r="B8" s="33" t="s">
        <v>8</v>
      </c>
      <c r="C8" s="33">
        <v>224</v>
      </c>
      <c r="D8" s="33" t="s">
        <v>8</v>
      </c>
      <c r="E8" s="33">
        <v>0</v>
      </c>
      <c r="F8" s="33" t="s">
        <v>8</v>
      </c>
      <c r="G8" s="33">
        <v>0</v>
      </c>
      <c r="K8" s="33" t="s">
        <v>9</v>
      </c>
    </row>
    <row r="9" spans="1:15" s="36" customFormat="1" x14ac:dyDescent="0.2">
      <c r="A9" s="36">
        <v>255</v>
      </c>
      <c r="B9" s="36" t="s">
        <v>8</v>
      </c>
      <c r="C9" s="36">
        <v>192</v>
      </c>
      <c r="D9" s="36" t="s">
        <v>8</v>
      </c>
      <c r="E9" s="36">
        <v>0</v>
      </c>
      <c r="F9" s="36" t="s">
        <v>8</v>
      </c>
      <c r="G9" s="36">
        <v>0</v>
      </c>
      <c r="K9" s="36" t="s">
        <v>9</v>
      </c>
      <c r="N9" s="37"/>
      <c r="O9" s="38"/>
    </row>
    <row r="10" spans="1:15" x14ac:dyDescent="0.2">
      <c r="A10" s="33">
        <v>255</v>
      </c>
      <c r="B10" s="33" t="s">
        <v>8</v>
      </c>
      <c r="C10" s="33">
        <v>128</v>
      </c>
      <c r="D10" s="33" t="s">
        <v>8</v>
      </c>
      <c r="E10" s="33">
        <v>0</v>
      </c>
      <c r="F10" s="33" t="s">
        <v>8</v>
      </c>
      <c r="G10" s="33">
        <v>0</v>
      </c>
      <c r="K10" s="33" t="s">
        <v>9</v>
      </c>
    </row>
    <row r="11" spans="1:15" s="36" customFormat="1" x14ac:dyDescent="0.2">
      <c r="A11" s="36">
        <v>255</v>
      </c>
      <c r="B11" s="36" t="s">
        <v>8</v>
      </c>
      <c r="C11" s="36">
        <v>0</v>
      </c>
      <c r="D11" s="36" t="s">
        <v>8</v>
      </c>
      <c r="E11" s="36">
        <v>0</v>
      </c>
      <c r="F11" s="36" t="s">
        <v>8</v>
      </c>
      <c r="G11" s="36">
        <v>0</v>
      </c>
      <c r="K11" s="36" t="s">
        <v>9</v>
      </c>
      <c r="N11" s="37"/>
      <c r="O11" s="38"/>
    </row>
    <row r="12" spans="1:15" s="39" customFormat="1" x14ac:dyDescent="0.2">
      <c r="N12" s="40"/>
      <c r="O12" s="41"/>
    </row>
    <row r="13" spans="1:15" x14ac:dyDescent="0.2">
      <c r="A13" s="33">
        <v>255</v>
      </c>
      <c r="B13" s="33" t="s">
        <v>8</v>
      </c>
      <c r="C13" s="33">
        <v>255</v>
      </c>
      <c r="D13" s="33" t="s">
        <v>8</v>
      </c>
      <c r="E13" s="33">
        <f>256-(2^(24-L13))</f>
        <v>224</v>
      </c>
      <c r="F13" s="33" t="s">
        <v>8</v>
      </c>
      <c r="G13" s="33">
        <v>0</v>
      </c>
      <c r="H13" s="33">
        <f>8-I13</f>
        <v>5</v>
      </c>
      <c r="I13" s="33">
        <f>MOD(L13,8)</f>
        <v>3</v>
      </c>
      <c r="K13" s="33" t="s">
        <v>9</v>
      </c>
      <c r="L13" s="33">
        <v>19</v>
      </c>
      <c r="N13" s="34">
        <v>1</v>
      </c>
      <c r="O13" s="35" t="s">
        <v>61</v>
      </c>
    </row>
    <row r="14" spans="1:15" s="36" customFormat="1" x14ac:dyDescent="0.2">
      <c r="B14" s="36" t="s">
        <v>8</v>
      </c>
      <c r="D14" s="36" t="s">
        <v>8</v>
      </c>
      <c r="F14" s="36" t="s">
        <v>8</v>
      </c>
      <c r="K14" s="36" t="s">
        <v>9</v>
      </c>
      <c r="L14" s="36">
        <v>13</v>
      </c>
      <c r="N14" s="37">
        <v>2</v>
      </c>
      <c r="O14" s="38" t="s">
        <v>62</v>
      </c>
    </row>
    <row r="15" spans="1:15" x14ac:dyDescent="0.2">
      <c r="B15" s="33" t="s">
        <v>8</v>
      </c>
      <c r="D15" s="33" t="s">
        <v>8</v>
      </c>
      <c r="F15" s="33" t="s">
        <v>8</v>
      </c>
      <c r="K15" s="33" t="s">
        <v>9</v>
      </c>
      <c r="L15" s="33">
        <v>16</v>
      </c>
      <c r="N15" s="34">
        <v>3</v>
      </c>
      <c r="O15" s="35" t="s">
        <v>63</v>
      </c>
    </row>
    <row r="16" spans="1:15" s="36" customFormat="1" x14ac:dyDescent="0.2">
      <c r="B16" s="36" t="s">
        <v>8</v>
      </c>
      <c r="D16" s="36" t="s">
        <v>8</v>
      </c>
      <c r="F16" s="36" t="s">
        <v>8</v>
      </c>
      <c r="K16" s="36" t="s">
        <v>9</v>
      </c>
      <c r="L16" s="36">
        <v>12</v>
      </c>
      <c r="N16" s="37">
        <v>4</v>
      </c>
      <c r="O16" s="38" t="s">
        <v>64</v>
      </c>
    </row>
    <row r="17" spans="1:15" x14ac:dyDescent="0.2">
      <c r="B17" s="33" t="s">
        <v>8</v>
      </c>
      <c r="D17" s="33" t="s">
        <v>8</v>
      </c>
      <c r="F17" s="33" t="s">
        <v>8</v>
      </c>
      <c r="K17" s="33" t="s">
        <v>9</v>
      </c>
      <c r="L17" s="33">
        <v>17</v>
      </c>
      <c r="N17" s="34">
        <v>5</v>
      </c>
      <c r="O17" s="35" t="s">
        <v>65</v>
      </c>
    </row>
    <row r="18" spans="1:15" s="36" customFormat="1" x14ac:dyDescent="0.2">
      <c r="A18" s="36">
        <v>255</v>
      </c>
      <c r="B18" s="36" t="s">
        <v>8</v>
      </c>
      <c r="C18" s="36">
        <v>128</v>
      </c>
      <c r="D18" s="36" t="s">
        <v>8</v>
      </c>
      <c r="E18" s="36">
        <v>0</v>
      </c>
      <c r="F18" s="36" t="s">
        <v>8</v>
      </c>
      <c r="G18" s="36">
        <v>0</v>
      </c>
      <c r="K18" s="36" t="s">
        <v>9</v>
      </c>
      <c r="L18" s="36">
        <v>9</v>
      </c>
      <c r="N18" s="37">
        <v>6</v>
      </c>
      <c r="O18" s="38" t="s">
        <v>66</v>
      </c>
    </row>
    <row r="19" spans="1:15" x14ac:dyDescent="0.2">
      <c r="B19" s="33" t="s">
        <v>8</v>
      </c>
      <c r="D19" s="33" t="s">
        <v>8</v>
      </c>
      <c r="F19" s="33" t="s">
        <v>8</v>
      </c>
      <c r="K19" s="33" t="s">
        <v>9</v>
      </c>
      <c r="L19" s="33">
        <v>26</v>
      </c>
    </row>
    <row r="20" spans="1:15" s="36" customFormat="1" x14ac:dyDescent="0.2">
      <c r="B20" s="36" t="s">
        <v>8</v>
      </c>
      <c r="D20" s="36" t="s">
        <v>8</v>
      </c>
      <c r="F20" s="36" t="s">
        <v>8</v>
      </c>
      <c r="K20" s="36" t="s">
        <v>9</v>
      </c>
      <c r="L20" s="36">
        <v>29</v>
      </c>
      <c r="N20" s="37"/>
      <c r="O20" s="38"/>
    </row>
    <row r="21" spans="1:15" x14ac:dyDescent="0.2">
      <c r="B21" s="33" t="s">
        <v>8</v>
      </c>
      <c r="D21" s="33" t="s">
        <v>8</v>
      </c>
      <c r="F21" s="33" t="s">
        <v>8</v>
      </c>
      <c r="K21" s="33" t="s">
        <v>9</v>
      </c>
      <c r="L21" s="33">
        <v>22</v>
      </c>
    </row>
    <row r="22" spans="1:15" s="36" customFormat="1" x14ac:dyDescent="0.2">
      <c r="B22" s="36" t="s">
        <v>8</v>
      </c>
      <c r="D22" s="36" t="s">
        <v>8</v>
      </c>
      <c r="F22" s="36" t="s">
        <v>8</v>
      </c>
      <c r="K22" s="36" t="s">
        <v>9</v>
      </c>
      <c r="L22" s="36">
        <v>15</v>
      </c>
      <c r="N22" s="37"/>
      <c r="O22" s="38"/>
    </row>
    <row r="23" spans="1:15" x14ac:dyDescent="0.2">
      <c r="B23" s="33" t="s">
        <v>8</v>
      </c>
      <c r="D23" s="33" t="s">
        <v>8</v>
      </c>
      <c r="F23" s="33" t="s">
        <v>8</v>
      </c>
      <c r="K23" s="33" t="s">
        <v>9</v>
      </c>
      <c r="L23" s="33">
        <v>11</v>
      </c>
    </row>
    <row r="24" spans="1:15" s="36" customFormat="1" x14ac:dyDescent="0.2">
      <c r="B24" s="36" t="s">
        <v>8</v>
      </c>
      <c r="D24" s="36" t="s">
        <v>8</v>
      </c>
      <c r="F24" s="36" t="s">
        <v>8</v>
      </c>
      <c r="K24" s="36" t="s">
        <v>9</v>
      </c>
      <c r="L24" s="36">
        <v>15</v>
      </c>
      <c r="N24" s="37"/>
      <c r="O24" s="38"/>
    </row>
  </sheetData>
  <mergeCells count="1">
    <mergeCell ref="A1:G1"/>
  </mergeCells>
  <printOptions horizontalCentered="1"/>
  <pageMargins left="0.78749999999999998" right="0.78749999999999998" top="0.78749999999999998" bottom="1.0249999999999999" header="0.511811023622047" footer="0.78749999999999998"/>
  <pageSetup orientation="portrait" useFirstPageNumber="1" horizontalDpi="300" verticalDpi="300"/>
  <headerFooter>
    <oddFooter>&amp;C&amp;K000000Seite &amp;Kffffff&amp;P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Vergleich</vt:lpstr>
      <vt:lpstr>N Subnetze</vt:lpstr>
      <vt:lpstr>N Hosts pro Subnetz</vt:lpstr>
      <vt:lpstr>CIDR vs. Dezimal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Sebastian Meisel</dc:creator>
  <dc:description/>
  <cp:lastModifiedBy>Kay Dietrich</cp:lastModifiedBy>
  <cp:revision>9</cp:revision>
  <dcterms:created xsi:type="dcterms:W3CDTF">2023-02-20T14:00:04Z</dcterms:created>
  <dcterms:modified xsi:type="dcterms:W3CDTF">2023-02-22T10:10:26Z</dcterms:modified>
  <dc:language>de-DE</dc:language>
</cp:coreProperties>
</file>