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0730" windowHeight="11760" firstSheet="1" activeTab="3"/>
  </bookViews>
  <sheets>
    <sheet name="calculator" sheetId="7" state="hidden" r:id="rId1"/>
    <sheet name="cal" sheetId="9" r:id="rId2"/>
    <sheet name="calc" sheetId="10" r:id="rId3"/>
    <sheet name="UI" sheetId="8" r:id="rId4"/>
    <sheet name="Sheet4" sheetId="6" r:id="rId5"/>
  </sheets>
  <definedNames>
    <definedName name="_xlnm._FilterDatabase" localSheetId="3" hidden="1">UI!$C$8:$C$9</definedName>
  </definedNames>
  <calcPr calcId="144525" concurrentCalc="0"/>
</workbook>
</file>

<file path=xl/calcChain.xml><?xml version="1.0" encoding="utf-8"?>
<calcChain xmlns="http://schemas.openxmlformats.org/spreadsheetml/2006/main">
  <c r="U48" i="10" l="1"/>
  <c r="U39" i="10"/>
  <c r="U28" i="10"/>
  <c r="U16" i="10"/>
  <c r="U6" i="10"/>
  <c r="U47" i="10"/>
  <c r="U38" i="10"/>
  <c r="U27" i="10"/>
  <c r="U15" i="10"/>
  <c r="U5" i="10"/>
  <c r="L6" i="10"/>
  <c r="M6" i="10"/>
  <c r="L7" i="10"/>
  <c r="M7" i="10"/>
  <c r="L8" i="10"/>
  <c r="M8" i="10"/>
  <c r="M5" i="10"/>
  <c r="L5" i="10"/>
  <c r="AD49" i="10"/>
  <c r="AB49" i="10"/>
  <c r="Y49" i="10"/>
  <c r="N5" i="10"/>
  <c r="N6" i="10"/>
  <c r="N7" i="10"/>
  <c r="N8" i="10"/>
  <c r="N9" i="10"/>
  <c r="N10" i="10"/>
  <c r="N11" i="10"/>
  <c r="P47" i="10"/>
  <c r="U49" i="10"/>
  <c r="AD48" i="10"/>
  <c r="AB48" i="10"/>
  <c r="X48" i="10"/>
  <c r="AD47" i="10"/>
  <c r="AB47" i="10"/>
  <c r="W47" i="10"/>
  <c r="P38" i="10"/>
  <c r="U40" i="10"/>
  <c r="Z37" i="10"/>
  <c r="AG38" i="10"/>
  <c r="AG37" i="10"/>
  <c r="AD37" i="10"/>
  <c r="AB37" i="10"/>
  <c r="AD31" i="10"/>
  <c r="AB31" i="10"/>
  <c r="Y31" i="10"/>
  <c r="P27" i="10"/>
  <c r="U29" i="10"/>
  <c r="AD28" i="10"/>
  <c r="AB28" i="10"/>
  <c r="X28" i="10"/>
  <c r="AD25" i="10"/>
  <c r="AB25" i="10"/>
  <c r="W25" i="10"/>
  <c r="P15" i="10"/>
  <c r="U17" i="10"/>
  <c r="AD9" i="10"/>
  <c r="AB9" i="10"/>
  <c r="X9" i="10"/>
  <c r="P5" i="10"/>
  <c r="U7" i="10"/>
  <c r="AD6" i="10"/>
  <c r="AB6" i="10"/>
  <c r="W6" i="10"/>
  <c r="L8" i="9"/>
  <c r="L7" i="9"/>
  <c r="K8" i="9"/>
  <c r="K7" i="9"/>
  <c r="L6" i="9"/>
  <c r="K6" i="9"/>
  <c r="L5" i="9"/>
  <c r="K5" i="9"/>
  <c r="M5" i="9"/>
  <c r="M6" i="9"/>
  <c r="M7" i="9"/>
  <c r="M8" i="9"/>
  <c r="M9" i="9"/>
  <c r="M10" i="9"/>
  <c r="M11" i="9"/>
  <c r="O47" i="9"/>
  <c r="AC49" i="9"/>
  <c r="AA49" i="9"/>
  <c r="X49" i="9"/>
  <c r="T49" i="9"/>
  <c r="AC48" i="9"/>
  <c r="AA48" i="9"/>
  <c r="W48" i="9"/>
  <c r="T48" i="9"/>
  <c r="AC47" i="9"/>
  <c r="AA47" i="9"/>
  <c r="V47" i="9"/>
  <c r="T47" i="9"/>
  <c r="O38" i="9"/>
  <c r="T40" i="9"/>
  <c r="T39" i="9"/>
  <c r="Y37" i="9"/>
  <c r="AF38" i="9"/>
  <c r="T38" i="9"/>
  <c r="AF37" i="9"/>
  <c r="AC37" i="9"/>
  <c r="AA37" i="9"/>
  <c r="AC31" i="9"/>
  <c r="AA31" i="9"/>
  <c r="X31" i="9"/>
  <c r="O27" i="9"/>
  <c r="T29" i="9"/>
  <c r="AC28" i="9"/>
  <c r="AA28" i="9"/>
  <c r="W28" i="9"/>
  <c r="T28" i="9"/>
  <c r="T27" i="9"/>
  <c r="AC25" i="9"/>
  <c r="AA25" i="9"/>
  <c r="V25" i="9"/>
  <c r="O15" i="9"/>
  <c r="T17" i="9"/>
  <c r="T16" i="9"/>
  <c r="T15" i="9"/>
  <c r="AC9" i="9"/>
  <c r="AA9" i="9"/>
  <c r="W9" i="9"/>
  <c r="O5" i="9"/>
  <c r="T7" i="9"/>
  <c r="AC6" i="9"/>
  <c r="AA6" i="9"/>
  <c r="V6" i="9"/>
  <c r="T6" i="9"/>
  <c r="T5" i="9"/>
  <c r="Q50" i="7"/>
  <c r="J10" i="7"/>
  <c r="J11" i="7"/>
  <c r="L47" i="7"/>
  <c r="L38" i="7"/>
  <c r="L27" i="7"/>
  <c r="L15" i="7"/>
  <c r="Q49" i="7"/>
  <c r="Q48" i="7"/>
  <c r="Q47" i="7"/>
  <c r="Q40" i="7"/>
  <c r="Q39" i="7"/>
  <c r="Q38" i="7"/>
  <c r="Q17" i="7"/>
  <c r="Q16" i="7"/>
  <c r="Q15" i="7"/>
  <c r="Q29" i="7"/>
  <c r="Q28" i="7"/>
  <c r="Q27" i="7"/>
  <c r="J5" i="7"/>
  <c r="J6" i="7"/>
  <c r="J7" i="7"/>
  <c r="J8" i="7"/>
  <c r="J9" i="7"/>
  <c r="L5" i="7"/>
  <c r="Q7" i="7"/>
  <c r="Q6" i="7"/>
  <c r="Q5" i="7"/>
  <c r="Z49" i="7"/>
  <c r="X49" i="7"/>
  <c r="U49" i="7"/>
  <c r="Z48" i="7"/>
  <c r="X48" i="7"/>
  <c r="T48" i="7"/>
  <c r="Z47" i="7"/>
  <c r="X47" i="7"/>
  <c r="S47" i="7"/>
  <c r="V37" i="7"/>
  <c r="AC38" i="7"/>
  <c r="AC37" i="7"/>
  <c r="Z37" i="7"/>
  <c r="X37" i="7"/>
  <c r="Z31" i="7"/>
  <c r="X31" i="7"/>
  <c r="U31" i="7"/>
  <c r="Z28" i="7"/>
  <c r="X28" i="7"/>
  <c r="T28" i="7"/>
  <c r="Z25" i="7"/>
  <c r="X25" i="7"/>
  <c r="S25" i="7"/>
  <c r="Z9" i="7"/>
  <c r="X9" i="7"/>
  <c r="T9" i="7"/>
  <c r="Z6" i="7"/>
  <c r="X6" i="7"/>
  <c r="S6" i="7"/>
</calcChain>
</file>

<file path=xl/sharedStrings.xml><?xml version="1.0" encoding="utf-8"?>
<sst xmlns="http://schemas.openxmlformats.org/spreadsheetml/2006/main" count="379" uniqueCount="121">
  <si>
    <t>Type</t>
  </si>
  <si>
    <t>Product</t>
  </si>
  <si>
    <t>Cement</t>
  </si>
  <si>
    <t>Sand</t>
  </si>
  <si>
    <t>co-eff</t>
  </si>
  <si>
    <t>Sl no</t>
  </si>
  <si>
    <t>Description</t>
  </si>
  <si>
    <t>8"</t>
  </si>
  <si>
    <t>6"</t>
  </si>
  <si>
    <t>4"</t>
  </si>
  <si>
    <t>No of blocks/load</t>
  </si>
  <si>
    <t>L(M)</t>
  </si>
  <si>
    <t>H(M)</t>
  </si>
  <si>
    <t>Blocks(NOS)</t>
  </si>
  <si>
    <t>Cement ( BAGS)</t>
  </si>
  <si>
    <t>Sand(CUM)</t>
  </si>
  <si>
    <t>Co-eff of cement</t>
  </si>
  <si>
    <t>Co-eff of Sand</t>
  </si>
  <si>
    <t>Blockwork</t>
  </si>
  <si>
    <t>Solid blocks/Concrete blocks</t>
  </si>
  <si>
    <t>300&amp;450</t>
  </si>
  <si>
    <t>400&amp;550</t>
  </si>
  <si>
    <t>Half blocks</t>
  </si>
  <si>
    <t>Bricks</t>
  </si>
  <si>
    <t>no of loads</t>
  </si>
  <si>
    <t xml:space="preserve">1 load of450 nos </t>
  </si>
  <si>
    <t>1 load of 400</t>
  </si>
  <si>
    <t>AAC Blocks</t>
  </si>
  <si>
    <t>600x200x200</t>
  </si>
  <si>
    <t>600x150x200</t>
  </si>
  <si>
    <t>600x100x200</t>
  </si>
  <si>
    <t>qty</t>
  </si>
  <si>
    <t>Block fix(Kgs)</t>
  </si>
  <si>
    <t>Block fix co-effcient</t>
  </si>
  <si>
    <t>Input</t>
  </si>
  <si>
    <t>Process</t>
  </si>
  <si>
    <t>Wall1</t>
  </si>
  <si>
    <t>Area</t>
  </si>
  <si>
    <t>wall2</t>
  </si>
  <si>
    <t>door</t>
  </si>
  <si>
    <t>window</t>
  </si>
  <si>
    <t>Total area</t>
  </si>
  <si>
    <t>Nos of bricks</t>
  </si>
  <si>
    <t>Nos of blocks</t>
  </si>
  <si>
    <t>cement required</t>
  </si>
  <si>
    <t>Sand required</t>
  </si>
  <si>
    <t>output</t>
  </si>
  <si>
    <t>product</t>
  </si>
  <si>
    <t xml:space="preserve">unit </t>
  </si>
  <si>
    <t>Blocks</t>
  </si>
  <si>
    <t>cement</t>
  </si>
  <si>
    <t>Nos</t>
  </si>
  <si>
    <t>Bags</t>
  </si>
  <si>
    <t>cum</t>
  </si>
  <si>
    <t>L xH</t>
  </si>
  <si>
    <t>Details</t>
  </si>
  <si>
    <t>Select material</t>
  </si>
  <si>
    <t>8" ,6" &amp; 4"</t>
  </si>
  <si>
    <t xml:space="preserve"> 5% wastage</t>
  </si>
  <si>
    <t>Porotherm blocks</t>
  </si>
  <si>
    <t>Concrete blocks</t>
  </si>
  <si>
    <t>200x200x100</t>
  </si>
  <si>
    <t>200x150x100</t>
  </si>
  <si>
    <t>200x100x100</t>
  </si>
  <si>
    <t>Sizes</t>
  </si>
  <si>
    <t xml:space="preserve">Bricks </t>
  </si>
  <si>
    <t>(228x111x68)</t>
  </si>
  <si>
    <t>Nos of Blocks</t>
  </si>
  <si>
    <t>Total area x co-eff</t>
  </si>
  <si>
    <t>Select units</t>
  </si>
  <si>
    <t>Length</t>
  </si>
  <si>
    <t>Height</t>
  </si>
  <si>
    <t xml:space="preserve">wall1 </t>
  </si>
  <si>
    <t>Out put</t>
  </si>
  <si>
    <t>units</t>
  </si>
  <si>
    <t>Door</t>
  </si>
  <si>
    <t>Window</t>
  </si>
  <si>
    <t>Calculate</t>
  </si>
  <si>
    <t>Blockfix</t>
  </si>
  <si>
    <t>kgs</t>
  </si>
  <si>
    <t>÷ 3.28</t>
  </si>
  <si>
    <t>unit convertor</t>
  </si>
  <si>
    <t xml:space="preserve">Brickwork </t>
  </si>
  <si>
    <t>Solid blockwork</t>
  </si>
  <si>
    <t>Porotherm blockwork</t>
  </si>
  <si>
    <t>L1</t>
  </si>
  <si>
    <t>H1</t>
  </si>
  <si>
    <t>L2</t>
  </si>
  <si>
    <t>H2</t>
  </si>
  <si>
    <t>8"Solid blockwork</t>
  </si>
  <si>
    <t>6" Solid blockwork</t>
  </si>
  <si>
    <t>4"solid blockwork</t>
  </si>
  <si>
    <t>8"porotherm blockwork</t>
  </si>
  <si>
    <t>6" Porotherm blockwork</t>
  </si>
  <si>
    <t>4"Porotherm blockwork</t>
  </si>
  <si>
    <t>8"porotherm half blockwork</t>
  </si>
  <si>
    <t>6" Porotherm half blockwork</t>
  </si>
  <si>
    <t>4"Porotherm  half blockwork</t>
  </si>
  <si>
    <t>Brickwork</t>
  </si>
  <si>
    <t>8"AAC blockwork</t>
  </si>
  <si>
    <t>6" ACC  blockwork</t>
  </si>
  <si>
    <t>4"ACC blockwork</t>
  </si>
  <si>
    <t>Select type of work</t>
  </si>
  <si>
    <t>8"Solid block</t>
  </si>
  <si>
    <t>6" Solid block</t>
  </si>
  <si>
    <t>4"solid block</t>
  </si>
  <si>
    <t>8"porotherm half block</t>
  </si>
  <si>
    <t>6" Porotherm half block</t>
  </si>
  <si>
    <t>4"Porotherm  half block</t>
  </si>
  <si>
    <t>Brick</t>
  </si>
  <si>
    <t>8"AAC block</t>
  </si>
  <si>
    <t>6" ACC  block</t>
  </si>
  <si>
    <t>4"ACC block</t>
  </si>
  <si>
    <t>8"porotherm Block</t>
  </si>
  <si>
    <t>6" Porotherm Block</t>
  </si>
  <si>
    <t>4"Porotherm Block</t>
  </si>
  <si>
    <t>Material</t>
  </si>
  <si>
    <t>Cft</t>
  </si>
  <si>
    <t>L(ft)</t>
  </si>
  <si>
    <t>H(ft)</t>
  </si>
  <si>
    <t>x3.28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</si>
</sst>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2" fontId="0" fillId="0" borderId="0" xfId="0" applyNumberFormat="1"/>
    <xf numFmtId="0" fontId="0" fillId="0" borderId="1" xfId="0" applyBorder="1"/>
    <xf numFmtId="2" fontId="0" fillId="0" borderId="1" xfId="0" applyNumberFormat="1" applyBorder="1"/>
    <xf numFmtId="164" fontId="0" fillId="0" borderId="1" xfId="0" applyNumberFormat="1" applyBorder="1"/>
    <xf numFmtId="0" fontId="0" fillId="0" borderId="0" xfId="0" applyAlignment="1">
      <alignment vertical="center"/>
    </xf>
    <xf numFmtId="165" fontId="0" fillId="0" borderId="0" xfId="0" applyNumberFormat="1"/>
    <xf numFmtId="0" fontId="0" fillId="2" borderId="0" xfId="0" applyFill="1" applyAlignment="1">
      <alignment vertical="center"/>
    </xf>
    <xf numFmtId="0" fontId="0" fillId="2" borderId="0" xfId="0" applyFill="1"/>
    <xf numFmtId="2" fontId="0" fillId="2" borderId="0" xfId="0" applyNumberFormat="1" applyFill="1"/>
    <xf numFmtId="0" fontId="0" fillId="3" borderId="0" xfId="0" applyFill="1" applyAlignment="1">
      <alignment vertical="center"/>
    </xf>
    <xf numFmtId="0" fontId="0" fillId="3" borderId="0" xfId="0" applyFill="1"/>
    <xf numFmtId="2" fontId="0" fillId="3" borderId="0" xfId="0" applyNumberFormat="1" applyFill="1"/>
    <xf numFmtId="0" fontId="0" fillId="4" borderId="0" xfId="0" applyFill="1" applyAlignment="1">
      <alignment vertical="center"/>
    </xf>
    <xf numFmtId="0" fontId="0" fillId="4" borderId="0" xfId="0" applyFill="1"/>
    <xf numFmtId="2" fontId="0" fillId="4" borderId="0" xfId="0" applyNumberFormat="1" applyFill="1"/>
    <xf numFmtId="165" fontId="0" fillId="2" borderId="0" xfId="0" applyNumberFormat="1" applyFill="1"/>
    <xf numFmtId="165" fontId="0" fillId="3" borderId="0" xfId="0" applyNumberFormat="1" applyFill="1"/>
    <xf numFmtId="0" fontId="0" fillId="0" borderId="0" xfId="0" applyAlignment="1">
      <alignment wrapText="1"/>
    </xf>
    <xf numFmtId="1" fontId="0" fillId="0" borderId="0" xfId="0" applyNumberFormat="1"/>
    <xf numFmtId="2" fontId="0" fillId="5" borderId="0" xfId="0" applyNumberFormat="1" applyFill="1"/>
    <xf numFmtId="165" fontId="0" fillId="5" borderId="0" xfId="0" applyNumberFormat="1" applyFill="1"/>
    <xf numFmtId="1" fontId="0" fillId="3" borderId="0" xfId="0" applyNumberFormat="1" applyFill="1"/>
    <xf numFmtId="1" fontId="0" fillId="2" borderId="0" xfId="0" applyNumberFormat="1" applyFill="1"/>
    <xf numFmtId="1" fontId="0" fillId="4" borderId="0" xfId="0" applyNumberFormat="1" applyFill="1"/>
    <xf numFmtId="1" fontId="0" fillId="5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" fillId="0" borderId="1" xfId="0" applyFont="1" applyBorder="1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2" fontId="0" fillId="0" borderId="2" xfId="0" applyNumberFormat="1" applyBorder="1"/>
    <xf numFmtId="0" fontId="0" fillId="0" borderId="2" xfId="0" applyBorder="1"/>
    <xf numFmtId="0" fontId="3" fillId="2" borderId="3" xfId="0" applyFont="1" applyFill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3" xfId="0" applyBorder="1"/>
    <xf numFmtId="2" fontId="0" fillId="0" borderId="3" xfId="0" applyNumberFormat="1" applyBorder="1"/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2" fontId="0" fillId="0" borderId="6" xfId="0" applyNumberFormat="1" applyBorder="1"/>
    <xf numFmtId="2" fontId="0" fillId="0" borderId="7" xfId="0" applyNumberFormat="1" applyBorder="1"/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0" fillId="0" borderId="5" xfId="0" applyBorder="1" applyAlignment="1">
      <alignment horizontal="center" wrapText="1"/>
    </xf>
    <xf numFmtId="2" fontId="0" fillId="0" borderId="5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0" fontId="0" fillId="0" borderId="11" xfId="0" applyNumberFormat="1" applyBorder="1" applyAlignment="1">
      <alignment horizontal="center" vertical="center"/>
    </xf>
    <xf numFmtId="0" fontId="1" fillId="2" borderId="13" xfId="0" applyFont="1" applyFill="1" applyBorder="1" applyAlignment="1">
      <alignment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/>
    </xf>
    <xf numFmtId="0" fontId="1" fillId="2" borderId="18" xfId="0" applyFont="1" applyFill="1" applyBorder="1"/>
    <xf numFmtId="0" fontId="1" fillId="2" borderId="19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0" fillId="0" borderId="18" xfId="0" applyBorder="1"/>
    <xf numFmtId="0" fontId="0" fillId="0" borderId="19" xfId="0" applyBorder="1"/>
    <xf numFmtId="0" fontId="0" fillId="0" borderId="17" xfId="0" applyBorder="1"/>
    <xf numFmtId="0" fontId="0" fillId="0" borderId="20" xfId="0" applyBorder="1"/>
    <xf numFmtId="0" fontId="0" fillId="0" borderId="21" xfId="0" applyBorder="1"/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1" fillId="0" borderId="2" xfId="0" applyFont="1" applyBorder="1"/>
    <xf numFmtId="0" fontId="0" fillId="0" borderId="12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left" vertical="center" wrapText="1"/>
    </xf>
    <xf numFmtId="0" fontId="1" fillId="0" borderId="6" xfId="0" applyFont="1" applyBorder="1"/>
    <xf numFmtId="0" fontId="0" fillId="0" borderId="22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1" fillId="2" borderId="1" xfId="0" applyFont="1" applyFill="1" applyBorder="1" applyAlignment="1">
      <alignment horizontal="center" vertical="center"/>
    </xf>
    <xf numFmtId="0" fontId="0" fillId="6" borderId="0" xfId="0" applyFill="1"/>
    <xf numFmtId="0" fontId="0" fillId="5" borderId="0" xfId="0" applyFill="1"/>
    <xf numFmtId="0" fontId="0" fillId="7" borderId="1" xfId="0" applyFill="1" applyBorder="1"/>
    <xf numFmtId="0" fontId="0" fillId="5" borderId="1" xfId="0" applyFill="1" applyBorder="1"/>
    <xf numFmtId="0" fontId="0" fillId="8" borderId="1" xfId="0" applyFill="1" applyBorder="1"/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1" fillId="0" borderId="3" xfId="0" applyFont="1" applyBorder="1"/>
    <xf numFmtId="0" fontId="0" fillId="0" borderId="0" xfId="0" applyBorder="1"/>
    <xf numFmtId="164" fontId="0" fillId="0" borderId="5" xfId="0" applyNumberFormat="1" applyBorder="1"/>
    <xf numFmtId="0" fontId="4" fillId="0" borderId="6" xfId="0" applyFont="1" applyFill="1" applyBorder="1" applyAlignment="1">
      <alignment horizontal="center"/>
    </xf>
    <xf numFmtId="0" fontId="0" fillId="5" borderId="0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4" xfId="0" applyFont="1" applyFill="1" applyBorder="1" applyAlignment="1">
      <alignment horizontal="center" vertical="center"/>
    </xf>
    <xf numFmtId="164" fontId="0" fillId="0" borderId="11" xfId="0" applyNumberFormat="1" applyBorder="1" applyAlignment="1">
      <alignment horizontal="left" vertical="center" wrapText="1"/>
    </xf>
    <xf numFmtId="164" fontId="0" fillId="0" borderId="3" xfId="0" applyNumberForma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8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735910</xdr:colOff>
      <xdr:row>5</xdr:row>
      <xdr:rowOff>304799</xdr:rowOff>
    </xdr:from>
    <xdr:to>
      <xdr:col>3</xdr:col>
      <xdr:colOff>0</xdr:colOff>
      <xdr:row>10</xdr:row>
      <xdr:rowOff>123824</xdr:rowOff>
    </xdr:to>
    <xdr:pic>
      <xdr:nvPicPr>
        <xdr:cNvPr id="2" name="Picture 1" descr="http://apcoblocks.com/wp-content/uploads/2015/04/solidfeatured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335" y="1638299"/>
          <a:ext cx="1627746" cy="1343025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</xdr:pic>
    <xdr:clientData/>
  </xdr:twoCellAnchor>
  <xdr:twoCellAnchor editAs="oneCell">
    <xdr:from>
      <xdr:col>1</xdr:col>
      <xdr:colOff>533400</xdr:colOff>
      <xdr:row>46</xdr:row>
      <xdr:rowOff>142875</xdr:rowOff>
    </xdr:from>
    <xdr:to>
      <xdr:col>2</xdr:col>
      <xdr:colOff>1371600</xdr:colOff>
      <xdr:row>55</xdr:row>
      <xdr:rowOff>104775</xdr:rowOff>
    </xdr:to>
    <xdr:pic>
      <xdr:nvPicPr>
        <xdr:cNvPr id="3" name="Picture 2" descr="http://laxmiblocks.com/images/slide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9858375"/>
          <a:ext cx="16668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638174</xdr:colOff>
      <xdr:row>13</xdr:row>
      <xdr:rowOff>133350</xdr:rowOff>
    </xdr:from>
    <xdr:to>
      <xdr:col>2</xdr:col>
      <xdr:colOff>1504950</xdr:colOff>
      <xdr:row>21</xdr:row>
      <xdr:rowOff>99794</xdr:rowOff>
    </xdr:to>
    <xdr:pic>
      <xdr:nvPicPr>
        <xdr:cNvPr id="4" name="Picture 3" descr="http://www.wienerberger.in/images/db/srref/1269846301262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599" y="3562350"/>
          <a:ext cx="1695451" cy="1490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819151</xdr:colOff>
      <xdr:row>37</xdr:row>
      <xdr:rowOff>104775</xdr:rowOff>
    </xdr:from>
    <xdr:to>
      <xdr:col>2</xdr:col>
      <xdr:colOff>1343025</xdr:colOff>
      <xdr:row>44</xdr:row>
      <xdr:rowOff>19050</xdr:rowOff>
    </xdr:to>
    <xdr:pic>
      <xdr:nvPicPr>
        <xdr:cNvPr id="5" name="Picture 4" descr="http://img.offlinebazaar.com/1436005050brick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6" y="8105775"/>
          <a:ext cx="1352549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519992</xdr:colOff>
      <xdr:row>26</xdr:row>
      <xdr:rowOff>9524</xdr:rowOff>
    </xdr:from>
    <xdr:to>
      <xdr:col>2</xdr:col>
      <xdr:colOff>1514476</xdr:colOff>
      <xdr:row>34</xdr:row>
      <xdr:rowOff>0</xdr:rowOff>
    </xdr:to>
    <xdr:pic>
      <xdr:nvPicPr>
        <xdr:cNvPr id="6" name="Picture 5" descr="http://www.digitalnewsroom.co.uk/uploads/2012/10/Porotherm-Blocks_1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17" y="5915024"/>
          <a:ext cx="1823159" cy="1514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31059</xdr:colOff>
      <xdr:row>5</xdr:row>
      <xdr:rowOff>285749</xdr:rowOff>
    </xdr:from>
    <xdr:to>
      <xdr:col>2</xdr:col>
      <xdr:colOff>1476374</xdr:colOff>
      <xdr:row>8</xdr:row>
      <xdr:rowOff>219074</xdr:rowOff>
    </xdr:to>
    <xdr:pic>
      <xdr:nvPicPr>
        <xdr:cNvPr id="2" name="Picture 1" descr="http://apcoblocks.com/wp-content/uploads/2015/04/solidfeatured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159" y="1657349"/>
          <a:ext cx="1445315" cy="885825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</xdr:pic>
    <xdr:clientData/>
  </xdr:twoCellAnchor>
  <xdr:twoCellAnchor editAs="oneCell">
    <xdr:from>
      <xdr:col>1</xdr:col>
      <xdr:colOff>695325</xdr:colOff>
      <xdr:row>46</xdr:row>
      <xdr:rowOff>9525</xdr:rowOff>
    </xdr:from>
    <xdr:to>
      <xdr:col>2</xdr:col>
      <xdr:colOff>1524000</xdr:colOff>
      <xdr:row>54</xdr:row>
      <xdr:rowOff>161925</xdr:rowOff>
    </xdr:to>
    <xdr:pic>
      <xdr:nvPicPr>
        <xdr:cNvPr id="3" name="Picture 2" descr="http://laxmiblocks.com/images/slide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9763125"/>
          <a:ext cx="165735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819150</xdr:colOff>
      <xdr:row>13</xdr:row>
      <xdr:rowOff>66675</xdr:rowOff>
    </xdr:from>
    <xdr:to>
      <xdr:col>4</xdr:col>
      <xdr:colOff>47625</xdr:colOff>
      <xdr:row>21</xdr:row>
      <xdr:rowOff>33119</xdr:rowOff>
    </xdr:to>
    <xdr:pic>
      <xdr:nvPicPr>
        <xdr:cNvPr id="4" name="Picture 3" descr="http://www.wienerberger.in/images/db/srref/1269846301262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533775"/>
          <a:ext cx="1590675" cy="1490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819149</xdr:colOff>
      <xdr:row>37</xdr:row>
      <xdr:rowOff>114300</xdr:rowOff>
    </xdr:from>
    <xdr:to>
      <xdr:col>2</xdr:col>
      <xdr:colOff>1523999</xdr:colOff>
      <xdr:row>44</xdr:row>
      <xdr:rowOff>28575</xdr:rowOff>
    </xdr:to>
    <xdr:pic>
      <xdr:nvPicPr>
        <xdr:cNvPr id="5" name="Picture 4" descr="http://img.offlinebazaar.com/1436005050brick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4" y="8153400"/>
          <a:ext cx="153352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28574</xdr:rowOff>
    </xdr:from>
    <xdr:to>
      <xdr:col>4</xdr:col>
      <xdr:colOff>9525</xdr:colOff>
      <xdr:row>34</xdr:row>
      <xdr:rowOff>19050</xdr:rowOff>
    </xdr:to>
    <xdr:pic>
      <xdr:nvPicPr>
        <xdr:cNvPr id="6" name="Picture 5" descr="http://www.digitalnewsroom.co.uk/uploads/2012/10/Porotherm-Blocks_1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972174"/>
          <a:ext cx="1543050" cy="1514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59634</xdr:colOff>
      <xdr:row>5</xdr:row>
      <xdr:rowOff>104220</xdr:rowOff>
    </xdr:from>
    <xdr:to>
      <xdr:col>2</xdr:col>
      <xdr:colOff>1390650</xdr:colOff>
      <xdr:row>8</xdr:row>
      <xdr:rowOff>352425</xdr:rowOff>
    </xdr:to>
    <xdr:pic>
      <xdr:nvPicPr>
        <xdr:cNvPr id="2" name="Picture 1" descr="http://apcoblocks.com/wp-content/uploads/2015/04/solidfeatured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734" y="1475820"/>
          <a:ext cx="1331016" cy="1200705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</xdr:pic>
    <xdr:clientData/>
  </xdr:twoCellAnchor>
  <xdr:twoCellAnchor editAs="oneCell">
    <xdr:from>
      <xdr:col>1</xdr:col>
      <xdr:colOff>695325</xdr:colOff>
      <xdr:row>46</xdr:row>
      <xdr:rowOff>9525</xdr:rowOff>
    </xdr:from>
    <xdr:to>
      <xdr:col>2</xdr:col>
      <xdr:colOff>1485900</xdr:colOff>
      <xdr:row>54</xdr:row>
      <xdr:rowOff>161925</xdr:rowOff>
    </xdr:to>
    <xdr:pic>
      <xdr:nvPicPr>
        <xdr:cNvPr id="3" name="Picture 2" descr="http://laxmiblocks.com/images/slide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9763125"/>
          <a:ext cx="161925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704850</xdr:colOff>
      <xdr:row>13</xdr:row>
      <xdr:rowOff>66675</xdr:rowOff>
    </xdr:from>
    <xdr:to>
      <xdr:col>4</xdr:col>
      <xdr:colOff>200025</xdr:colOff>
      <xdr:row>21</xdr:row>
      <xdr:rowOff>33119</xdr:rowOff>
    </xdr:to>
    <xdr:pic>
      <xdr:nvPicPr>
        <xdr:cNvPr id="4" name="Picture 3" descr="http://www.wienerberger.in/images/db/srref/1269846301262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3533775"/>
          <a:ext cx="1857375" cy="1490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819149</xdr:colOff>
      <xdr:row>37</xdr:row>
      <xdr:rowOff>114300</xdr:rowOff>
    </xdr:from>
    <xdr:to>
      <xdr:col>2</xdr:col>
      <xdr:colOff>1409700</xdr:colOff>
      <xdr:row>44</xdr:row>
      <xdr:rowOff>28575</xdr:rowOff>
    </xdr:to>
    <xdr:pic>
      <xdr:nvPicPr>
        <xdr:cNvPr id="5" name="Picture 4" descr="http://img.offlinebazaar.com/1436005050brick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4" y="8153400"/>
          <a:ext cx="1419226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28574</xdr:rowOff>
    </xdr:from>
    <xdr:to>
      <xdr:col>4</xdr:col>
      <xdr:colOff>19050</xdr:colOff>
      <xdr:row>34</xdr:row>
      <xdr:rowOff>19050</xdr:rowOff>
    </xdr:to>
    <xdr:pic>
      <xdr:nvPicPr>
        <xdr:cNvPr id="6" name="Picture 5" descr="http://www.digitalnewsroom.co.uk/uploads/2012/10/Porotherm-Blocks_1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972174"/>
          <a:ext cx="1552575" cy="1514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29</xdr:row>
      <xdr:rowOff>38101</xdr:rowOff>
    </xdr:from>
    <xdr:to>
      <xdr:col>13</xdr:col>
      <xdr:colOff>86653</xdr:colOff>
      <xdr:row>43</xdr:row>
      <xdr:rowOff>184445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5562601"/>
          <a:ext cx="4210978" cy="2813344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28</xdr:row>
      <xdr:rowOff>122776</xdr:rowOff>
    </xdr:from>
    <xdr:to>
      <xdr:col>6</xdr:col>
      <xdr:colOff>190500</xdr:colOff>
      <xdr:row>44</xdr:row>
      <xdr:rowOff>56068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5" y="5456776"/>
          <a:ext cx="3028950" cy="2981292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29</xdr:row>
      <xdr:rowOff>76200</xdr:rowOff>
    </xdr:from>
    <xdr:to>
      <xdr:col>19</xdr:col>
      <xdr:colOff>19483</xdr:colOff>
      <xdr:row>43</xdr:row>
      <xdr:rowOff>162309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5600700"/>
          <a:ext cx="3105583" cy="2753109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</xdr:row>
      <xdr:rowOff>28576</xdr:rowOff>
    </xdr:from>
    <xdr:to>
      <xdr:col>19</xdr:col>
      <xdr:colOff>439300</xdr:colOff>
      <xdr:row>24</xdr:row>
      <xdr:rowOff>122898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8700" y="409576"/>
          <a:ext cx="5220850" cy="42853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6"/>
  <sheetViews>
    <sheetView workbookViewId="0">
      <selection sqref="A1:XFD1048576"/>
    </sheetView>
  </sheetViews>
  <sheetFormatPr defaultRowHeight="15" x14ac:dyDescent="0.25"/>
  <cols>
    <col min="1" max="1" width="5.28515625" bestFit="1" customWidth="1"/>
    <col min="2" max="2" width="12.42578125" bestFit="1" customWidth="1"/>
    <col min="3" max="3" width="23" customWidth="1"/>
    <col min="4" max="4" width="16.7109375" hidden="1" customWidth="1"/>
    <col min="5" max="5" width="16.85546875" customWidth="1"/>
    <col min="6" max="7" width="10.5703125" customWidth="1"/>
    <col min="11" max="11" width="19.85546875" customWidth="1"/>
    <col min="14" max="14" width="5.28515625" bestFit="1" customWidth="1"/>
    <col min="17" max="17" width="16.7109375" bestFit="1" customWidth="1"/>
    <col min="19" max="23" width="0" hidden="1" customWidth="1"/>
    <col min="24" max="24" width="15.140625" hidden="1" customWidth="1"/>
    <col min="25" max="25" width="8.7109375" hidden="1" customWidth="1"/>
    <col min="26" max="28" width="10.85546875" hidden="1" customWidth="1"/>
    <col min="29" max="29" width="12.42578125" hidden="1" customWidth="1"/>
    <col min="30" max="30" width="0" hidden="1" customWidth="1"/>
  </cols>
  <sheetData>
    <row r="1" spans="1:30" ht="15.75" thickBot="1" x14ac:dyDescent="0.3"/>
    <row r="2" spans="1:30" ht="30.75" thickTop="1" x14ac:dyDescent="0.25">
      <c r="A2" s="108" t="s">
        <v>5</v>
      </c>
      <c r="B2" s="110" t="s">
        <v>6</v>
      </c>
      <c r="C2" s="110" t="s">
        <v>0</v>
      </c>
      <c r="D2" s="118" t="s">
        <v>56</v>
      </c>
      <c r="E2" s="118"/>
      <c r="F2" s="56"/>
      <c r="G2" s="110" t="s">
        <v>34</v>
      </c>
      <c r="H2" s="110"/>
      <c r="I2" s="110"/>
      <c r="J2" s="117"/>
      <c r="K2" s="112" t="s">
        <v>35</v>
      </c>
      <c r="L2" s="113"/>
      <c r="M2" s="114"/>
      <c r="N2" s="57"/>
      <c r="O2" s="115" t="s">
        <v>46</v>
      </c>
      <c r="P2" s="115"/>
      <c r="Q2" s="116"/>
      <c r="R2" s="5"/>
      <c r="S2" s="105" t="s">
        <v>13</v>
      </c>
      <c r="T2" s="105"/>
      <c r="U2" s="105"/>
      <c r="V2" s="27" t="s">
        <v>23</v>
      </c>
      <c r="W2" s="106" t="s">
        <v>16</v>
      </c>
      <c r="X2" s="105" t="s">
        <v>14</v>
      </c>
      <c r="Y2" s="106" t="s">
        <v>17</v>
      </c>
      <c r="Z2" s="105" t="s">
        <v>15</v>
      </c>
      <c r="AA2" s="26" t="s">
        <v>33</v>
      </c>
      <c r="AB2" s="106" t="s">
        <v>32</v>
      </c>
      <c r="AC2" s="107" t="s">
        <v>10</v>
      </c>
      <c r="AD2" t="s">
        <v>24</v>
      </c>
    </row>
    <row r="3" spans="1:30" x14ac:dyDescent="0.25">
      <c r="A3" s="109"/>
      <c r="B3" s="111"/>
      <c r="C3" s="111"/>
      <c r="D3" s="33"/>
      <c r="E3" s="33"/>
      <c r="F3" s="33" t="s">
        <v>55</v>
      </c>
      <c r="G3" s="33" t="s">
        <v>51</v>
      </c>
      <c r="H3" s="33" t="s">
        <v>11</v>
      </c>
      <c r="I3" s="33" t="s">
        <v>12</v>
      </c>
      <c r="J3" s="36" t="s">
        <v>37</v>
      </c>
      <c r="K3" s="43" t="s">
        <v>1</v>
      </c>
      <c r="L3" s="34" t="s">
        <v>41</v>
      </c>
      <c r="M3" s="44" t="s">
        <v>4</v>
      </c>
      <c r="N3" s="39" t="s">
        <v>5</v>
      </c>
      <c r="O3" s="35" t="s">
        <v>47</v>
      </c>
      <c r="P3" s="35" t="s">
        <v>48</v>
      </c>
      <c r="Q3" s="58" t="s">
        <v>31</v>
      </c>
      <c r="R3" s="27"/>
      <c r="S3" s="10" t="s">
        <v>7</v>
      </c>
      <c r="T3" s="7" t="s">
        <v>8</v>
      </c>
      <c r="U3" s="13" t="s">
        <v>9</v>
      </c>
      <c r="V3" s="13"/>
      <c r="W3" s="106"/>
      <c r="X3" s="105"/>
      <c r="Y3" s="106"/>
      <c r="Z3" s="105"/>
      <c r="AA3" s="27"/>
      <c r="AB3" s="106"/>
      <c r="AC3" s="107"/>
    </row>
    <row r="4" spans="1:30" ht="15.75" thickBot="1" x14ac:dyDescent="0.3">
      <c r="A4" s="59"/>
      <c r="B4" s="60"/>
      <c r="C4" s="60"/>
      <c r="D4" s="61"/>
      <c r="E4" s="60" t="s">
        <v>60</v>
      </c>
      <c r="F4" s="60"/>
      <c r="G4" s="60"/>
      <c r="H4" s="60"/>
      <c r="I4" s="60"/>
      <c r="J4" s="62" t="s">
        <v>54</v>
      </c>
      <c r="K4" s="63"/>
      <c r="L4" s="64"/>
      <c r="M4" s="65"/>
      <c r="N4" s="66"/>
      <c r="O4" s="67"/>
      <c r="P4" s="67"/>
      <c r="Q4" s="68" t="s">
        <v>68</v>
      </c>
      <c r="R4" s="27"/>
      <c r="S4" s="10"/>
      <c r="T4" s="7"/>
      <c r="U4" s="13"/>
      <c r="V4" s="13"/>
      <c r="W4" s="5"/>
      <c r="X4" s="27"/>
      <c r="Y4" s="27"/>
      <c r="Z4" s="27"/>
      <c r="AA4" s="27"/>
      <c r="AB4" s="27"/>
      <c r="AC4" s="28"/>
    </row>
    <row r="5" spans="1:30" ht="30.75" thickTop="1" x14ac:dyDescent="0.25">
      <c r="A5" s="49">
        <v>1</v>
      </c>
      <c r="B5" s="49" t="s">
        <v>18</v>
      </c>
      <c r="C5" s="50" t="s">
        <v>19</v>
      </c>
      <c r="D5" s="49"/>
      <c r="E5" s="74" t="s">
        <v>57</v>
      </c>
      <c r="F5" s="78" t="s">
        <v>36</v>
      </c>
      <c r="G5" s="50">
        <v>2</v>
      </c>
      <c r="H5" s="51">
        <v>3</v>
      </c>
      <c r="I5" s="51">
        <v>2.9</v>
      </c>
      <c r="J5" s="52">
        <f>G5*H5*I5</f>
        <v>17.399999999999999</v>
      </c>
      <c r="K5" s="53" t="s">
        <v>43</v>
      </c>
      <c r="L5" s="51">
        <f>J11</f>
        <v>34.628999999999998</v>
      </c>
      <c r="M5" s="54">
        <v>11.5</v>
      </c>
      <c r="N5" s="55">
        <v>1</v>
      </c>
      <c r="O5" s="51" t="s">
        <v>49</v>
      </c>
      <c r="P5" s="51" t="s">
        <v>51</v>
      </c>
      <c r="Q5" s="51">
        <f>L5*M5</f>
        <v>398.23349999999999</v>
      </c>
      <c r="R5" s="1"/>
      <c r="S5" s="11"/>
      <c r="T5" s="8"/>
      <c r="U5" s="14"/>
      <c r="V5" s="14"/>
    </row>
    <row r="6" spans="1:30" ht="45" x14ac:dyDescent="0.25">
      <c r="A6" s="2"/>
      <c r="B6" s="2"/>
      <c r="C6" s="2"/>
      <c r="D6" s="2"/>
      <c r="E6" s="38"/>
      <c r="F6" s="79" t="s">
        <v>38</v>
      </c>
      <c r="G6" s="31">
        <v>2</v>
      </c>
      <c r="H6" s="2">
        <v>3.4</v>
      </c>
      <c r="I6" s="2">
        <v>2.9</v>
      </c>
      <c r="J6" s="37">
        <f>G6*H6*I6</f>
        <v>19.72</v>
      </c>
      <c r="K6" s="47" t="s">
        <v>44</v>
      </c>
      <c r="L6" s="2"/>
      <c r="M6" s="48">
        <v>0.15</v>
      </c>
      <c r="N6" s="40">
        <v>2</v>
      </c>
      <c r="O6" s="2" t="s">
        <v>50</v>
      </c>
      <c r="P6" s="2" t="s">
        <v>52</v>
      </c>
      <c r="Q6" s="4">
        <f>L5*M6</f>
        <v>5.1943499999999991</v>
      </c>
      <c r="S6" s="22" t="e">
        <f>J5*K6</f>
        <v>#VALUE!</v>
      </c>
      <c r="T6" s="22"/>
      <c r="U6" s="22"/>
      <c r="V6" s="12"/>
      <c r="W6" s="17">
        <v>0.15</v>
      </c>
      <c r="X6" s="17">
        <f>J5*W6</f>
        <v>2.61</v>
      </c>
      <c r="Y6" s="17">
        <v>2.7E-2</v>
      </c>
      <c r="Z6" s="17">
        <f>J5*Y6</f>
        <v>0.46979999999999994</v>
      </c>
      <c r="AA6" s="17"/>
      <c r="AB6" s="17"/>
      <c r="AC6" s="11" t="s">
        <v>20</v>
      </c>
      <c r="AD6" s="18" t="s">
        <v>25</v>
      </c>
    </row>
    <row r="7" spans="1:30" x14ac:dyDescent="0.25">
      <c r="A7" s="2"/>
      <c r="B7" s="2"/>
      <c r="C7" s="2"/>
      <c r="D7" s="2"/>
      <c r="E7" s="38"/>
      <c r="F7" s="79" t="s">
        <v>39</v>
      </c>
      <c r="G7" s="31">
        <v>1</v>
      </c>
      <c r="H7" s="2">
        <v>0.9</v>
      </c>
      <c r="I7" s="2">
        <v>2.1</v>
      </c>
      <c r="J7" s="37">
        <f>-G7*H7*I7</f>
        <v>-1.8900000000000001</v>
      </c>
      <c r="K7" s="47" t="s">
        <v>45</v>
      </c>
      <c r="L7" s="2"/>
      <c r="M7" s="48">
        <v>2.7E-2</v>
      </c>
      <c r="N7" s="40">
        <v>3</v>
      </c>
      <c r="O7" s="2" t="s">
        <v>3</v>
      </c>
      <c r="P7" s="2" t="s">
        <v>53</v>
      </c>
      <c r="Q7" s="4">
        <f>L5*M7</f>
        <v>0.9349829999999999</v>
      </c>
      <c r="S7" s="22"/>
      <c r="T7" s="23"/>
      <c r="U7" s="24"/>
      <c r="V7" s="15"/>
      <c r="W7" s="6"/>
      <c r="X7" s="6"/>
      <c r="Y7" s="6"/>
      <c r="Z7" s="6"/>
      <c r="AA7" s="6"/>
      <c r="AB7" s="6"/>
      <c r="AD7" s="18"/>
    </row>
    <row r="8" spans="1:30" x14ac:dyDescent="0.25">
      <c r="A8" s="2"/>
      <c r="B8" s="2"/>
      <c r="C8" s="2"/>
      <c r="D8" s="2"/>
      <c r="E8" s="38"/>
      <c r="F8" s="79" t="s">
        <v>40</v>
      </c>
      <c r="G8" s="31">
        <v>1</v>
      </c>
      <c r="H8" s="2">
        <v>1.5</v>
      </c>
      <c r="I8" s="2">
        <v>1.5</v>
      </c>
      <c r="J8" s="37">
        <f>-G8*H8*I8</f>
        <v>-2.25</v>
      </c>
      <c r="K8" s="47"/>
      <c r="L8" s="2"/>
      <c r="M8" s="48"/>
      <c r="N8" s="41"/>
      <c r="O8" s="2"/>
      <c r="P8" s="2"/>
      <c r="Q8" s="3"/>
      <c r="S8" s="22"/>
      <c r="T8" s="23"/>
      <c r="U8" s="24"/>
      <c r="V8" s="15"/>
      <c r="W8" s="6"/>
      <c r="X8" s="6"/>
      <c r="Y8" s="6"/>
      <c r="Z8" s="6"/>
      <c r="AA8" s="6"/>
      <c r="AB8" s="6"/>
      <c r="AD8" s="18"/>
    </row>
    <row r="9" spans="1:30" ht="30" x14ac:dyDescent="0.25">
      <c r="A9" s="2"/>
      <c r="B9" s="2"/>
      <c r="C9" s="2"/>
      <c r="D9" s="2"/>
      <c r="E9" s="38"/>
      <c r="F9" s="79" t="s">
        <v>41</v>
      </c>
      <c r="G9" s="2"/>
      <c r="H9" s="2"/>
      <c r="I9" s="2"/>
      <c r="J9" s="37">
        <f>SUM(J5:J8)</f>
        <v>32.979999999999997</v>
      </c>
      <c r="K9" s="47"/>
      <c r="L9" s="2"/>
      <c r="M9" s="48"/>
      <c r="N9" s="41"/>
      <c r="O9" s="2"/>
      <c r="P9" s="2"/>
      <c r="Q9" s="2"/>
      <c r="S9" s="22"/>
      <c r="T9" s="23">
        <f>J5*K9</f>
        <v>0</v>
      </c>
      <c r="U9" s="23"/>
      <c r="V9" s="9"/>
      <c r="W9" s="16">
        <v>0.124</v>
      </c>
      <c r="X9" s="16">
        <f>J5*W9</f>
        <v>2.1576</v>
      </c>
      <c r="Y9" s="16">
        <v>2.1999999999999999E-2</v>
      </c>
      <c r="Z9" s="16">
        <f>J5*Y9</f>
        <v>0.38279999999999997</v>
      </c>
      <c r="AA9" s="16"/>
      <c r="AB9" s="16"/>
      <c r="AC9" s="8" t="s">
        <v>21</v>
      </c>
      <c r="AD9" s="18" t="s">
        <v>26</v>
      </c>
    </row>
    <row r="10" spans="1:30" x14ac:dyDescent="0.25">
      <c r="A10" s="2"/>
      <c r="B10" s="2"/>
      <c r="C10" s="2"/>
      <c r="D10" s="2"/>
      <c r="E10" s="38"/>
      <c r="F10" s="79" t="s">
        <v>58</v>
      </c>
      <c r="G10" s="2"/>
      <c r="H10" s="2"/>
      <c r="I10" s="2"/>
      <c r="J10" s="38">
        <f>J9*0.05</f>
        <v>1.649</v>
      </c>
      <c r="K10" s="47"/>
      <c r="L10" s="2"/>
      <c r="M10" s="48"/>
      <c r="N10" s="41"/>
      <c r="O10" s="2"/>
      <c r="P10" s="2"/>
      <c r="Q10" s="2"/>
      <c r="S10" s="22"/>
      <c r="T10" s="23"/>
      <c r="U10" s="24"/>
      <c r="V10" s="15"/>
      <c r="W10" s="6"/>
      <c r="X10" s="6"/>
      <c r="Y10" s="6"/>
      <c r="Z10" s="6"/>
      <c r="AA10" s="6"/>
      <c r="AB10" s="6"/>
      <c r="AD10" s="18"/>
    </row>
    <row r="11" spans="1:30" x14ac:dyDescent="0.25">
      <c r="A11" s="2"/>
      <c r="B11" s="2"/>
      <c r="C11" s="2"/>
      <c r="D11" s="2"/>
      <c r="E11" s="38"/>
      <c r="F11" s="79" t="s">
        <v>41</v>
      </c>
      <c r="G11" s="2"/>
      <c r="H11" s="2"/>
      <c r="I11" s="2"/>
      <c r="J11" s="37">
        <f>J9+J10</f>
        <v>34.628999999999998</v>
      </c>
      <c r="K11" s="47"/>
      <c r="L11" s="2"/>
      <c r="M11" s="48"/>
      <c r="N11" s="41"/>
      <c r="O11" s="2"/>
      <c r="P11" s="2"/>
      <c r="Q11" s="2"/>
      <c r="S11" s="22"/>
      <c r="T11" s="23"/>
      <c r="U11" s="24"/>
      <c r="V11" s="15"/>
      <c r="W11" s="6"/>
      <c r="X11" s="6"/>
      <c r="Y11" s="6"/>
      <c r="Z11" s="6"/>
      <c r="AA11" s="6"/>
      <c r="AB11" s="6"/>
      <c r="AD11" s="18"/>
    </row>
    <row r="12" spans="1:30" x14ac:dyDescent="0.25">
      <c r="A12" s="2"/>
      <c r="B12" s="2"/>
      <c r="C12" s="2"/>
      <c r="D12" s="2"/>
      <c r="E12" s="38"/>
      <c r="F12" s="47"/>
      <c r="G12" s="2"/>
      <c r="H12" s="2"/>
      <c r="I12" s="2"/>
      <c r="J12" s="38"/>
      <c r="K12" s="47"/>
      <c r="L12" s="2"/>
      <c r="M12" s="48"/>
      <c r="N12" s="41"/>
      <c r="O12" s="2"/>
      <c r="P12" s="2"/>
      <c r="Q12" s="2"/>
      <c r="S12" s="22"/>
      <c r="T12" s="23"/>
      <c r="U12" s="24"/>
      <c r="V12" s="15"/>
      <c r="W12" s="6"/>
      <c r="X12" s="6"/>
      <c r="Y12" s="6"/>
      <c r="Z12" s="6"/>
      <c r="AA12" s="6"/>
      <c r="AB12" s="6"/>
      <c r="AD12" s="18"/>
    </row>
    <row r="13" spans="1:30" x14ac:dyDescent="0.25">
      <c r="A13" s="2">
        <v>2</v>
      </c>
      <c r="B13" s="2"/>
      <c r="C13" s="29" t="s">
        <v>59</v>
      </c>
      <c r="D13" s="2"/>
      <c r="E13" s="38"/>
      <c r="F13" s="47"/>
      <c r="G13" s="2"/>
      <c r="H13" s="2"/>
      <c r="I13" s="2"/>
      <c r="J13" s="38"/>
      <c r="K13" s="47"/>
      <c r="L13" s="2"/>
      <c r="M13" s="48"/>
      <c r="N13" s="41"/>
      <c r="O13" s="2"/>
      <c r="P13" s="2"/>
      <c r="Q13" s="2"/>
      <c r="S13" s="22"/>
      <c r="T13" s="23"/>
      <c r="U13" s="24"/>
      <c r="V13" s="15"/>
      <c r="W13" s="6"/>
      <c r="X13" s="6"/>
      <c r="Y13" s="6"/>
      <c r="Z13" s="6"/>
      <c r="AA13" s="6"/>
      <c r="AB13" s="6"/>
      <c r="AD13" s="18"/>
    </row>
    <row r="14" spans="1:30" x14ac:dyDescent="0.25">
      <c r="A14" s="2"/>
      <c r="B14" s="2"/>
      <c r="C14" s="2"/>
      <c r="D14" s="2"/>
      <c r="E14" s="38"/>
      <c r="F14" s="47"/>
      <c r="G14" s="2"/>
      <c r="H14" s="2"/>
      <c r="I14" s="2"/>
      <c r="J14" s="38"/>
      <c r="K14" s="47"/>
      <c r="L14" s="2"/>
      <c r="M14" s="48"/>
      <c r="N14" s="41"/>
      <c r="O14" s="2"/>
      <c r="P14" s="2"/>
      <c r="Q14" s="2"/>
      <c r="S14" s="25"/>
      <c r="T14" s="25"/>
      <c r="U14" s="25"/>
      <c r="V14" s="20"/>
      <c r="W14" s="21"/>
      <c r="X14" s="21"/>
      <c r="Y14" s="21"/>
      <c r="Z14" s="21"/>
      <c r="AA14" s="21"/>
      <c r="AB14" s="21"/>
    </row>
    <row r="15" spans="1:30" x14ac:dyDescent="0.25">
      <c r="A15" s="2"/>
      <c r="B15" s="2"/>
      <c r="C15" s="2"/>
      <c r="D15" s="2"/>
      <c r="E15" s="75"/>
      <c r="F15" s="80"/>
      <c r="G15" s="30"/>
      <c r="H15" s="3"/>
      <c r="I15" s="3"/>
      <c r="J15" s="37"/>
      <c r="K15" s="45" t="s">
        <v>43</v>
      </c>
      <c r="L15" s="3">
        <f>J11</f>
        <v>34.628999999999998</v>
      </c>
      <c r="M15" s="46">
        <v>11.5</v>
      </c>
      <c r="N15" s="40">
        <v>1</v>
      </c>
      <c r="O15" s="3" t="s">
        <v>49</v>
      </c>
      <c r="P15" s="3" t="s">
        <v>51</v>
      </c>
      <c r="Q15" s="3">
        <f>L15*M15</f>
        <v>398.23349999999999</v>
      </c>
      <c r="S15" s="19"/>
      <c r="T15" s="19"/>
      <c r="U15" s="19"/>
    </row>
    <row r="16" spans="1:30" x14ac:dyDescent="0.25">
      <c r="A16" s="2"/>
      <c r="B16" s="2"/>
      <c r="C16" s="2"/>
      <c r="D16" s="2"/>
      <c r="E16" s="76"/>
      <c r="F16" s="79"/>
      <c r="G16" s="31"/>
      <c r="H16" s="2"/>
      <c r="I16" s="2"/>
      <c r="J16" s="37"/>
      <c r="K16" s="47" t="s">
        <v>44</v>
      </c>
      <c r="L16" s="2"/>
      <c r="M16" s="48">
        <v>0.15</v>
      </c>
      <c r="N16" s="40">
        <v>2</v>
      </c>
      <c r="O16" s="2" t="s">
        <v>50</v>
      </c>
      <c r="P16" s="2" t="s">
        <v>52</v>
      </c>
      <c r="Q16" s="3">
        <f>L15*M16</f>
        <v>5.1943499999999991</v>
      </c>
      <c r="S16" s="19"/>
      <c r="T16" s="19"/>
      <c r="U16" s="19"/>
    </row>
    <row r="17" spans="1:26" x14ac:dyDescent="0.25">
      <c r="A17" s="2"/>
      <c r="B17" s="2"/>
      <c r="C17" s="2"/>
      <c r="D17" s="2"/>
      <c r="E17" s="38"/>
      <c r="F17" s="79"/>
      <c r="G17" s="31"/>
      <c r="H17" s="2"/>
      <c r="I17" s="2"/>
      <c r="J17" s="37"/>
      <c r="K17" s="47" t="s">
        <v>45</v>
      </c>
      <c r="L17" s="2"/>
      <c r="M17" s="48">
        <v>2.7E-2</v>
      </c>
      <c r="N17" s="40">
        <v>3</v>
      </c>
      <c r="O17" s="2" t="s">
        <v>3</v>
      </c>
      <c r="P17" s="2" t="s">
        <v>53</v>
      </c>
      <c r="Q17" s="3">
        <f>L15*M17</f>
        <v>0.9349829999999999</v>
      </c>
      <c r="S17" s="19"/>
      <c r="T17" s="19"/>
      <c r="U17" s="19"/>
    </row>
    <row r="18" spans="1:26" x14ac:dyDescent="0.25">
      <c r="A18" s="2"/>
      <c r="B18" s="2"/>
      <c r="C18" s="2"/>
      <c r="D18" s="2"/>
      <c r="E18" s="38"/>
      <c r="F18" s="79"/>
      <c r="G18" s="31"/>
      <c r="H18" s="2"/>
      <c r="I18" s="2"/>
      <c r="J18" s="37"/>
      <c r="K18" s="47"/>
      <c r="L18" s="2"/>
      <c r="M18" s="48"/>
      <c r="N18" s="41"/>
      <c r="O18" s="2"/>
      <c r="P18" s="2"/>
      <c r="Q18" s="3"/>
      <c r="S18" s="19"/>
      <c r="T18" s="19"/>
      <c r="U18" s="19"/>
    </row>
    <row r="19" spans="1:26" x14ac:dyDescent="0.25">
      <c r="A19" s="2"/>
      <c r="B19" s="2"/>
      <c r="C19" s="2"/>
      <c r="D19" s="2"/>
      <c r="E19" s="38"/>
      <c r="F19" s="79"/>
      <c r="G19" s="2"/>
      <c r="H19" s="2"/>
      <c r="I19" s="2"/>
      <c r="J19" s="37"/>
      <c r="K19" s="47"/>
      <c r="L19" s="2"/>
      <c r="M19" s="48"/>
      <c r="N19" s="41"/>
      <c r="O19" s="2"/>
      <c r="P19" s="2"/>
      <c r="Q19" s="2"/>
      <c r="S19" s="19"/>
      <c r="T19" s="19"/>
      <c r="U19" s="19"/>
    </row>
    <row r="20" spans="1:26" x14ac:dyDescent="0.25">
      <c r="A20" s="2"/>
      <c r="B20" s="2"/>
      <c r="C20" s="2"/>
      <c r="D20" s="2"/>
      <c r="E20" s="38"/>
      <c r="F20" s="79"/>
      <c r="G20" s="2"/>
      <c r="H20" s="2"/>
      <c r="I20" s="2"/>
      <c r="J20" s="38"/>
      <c r="K20" s="47"/>
      <c r="L20" s="2"/>
      <c r="M20" s="48"/>
      <c r="N20" s="41"/>
      <c r="O20" s="2"/>
      <c r="P20" s="2"/>
      <c r="Q20" s="2"/>
      <c r="S20" s="19"/>
      <c r="T20" s="19"/>
      <c r="U20" s="19"/>
    </row>
    <row r="21" spans="1:26" x14ac:dyDescent="0.25">
      <c r="A21" s="2"/>
      <c r="B21" s="2"/>
      <c r="C21" s="2"/>
      <c r="D21" s="2"/>
      <c r="E21" s="38"/>
      <c r="F21" s="79"/>
      <c r="G21" s="2"/>
      <c r="H21" s="2"/>
      <c r="I21" s="2"/>
      <c r="J21" s="37"/>
      <c r="K21" s="47"/>
      <c r="L21" s="2"/>
      <c r="M21" s="48"/>
      <c r="N21" s="41"/>
      <c r="O21" s="2"/>
      <c r="P21" s="2"/>
      <c r="Q21" s="2"/>
      <c r="S21" s="19"/>
      <c r="T21" s="19"/>
      <c r="U21" s="19"/>
    </row>
    <row r="22" spans="1:26" x14ac:dyDescent="0.25">
      <c r="A22" s="2"/>
      <c r="B22" s="2"/>
      <c r="C22" s="2"/>
      <c r="D22" s="2"/>
      <c r="E22" s="38"/>
      <c r="F22" s="47"/>
      <c r="G22" s="2"/>
      <c r="H22" s="2"/>
      <c r="I22" s="2"/>
      <c r="J22" s="38"/>
      <c r="K22" s="47"/>
      <c r="L22" s="2"/>
      <c r="M22" s="48"/>
      <c r="N22" s="41"/>
      <c r="O22" s="2"/>
      <c r="P22" s="2"/>
      <c r="Q22" s="2"/>
      <c r="S22" s="19"/>
      <c r="T22" s="19"/>
      <c r="U22" s="19"/>
    </row>
    <row r="23" spans="1:26" x14ac:dyDescent="0.25">
      <c r="A23" s="2"/>
      <c r="B23" s="2"/>
      <c r="C23" s="2"/>
      <c r="D23" s="2"/>
      <c r="E23" s="38"/>
      <c r="F23" s="47"/>
      <c r="G23" s="2"/>
      <c r="H23" s="2"/>
      <c r="I23" s="2"/>
      <c r="J23" s="38"/>
      <c r="K23" s="47"/>
      <c r="L23" s="2"/>
      <c r="M23" s="48"/>
      <c r="N23" s="41"/>
      <c r="O23" s="2"/>
      <c r="P23" s="2"/>
      <c r="Q23" s="2"/>
      <c r="S23" s="19"/>
      <c r="T23" s="19"/>
      <c r="U23" s="19"/>
    </row>
    <row r="24" spans="1:26" x14ac:dyDescent="0.25">
      <c r="A24" s="2"/>
      <c r="B24" s="2"/>
      <c r="C24" s="2"/>
      <c r="D24" s="2"/>
      <c r="E24" s="38"/>
      <c r="F24" s="47"/>
      <c r="G24" s="2"/>
      <c r="H24" s="2"/>
      <c r="I24" s="2"/>
      <c r="J24" s="38"/>
      <c r="K24" s="47"/>
      <c r="L24" s="2"/>
      <c r="M24" s="48"/>
      <c r="N24" s="41"/>
      <c r="O24" s="2"/>
      <c r="P24" s="2"/>
      <c r="Q24" s="2"/>
      <c r="S24" s="19"/>
      <c r="T24" s="19"/>
      <c r="U24" s="19"/>
    </row>
    <row r="25" spans="1:26" x14ac:dyDescent="0.25">
      <c r="A25" s="2">
        <v>3</v>
      </c>
      <c r="B25" s="2"/>
      <c r="C25" s="32" t="s">
        <v>22</v>
      </c>
      <c r="D25" s="2"/>
      <c r="E25" s="38" t="s">
        <v>64</v>
      </c>
      <c r="F25" s="47"/>
      <c r="G25" s="2"/>
      <c r="H25" s="2"/>
      <c r="I25" s="2"/>
      <c r="J25" s="37"/>
      <c r="K25" s="47"/>
      <c r="L25" s="2"/>
      <c r="M25" s="48"/>
      <c r="N25" s="41"/>
      <c r="O25" s="2"/>
      <c r="P25" s="2"/>
      <c r="Q25" s="2"/>
      <c r="S25" s="25">
        <f>J25*K25</f>
        <v>0</v>
      </c>
      <c r="T25" s="25"/>
      <c r="U25" s="25"/>
      <c r="V25" s="20"/>
      <c r="W25" s="21">
        <v>0.15</v>
      </c>
      <c r="X25" s="21">
        <f>J25*W25</f>
        <v>0</v>
      </c>
      <c r="Y25" s="21">
        <v>2.7E-2</v>
      </c>
      <c r="Z25" s="21">
        <f>J25*Y25</f>
        <v>0</v>
      </c>
    </row>
    <row r="26" spans="1:26" x14ac:dyDescent="0.25">
      <c r="A26" s="2"/>
      <c r="B26" s="2"/>
      <c r="C26" s="2"/>
      <c r="D26" s="2"/>
      <c r="E26" s="38"/>
      <c r="F26" s="47"/>
      <c r="G26" s="2"/>
      <c r="H26" s="2"/>
      <c r="I26" s="2"/>
      <c r="J26" s="38"/>
      <c r="K26" s="47"/>
      <c r="L26" s="2"/>
      <c r="M26" s="48"/>
      <c r="N26" s="41"/>
      <c r="O26" s="2"/>
      <c r="P26" s="2"/>
      <c r="Q26" s="2"/>
      <c r="S26" s="25"/>
      <c r="T26" s="25"/>
      <c r="U26" s="25"/>
      <c r="V26" s="20"/>
      <c r="W26" s="21"/>
      <c r="X26" s="21"/>
      <c r="Y26" s="21"/>
      <c r="Z26" s="21"/>
    </row>
    <row r="27" spans="1:26" x14ac:dyDescent="0.25">
      <c r="A27" s="2"/>
      <c r="B27" s="2"/>
      <c r="C27" s="2"/>
      <c r="D27" s="2"/>
      <c r="E27" s="38" t="s">
        <v>61</v>
      </c>
      <c r="F27" s="80"/>
      <c r="G27" s="30"/>
      <c r="H27" s="3"/>
      <c r="I27" s="3"/>
      <c r="J27" s="37"/>
      <c r="K27" s="45" t="s">
        <v>43</v>
      </c>
      <c r="L27" s="3">
        <f>J11</f>
        <v>34.628999999999998</v>
      </c>
      <c r="M27" s="46">
        <v>21</v>
      </c>
      <c r="N27" s="40">
        <v>1</v>
      </c>
      <c r="O27" s="3" t="s">
        <v>49</v>
      </c>
      <c r="P27" s="3" t="s">
        <v>51</v>
      </c>
      <c r="Q27" s="3">
        <f>L27*M27</f>
        <v>727.20899999999995</v>
      </c>
      <c r="S27" s="25"/>
      <c r="T27" s="25"/>
      <c r="U27" s="25"/>
      <c r="V27" s="20"/>
      <c r="W27" s="21"/>
      <c r="X27" s="21"/>
      <c r="Y27" s="21"/>
      <c r="Z27" s="21"/>
    </row>
    <row r="28" spans="1:26" x14ac:dyDescent="0.25">
      <c r="A28" s="2"/>
      <c r="B28" s="2"/>
      <c r="C28" s="2"/>
      <c r="D28" s="2"/>
      <c r="E28" s="38" t="s">
        <v>62</v>
      </c>
      <c r="F28" s="79"/>
      <c r="G28" s="31"/>
      <c r="H28" s="2"/>
      <c r="I28" s="2"/>
      <c r="J28" s="37"/>
      <c r="K28" s="47" t="s">
        <v>44</v>
      </c>
      <c r="L28" s="2"/>
      <c r="M28" s="48">
        <v>0.15</v>
      </c>
      <c r="N28" s="40">
        <v>2</v>
      </c>
      <c r="O28" s="2" t="s">
        <v>50</v>
      </c>
      <c r="P28" s="2" t="s">
        <v>52</v>
      </c>
      <c r="Q28" s="3">
        <f>L27*M28</f>
        <v>5.1943499999999991</v>
      </c>
      <c r="S28" s="25"/>
      <c r="T28" s="25" t="e">
        <f>J25*K28</f>
        <v>#VALUE!</v>
      </c>
      <c r="U28" s="25"/>
      <c r="V28" s="20"/>
      <c r="W28" s="21">
        <v>0.124</v>
      </c>
      <c r="X28" s="21">
        <f>J25*W28</f>
        <v>0</v>
      </c>
      <c r="Y28" s="21">
        <v>2.1999999999999999E-2</v>
      </c>
      <c r="Z28" s="21">
        <f>J25*Y28</f>
        <v>0</v>
      </c>
    </row>
    <row r="29" spans="1:26" x14ac:dyDescent="0.25">
      <c r="A29" s="2"/>
      <c r="B29" s="2"/>
      <c r="C29" s="2"/>
      <c r="D29" s="2"/>
      <c r="E29" s="38" t="s">
        <v>63</v>
      </c>
      <c r="F29" s="79"/>
      <c r="G29" s="31"/>
      <c r="H29" s="2"/>
      <c r="I29" s="2"/>
      <c r="J29" s="37"/>
      <c r="K29" s="47" t="s">
        <v>45</v>
      </c>
      <c r="L29" s="2"/>
      <c r="M29" s="48">
        <v>2.7E-2</v>
      </c>
      <c r="N29" s="40">
        <v>3</v>
      </c>
      <c r="O29" s="2" t="s">
        <v>3</v>
      </c>
      <c r="P29" s="2" t="s">
        <v>53</v>
      </c>
      <c r="Q29" s="3">
        <f>L27*M29</f>
        <v>0.9349829999999999</v>
      </c>
      <c r="S29" s="25"/>
      <c r="T29" s="25"/>
      <c r="U29" s="25"/>
      <c r="V29" s="20"/>
      <c r="W29" s="21"/>
      <c r="X29" s="21"/>
      <c r="Y29" s="21"/>
      <c r="Z29" s="21"/>
    </row>
    <row r="30" spans="1:26" x14ac:dyDescent="0.25">
      <c r="A30" s="2"/>
      <c r="B30" s="2"/>
      <c r="C30" s="2"/>
      <c r="D30" s="2"/>
      <c r="E30" s="38"/>
      <c r="F30" s="79"/>
      <c r="G30" s="31"/>
      <c r="H30" s="2"/>
      <c r="I30" s="2"/>
      <c r="J30" s="37"/>
      <c r="K30" s="47"/>
      <c r="L30" s="2"/>
      <c r="M30" s="48"/>
      <c r="N30" s="41"/>
      <c r="O30" s="2"/>
      <c r="P30" s="2"/>
      <c r="Q30" s="2"/>
      <c r="S30" s="25"/>
      <c r="T30" s="25"/>
      <c r="U30" s="25"/>
      <c r="V30" s="20"/>
      <c r="W30" s="21"/>
      <c r="X30" s="21"/>
      <c r="Y30" s="21"/>
      <c r="Z30" s="21"/>
    </row>
    <row r="31" spans="1:26" x14ac:dyDescent="0.25">
      <c r="A31" s="2"/>
      <c r="B31" s="2"/>
      <c r="C31" s="2"/>
      <c r="D31" s="2"/>
      <c r="E31" s="38"/>
      <c r="F31" s="79"/>
      <c r="G31" s="2"/>
      <c r="H31" s="2"/>
      <c r="I31" s="2"/>
      <c r="J31" s="37"/>
      <c r="K31" s="47"/>
      <c r="L31" s="2"/>
      <c r="M31" s="48"/>
      <c r="N31" s="41"/>
      <c r="O31" s="2"/>
      <c r="P31" s="2"/>
      <c r="Q31" s="2"/>
      <c r="S31" s="25"/>
      <c r="T31" s="25"/>
      <c r="U31" s="25">
        <f>K31*J25</f>
        <v>0</v>
      </c>
      <c r="V31" s="20"/>
      <c r="W31" s="21">
        <v>0.1</v>
      </c>
      <c r="X31" s="21">
        <f>J25*W31</f>
        <v>0</v>
      </c>
      <c r="Y31" s="21">
        <v>1.4E-2</v>
      </c>
      <c r="Z31" s="21">
        <f>J25*Y31</f>
        <v>0</v>
      </c>
    </row>
    <row r="32" spans="1:26" x14ac:dyDescent="0.25">
      <c r="A32" s="2"/>
      <c r="B32" s="2"/>
      <c r="C32" s="2"/>
      <c r="D32" s="2"/>
      <c r="E32" s="38"/>
      <c r="F32" s="79"/>
      <c r="G32" s="2"/>
      <c r="H32" s="2"/>
      <c r="I32" s="2"/>
      <c r="J32" s="38"/>
      <c r="K32" s="47"/>
      <c r="L32" s="2"/>
      <c r="M32" s="48"/>
      <c r="N32" s="41"/>
      <c r="O32" s="2"/>
      <c r="P32" s="2"/>
      <c r="Q32" s="2"/>
    </row>
    <row r="33" spans="1:30" x14ac:dyDescent="0.25">
      <c r="A33" s="2"/>
      <c r="B33" s="2"/>
      <c r="C33" s="2"/>
      <c r="D33" s="2"/>
      <c r="E33" s="38"/>
      <c r="F33" s="79"/>
      <c r="G33" s="2"/>
      <c r="H33" s="2"/>
      <c r="I33" s="2"/>
      <c r="J33" s="37"/>
      <c r="K33" s="47"/>
      <c r="L33" s="2"/>
      <c r="M33" s="48"/>
      <c r="N33" s="41"/>
      <c r="O33" s="2"/>
      <c r="P33" s="2"/>
      <c r="Q33" s="2"/>
    </row>
    <row r="34" spans="1:30" x14ac:dyDescent="0.25">
      <c r="A34" s="2"/>
      <c r="B34" s="2"/>
      <c r="C34" s="2"/>
      <c r="D34" s="2"/>
      <c r="E34" s="38"/>
      <c r="F34" s="47"/>
      <c r="G34" s="2"/>
      <c r="H34" s="2"/>
      <c r="I34" s="2"/>
      <c r="J34" s="38"/>
      <c r="K34" s="47"/>
      <c r="L34" s="2"/>
      <c r="M34" s="48"/>
      <c r="N34" s="41"/>
      <c r="O34" s="2"/>
      <c r="P34" s="2"/>
      <c r="Q34" s="2"/>
    </row>
    <row r="35" spans="1:30" x14ac:dyDescent="0.25">
      <c r="A35" s="2"/>
      <c r="B35" s="2"/>
      <c r="C35" s="2"/>
      <c r="D35" s="2"/>
      <c r="E35" s="38"/>
      <c r="F35" s="47"/>
      <c r="G35" s="2"/>
      <c r="H35" s="2"/>
      <c r="I35" s="2"/>
      <c r="J35" s="38"/>
      <c r="K35" s="47"/>
      <c r="L35" s="2"/>
      <c r="M35" s="48"/>
      <c r="N35" s="41"/>
      <c r="O35" s="2"/>
      <c r="P35" s="2"/>
      <c r="Q35" s="2"/>
    </row>
    <row r="36" spans="1:30" x14ac:dyDescent="0.25">
      <c r="A36" s="2"/>
      <c r="B36" s="2"/>
      <c r="C36" s="2"/>
      <c r="D36" s="2"/>
      <c r="E36" s="38"/>
      <c r="F36" s="47"/>
      <c r="G36" s="2"/>
      <c r="H36" s="2"/>
      <c r="I36" s="2"/>
      <c r="J36" s="38"/>
      <c r="K36" s="47"/>
      <c r="L36" s="2"/>
      <c r="M36" s="48"/>
      <c r="N36" s="41"/>
      <c r="O36" s="2"/>
      <c r="P36" s="2"/>
      <c r="Q36" s="2"/>
    </row>
    <row r="37" spans="1:30" x14ac:dyDescent="0.25">
      <c r="A37" s="2">
        <v>4</v>
      </c>
      <c r="B37" s="2"/>
      <c r="C37" s="32" t="s">
        <v>65</v>
      </c>
      <c r="D37" s="2"/>
      <c r="E37" s="38"/>
      <c r="F37" s="47"/>
      <c r="G37" s="2"/>
      <c r="H37" s="3"/>
      <c r="I37" s="3"/>
      <c r="J37" s="37"/>
      <c r="K37" s="45"/>
      <c r="L37" s="3"/>
      <c r="M37" s="46"/>
      <c r="N37" s="42"/>
      <c r="O37" s="3"/>
      <c r="P37" s="3"/>
      <c r="Q37" s="3"/>
      <c r="R37" s="1"/>
      <c r="V37">
        <f>K37*J37</f>
        <v>0</v>
      </c>
      <c r="W37">
        <v>1.45</v>
      </c>
      <c r="X37">
        <f>W37*J37</f>
        <v>0</v>
      </c>
      <c r="Y37">
        <v>0.25</v>
      </c>
      <c r="Z37">
        <f>Y37*J37</f>
        <v>0</v>
      </c>
      <c r="AC37">
        <f>V37/3000</f>
        <v>0</v>
      </c>
    </row>
    <row r="38" spans="1:30" x14ac:dyDescent="0.25">
      <c r="A38" s="2"/>
      <c r="B38" s="2"/>
      <c r="C38" s="2"/>
      <c r="D38" s="2"/>
      <c r="E38" s="38" t="s">
        <v>66</v>
      </c>
      <c r="F38" s="80"/>
      <c r="G38" s="30"/>
      <c r="H38" s="3"/>
      <c r="I38" s="3"/>
      <c r="J38" s="37"/>
      <c r="K38" s="45" t="s">
        <v>42</v>
      </c>
      <c r="L38" s="3">
        <f>J11</f>
        <v>34.628999999999998</v>
      </c>
      <c r="M38" s="48">
        <v>480</v>
      </c>
      <c r="N38" s="40">
        <v>1</v>
      </c>
      <c r="O38" s="3" t="s">
        <v>23</v>
      </c>
      <c r="P38" s="3" t="s">
        <v>51</v>
      </c>
      <c r="Q38" s="3">
        <f>L38*M38</f>
        <v>16621.919999999998</v>
      </c>
      <c r="AC38">
        <f>V37/5000</f>
        <v>0</v>
      </c>
      <c r="AD38">
        <v>4</v>
      </c>
    </row>
    <row r="39" spans="1:30" x14ac:dyDescent="0.25">
      <c r="A39" s="2"/>
      <c r="B39" s="2"/>
      <c r="C39" s="2"/>
      <c r="D39" s="2"/>
      <c r="E39" s="38"/>
      <c r="F39" s="79"/>
      <c r="G39" s="31"/>
      <c r="H39" s="2"/>
      <c r="I39" s="2"/>
      <c r="J39" s="37"/>
      <c r="K39" s="47" t="s">
        <v>44</v>
      </c>
      <c r="L39" s="2"/>
      <c r="M39" s="48">
        <v>1.45</v>
      </c>
      <c r="N39" s="40">
        <v>2</v>
      </c>
      <c r="O39" s="2" t="s">
        <v>50</v>
      </c>
      <c r="P39" s="2" t="s">
        <v>52</v>
      </c>
      <c r="Q39" s="3">
        <f>L38*M39</f>
        <v>50.212049999999998</v>
      </c>
    </row>
    <row r="40" spans="1:30" x14ac:dyDescent="0.25">
      <c r="A40" s="2"/>
      <c r="B40" s="2"/>
      <c r="C40" s="2"/>
      <c r="D40" s="2"/>
      <c r="E40" s="38"/>
      <c r="F40" s="79"/>
      <c r="G40" s="31"/>
      <c r="H40" s="2"/>
      <c r="I40" s="2"/>
      <c r="J40" s="37"/>
      <c r="K40" s="47" t="s">
        <v>45</v>
      </c>
      <c r="L40" s="2"/>
      <c r="M40" s="48">
        <v>0.25</v>
      </c>
      <c r="N40" s="40">
        <v>3</v>
      </c>
      <c r="O40" s="2" t="s">
        <v>3</v>
      </c>
      <c r="P40" s="2" t="s">
        <v>53</v>
      </c>
      <c r="Q40" s="3">
        <f>L38*M40</f>
        <v>8.6572499999999994</v>
      </c>
    </row>
    <row r="41" spans="1:30" x14ac:dyDescent="0.25">
      <c r="A41" s="2"/>
      <c r="B41" s="2"/>
      <c r="C41" s="2"/>
      <c r="D41" s="2"/>
      <c r="E41" s="38"/>
      <c r="F41" s="79"/>
      <c r="G41" s="31"/>
      <c r="H41" s="2"/>
      <c r="I41" s="2"/>
      <c r="J41" s="37"/>
      <c r="K41" s="47"/>
      <c r="L41" s="2"/>
      <c r="M41" s="48"/>
      <c r="N41" s="41"/>
      <c r="O41" s="2"/>
      <c r="P41" s="2"/>
      <c r="Q41" s="2"/>
    </row>
    <row r="42" spans="1:30" x14ac:dyDescent="0.25">
      <c r="A42" s="2"/>
      <c r="B42" s="2"/>
      <c r="C42" s="2"/>
      <c r="D42" s="2"/>
      <c r="E42" s="38"/>
      <c r="F42" s="79"/>
      <c r="G42" s="2"/>
      <c r="H42" s="2"/>
      <c r="I42" s="2"/>
      <c r="J42" s="37"/>
      <c r="K42" s="47"/>
      <c r="L42" s="2"/>
      <c r="M42" s="48"/>
      <c r="N42" s="41"/>
      <c r="O42" s="2"/>
      <c r="P42" s="2"/>
      <c r="Q42" s="2"/>
    </row>
    <row r="43" spans="1:30" x14ac:dyDescent="0.25">
      <c r="A43" s="2"/>
      <c r="B43" s="2"/>
      <c r="C43" s="2"/>
      <c r="D43" s="2"/>
      <c r="E43" s="38"/>
      <c r="F43" s="79"/>
      <c r="G43" s="2"/>
      <c r="H43" s="2"/>
      <c r="I43" s="2"/>
      <c r="J43" s="38"/>
      <c r="K43" s="47"/>
      <c r="L43" s="2"/>
      <c r="M43" s="48"/>
      <c r="N43" s="41"/>
      <c r="O43" s="2"/>
      <c r="P43" s="2"/>
      <c r="Q43" s="2"/>
    </row>
    <row r="44" spans="1:30" x14ac:dyDescent="0.25">
      <c r="A44" s="2"/>
      <c r="B44" s="2"/>
      <c r="C44" s="2"/>
      <c r="D44" s="2"/>
      <c r="E44" s="38"/>
      <c r="F44" s="79"/>
      <c r="G44" s="2"/>
      <c r="H44" s="2"/>
      <c r="I44" s="2"/>
      <c r="J44" s="37"/>
      <c r="K44" s="47"/>
      <c r="L44" s="2"/>
      <c r="M44" s="48"/>
      <c r="N44" s="41"/>
      <c r="O44" s="2"/>
      <c r="P44" s="2"/>
      <c r="Q44" s="2"/>
    </row>
    <row r="45" spans="1:30" x14ac:dyDescent="0.25">
      <c r="A45" s="2"/>
      <c r="B45" s="2"/>
      <c r="C45" s="2"/>
      <c r="D45" s="2"/>
      <c r="E45" s="38"/>
      <c r="F45" s="47"/>
      <c r="G45" s="2"/>
      <c r="H45" s="2"/>
      <c r="I45" s="2"/>
      <c r="J45" s="38"/>
      <c r="K45" s="47"/>
      <c r="L45" s="2"/>
      <c r="M45" s="48"/>
      <c r="N45" s="41"/>
      <c r="O45" s="2"/>
      <c r="P45" s="2"/>
      <c r="Q45" s="2"/>
    </row>
    <row r="46" spans="1:30" x14ac:dyDescent="0.25">
      <c r="A46" s="2">
        <v>5</v>
      </c>
      <c r="B46" s="2"/>
      <c r="C46" s="32" t="s">
        <v>27</v>
      </c>
      <c r="D46" s="32"/>
      <c r="E46" s="77"/>
      <c r="F46" s="81"/>
      <c r="G46" s="32"/>
      <c r="H46" s="2"/>
      <c r="I46" s="2"/>
      <c r="J46" s="37"/>
      <c r="K46" s="47"/>
      <c r="L46" s="2"/>
      <c r="M46" s="48"/>
      <c r="N46" s="41"/>
      <c r="O46" s="2"/>
      <c r="P46" s="2"/>
      <c r="Q46" s="2"/>
    </row>
    <row r="47" spans="1:30" x14ac:dyDescent="0.25">
      <c r="A47" s="2"/>
      <c r="B47" s="2"/>
      <c r="C47" s="2"/>
      <c r="D47" s="2"/>
      <c r="E47" s="38" t="s">
        <v>28</v>
      </c>
      <c r="F47" s="80"/>
      <c r="G47" s="30"/>
      <c r="H47" s="3"/>
      <c r="I47" s="3"/>
      <c r="J47" s="37"/>
      <c r="K47" s="45" t="s">
        <v>67</v>
      </c>
      <c r="L47" s="3">
        <f>J11</f>
        <v>34.628999999999998</v>
      </c>
      <c r="M47" s="48">
        <v>8</v>
      </c>
      <c r="N47" s="40">
        <v>1</v>
      </c>
      <c r="O47" s="3" t="s">
        <v>23</v>
      </c>
      <c r="P47" s="3" t="s">
        <v>51</v>
      </c>
      <c r="Q47" s="3">
        <f>L47*M47</f>
        <v>277.03199999999998</v>
      </c>
      <c r="R47" s="19"/>
      <c r="S47" s="19" t="e">
        <f>K47*J46</f>
        <v>#VALUE!</v>
      </c>
      <c r="T47" s="19"/>
      <c r="U47" s="19"/>
      <c r="W47" s="21">
        <v>0.15</v>
      </c>
      <c r="X47" s="21">
        <f>J46*W47</f>
        <v>0</v>
      </c>
      <c r="Y47" s="21">
        <v>2.7E-2</v>
      </c>
      <c r="Z47" s="21">
        <f>J46*Y47</f>
        <v>0</v>
      </c>
      <c r="AA47">
        <v>3.3</v>
      </c>
      <c r="AB47" s="19">
        <v>109.57649999999998</v>
      </c>
    </row>
    <row r="48" spans="1:30" x14ac:dyDescent="0.25">
      <c r="A48" s="2"/>
      <c r="B48" s="2"/>
      <c r="C48" s="2"/>
      <c r="D48" s="2"/>
      <c r="E48" s="38" t="s">
        <v>29</v>
      </c>
      <c r="F48" s="79"/>
      <c r="G48" s="31"/>
      <c r="H48" s="2"/>
      <c r="I48" s="2"/>
      <c r="J48" s="37"/>
      <c r="K48" s="47" t="s">
        <v>44</v>
      </c>
      <c r="L48" s="2"/>
      <c r="M48" s="48">
        <v>0.15</v>
      </c>
      <c r="N48" s="40">
        <v>2</v>
      </c>
      <c r="O48" s="2" t="s">
        <v>50</v>
      </c>
      <c r="P48" s="2" t="s">
        <v>52</v>
      </c>
      <c r="Q48" s="3">
        <f>L47*M48</f>
        <v>5.1943499999999991</v>
      </c>
      <c r="R48" s="19"/>
      <c r="S48" s="19"/>
      <c r="T48" s="19" t="e">
        <f>K48*J46</f>
        <v>#VALUE!</v>
      </c>
      <c r="U48" s="19"/>
      <c r="W48" s="21">
        <v>0.124</v>
      </c>
      <c r="X48" s="21">
        <f>J46*W48</f>
        <v>0</v>
      </c>
      <c r="Y48" s="21">
        <v>2.1999999999999999E-2</v>
      </c>
      <c r="Z48" s="21">
        <f>J46*Y48</f>
        <v>0</v>
      </c>
      <c r="AA48">
        <v>3.3</v>
      </c>
      <c r="AB48" s="19">
        <v>109.57649999999998</v>
      </c>
    </row>
    <row r="49" spans="1:28" x14ac:dyDescent="0.25">
      <c r="A49" s="2"/>
      <c r="B49" s="2"/>
      <c r="C49" s="2"/>
      <c r="D49" s="2"/>
      <c r="E49" s="38" t="s">
        <v>30</v>
      </c>
      <c r="F49" s="79"/>
      <c r="G49" s="31"/>
      <c r="H49" s="2"/>
      <c r="I49" s="2"/>
      <c r="J49" s="37"/>
      <c r="K49" s="47" t="s">
        <v>45</v>
      </c>
      <c r="L49" s="2"/>
      <c r="M49" s="48">
        <v>2.7E-2</v>
      </c>
      <c r="N49" s="40">
        <v>3</v>
      </c>
      <c r="O49" s="2" t="s">
        <v>3</v>
      </c>
      <c r="P49" s="2" t="s">
        <v>53</v>
      </c>
      <c r="Q49" s="3">
        <f>L47*M49</f>
        <v>0.9349829999999999</v>
      </c>
      <c r="R49" s="19"/>
      <c r="S49" s="19"/>
      <c r="T49" s="19"/>
      <c r="U49" s="19" t="e">
        <f>K49*J46</f>
        <v>#VALUE!</v>
      </c>
      <c r="W49" s="21">
        <v>0.1</v>
      </c>
      <c r="X49" s="21">
        <f>J46*W49</f>
        <v>0</v>
      </c>
      <c r="Y49" s="21">
        <v>1.4E-2</v>
      </c>
      <c r="Z49" s="21">
        <f>J46*Y49</f>
        <v>0</v>
      </c>
      <c r="AA49">
        <v>3.3</v>
      </c>
      <c r="AB49" s="19">
        <v>109.57649999999998</v>
      </c>
    </row>
    <row r="50" spans="1:28" x14ac:dyDescent="0.25">
      <c r="A50" s="2"/>
      <c r="B50" s="2"/>
      <c r="C50" s="2"/>
      <c r="D50" s="2"/>
      <c r="E50" s="38"/>
      <c r="F50" s="79"/>
      <c r="G50" s="31"/>
      <c r="H50" s="2"/>
      <c r="I50" s="2"/>
      <c r="J50" s="37"/>
      <c r="K50" s="47" t="s">
        <v>78</v>
      </c>
      <c r="L50" s="2"/>
      <c r="M50" s="48">
        <v>3.9</v>
      </c>
      <c r="N50" s="92">
        <v>4</v>
      </c>
      <c r="O50" s="2" t="s">
        <v>78</v>
      </c>
      <c r="P50" s="2" t="s">
        <v>79</v>
      </c>
      <c r="Q50" s="4">
        <f>M50*L47</f>
        <v>135.0531</v>
      </c>
      <c r="R50" s="19"/>
      <c r="S50" s="19"/>
      <c r="T50" s="19"/>
      <c r="U50" s="19"/>
      <c r="W50" s="21"/>
      <c r="X50" s="21"/>
      <c r="Y50" s="21"/>
      <c r="Z50" s="21"/>
      <c r="AB50" s="19"/>
    </row>
    <row r="51" spans="1:28" x14ac:dyDescent="0.25">
      <c r="A51" s="2"/>
      <c r="B51" s="2"/>
      <c r="C51" s="2"/>
      <c r="D51" s="2"/>
      <c r="E51" s="38"/>
      <c r="F51" s="79"/>
      <c r="G51" s="2"/>
      <c r="H51" s="2"/>
      <c r="I51" s="2"/>
      <c r="J51" s="37"/>
      <c r="K51" s="47"/>
      <c r="L51" s="2"/>
      <c r="M51" s="48"/>
      <c r="N51" s="41"/>
      <c r="O51" s="2"/>
      <c r="P51" s="2"/>
      <c r="Q51" s="2"/>
      <c r="R51" s="19"/>
      <c r="S51" s="19"/>
      <c r="T51" s="19"/>
      <c r="U51" s="19"/>
      <c r="W51" s="21"/>
      <c r="X51" s="21"/>
      <c r="Y51" s="21"/>
      <c r="Z51" s="21"/>
      <c r="AB51" s="19"/>
    </row>
    <row r="52" spans="1:28" x14ac:dyDescent="0.25">
      <c r="A52" s="2"/>
      <c r="B52" s="2"/>
      <c r="C52" s="2"/>
      <c r="D52" s="2"/>
      <c r="E52" s="38"/>
      <c r="F52" s="79"/>
      <c r="G52" s="2"/>
      <c r="H52" s="2"/>
      <c r="I52" s="2"/>
      <c r="J52" s="38"/>
      <c r="K52" s="47"/>
      <c r="L52" s="2"/>
      <c r="M52" s="48"/>
      <c r="N52" s="41"/>
      <c r="O52" s="2"/>
      <c r="P52" s="2"/>
      <c r="Q52" s="2"/>
    </row>
    <row r="53" spans="1:28" x14ac:dyDescent="0.25">
      <c r="A53" s="2"/>
      <c r="B53" s="2"/>
      <c r="C53" s="2"/>
      <c r="D53" s="2"/>
      <c r="E53" s="38"/>
      <c r="F53" s="79"/>
      <c r="G53" s="2"/>
      <c r="H53" s="2"/>
      <c r="I53" s="2"/>
      <c r="J53" s="37"/>
      <c r="K53" s="47"/>
      <c r="L53" s="2"/>
      <c r="M53" s="48"/>
      <c r="N53" s="41"/>
      <c r="O53" s="2"/>
      <c r="P53" s="2"/>
      <c r="Q53" s="2"/>
    </row>
    <row r="54" spans="1:28" x14ac:dyDescent="0.25">
      <c r="A54" s="2"/>
      <c r="B54" s="2"/>
      <c r="C54" s="2"/>
      <c r="D54" s="2"/>
      <c r="E54" s="38"/>
      <c r="F54" s="47"/>
      <c r="G54" s="2"/>
      <c r="H54" s="2"/>
      <c r="I54" s="2"/>
      <c r="J54" s="38"/>
      <c r="K54" s="47"/>
      <c r="L54" s="2"/>
      <c r="M54" s="48"/>
      <c r="N54" s="41"/>
      <c r="O54" s="2"/>
      <c r="P54" s="2"/>
      <c r="Q54" s="2"/>
    </row>
    <row r="55" spans="1:28" ht="15.75" thickBot="1" x14ac:dyDescent="0.3">
      <c r="A55" s="69"/>
      <c r="B55" s="69"/>
      <c r="C55" s="69"/>
      <c r="D55" s="69"/>
      <c r="E55" s="70"/>
      <c r="F55" s="71"/>
      <c r="G55" s="69"/>
      <c r="H55" s="69"/>
      <c r="I55" s="69"/>
      <c r="J55" s="70"/>
      <c r="K55" s="71"/>
      <c r="L55" s="69"/>
      <c r="M55" s="72"/>
      <c r="N55" s="73"/>
      <c r="O55" s="69"/>
      <c r="P55" s="69"/>
      <c r="Q55" s="69"/>
    </row>
    <row r="56" spans="1:28" ht="15.75" thickTop="1" x14ac:dyDescent="0.25">
      <c r="F56" s="82"/>
    </row>
  </sheetData>
  <mergeCells count="14">
    <mergeCell ref="Z2:Z3"/>
    <mergeCell ref="AB2:AB3"/>
    <mergeCell ref="AC2:AC3"/>
    <mergeCell ref="A2:A3"/>
    <mergeCell ref="B2:B3"/>
    <mergeCell ref="C2:C3"/>
    <mergeCell ref="S2:U2"/>
    <mergeCell ref="K2:M2"/>
    <mergeCell ref="O2:Q2"/>
    <mergeCell ref="G2:J2"/>
    <mergeCell ref="D2:E2"/>
    <mergeCell ref="W2:W3"/>
    <mergeCell ref="X2:X3"/>
    <mergeCell ref="Y2:Y3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6"/>
  <sheetViews>
    <sheetView workbookViewId="0">
      <selection sqref="A1:XFD1048576"/>
    </sheetView>
  </sheetViews>
  <sheetFormatPr defaultRowHeight="15" x14ac:dyDescent="0.25"/>
  <cols>
    <col min="1" max="1" width="5.28515625" bestFit="1" customWidth="1"/>
    <col min="2" max="2" width="12.42578125" bestFit="1" customWidth="1"/>
    <col min="3" max="3" width="23" customWidth="1"/>
    <col min="4" max="4" width="16.7109375" hidden="1" customWidth="1"/>
    <col min="5" max="5" width="16.85546875" customWidth="1"/>
    <col min="6" max="8" width="10.5703125" customWidth="1"/>
    <col min="9" max="9" width="13.42578125" customWidth="1"/>
    <col min="10" max="10" width="10.5703125" customWidth="1"/>
    <col min="14" max="14" width="19.85546875" customWidth="1"/>
    <col min="17" max="17" width="5.28515625" bestFit="1" customWidth="1"/>
    <col min="20" max="20" width="16.7109375" bestFit="1" customWidth="1"/>
    <col min="22" max="26" width="0" hidden="1" customWidth="1"/>
    <col min="27" max="27" width="15.140625" hidden="1" customWidth="1"/>
    <col min="28" max="28" width="8.7109375" hidden="1" customWidth="1"/>
    <col min="29" max="31" width="10.85546875" hidden="1" customWidth="1"/>
    <col min="32" max="32" width="12.42578125" hidden="1" customWidth="1"/>
    <col min="33" max="33" width="0" hidden="1" customWidth="1"/>
  </cols>
  <sheetData>
    <row r="1" spans="1:33" ht="15.75" thickBot="1" x14ac:dyDescent="0.3"/>
    <row r="2" spans="1:33" ht="30.75" thickTop="1" x14ac:dyDescent="0.25">
      <c r="A2" s="108" t="s">
        <v>5</v>
      </c>
      <c r="B2" s="110" t="s">
        <v>6</v>
      </c>
      <c r="C2" s="110" t="s">
        <v>0</v>
      </c>
      <c r="D2" s="118" t="s">
        <v>56</v>
      </c>
      <c r="E2" s="118"/>
      <c r="F2" s="56"/>
      <c r="G2" s="56"/>
      <c r="H2" s="56"/>
      <c r="I2" s="119" t="s">
        <v>81</v>
      </c>
      <c r="J2" s="110" t="s">
        <v>34</v>
      </c>
      <c r="K2" s="110"/>
      <c r="L2" s="110"/>
      <c r="M2" s="117"/>
      <c r="N2" s="112" t="s">
        <v>35</v>
      </c>
      <c r="O2" s="113"/>
      <c r="P2" s="114"/>
      <c r="Q2" s="57"/>
      <c r="R2" s="115" t="s">
        <v>46</v>
      </c>
      <c r="S2" s="115"/>
      <c r="T2" s="116"/>
      <c r="U2" s="5"/>
      <c r="V2" s="105" t="s">
        <v>13</v>
      </c>
      <c r="W2" s="105"/>
      <c r="X2" s="105"/>
      <c r="Y2" s="84" t="s">
        <v>23</v>
      </c>
      <c r="Z2" s="106" t="s">
        <v>16</v>
      </c>
      <c r="AA2" s="105" t="s">
        <v>14</v>
      </c>
      <c r="AB2" s="106" t="s">
        <v>17</v>
      </c>
      <c r="AC2" s="105" t="s">
        <v>15</v>
      </c>
      <c r="AD2" s="83" t="s">
        <v>33</v>
      </c>
      <c r="AE2" s="106" t="s">
        <v>32</v>
      </c>
      <c r="AF2" s="107" t="s">
        <v>10</v>
      </c>
      <c r="AG2" t="s">
        <v>24</v>
      </c>
    </row>
    <row r="3" spans="1:33" x14ac:dyDescent="0.25">
      <c r="A3" s="109"/>
      <c r="B3" s="111"/>
      <c r="C3" s="111"/>
      <c r="D3" s="86"/>
      <c r="E3" s="86"/>
      <c r="F3" s="86" t="s">
        <v>55</v>
      </c>
      <c r="G3" s="86" t="s">
        <v>118</v>
      </c>
      <c r="H3" s="86" t="s">
        <v>119</v>
      </c>
      <c r="I3" s="120"/>
      <c r="J3" s="86" t="s">
        <v>51</v>
      </c>
      <c r="K3" s="86" t="s">
        <v>11</v>
      </c>
      <c r="L3" s="86" t="s">
        <v>12</v>
      </c>
      <c r="M3" s="36" t="s">
        <v>37</v>
      </c>
      <c r="N3" s="43" t="s">
        <v>1</v>
      </c>
      <c r="O3" s="34" t="s">
        <v>41</v>
      </c>
      <c r="P3" s="44" t="s">
        <v>4</v>
      </c>
      <c r="Q3" s="39" t="s">
        <v>5</v>
      </c>
      <c r="R3" s="35" t="s">
        <v>47</v>
      </c>
      <c r="S3" s="35" t="s">
        <v>48</v>
      </c>
      <c r="T3" s="58" t="s">
        <v>31</v>
      </c>
      <c r="U3" s="84"/>
      <c r="V3" s="10" t="s">
        <v>7</v>
      </c>
      <c r="W3" s="7" t="s">
        <v>8</v>
      </c>
      <c r="X3" s="13" t="s">
        <v>9</v>
      </c>
      <c r="Y3" s="13"/>
      <c r="Z3" s="106"/>
      <c r="AA3" s="105"/>
      <c r="AB3" s="106"/>
      <c r="AC3" s="105"/>
      <c r="AD3" s="84"/>
      <c r="AE3" s="106"/>
      <c r="AF3" s="107"/>
    </row>
    <row r="4" spans="1:33" ht="15.75" thickBot="1" x14ac:dyDescent="0.3">
      <c r="A4" s="59"/>
      <c r="B4" s="60"/>
      <c r="C4" s="60"/>
      <c r="D4" s="61"/>
      <c r="E4" s="60" t="s">
        <v>60</v>
      </c>
      <c r="F4" s="60"/>
      <c r="G4" s="60"/>
      <c r="H4" s="60"/>
      <c r="I4" s="121"/>
      <c r="J4" s="60"/>
      <c r="K4" s="60"/>
      <c r="L4" s="60"/>
      <c r="M4" s="62" t="s">
        <v>54</v>
      </c>
      <c r="N4" s="63"/>
      <c r="O4" s="64"/>
      <c r="P4" s="65"/>
      <c r="Q4" s="66"/>
      <c r="R4" s="67"/>
      <c r="S4" s="67"/>
      <c r="T4" s="68" t="s">
        <v>68</v>
      </c>
      <c r="U4" s="84"/>
      <c r="V4" s="10"/>
      <c r="W4" s="7"/>
      <c r="X4" s="13"/>
      <c r="Y4" s="13"/>
      <c r="Z4" s="5"/>
      <c r="AA4" s="84"/>
      <c r="AB4" s="84"/>
      <c r="AC4" s="84"/>
      <c r="AD4" s="84"/>
      <c r="AE4" s="84"/>
      <c r="AF4" s="85"/>
    </row>
    <row r="5" spans="1:33" ht="30.75" thickTop="1" x14ac:dyDescent="0.25">
      <c r="A5" s="49">
        <v>1</v>
      </c>
      <c r="B5" s="49" t="s">
        <v>18</v>
      </c>
      <c r="C5" s="50" t="s">
        <v>19</v>
      </c>
      <c r="D5" s="49"/>
      <c r="E5" s="74" t="s">
        <v>57</v>
      </c>
      <c r="F5" s="78" t="s">
        <v>36</v>
      </c>
      <c r="G5" s="93">
        <v>10</v>
      </c>
      <c r="H5" s="93">
        <v>9.5</v>
      </c>
      <c r="I5" s="99" t="s">
        <v>80</v>
      </c>
      <c r="J5" s="50">
        <v>2</v>
      </c>
      <c r="K5" s="98">
        <f>G5/3.28</f>
        <v>3.0487804878048781</v>
      </c>
      <c r="L5" s="98">
        <f>9.5/3.28</f>
        <v>2.8963414634146343</v>
      </c>
      <c r="M5" s="52">
        <f>J5*K5*L5</f>
        <v>17.660618679357526</v>
      </c>
      <c r="N5" s="53" t="s">
        <v>43</v>
      </c>
      <c r="O5" s="51">
        <f>M11</f>
        <v>33.476167459845328</v>
      </c>
      <c r="P5" s="54">
        <v>11.5</v>
      </c>
      <c r="Q5" s="55">
        <v>1</v>
      </c>
      <c r="R5" s="51" t="s">
        <v>49</v>
      </c>
      <c r="S5" s="51" t="s">
        <v>51</v>
      </c>
      <c r="T5" s="51">
        <f>O5*P5</f>
        <v>384.97592578822128</v>
      </c>
      <c r="U5" s="1"/>
      <c r="V5" s="11"/>
      <c r="W5" s="8"/>
      <c r="X5" s="14"/>
      <c r="Y5" s="14"/>
    </row>
    <row r="6" spans="1:33" ht="45" x14ac:dyDescent="0.25">
      <c r="A6" s="2"/>
      <c r="B6" s="2"/>
      <c r="C6" s="2"/>
      <c r="D6" s="2"/>
      <c r="E6" s="38"/>
      <c r="F6" s="79" t="s">
        <v>38</v>
      </c>
      <c r="G6" s="94">
        <v>11</v>
      </c>
      <c r="H6" s="94">
        <v>9.5</v>
      </c>
      <c r="I6" s="94"/>
      <c r="J6" s="31">
        <v>2</v>
      </c>
      <c r="K6" s="4">
        <f>11/3.28</f>
        <v>3.3536585365853662</v>
      </c>
      <c r="L6" s="4">
        <f>9.5/3.28</f>
        <v>2.8963414634146343</v>
      </c>
      <c r="M6" s="37">
        <f>J6*K6*L6</f>
        <v>19.42668054729328</v>
      </c>
      <c r="N6" s="47" t="s">
        <v>44</v>
      </c>
      <c r="O6" s="2"/>
      <c r="P6" s="48">
        <v>0.15</v>
      </c>
      <c r="Q6" s="40">
        <v>2</v>
      </c>
      <c r="R6" s="2" t="s">
        <v>50</v>
      </c>
      <c r="S6" s="2" t="s">
        <v>52</v>
      </c>
      <c r="T6" s="4">
        <f>O5*P6</f>
        <v>5.0214251189767989</v>
      </c>
      <c r="V6" s="22" t="e">
        <f>M5*N6</f>
        <v>#VALUE!</v>
      </c>
      <c r="W6" s="22"/>
      <c r="X6" s="22"/>
      <c r="Y6" s="12"/>
      <c r="Z6" s="17">
        <v>0.15</v>
      </c>
      <c r="AA6" s="17">
        <f>M5*Z6</f>
        <v>2.6490928019036288</v>
      </c>
      <c r="AB6" s="17">
        <v>2.7E-2</v>
      </c>
      <c r="AC6" s="17">
        <f>M5*AB6</f>
        <v>0.47683670434265318</v>
      </c>
      <c r="AD6" s="17"/>
      <c r="AE6" s="17"/>
      <c r="AF6" s="11" t="s">
        <v>20</v>
      </c>
      <c r="AG6" s="18" t="s">
        <v>25</v>
      </c>
    </row>
    <row r="7" spans="1:33" x14ac:dyDescent="0.25">
      <c r="A7" s="2"/>
      <c r="B7" s="2"/>
      <c r="C7" s="2"/>
      <c r="D7" s="2"/>
      <c r="E7" s="38"/>
      <c r="F7" s="79" t="s">
        <v>39</v>
      </c>
      <c r="G7" s="94">
        <v>3</v>
      </c>
      <c r="H7" s="94">
        <v>7</v>
      </c>
      <c r="I7" s="94"/>
      <c r="J7" s="31">
        <v>1</v>
      </c>
      <c r="K7" s="4">
        <f>3/3.28</f>
        <v>0.91463414634146345</v>
      </c>
      <c r="L7" s="4">
        <f>7/3.28</f>
        <v>2.1341463414634148</v>
      </c>
      <c r="M7" s="37">
        <f>-J7*K7*L7</f>
        <v>-1.9519631171921477</v>
      </c>
      <c r="N7" s="47" t="s">
        <v>45</v>
      </c>
      <c r="O7" s="2"/>
      <c r="P7" s="48">
        <v>2.7E-2</v>
      </c>
      <c r="Q7" s="40">
        <v>3</v>
      </c>
      <c r="R7" s="2" t="s">
        <v>3</v>
      </c>
      <c r="S7" s="2" t="s">
        <v>53</v>
      </c>
      <c r="T7" s="4">
        <f>O5*P7</f>
        <v>0.90385652141582384</v>
      </c>
      <c r="V7" s="22"/>
      <c r="W7" s="23"/>
      <c r="X7" s="24"/>
      <c r="Y7" s="15"/>
      <c r="Z7" s="6"/>
      <c r="AA7" s="6"/>
      <c r="AB7" s="6"/>
      <c r="AC7" s="6"/>
      <c r="AD7" s="6"/>
      <c r="AE7" s="6"/>
      <c r="AG7" s="18"/>
    </row>
    <row r="8" spans="1:33" x14ac:dyDescent="0.25">
      <c r="A8" s="2"/>
      <c r="B8" s="2"/>
      <c r="C8" s="2"/>
      <c r="D8" s="2"/>
      <c r="E8" s="38"/>
      <c r="F8" s="79" t="s">
        <v>40</v>
      </c>
      <c r="G8" s="94">
        <v>5</v>
      </c>
      <c r="H8" s="94">
        <v>7</v>
      </c>
      <c r="I8" s="94"/>
      <c r="J8" s="31">
        <v>1</v>
      </c>
      <c r="K8" s="4">
        <f>5/3.28</f>
        <v>1.524390243902439</v>
      </c>
      <c r="L8" s="4">
        <f>7/3.28</f>
        <v>2.1341463414634148</v>
      </c>
      <c r="M8" s="37">
        <f>-J8*K8*L8</f>
        <v>-3.2532718619869128</v>
      </c>
      <c r="N8" s="47"/>
      <c r="O8" s="2"/>
      <c r="P8" s="48"/>
      <c r="Q8" s="41"/>
      <c r="R8" s="2"/>
      <c r="S8" s="2"/>
      <c r="T8" s="3"/>
      <c r="V8" s="22"/>
      <c r="W8" s="23"/>
      <c r="X8" s="24"/>
      <c r="Y8" s="15"/>
      <c r="Z8" s="6"/>
      <c r="AA8" s="6"/>
      <c r="AB8" s="6"/>
      <c r="AC8" s="6"/>
      <c r="AD8" s="6"/>
      <c r="AE8" s="6"/>
      <c r="AG8" s="18"/>
    </row>
    <row r="9" spans="1:33" ht="30" x14ac:dyDescent="0.25">
      <c r="A9" s="2"/>
      <c r="B9" s="2"/>
      <c r="C9" s="2"/>
      <c r="D9" s="2"/>
      <c r="E9" s="38"/>
      <c r="F9" s="79" t="s">
        <v>41</v>
      </c>
      <c r="G9" s="94"/>
      <c r="H9" s="94"/>
      <c r="I9" s="94"/>
      <c r="J9" s="2"/>
      <c r="K9" s="2"/>
      <c r="L9" s="2"/>
      <c r="M9" s="37">
        <f>SUM(M5:M8)</f>
        <v>31.882064247471742</v>
      </c>
      <c r="N9" s="47"/>
      <c r="O9" s="2"/>
      <c r="P9" s="48"/>
      <c r="Q9" s="41"/>
      <c r="R9" s="2"/>
      <c r="S9" s="2"/>
      <c r="T9" s="2"/>
      <c r="V9" s="22"/>
      <c r="W9" s="23">
        <f>M5*N9</f>
        <v>0</v>
      </c>
      <c r="X9" s="23"/>
      <c r="Y9" s="9"/>
      <c r="Z9" s="16">
        <v>0.124</v>
      </c>
      <c r="AA9" s="16">
        <f>M5*Z9</f>
        <v>2.189916716240333</v>
      </c>
      <c r="AB9" s="16">
        <v>2.1999999999999999E-2</v>
      </c>
      <c r="AC9" s="16">
        <f>M5*AB9</f>
        <v>0.38853361094586553</v>
      </c>
      <c r="AD9" s="16"/>
      <c r="AE9" s="16"/>
      <c r="AF9" s="8" t="s">
        <v>21</v>
      </c>
      <c r="AG9" s="18" t="s">
        <v>26</v>
      </c>
    </row>
    <row r="10" spans="1:33" x14ac:dyDescent="0.25">
      <c r="A10" s="2"/>
      <c r="B10" s="2"/>
      <c r="C10" s="2"/>
      <c r="D10" s="2"/>
      <c r="E10" s="38"/>
      <c r="F10" s="79" t="s">
        <v>58</v>
      </c>
      <c r="G10" s="94"/>
      <c r="H10" s="94"/>
      <c r="I10" s="94"/>
      <c r="J10" s="2"/>
      <c r="K10" s="2"/>
      <c r="L10" s="2"/>
      <c r="M10" s="38">
        <f>M9*0.05</f>
        <v>1.5941032123735872</v>
      </c>
      <c r="N10" s="47"/>
      <c r="O10" s="2"/>
      <c r="P10" s="48"/>
      <c r="Q10" s="41"/>
      <c r="R10" s="2"/>
      <c r="S10" s="2"/>
      <c r="T10" s="2"/>
      <c r="V10" s="22"/>
      <c r="W10" s="23"/>
      <c r="X10" s="24"/>
      <c r="Y10" s="15"/>
      <c r="Z10" s="6"/>
      <c r="AA10" s="6"/>
      <c r="AB10" s="6"/>
      <c r="AC10" s="6"/>
      <c r="AD10" s="6"/>
      <c r="AE10" s="6"/>
      <c r="AG10" s="18"/>
    </row>
    <row r="11" spans="1:33" x14ac:dyDescent="0.25">
      <c r="A11" s="2"/>
      <c r="B11" s="2"/>
      <c r="C11" s="2"/>
      <c r="D11" s="2"/>
      <c r="E11" s="38"/>
      <c r="F11" s="79" t="s">
        <v>41</v>
      </c>
      <c r="G11" s="94"/>
      <c r="H11" s="94"/>
      <c r="I11" s="94"/>
      <c r="J11" s="2"/>
      <c r="K11" s="2"/>
      <c r="L11" s="2"/>
      <c r="M11" s="37">
        <f>M9+M10</f>
        <v>33.476167459845328</v>
      </c>
      <c r="N11" s="47"/>
      <c r="O11" s="2"/>
      <c r="P11" s="48"/>
      <c r="Q11" s="41"/>
      <c r="R11" s="2"/>
      <c r="S11" s="2"/>
      <c r="T11" s="2"/>
      <c r="V11" s="22"/>
      <c r="W11" s="23"/>
      <c r="X11" s="24"/>
      <c r="Y11" s="15"/>
      <c r="Z11" s="6"/>
      <c r="AA11" s="6"/>
      <c r="AB11" s="6"/>
      <c r="AC11" s="6"/>
      <c r="AD11" s="6"/>
      <c r="AE11" s="6"/>
      <c r="AG11" s="18"/>
    </row>
    <row r="12" spans="1:33" x14ac:dyDescent="0.25">
      <c r="A12" s="2"/>
      <c r="B12" s="2"/>
      <c r="C12" s="2"/>
      <c r="D12" s="2"/>
      <c r="E12" s="38"/>
      <c r="F12" s="47"/>
      <c r="G12" s="41"/>
      <c r="H12" s="41"/>
      <c r="I12" s="41"/>
      <c r="J12" s="2"/>
      <c r="K12" s="2"/>
      <c r="L12" s="2"/>
      <c r="M12" s="38"/>
      <c r="N12" s="47"/>
      <c r="O12" s="2"/>
      <c r="P12" s="48"/>
      <c r="Q12" s="41"/>
      <c r="R12" s="2"/>
      <c r="S12" s="2"/>
      <c r="T12" s="2"/>
      <c r="V12" s="22"/>
      <c r="W12" s="23"/>
      <c r="X12" s="24"/>
      <c r="Y12" s="15"/>
      <c r="Z12" s="6"/>
      <c r="AA12" s="6"/>
      <c r="AB12" s="6"/>
      <c r="AC12" s="6"/>
      <c r="AD12" s="6"/>
      <c r="AE12" s="6"/>
      <c r="AG12" s="18"/>
    </row>
    <row r="13" spans="1:33" x14ac:dyDescent="0.25">
      <c r="A13" s="2">
        <v>2</v>
      </c>
      <c r="B13" s="2"/>
      <c r="C13" s="29" t="s">
        <v>59</v>
      </c>
      <c r="D13" s="2"/>
      <c r="E13" s="38"/>
      <c r="F13" s="47"/>
      <c r="G13" s="41"/>
      <c r="H13" s="41"/>
      <c r="I13" s="41"/>
      <c r="J13" s="2"/>
      <c r="K13" s="2"/>
      <c r="L13" s="2"/>
      <c r="M13" s="38"/>
      <c r="N13" s="47"/>
      <c r="O13" s="2"/>
      <c r="P13" s="48"/>
      <c r="Q13" s="41"/>
      <c r="R13" s="2"/>
      <c r="S13" s="2"/>
      <c r="T13" s="2"/>
      <c r="V13" s="22"/>
      <c r="W13" s="23"/>
      <c r="X13" s="24"/>
      <c r="Y13" s="15"/>
      <c r="Z13" s="6"/>
      <c r="AA13" s="6"/>
      <c r="AB13" s="6"/>
      <c r="AC13" s="6"/>
      <c r="AD13" s="6"/>
      <c r="AE13" s="6"/>
      <c r="AG13" s="18"/>
    </row>
    <row r="14" spans="1:33" x14ac:dyDescent="0.25">
      <c r="A14" s="2"/>
      <c r="B14" s="2"/>
      <c r="C14" s="2"/>
      <c r="D14" s="2"/>
      <c r="E14" s="38"/>
      <c r="F14" s="47"/>
      <c r="G14" s="41"/>
      <c r="H14" s="41"/>
      <c r="I14" s="41"/>
      <c r="J14" s="2"/>
      <c r="K14" s="2"/>
      <c r="L14" s="2"/>
      <c r="M14" s="38"/>
      <c r="N14" s="47"/>
      <c r="O14" s="2"/>
      <c r="P14" s="48"/>
      <c r="Q14" s="41"/>
      <c r="R14" s="2"/>
      <c r="S14" s="2"/>
      <c r="T14" s="2"/>
      <c r="V14" s="25"/>
      <c r="W14" s="25"/>
      <c r="X14" s="25"/>
      <c r="Y14" s="20"/>
      <c r="Z14" s="21"/>
      <c r="AA14" s="21"/>
      <c r="AB14" s="21"/>
      <c r="AC14" s="21"/>
      <c r="AD14" s="21"/>
      <c r="AE14" s="21"/>
    </row>
    <row r="15" spans="1:33" x14ac:dyDescent="0.25">
      <c r="A15" s="2"/>
      <c r="B15" s="2"/>
      <c r="C15" s="2"/>
      <c r="D15" s="2"/>
      <c r="E15" s="75"/>
      <c r="F15" s="80"/>
      <c r="G15" s="95"/>
      <c r="H15" s="95"/>
      <c r="I15" s="95"/>
      <c r="J15" s="30"/>
      <c r="K15" s="3"/>
      <c r="L15" s="3"/>
      <c r="M15" s="37"/>
      <c r="N15" s="45" t="s">
        <v>43</v>
      </c>
      <c r="O15" s="3">
        <f>M11</f>
        <v>33.476167459845328</v>
      </c>
      <c r="P15" s="46">
        <v>11.5</v>
      </c>
      <c r="Q15" s="40">
        <v>1</v>
      </c>
      <c r="R15" s="3" t="s">
        <v>49</v>
      </c>
      <c r="S15" s="3" t="s">
        <v>51</v>
      </c>
      <c r="T15" s="3">
        <f>O15*P15</f>
        <v>384.97592578822128</v>
      </c>
      <c r="V15" s="19"/>
      <c r="W15" s="19"/>
      <c r="X15" s="19"/>
    </row>
    <row r="16" spans="1:33" x14ac:dyDescent="0.25">
      <c r="A16" s="2"/>
      <c r="B16" s="2"/>
      <c r="C16" s="2"/>
      <c r="D16" s="2"/>
      <c r="E16" s="76"/>
      <c r="F16" s="79"/>
      <c r="G16" s="94"/>
      <c r="H16" s="94"/>
      <c r="I16" s="94"/>
      <c r="J16" s="31"/>
      <c r="K16" s="2"/>
      <c r="L16" s="2"/>
      <c r="M16" s="37"/>
      <c r="N16" s="47" t="s">
        <v>44</v>
      </c>
      <c r="O16" s="2"/>
      <c r="P16" s="48">
        <v>0.15</v>
      </c>
      <c r="Q16" s="40">
        <v>2</v>
      </c>
      <c r="R16" s="2" t="s">
        <v>50</v>
      </c>
      <c r="S16" s="2" t="s">
        <v>52</v>
      </c>
      <c r="T16" s="3">
        <f>O15*P16</f>
        <v>5.0214251189767989</v>
      </c>
      <c r="V16" s="19"/>
      <c r="W16" s="19"/>
      <c r="X16" s="19"/>
    </row>
    <row r="17" spans="1:29" x14ac:dyDescent="0.25">
      <c r="A17" s="2"/>
      <c r="B17" s="2"/>
      <c r="C17" s="2"/>
      <c r="D17" s="2"/>
      <c r="E17" s="38"/>
      <c r="F17" s="79"/>
      <c r="G17" s="94"/>
      <c r="H17" s="94"/>
      <c r="I17" s="94"/>
      <c r="J17" s="31"/>
      <c r="K17" s="2"/>
      <c r="L17" s="2"/>
      <c r="M17" s="37"/>
      <c r="N17" s="47" t="s">
        <v>45</v>
      </c>
      <c r="O17" s="2"/>
      <c r="P17" s="48">
        <v>2.7E-2</v>
      </c>
      <c r="Q17" s="40">
        <v>3</v>
      </c>
      <c r="R17" s="2" t="s">
        <v>3</v>
      </c>
      <c r="S17" s="2" t="s">
        <v>53</v>
      </c>
      <c r="T17" s="3">
        <f>O15*P17</f>
        <v>0.90385652141582384</v>
      </c>
      <c r="V17" s="19"/>
      <c r="W17" s="19"/>
      <c r="X17" s="19"/>
    </row>
    <row r="18" spans="1:29" x14ac:dyDescent="0.25">
      <c r="A18" s="2"/>
      <c r="B18" s="2"/>
      <c r="C18" s="2"/>
      <c r="D18" s="2"/>
      <c r="E18" s="38"/>
      <c r="F18" s="79"/>
      <c r="G18" s="94"/>
      <c r="H18" s="94"/>
      <c r="I18" s="94"/>
      <c r="J18" s="31"/>
      <c r="K18" s="2"/>
      <c r="L18" s="2"/>
      <c r="M18" s="37"/>
      <c r="N18" s="47"/>
      <c r="O18" s="2"/>
      <c r="P18" s="48"/>
      <c r="Q18" s="41"/>
      <c r="R18" s="2"/>
      <c r="S18" s="2"/>
      <c r="T18" s="3"/>
      <c r="V18" s="19"/>
      <c r="W18" s="19"/>
      <c r="X18" s="19"/>
    </row>
    <row r="19" spans="1:29" x14ac:dyDescent="0.25">
      <c r="A19" s="2"/>
      <c r="B19" s="2"/>
      <c r="C19" s="2"/>
      <c r="D19" s="2"/>
      <c r="E19" s="38"/>
      <c r="F19" s="79"/>
      <c r="G19" s="94"/>
      <c r="H19" s="94"/>
      <c r="I19" s="94"/>
      <c r="J19" s="2"/>
      <c r="K19" s="2"/>
      <c r="L19" s="2"/>
      <c r="M19" s="37"/>
      <c r="N19" s="47"/>
      <c r="O19" s="2"/>
      <c r="P19" s="48"/>
      <c r="Q19" s="41"/>
      <c r="R19" s="2"/>
      <c r="S19" s="2"/>
      <c r="T19" s="2"/>
      <c r="V19" s="19"/>
      <c r="W19" s="19"/>
      <c r="X19" s="19"/>
    </row>
    <row r="20" spans="1:29" x14ac:dyDescent="0.25">
      <c r="A20" s="2"/>
      <c r="B20" s="2"/>
      <c r="C20" s="2"/>
      <c r="D20" s="2"/>
      <c r="E20" s="38"/>
      <c r="F20" s="79"/>
      <c r="G20" s="94"/>
      <c r="H20" s="94"/>
      <c r="I20" s="94"/>
      <c r="J20" s="2"/>
      <c r="K20" s="2"/>
      <c r="L20" s="2"/>
      <c r="M20" s="38"/>
      <c r="N20" s="47"/>
      <c r="O20" s="2"/>
      <c r="P20" s="48"/>
      <c r="Q20" s="41"/>
      <c r="R20" s="2"/>
      <c r="S20" s="2"/>
      <c r="T20" s="2"/>
      <c r="V20" s="19"/>
      <c r="W20" s="19"/>
      <c r="X20" s="19"/>
    </row>
    <row r="21" spans="1:29" x14ac:dyDescent="0.25">
      <c r="A21" s="2"/>
      <c r="B21" s="2"/>
      <c r="C21" s="2"/>
      <c r="D21" s="2"/>
      <c r="E21" s="38"/>
      <c r="F21" s="79"/>
      <c r="G21" s="94"/>
      <c r="H21" s="94"/>
      <c r="I21" s="94"/>
      <c r="J21" s="2"/>
      <c r="K21" s="2"/>
      <c r="L21" s="2"/>
      <c r="M21" s="37"/>
      <c r="N21" s="47"/>
      <c r="O21" s="2"/>
      <c r="P21" s="48"/>
      <c r="Q21" s="41"/>
      <c r="R21" s="2"/>
      <c r="S21" s="2"/>
      <c r="T21" s="2"/>
      <c r="V21" s="19"/>
      <c r="W21" s="19"/>
      <c r="X21" s="19"/>
    </row>
    <row r="22" spans="1:29" x14ac:dyDescent="0.25">
      <c r="A22" s="2"/>
      <c r="B22" s="2"/>
      <c r="C22" s="2"/>
      <c r="D22" s="2"/>
      <c r="E22" s="38"/>
      <c r="F22" s="47"/>
      <c r="G22" s="41"/>
      <c r="H22" s="41"/>
      <c r="I22" s="41"/>
      <c r="J22" s="2"/>
      <c r="K22" s="2"/>
      <c r="L22" s="2"/>
      <c r="M22" s="38"/>
      <c r="N22" s="47"/>
      <c r="O22" s="2"/>
      <c r="P22" s="48"/>
      <c r="Q22" s="41"/>
      <c r="R22" s="2"/>
      <c r="S22" s="2"/>
      <c r="T22" s="2"/>
      <c r="V22" s="19"/>
      <c r="W22" s="19"/>
      <c r="X22" s="19"/>
    </row>
    <row r="23" spans="1:29" x14ac:dyDescent="0.25">
      <c r="A23" s="2"/>
      <c r="B23" s="2"/>
      <c r="C23" s="2"/>
      <c r="D23" s="2"/>
      <c r="E23" s="38"/>
      <c r="F23" s="47"/>
      <c r="G23" s="41"/>
      <c r="H23" s="41"/>
      <c r="I23" s="41"/>
      <c r="J23" s="2"/>
      <c r="K23" s="2"/>
      <c r="L23" s="2"/>
      <c r="M23" s="38"/>
      <c r="N23" s="47"/>
      <c r="O23" s="2"/>
      <c r="P23" s="48"/>
      <c r="Q23" s="41"/>
      <c r="R23" s="2"/>
      <c r="S23" s="2"/>
      <c r="T23" s="2"/>
      <c r="V23" s="19"/>
      <c r="W23" s="19"/>
      <c r="X23" s="19"/>
    </row>
    <row r="24" spans="1:29" x14ac:dyDescent="0.25">
      <c r="A24" s="2"/>
      <c r="B24" s="2"/>
      <c r="C24" s="2"/>
      <c r="D24" s="2"/>
      <c r="E24" s="38"/>
      <c r="F24" s="47"/>
      <c r="G24" s="41"/>
      <c r="H24" s="41"/>
      <c r="I24" s="41"/>
      <c r="J24" s="2"/>
      <c r="K24" s="2"/>
      <c r="L24" s="2"/>
      <c r="M24" s="38"/>
      <c r="N24" s="47"/>
      <c r="O24" s="2"/>
      <c r="P24" s="48"/>
      <c r="Q24" s="41"/>
      <c r="R24" s="2"/>
      <c r="S24" s="2"/>
      <c r="T24" s="2"/>
      <c r="V24" s="19"/>
      <c r="W24" s="19"/>
      <c r="X24" s="19"/>
    </row>
    <row r="25" spans="1:29" x14ac:dyDescent="0.25">
      <c r="A25" s="2">
        <v>3</v>
      </c>
      <c r="B25" s="2"/>
      <c r="C25" s="32" t="s">
        <v>22</v>
      </c>
      <c r="D25" s="2"/>
      <c r="E25" s="38" t="s">
        <v>64</v>
      </c>
      <c r="F25" s="47"/>
      <c r="G25" s="41"/>
      <c r="H25" s="41"/>
      <c r="I25" s="41"/>
      <c r="J25" s="2"/>
      <c r="K25" s="2"/>
      <c r="L25" s="2"/>
      <c r="M25" s="37"/>
      <c r="N25" s="47"/>
      <c r="O25" s="2"/>
      <c r="P25" s="48"/>
      <c r="Q25" s="41"/>
      <c r="R25" s="2"/>
      <c r="S25" s="2"/>
      <c r="T25" s="2"/>
      <c r="V25" s="25">
        <f>M25*N25</f>
        <v>0</v>
      </c>
      <c r="W25" s="25"/>
      <c r="X25" s="25"/>
      <c r="Y25" s="20"/>
      <c r="Z25" s="21">
        <v>0.15</v>
      </c>
      <c r="AA25" s="21">
        <f>M25*Z25</f>
        <v>0</v>
      </c>
      <c r="AB25" s="21">
        <v>2.7E-2</v>
      </c>
      <c r="AC25" s="21">
        <f>M25*AB25</f>
        <v>0</v>
      </c>
    </row>
    <row r="26" spans="1:29" x14ac:dyDescent="0.25">
      <c r="A26" s="2"/>
      <c r="B26" s="2"/>
      <c r="C26" s="2"/>
      <c r="D26" s="2"/>
      <c r="E26" s="38"/>
      <c r="F26" s="47"/>
      <c r="G26" s="41"/>
      <c r="H26" s="41"/>
      <c r="I26" s="41"/>
      <c r="J26" s="2"/>
      <c r="K26" s="2"/>
      <c r="L26" s="2"/>
      <c r="M26" s="38"/>
      <c r="N26" s="47"/>
      <c r="O26" s="2"/>
      <c r="P26" s="48"/>
      <c r="Q26" s="41"/>
      <c r="R26" s="2"/>
      <c r="S26" s="2"/>
      <c r="T26" s="2"/>
      <c r="V26" s="25"/>
      <c r="W26" s="25"/>
      <c r="X26" s="25"/>
      <c r="Y26" s="20"/>
      <c r="Z26" s="21"/>
      <c r="AA26" s="21"/>
      <c r="AB26" s="21"/>
      <c r="AC26" s="21"/>
    </row>
    <row r="27" spans="1:29" x14ac:dyDescent="0.25">
      <c r="A27" s="2"/>
      <c r="B27" s="2"/>
      <c r="C27" s="2"/>
      <c r="D27" s="2"/>
      <c r="E27" s="38" t="s">
        <v>61</v>
      </c>
      <c r="F27" s="80"/>
      <c r="G27" s="95"/>
      <c r="H27" s="95"/>
      <c r="I27" s="95"/>
      <c r="J27" s="30"/>
      <c r="K27" s="3"/>
      <c r="L27" s="3"/>
      <c r="M27" s="37"/>
      <c r="N27" s="45" t="s">
        <v>43</v>
      </c>
      <c r="O27" s="3">
        <f>M11</f>
        <v>33.476167459845328</v>
      </c>
      <c r="P27" s="46">
        <v>21</v>
      </c>
      <c r="Q27" s="40">
        <v>1</v>
      </c>
      <c r="R27" s="3" t="s">
        <v>49</v>
      </c>
      <c r="S27" s="3" t="s">
        <v>51</v>
      </c>
      <c r="T27" s="3">
        <f>O27*P27</f>
        <v>702.99951665675189</v>
      </c>
      <c r="V27" s="25"/>
      <c r="W27" s="25"/>
      <c r="X27" s="25"/>
      <c r="Y27" s="20"/>
      <c r="Z27" s="21"/>
      <c r="AA27" s="21"/>
      <c r="AB27" s="21"/>
      <c r="AC27" s="21"/>
    </row>
    <row r="28" spans="1:29" x14ac:dyDescent="0.25">
      <c r="A28" s="2"/>
      <c r="B28" s="2"/>
      <c r="C28" s="2"/>
      <c r="D28" s="2"/>
      <c r="E28" s="38" t="s">
        <v>62</v>
      </c>
      <c r="F28" s="79"/>
      <c r="G28" s="94"/>
      <c r="H28" s="94"/>
      <c r="I28" s="94"/>
      <c r="J28" s="31"/>
      <c r="K28" s="2"/>
      <c r="L28" s="2"/>
      <c r="M28" s="37"/>
      <c r="N28" s="47" t="s">
        <v>44</v>
      </c>
      <c r="O28" s="2"/>
      <c r="P28" s="48">
        <v>0.15</v>
      </c>
      <c r="Q28" s="40">
        <v>2</v>
      </c>
      <c r="R28" s="2" t="s">
        <v>50</v>
      </c>
      <c r="S28" s="2" t="s">
        <v>52</v>
      </c>
      <c r="T28" s="3">
        <f>O27*P28</f>
        <v>5.0214251189767989</v>
      </c>
      <c r="V28" s="25"/>
      <c r="W28" s="25" t="e">
        <f>M25*N28</f>
        <v>#VALUE!</v>
      </c>
      <c r="X28" s="25"/>
      <c r="Y28" s="20"/>
      <c r="Z28" s="21">
        <v>0.124</v>
      </c>
      <c r="AA28" s="21">
        <f>M25*Z28</f>
        <v>0</v>
      </c>
      <c r="AB28" s="21">
        <v>2.1999999999999999E-2</v>
      </c>
      <c r="AC28" s="21">
        <f>M25*AB28</f>
        <v>0</v>
      </c>
    </row>
    <row r="29" spans="1:29" x14ac:dyDescent="0.25">
      <c r="A29" s="2"/>
      <c r="B29" s="2"/>
      <c r="C29" s="2"/>
      <c r="D29" s="2"/>
      <c r="E29" s="38" t="s">
        <v>63</v>
      </c>
      <c r="F29" s="79"/>
      <c r="G29" s="94"/>
      <c r="H29" s="94"/>
      <c r="I29" s="94"/>
      <c r="J29" s="31"/>
      <c r="K29" s="2"/>
      <c r="L29" s="2"/>
      <c r="M29" s="37"/>
      <c r="N29" s="47" t="s">
        <v>45</v>
      </c>
      <c r="O29" s="2"/>
      <c r="P29" s="48">
        <v>2.7E-2</v>
      </c>
      <c r="Q29" s="40">
        <v>3</v>
      </c>
      <c r="R29" s="2" t="s">
        <v>3</v>
      </c>
      <c r="S29" s="2" t="s">
        <v>53</v>
      </c>
      <c r="T29" s="3">
        <f>O27*P29</f>
        <v>0.90385652141582384</v>
      </c>
      <c r="V29" s="25"/>
      <c r="W29" s="25"/>
      <c r="X29" s="25"/>
      <c r="Y29" s="20"/>
      <c r="Z29" s="21"/>
      <c r="AA29" s="21"/>
      <c r="AB29" s="21"/>
      <c r="AC29" s="21"/>
    </row>
    <row r="30" spans="1:29" x14ac:dyDescent="0.25">
      <c r="A30" s="2"/>
      <c r="B30" s="2"/>
      <c r="C30" s="2"/>
      <c r="D30" s="2"/>
      <c r="E30" s="38"/>
      <c r="F30" s="79"/>
      <c r="G30" s="94"/>
      <c r="H30" s="94"/>
      <c r="I30" s="94"/>
      <c r="J30" s="31"/>
      <c r="K30" s="2"/>
      <c r="L30" s="2"/>
      <c r="M30" s="37"/>
      <c r="N30" s="47"/>
      <c r="O30" s="2"/>
      <c r="P30" s="48"/>
      <c r="Q30" s="41"/>
      <c r="R30" s="2"/>
      <c r="S30" s="2"/>
      <c r="T30" s="2"/>
      <c r="V30" s="25"/>
      <c r="W30" s="25"/>
      <c r="X30" s="25"/>
      <c r="Y30" s="20"/>
      <c r="Z30" s="21"/>
      <c r="AA30" s="21"/>
      <c r="AB30" s="21"/>
      <c r="AC30" s="21"/>
    </row>
    <row r="31" spans="1:29" x14ac:dyDescent="0.25">
      <c r="A31" s="2"/>
      <c r="B31" s="2"/>
      <c r="C31" s="2"/>
      <c r="D31" s="2"/>
      <c r="E31" s="38"/>
      <c r="F31" s="79"/>
      <c r="G31" s="94"/>
      <c r="H31" s="94"/>
      <c r="I31" s="94"/>
      <c r="J31" s="2"/>
      <c r="K31" s="2"/>
      <c r="L31" s="2"/>
      <c r="M31" s="37"/>
      <c r="N31" s="47"/>
      <c r="O31" s="2"/>
      <c r="P31" s="48"/>
      <c r="Q31" s="41"/>
      <c r="R31" s="2"/>
      <c r="S31" s="2"/>
      <c r="T31" s="2"/>
      <c r="V31" s="25"/>
      <c r="W31" s="25"/>
      <c r="X31" s="25">
        <f>N31*M25</f>
        <v>0</v>
      </c>
      <c r="Y31" s="20"/>
      <c r="Z31" s="21">
        <v>0.1</v>
      </c>
      <c r="AA31" s="21">
        <f>M25*Z31</f>
        <v>0</v>
      </c>
      <c r="AB31" s="21">
        <v>1.4E-2</v>
      </c>
      <c r="AC31" s="21">
        <f>M25*AB31</f>
        <v>0</v>
      </c>
    </row>
    <row r="32" spans="1:29" x14ac:dyDescent="0.25">
      <c r="A32" s="2"/>
      <c r="B32" s="2"/>
      <c r="C32" s="2"/>
      <c r="D32" s="2"/>
      <c r="E32" s="38"/>
      <c r="F32" s="79"/>
      <c r="G32" s="94"/>
      <c r="H32" s="94"/>
      <c r="I32" s="94"/>
      <c r="J32" s="2"/>
      <c r="K32" s="2"/>
      <c r="L32" s="2"/>
      <c r="M32" s="38"/>
      <c r="N32" s="47"/>
      <c r="O32" s="2"/>
      <c r="P32" s="48"/>
      <c r="Q32" s="41"/>
      <c r="R32" s="2"/>
      <c r="S32" s="2"/>
      <c r="T32" s="2"/>
    </row>
    <row r="33" spans="1:33" x14ac:dyDescent="0.25">
      <c r="A33" s="2"/>
      <c r="B33" s="2"/>
      <c r="C33" s="2"/>
      <c r="D33" s="2"/>
      <c r="E33" s="38"/>
      <c r="F33" s="79"/>
      <c r="G33" s="94"/>
      <c r="H33" s="94"/>
      <c r="I33" s="94"/>
      <c r="J33" s="2"/>
      <c r="K33" s="2"/>
      <c r="L33" s="2"/>
      <c r="M33" s="37"/>
      <c r="N33" s="47"/>
      <c r="O33" s="2"/>
      <c r="P33" s="48"/>
      <c r="Q33" s="41"/>
      <c r="R33" s="2"/>
      <c r="S33" s="2"/>
      <c r="T33" s="2"/>
    </row>
    <row r="34" spans="1:33" x14ac:dyDescent="0.25">
      <c r="A34" s="2"/>
      <c r="B34" s="2"/>
      <c r="C34" s="2"/>
      <c r="D34" s="2"/>
      <c r="E34" s="38"/>
      <c r="F34" s="47"/>
      <c r="G34" s="41"/>
      <c r="H34" s="41"/>
      <c r="I34" s="41"/>
      <c r="J34" s="2"/>
      <c r="K34" s="2"/>
      <c r="L34" s="2"/>
      <c r="M34" s="38"/>
      <c r="N34" s="47"/>
      <c r="O34" s="2"/>
      <c r="P34" s="48"/>
      <c r="Q34" s="41"/>
      <c r="R34" s="2"/>
      <c r="S34" s="2"/>
      <c r="T34" s="2"/>
    </row>
    <row r="35" spans="1:33" x14ac:dyDescent="0.25">
      <c r="A35" s="2"/>
      <c r="B35" s="2"/>
      <c r="C35" s="2"/>
      <c r="D35" s="2"/>
      <c r="E35" s="38"/>
      <c r="F35" s="47"/>
      <c r="G35" s="41"/>
      <c r="H35" s="41"/>
      <c r="I35" s="41"/>
      <c r="J35" s="2"/>
      <c r="K35" s="2"/>
      <c r="L35" s="2"/>
      <c r="M35" s="38"/>
      <c r="N35" s="47"/>
      <c r="O35" s="2"/>
      <c r="P35" s="48"/>
      <c r="Q35" s="41"/>
      <c r="R35" s="2"/>
      <c r="S35" s="2"/>
      <c r="T35" s="2"/>
    </row>
    <row r="36" spans="1:33" x14ac:dyDescent="0.25">
      <c r="A36" s="2"/>
      <c r="B36" s="2"/>
      <c r="C36" s="2"/>
      <c r="D36" s="2"/>
      <c r="E36" s="38"/>
      <c r="F36" s="47"/>
      <c r="G36" s="41"/>
      <c r="H36" s="41"/>
      <c r="I36" s="41"/>
      <c r="J36" s="2"/>
      <c r="K36" s="2"/>
      <c r="L36" s="2"/>
      <c r="M36" s="38"/>
      <c r="N36" s="47"/>
      <c r="O36" s="2"/>
      <c r="P36" s="48"/>
      <c r="Q36" s="41"/>
      <c r="R36" s="2"/>
      <c r="S36" s="2"/>
      <c r="T36" s="2"/>
    </row>
    <row r="37" spans="1:33" x14ac:dyDescent="0.25">
      <c r="A37" s="2">
        <v>4</v>
      </c>
      <c r="B37" s="2"/>
      <c r="C37" s="32" t="s">
        <v>65</v>
      </c>
      <c r="D37" s="2"/>
      <c r="E37" s="38"/>
      <c r="F37" s="47"/>
      <c r="G37" s="41"/>
      <c r="H37" s="41"/>
      <c r="I37" s="41"/>
      <c r="J37" s="2"/>
      <c r="K37" s="3"/>
      <c r="L37" s="3"/>
      <c r="M37" s="37"/>
      <c r="N37" s="45"/>
      <c r="O37" s="3"/>
      <c r="P37" s="46"/>
      <c r="Q37" s="42"/>
      <c r="R37" s="3"/>
      <c r="S37" s="3"/>
      <c r="T37" s="3"/>
      <c r="U37" s="1"/>
      <c r="Y37">
        <f>N37*M37</f>
        <v>0</v>
      </c>
      <c r="Z37">
        <v>1.45</v>
      </c>
      <c r="AA37">
        <f>Z37*M37</f>
        <v>0</v>
      </c>
      <c r="AB37">
        <v>0.25</v>
      </c>
      <c r="AC37">
        <f>AB37*M37</f>
        <v>0</v>
      </c>
      <c r="AF37">
        <f>Y37/3000</f>
        <v>0</v>
      </c>
    </row>
    <row r="38" spans="1:33" x14ac:dyDescent="0.25">
      <c r="A38" s="2"/>
      <c r="B38" s="2"/>
      <c r="C38" s="2"/>
      <c r="D38" s="2"/>
      <c r="E38" s="38" t="s">
        <v>66</v>
      </c>
      <c r="F38" s="80"/>
      <c r="G38" s="95"/>
      <c r="H38" s="95"/>
      <c r="I38" s="95"/>
      <c r="J38" s="30"/>
      <c r="K38" s="3"/>
      <c r="L38" s="3"/>
      <c r="M38" s="37"/>
      <c r="N38" s="45" t="s">
        <v>42</v>
      </c>
      <c r="O38" s="3">
        <f>M11</f>
        <v>33.476167459845328</v>
      </c>
      <c r="P38" s="48">
        <v>480</v>
      </c>
      <c r="Q38" s="40">
        <v>1</v>
      </c>
      <c r="R38" s="3" t="s">
        <v>23</v>
      </c>
      <c r="S38" s="3" t="s">
        <v>51</v>
      </c>
      <c r="T38" s="3">
        <f>O38*P38</f>
        <v>16068.560380725758</v>
      </c>
      <c r="AF38">
        <f>Y37/5000</f>
        <v>0</v>
      </c>
      <c r="AG38">
        <v>4</v>
      </c>
    </row>
    <row r="39" spans="1:33" x14ac:dyDescent="0.25">
      <c r="A39" s="2"/>
      <c r="B39" s="2"/>
      <c r="C39" s="2"/>
      <c r="D39" s="2"/>
      <c r="E39" s="38"/>
      <c r="F39" s="79"/>
      <c r="G39" s="94"/>
      <c r="H39" s="94"/>
      <c r="I39" s="94"/>
      <c r="J39" s="31"/>
      <c r="K39" s="2"/>
      <c r="L39" s="2"/>
      <c r="M39" s="37"/>
      <c r="N39" s="47" t="s">
        <v>44</v>
      </c>
      <c r="O39" s="2"/>
      <c r="P39" s="48">
        <v>1.45</v>
      </c>
      <c r="Q39" s="40">
        <v>2</v>
      </c>
      <c r="R39" s="2" t="s">
        <v>50</v>
      </c>
      <c r="S39" s="2" t="s">
        <v>52</v>
      </c>
      <c r="T39" s="3">
        <f>O38*P39</f>
        <v>48.540442816775723</v>
      </c>
    </row>
    <row r="40" spans="1:33" x14ac:dyDescent="0.25">
      <c r="A40" s="2"/>
      <c r="B40" s="2"/>
      <c r="C40" s="2"/>
      <c r="D40" s="2"/>
      <c r="E40" s="38"/>
      <c r="F40" s="79"/>
      <c r="G40" s="94"/>
      <c r="H40" s="94"/>
      <c r="I40" s="94"/>
      <c r="J40" s="31"/>
      <c r="K40" s="2"/>
      <c r="L40" s="2"/>
      <c r="M40" s="37"/>
      <c r="N40" s="47" t="s">
        <v>45</v>
      </c>
      <c r="O40" s="2"/>
      <c r="P40" s="48">
        <v>0.25</v>
      </c>
      <c r="Q40" s="40">
        <v>3</v>
      </c>
      <c r="R40" s="2" t="s">
        <v>3</v>
      </c>
      <c r="S40" s="2" t="s">
        <v>53</v>
      </c>
      <c r="T40" s="3">
        <f>O38*P40</f>
        <v>8.3690418649613321</v>
      </c>
    </row>
    <row r="41" spans="1:33" x14ac:dyDescent="0.25">
      <c r="A41" s="2"/>
      <c r="B41" s="2"/>
      <c r="C41" s="2"/>
      <c r="D41" s="2"/>
      <c r="E41" s="38"/>
      <c r="F41" s="79"/>
      <c r="G41" s="94"/>
      <c r="H41" s="94"/>
      <c r="I41" s="94"/>
      <c r="J41" s="31"/>
      <c r="K41" s="2"/>
      <c r="L41" s="2"/>
      <c r="M41" s="37"/>
      <c r="N41" s="47"/>
      <c r="O41" s="2"/>
      <c r="P41" s="48"/>
      <c r="Q41" s="41"/>
      <c r="R41" s="2"/>
      <c r="S41" s="2"/>
      <c r="T41" s="2"/>
    </row>
    <row r="42" spans="1:33" x14ac:dyDescent="0.25">
      <c r="A42" s="2"/>
      <c r="B42" s="2"/>
      <c r="C42" s="2"/>
      <c r="D42" s="2"/>
      <c r="E42" s="38"/>
      <c r="F42" s="79"/>
      <c r="G42" s="94"/>
      <c r="H42" s="94"/>
      <c r="I42" s="94"/>
      <c r="J42" s="2"/>
      <c r="K42" s="2"/>
      <c r="L42" s="2"/>
      <c r="M42" s="37"/>
      <c r="N42" s="47"/>
      <c r="O42" s="2"/>
      <c r="P42" s="48"/>
      <c r="Q42" s="41"/>
      <c r="R42" s="2"/>
      <c r="S42" s="2"/>
      <c r="T42" s="2"/>
    </row>
    <row r="43" spans="1:33" x14ac:dyDescent="0.25">
      <c r="A43" s="2"/>
      <c r="B43" s="2"/>
      <c r="C43" s="2"/>
      <c r="D43" s="2"/>
      <c r="E43" s="38"/>
      <c r="F43" s="79"/>
      <c r="G43" s="94"/>
      <c r="H43" s="94"/>
      <c r="I43" s="94"/>
      <c r="J43" s="2"/>
      <c r="K43" s="2"/>
      <c r="L43" s="2"/>
      <c r="M43" s="38"/>
      <c r="N43" s="47"/>
      <c r="O43" s="2"/>
      <c r="P43" s="48"/>
      <c r="Q43" s="41"/>
      <c r="R43" s="2"/>
      <c r="S43" s="2"/>
      <c r="T43" s="2"/>
    </row>
    <row r="44" spans="1:33" x14ac:dyDescent="0.25">
      <c r="A44" s="2"/>
      <c r="B44" s="2"/>
      <c r="C44" s="2"/>
      <c r="D44" s="2"/>
      <c r="E44" s="38"/>
      <c r="F44" s="79"/>
      <c r="G44" s="94"/>
      <c r="H44" s="94"/>
      <c r="I44" s="94"/>
      <c r="J44" s="2"/>
      <c r="K44" s="2"/>
      <c r="L44" s="2"/>
      <c r="M44" s="37"/>
      <c r="N44" s="47"/>
      <c r="O44" s="2"/>
      <c r="P44" s="48"/>
      <c r="Q44" s="41"/>
      <c r="R44" s="2"/>
      <c r="S44" s="2"/>
      <c r="T44" s="2"/>
    </row>
    <row r="45" spans="1:33" x14ac:dyDescent="0.25">
      <c r="A45" s="2"/>
      <c r="B45" s="2"/>
      <c r="C45" s="2"/>
      <c r="D45" s="2"/>
      <c r="E45" s="38"/>
      <c r="F45" s="47"/>
      <c r="G45" s="41"/>
      <c r="H45" s="41"/>
      <c r="I45" s="41"/>
      <c r="J45" s="2"/>
      <c r="K45" s="2"/>
      <c r="L45" s="2"/>
      <c r="M45" s="38"/>
      <c r="N45" s="47"/>
      <c r="O45" s="2"/>
      <c r="P45" s="48"/>
      <c r="Q45" s="41"/>
      <c r="R45" s="2"/>
      <c r="S45" s="2"/>
      <c r="T45" s="2"/>
    </row>
    <row r="46" spans="1:33" x14ac:dyDescent="0.25">
      <c r="A46" s="2">
        <v>5</v>
      </c>
      <c r="B46" s="2"/>
      <c r="C46" s="32" t="s">
        <v>27</v>
      </c>
      <c r="D46" s="32"/>
      <c r="E46" s="77"/>
      <c r="F46" s="81"/>
      <c r="G46" s="96"/>
      <c r="H46" s="96"/>
      <c r="I46" s="96"/>
      <c r="J46" s="32"/>
      <c r="K46" s="2"/>
      <c r="L46" s="2"/>
      <c r="M46" s="37"/>
      <c r="N46" s="47"/>
      <c r="O46" s="2"/>
      <c r="P46" s="48"/>
      <c r="Q46" s="41"/>
      <c r="R46" s="2"/>
      <c r="S46" s="2"/>
      <c r="T46" s="2"/>
    </row>
    <row r="47" spans="1:33" x14ac:dyDescent="0.25">
      <c r="A47" s="2"/>
      <c r="B47" s="2"/>
      <c r="C47" s="2"/>
      <c r="D47" s="2"/>
      <c r="E47" s="38" t="s">
        <v>28</v>
      </c>
      <c r="F47" s="80"/>
      <c r="G47" s="95"/>
      <c r="H47" s="95"/>
      <c r="I47" s="95"/>
      <c r="J47" s="30"/>
      <c r="K47" s="3"/>
      <c r="L47" s="3"/>
      <c r="M47" s="37"/>
      <c r="N47" s="45" t="s">
        <v>67</v>
      </c>
      <c r="O47" s="3">
        <f>M11</f>
        <v>33.476167459845328</v>
      </c>
      <c r="P47" s="48">
        <v>8</v>
      </c>
      <c r="Q47" s="40">
        <v>1</v>
      </c>
      <c r="R47" s="3" t="s">
        <v>23</v>
      </c>
      <c r="S47" s="3" t="s">
        <v>51</v>
      </c>
      <c r="T47" s="3">
        <f>O47*P47</f>
        <v>267.80933967876263</v>
      </c>
      <c r="U47" s="19"/>
      <c r="V47" s="19" t="e">
        <f>N47*M46</f>
        <v>#VALUE!</v>
      </c>
      <c r="W47" s="19"/>
      <c r="X47" s="19"/>
      <c r="Z47" s="21">
        <v>0.15</v>
      </c>
      <c r="AA47" s="21">
        <f>M46*Z47</f>
        <v>0</v>
      </c>
      <c r="AB47" s="21">
        <v>2.7E-2</v>
      </c>
      <c r="AC47" s="21">
        <f>M46*AB47</f>
        <v>0</v>
      </c>
      <c r="AD47">
        <v>3.3</v>
      </c>
      <c r="AE47" s="19">
        <v>109.57649999999998</v>
      </c>
    </row>
    <row r="48" spans="1:33" x14ac:dyDescent="0.25">
      <c r="A48" s="2"/>
      <c r="B48" s="2"/>
      <c r="C48" s="2"/>
      <c r="D48" s="2"/>
      <c r="E48" s="38" t="s">
        <v>29</v>
      </c>
      <c r="F48" s="79"/>
      <c r="G48" s="94"/>
      <c r="H48" s="94"/>
      <c r="I48" s="94"/>
      <c r="J48" s="31"/>
      <c r="K48" s="2"/>
      <c r="L48" s="2"/>
      <c r="M48" s="37"/>
      <c r="N48" s="47" t="s">
        <v>44</v>
      </c>
      <c r="O48" s="2"/>
      <c r="P48" s="48">
        <v>0.15</v>
      </c>
      <c r="Q48" s="40">
        <v>2</v>
      </c>
      <c r="R48" s="2" t="s">
        <v>50</v>
      </c>
      <c r="S48" s="2" t="s">
        <v>52</v>
      </c>
      <c r="T48" s="3">
        <f>O47*P48</f>
        <v>5.0214251189767989</v>
      </c>
      <c r="U48" s="19"/>
      <c r="V48" s="19"/>
      <c r="W48" s="19" t="e">
        <f>N48*M46</f>
        <v>#VALUE!</v>
      </c>
      <c r="X48" s="19"/>
      <c r="Z48" s="21">
        <v>0.124</v>
      </c>
      <c r="AA48" s="21">
        <f>M46*Z48</f>
        <v>0</v>
      </c>
      <c r="AB48" s="21">
        <v>2.1999999999999999E-2</v>
      </c>
      <c r="AC48" s="21">
        <f>M46*AB48</f>
        <v>0</v>
      </c>
      <c r="AD48">
        <v>3.3</v>
      </c>
      <c r="AE48" s="19">
        <v>109.57649999999998</v>
      </c>
    </row>
    <row r="49" spans="1:31" x14ac:dyDescent="0.25">
      <c r="A49" s="2"/>
      <c r="B49" s="2"/>
      <c r="C49" s="2"/>
      <c r="D49" s="2"/>
      <c r="E49" s="38" t="s">
        <v>30</v>
      </c>
      <c r="F49" s="79"/>
      <c r="G49" s="94"/>
      <c r="H49" s="94"/>
      <c r="I49" s="94"/>
      <c r="J49" s="31"/>
      <c r="K49" s="2"/>
      <c r="L49" s="2"/>
      <c r="M49" s="37"/>
      <c r="N49" s="47" t="s">
        <v>45</v>
      </c>
      <c r="O49" s="2"/>
      <c r="P49" s="48">
        <v>2.7E-2</v>
      </c>
      <c r="Q49" s="40">
        <v>3</v>
      </c>
      <c r="R49" s="2" t="s">
        <v>3</v>
      </c>
      <c r="S49" s="2" t="s">
        <v>53</v>
      </c>
      <c r="T49" s="3">
        <f>O47*P49</f>
        <v>0.90385652141582384</v>
      </c>
      <c r="U49" s="19"/>
      <c r="V49" s="19"/>
      <c r="W49" s="19"/>
      <c r="X49" s="19" t="e">
        <f>N49*M46</f>
        <v>#VALUE!</v>
      </c>
      <c r="Z49" s="21">
        <v>0.1</v>
      </c>
      <c r="AA49" s="21">
        <f>M46*Z49</f>
        <v>0</v>
      </c>
      <c r="AB49" s="21">
        <v>1.4E-2</v>
      </c>
      <c r="AC49" s="21">
        <f>M46*AB49</f>
        <v>0</v>
      </c>
      <c r="AD49">
        <v>3.3</v>
      </c>
      <c r="AE49" s="19">
        <v>109.57649999999998</v>
      </c>
    </row>
    <row r="50" spans="1:31" x14ac:dyDescent="0.25">
      <c r="A50" s="2"/>
      <c r="B50" s="2"/>
      <c r="C50" s="2"/>
      <c r="D50" s="2"/>
      <c r="E50" s="38"/>
      <c r="F50" s="79"/>
      <c r="G50" s="94"/>
      <c r="H50" s="94"/>
      <c r="I50" s="94"/>
      <c r="J50" s="31"/>
      <c r="K50" s="2"/>
      <c r="L50" s="2"/>
      <c r="M50" s="37"/>
      <c r="N50" s="47"/>
      <c r="O50" s="2"/>
      <c r="P50" s="48"/>
      <c r="Q50" s="92"/>
      <c r="R50" s="2"/>
      <c r="S50" s="2"/>
      <c r="T50" s="4"/>
      <c r="U50" s="19"/>
      <c r="V50" s="19"/>
      <c r="W50" s="19"/>
      <c r="X50" s="19"/>
      <c r="Z50" s="21"/>
      <c r="AA50" s="21"/>
      <c r="AB50" s="21"/>
      <c r="AC50" s="21"/>
      <c r="AE50" s="19"/>
    </row>
    <row r="51" spans="1:31" x14ac:dyDescent="0.25">
      <c r="A51" s="2"/>
      <c r="B51" s="2"/>
      <c r="C51" s="2"/>
      <c r="D51" s="2"/>
      <c r="E51" s="38"/>
      <c r="F51" s="79"/>
      <c r="G51" s="94"/>
      <c r="H51" s="94"/>
      <c r="I51" s="94"/>
      <c r="J51" s="2"/>
      <c r="K51" s="2"/>
      <c r="L51" s="2"/>
      <c r="M51" s="37"/>
      <c r="N51" s="47"/>
      <c r="O51" s="2"/>
      <c r="P51" s="48"/>
      <c r="Q51" s="41"/>
      <c r="R51" s="2"/>
      <c r="S51" s="2"/>
      <c r="T51" s="2"/>
      <c r="U51" s="19"/>
      <c r="V51" s="19"/>
      <c r="W51" s="19"/>
      <c r="X51" s="19"/>
      <c r="Z51" s="21"/>
      <c r="AA51" s="21"/>
      <c r="AB51" s="21"/>
      <c r="AC51" s="21"/>
      <c r="AE51" s="19"/>
    </row>
    <row r="52" spans="1:31" x14ac:dyDescent="0.25">
      <c r="A52" s="2"/>
      <c r="B52" s="2"/>
      <c r="C52" s="2"/>
      <c r="D52" s="2"/>
      <c r="E52" s="38"/>
      <c r="F52" s="79"/>
      <c r="G52" s="94"/>
      <c r="H52" s="94"/>
      <c r="I52" s="94"/>
      <c r="J52" s="2"/>
      <c r="K52" s="2"/>
      <c r="L52" s="2"/>
      <c r="M52" s="38"/>
      <c r="N52" s="47"/>
      <c r="O52" s="2"/>
      <c r="P52" s="48"/>
      <c r="Q52" s="41"/>
      <c r="R52" s="2"/>
      <c r="S52" s="2"/>
      <c r="T52" s="2"/>
    </row>
    <row r="53" spans="1:31" x14ac:dyDescent="0.25">
      <c r="A53" s="2"/>
      <c r="B53" s="2"/>
      <c r="C53" s="2"/>
      <c r="D53" s="2"/>
      <c r="E53" s="38"/>
      <c r="F53" s="79"/>
      <c r="G53" s="94"/>
      <c r="H53" s="94"/>
      <c r="I53" s="94"/>
      <c r="J53" s="2"/>
      <c r="K53" s="2"/>
      <c r="L53" s="2"/>
      <c r="M53" s="37"/>
      <c r="N53" s="47"/>
      <c r="O53" s="2"/>
      <c r="P53" s="48"/>
      <c r="Q53" s="41"/>
      <c r="R53" s="2"/>
      <c r="S53" s="2"/>
      <c r="T53" s="2"/>
    </row>
    <row r="54" spans="1:31" x14ac:dyDescent="0.25">
      <c r="A54" s="2"/>
      <c r="B54" s="2"/>
      <c r="C54" s="2"/>
      <c r="D54" s="2"/>
      <c r="E54" s="38"/>
      <c r="F54" s="47"/>
      <c r="G54" s="41"/>
      <c r="H54" s="41"/>
      <c r="I54" s="41"/>
      <c r="J54" s="2"/>
      <c r="K54" s="2"/>
      <c r="L54" s="2"/>
      <c r="M54" s="38"/>
      <c r="N54" s="47"/>
      <c r="O54" s="2"/>
      <c r="P54" s="48"/>
      <c r="Q54" s="41"/>
      <c r="R54" s="2"/>
      <c r="S54" s="2"/>
      <c r="T54" s="2"/>
    </row>
    <row r="55" spans="1:31" ht="15.75" thickBot="1" x14ac:dyDescent="0.3">
      <c r="A55" s="69"/>
      <c r="B55" s="69"/>
      <c r="C55" s="69"/>
      <c r="D55" s="69"/>
      <c r="E55" s="70"/>
      <c r="F55" s="71"/>
      <c r="G55" s="73"/>
      <c r="H55" s="73"/>
      <c r="I55" s="73"/>
      <c r="J55" s="69"/>
      <c r="K55" s="69"/>
      <c r="L55" s="69"/>
      <c r="M55" s="70"/>
      <c r="N55" s="71"/>
      <c r="O55" s="69"/>
      <c r="P55" s="72"/>
      <c r="Q55" s="73"/>
      <c r="R55" s="69"/>
      <c r="S55" s="69"/>
      <c r="T55" s="69"/>
    </row>
    <row r="56" spans="1:31" ht="15.75" thickTop="1" x14ac:dyDescent="0.25">
      <c r="F56" s="82"/>
      <c r="G56" s="97"/>
      <c r="H56" s="97"/>
      <c r="I56" s="97"/>
    </row>
  </sheetData>
  <mergeCells count="15">
    <mergeCell ref="A2:A3"/>
    <mergeCell ref="B2:B3"/>
    <mergeCell ref="C2:C3"/>
    <mergeCell ref="D2:E2"/>
    <mergeCell ref="J2:M2"/>
    <mergeCell ref="AE2:AE3"/>
    <mergeCell ref="AF2:AF3"/>
    <mergeCell ref="I2:I4"/>
    <mergeCell ref="R2:T2"/>
    <mergeCell ref="V2:X2"/>
    <mergeCell ref="Z2:Z3"/>
    <mergeCell ref="AA2:AA3"/>
    <mergeCell ref="AB2:AB3"/>
    <mergeCell ref="AC2:AC3"/>
    <mergeCell ref="N2:P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6"/>
  <sheetViews>
    <sheetView workbookViewId="0">
      <selection activeCell="AJ6" sqref="AJ6:AJ56"/>
    </sheetView>
  </sheetViews>
  <sheetFormatPr defaultRowHeight="15" x14ac:dyDescent="0.25"/>
  <cols>
    <col min="1" max="1" width="5.28515625" bestFit="1" customWidth="1"/>
    <col min="2" max="2" width="12.42578125" bestFit="1" customWidth="1"/>
    <col min="3" max="3" width="23" customWidth="1"/>
    <col min="4" max="4" width="16.7109375" hidden="1" customWidth="1"/>
    <col min="5" max="5" width="16.85546875" customWidth="1"/>
    <col min="6" max="9" width="10.5703125" customWidth="1"/>
    <col min="10" max="10" width="13.42578125" customWidth="1"/>
    <col min="11" max="11" width="10.5703125" customWidth="1"/>
    <col min="15" max="15" width="19.85546875" customWidth="1"/>
    <col min="18" max="18" width="5.28515625" bestFit="1" customWidth="1"/>
    <col min="21" max="21" width="16.7109375" bestFit="1" customWidth="1"/>
    <col min="23" max="27" width="0" hidden="1" customWidth="1"/>
    <col min="28" max="28" width="15.140625" hidden="1" customWidth="1"/>
    <col min="29" max="29" width="8.7109375" hidden="1" customWidth="1"/>
    <col min="30" max="32" width="10.85546875" hidden="1" customWidth="1"/>
    <col min="33" max="33" width="12.42578125" hidden="1" customWidth="1"/>
    <col min="34" max="34" width="0" hidden="1" customWidth="1"/>
  </cols>
  <sheetData>
    <row r="1" spans="1:34" ht="15.75" thickBot="1" x14ac:dyDescent="0.3"/>
    <row r="2" spans="1:34" ht="30.75" thickTop="1" x14ac:dyDescent="0.25">
      <c r="A2" s="108" t="s">
        <v>5</v>
      </c>
      <c r="B2" s="110" t="s">
        <v>6</v>
      </c>
      <c r="C2" s="110" t="s">
        <v>0</v>
      </c>
      <c r="D2" s="118" t="s">
        <v>56</v>
      </c>
      <c r="E2" s="118"/>
      <c r="F2" s="56"/>
      <c r="G2" s="56"/>
      <c r="H2" s="56"/>
      <c r="I2" s="56"/>
      <c r="J2" s="119" t="s">
        <v>81</v>
      </c>
      <c r="K2" s="110" t="s">
        <v>34</v>
      </c>
      <c r="L2" s="110"/>
      <c r="M2" s="110"/>
      <c r="N2" s="117"/>
      <c r="O2" s="112" t="s">
        <v>35</v>
      </c>
      <c r="P2" s="113"/>
      <c r="Q2" s="114"/>
      <c r="R2" s="57"/>
      <c r="S2" s="115" t="s">
        <v>46</v>
      </c>
      <c r="T2" s="115"/>
      <c r="U2" s="116"/>
      <c r="V2" s="5"/>
      <c r="W2" s="105" t="s">
        <v>13</v>
      </c>
      <c r="X2" s="105"/>
      <c r="Y2" s="105"/>
      <c r="Z2" s="101" t="s">
        <v>23</v>
      </c>
      <c r="AA2" s="106" t="s">
        <v>16</v>
      </c>
      <c r="AB2" s="105" t="s">
        <v>14</v>
      </c>
      <c r="AC2" s="106" t="s">
        <v>17</v>
      </c>
      <c r="AD2" s="105" t="s">
        <v>15</v>
      </c>
      <c r="AE2" s="102" t="s">
        <v>33</v>
      </c>
      <c r="AF2" s="106" t="s">
        <v>32</v>
      </c>
      <c r="AG2" s="107" t="s">
        <v>10</v>
      </c>
      <c r="AH2" t="s">
        <v>24</v>
      </c>
    </row>
    <row r="3" spans="1:34" x14ac:dyDescent="0.25">
      <c r="A3" s="109"/>
      <c r="B3" s="111"/>
      <c r="C3" s="111"/>
      <c r="D3" s="104"/>
      <c r="E3" s="104"/>
      <c r="F3" s="104" t="s">
        <v>55</v>
      </c>
      <c r="G3" s="104" t="s">
        <v>51</v>
      </c>
      <c r="H3" s="104" t="s">
        <v>11</v>
      </c>
      <c r="I3" s="104" t="s">
        <v>12</v>
      </c>
      <c r="J3" s="120"/>
      <c r="K3" s="104" t="s">
        <v>51</v>
      </c>
      <c r="L3" s="104" t="s">
        <v>118</v>
      </c>
      <c r="M3" s="104" t="s">
        <v>119</v>
      </c>
      <c r="N3" s="36" t="s">
        <v>37</v>
      </c>
      <c r="O3" s="43" t="s">
        <v>1</v>
      </c>
      <c r="P3" s="34" t="s">
        <v>41</v>
      </c>
      <c r="Q3" s="44" t="s">
        <v>4</v>
      </c>
      <c r="R3" s="39" t="s">
        <v>5</v>
      </c>
      <c r="S3" s="35" t="s">
        <v>47</v>
      </c>
      <c r="T3" s="35" t="s">
        <v>48</v>
      </c>
      <c r="U3" s="58" t="s">
        <v>31</v>
      </c>
      <c r="V3" s="101"/>
      <c r="W3" s="10" t="s">
        <v>7</v>
      </c>
      <c r="X3" s="7" t="s">
        <v>8</v>
      </c>
      <c r="Y3" s="13" t="s">
        <v>9</v>
      </c>
      <c r="Z3" s="13"/>
      <c r="AA3" s="106"/>
      <c r="AB3" s="105"/>
      <c r="AC3" s="106"/>
      <c r="AD3" s="105"/>
      <c r="AE3" s="101"/>
      <c r="AF3" s="106"/>
      <c r="AG3" s="107"/>
    </row>
    <row r="4" spans="1:34" ht="15.75" thickBot="1" x14ac:dyDescent="0.3">
      <c r="A4" s="59"/>
      <c r="B4" s="60"/>
      <c r="C4" s="60"/>
      <c r="D4" s="61"/>
      <c r="E4" s="60" t="s">
        <v>60</v>
      </c>
      <c r="F4" s="60"/>
      <c r="G4" s="60"/>
      <c r="H4" s="60"/>
      <c r="I4" s="60"/>
      <c r="J4" s="121"/>
      <c r="K4" s="60"/>
      <c r="L4" s="60"/>
      <c r="M4" s="60"/>
      <c r="N4" s="62" t="s">
        <v>54</v>
      </c>
      <c r="O4" s="63"/>
      <c r="P4" s="64"/>
      <c r="Q4" s="65"/>
      <c r="R4" s="66"/>
      <c r="S4" s="67"/>
      <c r="T4" s="67"/>
      <c r="U4" s="68" t="s">
        <v>68</v>
      </c>
      <c r="V4" s="101"/>
      <c r="W4" s="10"/>
      <c r="X4" s="7"/>
      <c r="Y4" s="13"/>
      <c r="Z4" s="13"/>
      <c r="AA4" s="5"/>
      <c r="AB4" s="101"/>
      <c r="AC4" s="101"/>
      <c r="AD4" s="101"/>
      <c r="AE4" s="101"/>
      <c r="AF4" s="101"/>
      <c r="AG4" s="103"/>
    </row>
    <row r="5" spans="1:34" ht="30.75" thickTop="1" x14ac:dyDescent="0.25">
      <c r="A5" s="49">
        <v>1</v>
      </c>
      <c r="B5" s="49" t="s">
        <v>18</v>
      </c>
      <c r="C5" s="50" t="s">
        <v>19</v>
      </c>
      <c r="D5" s="49"/>
      <c r="E5" s="74" t="s">
        <v>57</v>
      </c>
      <c r="F5" s="78" t="s">
        <v>36</v>
      </c>
      <c r="G5" s="93">
        <v>2</v>
      </c>
      <c r="H5" s="122">
        <v>3.0487804878048781</v>
      </c>
      <c r="I5" s="122">
        <v>2.8963414634146343</v>
      </c>
      <c r="J5" s="99" t="s">
        <v>120</v>
      </c>
      <c r="K5" s="50">
        <v>2</v>
      </c>
      <c r="L5" s="98">
        <f>H5*3.28</f>
        <v>10</v>
      </c>
      <c r="M5" s="98">
        <f>I5*3.28</f>
        <v>9.5</v>
      </c>
      <c r="N5" s="52">
        <f>K5*L5*M5</f>
        <v>190</v>
      </c>
      <c r="O5" s="53" t="s">
        <v>43</v>
      </c>
      <c r="P5" s="51">
        <f>N11</f>
        <v>360.15</v>
      </c>
      <c r="Q5" s="54">
        <v>1.06</v>
      </c>
      <c r="R5" s="55">
        <v>1</v>
      </c>
      <c r="S5" s="51" t="s">
        <v>49</v>
      </c>
      <c r="T5" s="51" t="s">
        <v>51</v>
      </c>
      <c r="U5" s="51">
        <f>ROUNDUP((P5*Q5),0)</f>
        <v>382</v>
      </c>
      <c r="V5" s="1"/>
      <c r="W5" s="11"/>
      <c r="X5" s="8"/>
      <c r="Y5" s="14"/>
      <c r="Z5" s="14"/>
    </row>
    <row r="6" spans="1:34" ht="45" x14ac:dyDescent="0.25">
      <c r="A6" s="2"/>
      <c r="B6" s="2"/>
      <c r="C6" s="2"/>
      <c r="D6" s="2"/>
      <c r="E6" s="38"/>
      <c r="F6" s="79" t="s">
        <v>38</v>
      </c>
      <c r="G6" s="94">
        <v>2</v>
      </c>
      <c r="H6" s="123">
        <v>3.3536585365853662</v>
      </c>
      <c r="I6" s="123">
        <v>2.8963414634146343</v>
      </c>
      <c r="J6" s="94"/>
      <c r="K6" s="31">
        <v>2</v>
      </c>
      <c r="L6" s="98">
        <f t="shared" ref="L6:L8" si="0">H6*3.28</f>
        <v>11</v>
      </c>
      <c r="M6" s="98">
        <f t="shared" ref="M6:M8" si="1">I6*3.28</f>
        <v>9.5</v>
      </c>
      <c r="N6" s="37">
        <f>K6*L6*M6</f>
        <v>209</v>
      </c>
      <c r="O6" s="47" t="s">
        <v>44</v>
      </c>
      <c r="P6" s="2"/>
      <c r="Q6" s="48">
        <v>1.4E-2</v>
      </c>
      <c r="R6" s="40">
        <v>2</v>
      </c>
      <c r="S6" s="2" t="s">
        <v>50</v>
      </c>
      <c r="T6" s="2" t="s">
        <v>52</v>
      </c>
      <c r="U6" s="4">
        <f>ROUNDUP((P5*Q6),0)</f>
        <v>6</v>
      </c>
      <c r="W6" s="22" t="e">
        <f>N5*O6</f>
        <v>#VALUE!</v>
      </c>
      <c r="X6" s="22"/>
      <c r="Y6" s="22"/>
      <c r="Z6" s="12"/>
      <c r="AA6" s="17">
        <v>0.15</v>
      </c>
      <c r="AB6" s="17">
        <f>N5*AA6</f>
        <v>28.5</v>
      </c>
      <c r="AC6" s="17">
        <v>2.7E-2</v>
      </c>
      <c r="AD6" s="17">
        <f>N5*AC6</f>
        <v>5.13</v>
      </c>
      <c r="AE6" s="17"/>
      <c r="AF6" s="17"/>
      <c r="AG6" s="11" t="s">
        <v>20</v>
      </c>
      <c r="AH6" s="18" t="s">
        <v>25</v>
      </c>
    </row>
    <row r="7" spans="1:34" x14ac:dyDescent="0.25">
      <c r="A7" s="2"/>
      <c r="B7" s="2"/>
      <c r="C7" s="2"/>
      <c r="D7" s="2"/>
      <c r="E7" s="38"/>
      <c r="F7" s="79" t="s">
        <v>39</v>
      </c>
      <c r="G7" s="94">
        <v>1</v>
      </c>
      <c r="H7" s="123">
        <v>0.91463414634146345</v>
      </c>
      <c r="I7" s="123">
        <v>2.1341463414634148</v>
      </c>
      <c r="J7" s="94"/>
      <c r="K7" s="31">
        <v>1</v>
      </c>
      <c r="L7" s="98">
        <f t="shared" si="0"/>
        <v>3</v>
      </c>
      <c r="M7" s="98">
        <f t="shared" si="1"/>
        <v>7</v>
      </c>
      <c r="N7" s="37">
        <f>-K7*L7*M7</f>
        <v>-21</v>
      </c>
      <c r="O7" s="47" t="s">
        <v>45</v>
      </c>
      <c r="P7" s="2"/>
      <c r="Q7" s="48">
        <v>8.8599999999999998E-2</v>
      </c>
      <c r="R7" s="40">
        <v>3</v>
      </c>
      <c r="S7" s="2" t="s">
        <v>3</v>
      </c>
      <c r="T7" s="2" t="s">
        <v>117</v>
      </c>
      <c r="U7" s="4">
        <f>P5*Q7</f>
        <v>31.909289999999999</v>
      </c>
      <c r="W7" s="22"/>
      <c r="X7" s="23"/>
      <c r="Y7" s="24"/>
      <c r="Z7" s="15"/>
      <c r="AA7" s="6"/>
      <c r="AB7" s="6"/>
      <c r="AC7" s="6"/>
      <c r="AD7" s="6"/>
      <c r="AE7" s="6"/>
      <c r="AF7" s="6"/>
      <c r="AH7" s="18"/>
    </row>
    <row r="8" spans="1:34" x14ac:dyDescent="0.25">
      <c r="A8" s="2"/>
      <c r="B8" s="2"/>
      <c r="C8" s="2"/>
      <c r="D8" s="2"/>
      <c r="E8" s="38"/>
      <c r="F8" s="79" t="s">
        <v>40</v>
      </c>
      <c r="G8" s="94">
        <v>1</v>
      </c>
      <c r="H8" s="123">
        <v>1.524390243902439</v>
      </c>
      <c r="I8" s="123">
        <v>2.1341463414634148</v>
      </c>
      <c r="J8" s="94"/>
      <c r="K8" s="31">
        <v>1</v>
      </c>
      <c r="L8" s="98">
        <f t="shared" si="0"/>
        <v>5</v>
      </c>
      <c r="M8" s="98">
        <f t="shared" si="1"/>
        <v>7</v>
      </c>
      <c r="N8" s="37">
        <f>-K8*L8*M8</f>
        <v>-35</v>
      </c>
      <c r="O8" s="47"/>
      <c r="P8" s="2"/>
      <c r="Q8" s="48"/>
      <c r="R8" s="41"/>
      <c r="S8" s="2"/>
      <c r="T8" s="2"/>
      <c r="U8" s="3"/>
      <c r="W8" s="22"/>
      <c r="X8" s="23"/>
      <c r="Y8" s="24"/>
      <c r="Z8" s="15"/>
      <c r="AA8" s="6"/>
      <c r="AB8" s="6"/>
      <c r="AC8" s="6"/>
      <c r="AD8" s="6"/>
      <c r="AE8" s="6"/>
      <c r="AF8" s="6"/>
      <c r="AH8" s="18"/>
    </row>
    <row r="9" spans="1:34" ht="30" x14ac:dyDescent="0.25">
      <c r="A9" s="2"/>
      <c r="B9" s="2"/>
      <c r="C9" s="2"/>
      <c r="D9" s="2"/>
      <c r="E9" s="38"/>
      <c r="F9" s="79" t="s">
        <v>41</v>
      </c>
      <c r="G9" s="94"/>
      <c r="H9" s="94"/>
      <c r="I9" s="94"/>
      <c r="J9" s="94"/>
      <c r="K9" s="2"/>
      <c r="L9" s="2"/>
      <c r="M9" s="2"/>
      <c r="N9" s="37">
        <f>SUM(N5:N8)</f>
        <v>343</v>
      </c>
      <c r="O9" s="47"/>
      <c r="P9" s="2"/>
      <c r="Q9" s="48"/>
      <c r="R9" s="41"/>
      <c r="S9" s="2"/>
      <c r="T9" s="2"/>
      <c r="U9" s="2"/>
      <c r="W9" s="22"/>
      <c r="X9" s="23">
        <f>N5*O9</f>
        <v>0</v>
      </c>
      <c r="Y9" s="23"/>
      <c r="Z9" s="9"/>
      <c r="AA9" s="16">
        <v>0.124</v>
      </c>
      <c r="AB9" s="16">
        <f>N5*AA9</f>
        <v>23.56</v>
      </c>
      <c r="AC9" s="16">
        <v>2.1999999999999999E-2</v>
      </c>
      <c r="AD9" s="16">
        <f>N5*AC9</f>
        <v>4.18</v>
      </c>
      <c r="AE9" s="16"/>
      <c r="AF9" s="16"/>
      <c r="AG9" s="8" t="s">
        <v>21</v>
      </c>
      <c r="AH9" s="18" t="s">
        <v>26</v>
      </c>
    </row>
    <row r="10" spans="1:34" x14ac:dyDescent="0.25">
      <c r="A10" s="2"/>
      <c r="B10" s="2"/>
      <c r="C10" s="2"/>
      <c r="D10" s="2"/>
      <c r="E10" s="38"/>
      <c r="F10" s="79" t="s">
        <v>58</v>
      </c>
      <c r="G10" s="94"/>
      <c r="H10" s="94"/>
      <c r="I10" s="94"/>
      <c r="J10" s="94"/>
      <c r="K10" s="2"/>
      <c r="L10" s="2"/>
      <c r="M10" s="2"/>
      <c r="N10" s="38">
        <f>N9*0.05</f>
        <v>17.150000000000002</v>
      </c>
      <c r="O10" s="47"/>
      <c r="P10" s="2"/>
      <c r="Q10" s="48"/>
      <c r="R10" s="41"/>
      <c r="S10" s="2"/>
      <c r="T10" s="2"/>
      <c r="U10" s="2"/>
      <c r="W10" s="22"/>
      <c r="X10" s="23"/>
      <c r="Y10" s="24"/>
      <c r="Z10" s="15"/>
      <c r="AA10" s="6"/>
      <c r="AB10" s="6"/>
      <c r="AC10" s="6"/>
      <c r="AD10" s="6"/>
      <c r="AE10" s="6"/>
      <c r="AF10" s="6"/>
      <c r="AH10" s="18"/>
    </row>
    <row r="11" spans="1:34" x14ac:dyDescent="0.25">
      <c r="A11" s="2"/>
      <c r="B11" s="2"/>
      <c r="C11" s="2"/>
      <c r="D11" s="2"/>
      <c r="E11" s="38"/>
      <c r="F11" s="79" t="s">
        <v>41</v>
      </c>
      <c r="G11" s="94"/>
      <c r="H11" s="94"/>
      <c r="I11" s="94"/>
      <c r="J11" s="94"/>
      <c r="K11" s="2"/>
      <c r="L11" s="2"/>
      <c r="M11" s="2"/>
      <c r="N11" s="37">
        <f>N9+N10</f>
        <v>360.15</v>
      </c>
      <c r="O11" s="47"/>
      <c r="P11" s="2"/>
      <c r="Q11" s="48"/>
      <c r="R11" s="41"/>
      <c r="S11" s="2"/>
      <c r="T11" s="2"/>
      <c r="U11" s="2"/>
      <c r="W11" s="22"/>
      <c r="X11" s="23"/>
      <c r="Y11" s="24"/>
      <c r="Z11" s="15"/>
      <c r="AA11" s="6"/>
      <c r="AB11" s="6"/>
      <c r="AC11" s="6"/>
      <c r="AD11" s="6"/>
      <c r="AE11" s="6"/>
      <c r="AF11" s="6"/>
      <c r="AH11" s="18"/>
    </row>
    <row r="12" spans="1:34" x14ac:dyDescent="0.25">
      <c r="A12" s="2"/>
      <c r="B12" s="2"/>
      <c r="C12" s="2"/>
      <c r="D12" s="2"/>
      <c r="E12" s="38"/>
      <c r="F12" s="47"/>
      <c r="G12" s="41"/>
      <c r="H12" s="41"/>
      <c r="I12" s="41"/>
      <c r="J12" s="41"/>
      <c r="K12" s="2"/>
      <c r="L12" s="2"/>
      <c r="M12" s="2"/>
      <c r="N12" s="38"/>
      <c r="O12" s="47"/>
      <c r="P12" s="2"/>
      <c r="Q12" s="48"/>
      <c r="R12" s="41"/>
      <c r="S12" s="2"/>
      <c r="T12" s="2"/>
      <c r="U12" s="2"/>
      <c r="W12" s="22"/>
      <c r="X12" s="23"/>
      <c r="Y12" s="24"/>
      <c r="Z12" s="15"/>
      <c r="AA12" s="6"/>
      <c r="AB12" s="6"/>
      <c r="AC12" s="6"/>
      <c r="AD12" s="6"/>
      <c r="AE12" s="6"/>
      <c r="AF12" s="6"/>
      <c r="AH12" s="18"/>
    </row>
    <row r="13" spans="1:34" x14ac:dyDescent="0.25">
      <c r="A13" s="2">
        <v>2</v>
      </c>
      <c r="B13" s="2"/>
      <c r="C13" s="29" t="s">
        <v>59</v>
      </c>
      <c r="D13" s="2"/>
      <c r="E13" s="38"/>
      <c r="F13" s="47"/>
      <c r="G13" s="41"/>
      <c r="H13" s="41"/>
      <c r="I13" s="41"/>
      <c r="J13" s="41"/>
      <c r="K13" s="2"/>
      <c r="L13" s="2"/>
      <c r="M13" s="2"/>
      <c r="N13" s="38"/>
      <c r="O13" s="47"/>
      <c r="P13" s="2"/>
      <c r="Q13" s="48"/>
      <c r="R13" s="41"/>
      <c r="S13" s="2"/>
      <c r="T13" s="2"/>
      <c r="U13" s="2"/>
      <c r="W13" s="22"/>
      <c r="X13" s="23"/>
      <c r="Y13" s="24"/>
      <c r="Z13" s="15"/>
      <c r="AA13" s="6"/>
      <c r="AB13" s="6"/>
      <c r="AC13" s="6"/>
      <c r="AD13" s="6"/>
      <c r="AE13" s="6"/>
      <c r="AF13" s="6"/>
      <c r="AH13" s="18"/>
    </row>
    <row r="14" spans="1:34" x14ac:dyDescent="0.25">
      <c r="A14" s="2"/>
      <c r="B14" s="2"/>
      <c r="C14" s="2"/>
      <c r="D14" s="2"/>
      <c r="E14" s="38"/>
      <c r="F14" s="47"/>
      <c r="G14" s="41"/>
      <c r="H14" s="41"/>
      <c r="I14" s="41"/>
      <c r="J14" s="41"/>
      <c r="K14" s="2"/>
      <c r="L14" s="2"/>
      <c r="M14" s="2"/>
      <c r="N14" s="38"/>
      <c r="O14" s="47"/>
      <c r="P14" s="2"/>
      <c r="Q14" s="48"/>
      <c r="R14" s="41"/>
      <c r="S14" s="2"/>
      <c r="T14" s="2"/>
      <c r="U14" s="2"/>
      <c r="W14" s="25"/>
      <c r="X14" s="25"/>
      <c r="Y14" s="25"/>
      <c r="Z14" s="20"/>
      <c r="AA14" s="21"/>
      <c r="AB14" s="21"/>
      <c r="AC14" s="21"/>
      <c r="AD14" s="21"/>
      <c r="AE14" s="21"/>
      <c r="AF14" s="21"/>
    </row>
    <row r="15" spans="1:34" x14ac:dyDescent="0.25">
      <c r="A15" s="2"/>
      <c r="B15" s="2"/>
      <c r="C15" s="2"/>
      <c r="D15" s="2"/>
      <c r="E15" s="75"/>
      <c r="F15" s="80"/>
      <c r="G15" s="95"/>
      <c r="H15" s="95"/>
      <c r="I15" s="95"/>
      <c r="J15" s="95"/>
      <c r="K15" s="30"/>
      <c r="L15" s="3"/>
      <c r="M15" s="3"/>
      <c r="N15" s="37"/>
      <c r="O15" s="45" t="s">
        <v>43</v>
      </c>
      <c r="P15" s="3">
        <f>N11</f>
        <v>360.15</v>
      </c>
      <c r="Q15" s="54">
        <v>1.06</v>
      </c>
      <c r="R15" s="40">
        <v>1</v>
      </c>
      <c r="S15" s="3" t="s">
        <v>49</v>
      </c>
      <c r="T15" s="3" t="s">
        <v>51</v>
      </c>
      <c r="U15" s="51">
        <f>ROUNDUP((P15*Q15),0)</f>
        <v>382</v>
      </c>
      <c r="W15" s="19"/>
      <c r="X15" s="19"/>
      <c r="Y15" s="19"/>
    </row>
    <row r="16" spans="1:34" x14ac:dyDescent="0.25">
      <c r="A16" s="2"/>
      <c r="B16" s="2"/>
      <c r="C16" s="2"/>
      <c r="D16" s="2"/>
      <c r="E16" s="76"/>
      <c r="F16" s="79"/>
      <c r="G16" s="94"/>
      <c r="H16" s="94"/>
      <c r="I16" s="94"/>
      <c r="J16" s="94"/>
      <c r="K16" s="31"/>
      <c r="L16" s="2"/>
      <c r="M16" s="2"/>
      <c r="N16" s="37"/>
      <c r="O16" s="47" t="s">
        <v>44</v>
      </c>
      <c r="P16" s="2"/>
      <c r="Q16" s="48">
        <v>1.4E-2</v>
      </c>
      <c r="R16" s="40">
        <v>2</v>
      </c>
      <c r="S16" s="2" t="s">
        <v>50</v>
      </c>
      <c r="T16" s="2" t="s">
        <v>52</v>
      </c>
      <c r="U16" s="4">
        <f>ROUNDUP((P15*Q16),0)</f>
        <v>6</v>
      </c>
      <c r="W16" s="19"/>
      <c r="X16" s="19"/>
      <c r="Y16" s="19"/>
    </row>
    <row r="17" spans="1:30" x14ac:dyDescent="0.25">
      <c r="A17" s="2"/>
      <c r="B17" s="2"/>
      <c r="C17" s="2"/>
      <c r="D17" s="2"/>
      <c r="E17" s="38"/>
      <c r="F17" s="79"/>
      <c r="G17" s="94"/>
      <c r="H17" s="94"/>
      <c r="I17" s="94"/>
      <c r="J17" s="94"/>
      <c r="K17" s="31"/>
      <c r="L17" s="2"/>
      <c r="M17" s="2"/>
      <c r="N17" s="37"/>
      <c r="O17" s="47" t="s">
        <v>45</v>
      </c>
      <c r="P17" s="2"/>
      <c r="Q17" s="48">
        <v>8.8599999999999998E-2</v>
      </c>
      <c r="R17" s="40">
        <v>3</v>
      </c>
      <c r="S17" s="2" t="s">
        <v>3</v>
      </c>
      <c r="T17" s="2" t="s">
        <v>117</v>
      </c>
      <c r="U17" s="3">
        <f>P15*Q17</f>
        <v>31.909289999999999</v>
      </c>
      <c r="W17" s="19"/>
      <c r="X17" s="19"/>
      <c r="Y17" s="19"/>
    </row>
    <row r="18" spans="1:30" x14ac:dyDescent="0.25">
      <c r="A18" s="2"/>
      <c r="B18" s="2"/>
      <c r="C18" s="2"/>
      <c r="D18" s="2"/>
      <c r="E18" s="38"/>
      <c r="F18" s="79"/>
      <c r="G18" s="94"/>
      <c r="H18" s="94"/>
      <c r="I18" s="94"/>
      <c r="J18" s="94"/>
      <c r="K18" s="31"/>
      <c r="L18" s="2"/>
      <c r="M18" s="2"/>
      <c r="N18" s="37"/>
      <c r="O18" s="47"/>
      <c r="P18" s="2"/>
      <c r="Q18" s="48"/>
      <c r="R18" s="41"/>
      <c r="S18" s="2"/>
      <c r="T18" s="2"/>
      <c r="U18" s="3"/>
      <c r="W18" s="19"/>
      <c r="X18" s="19"/>
      <c r="Y18" s="19"/>
    </row>
    <row r="19" spans="1:30" x14ac:dyDescent="0.25">
      <c r="A19" s="2"/>
      <c r="B19" s="2"/>
      <c r="C19" s="2"/>
      <c r="D19" s="2"/>
      <c r="E19" s="38"/>
      <c r="F19" s="79"/>
      <c r="G19" s="94"/>
      <c r="H19" s="94"/>
      <c r="I19" s="94"/>
      <c r="J19" s="94"/>
      <c r="K19" s="2"/>
      <c r="L19" s="2"/>
      <c r="M19" s="2"/>
      <c r="N19" s="37"/>
      <c r="O19" s="47"/>
      <c r="P19" s="2"/>
      <c r="Q19" s="48"/>
      <c r="R19" s="41"/>
      <c r="S19" s="2"/>
      <c r="T19" s="2"/>
      <c r="U19" s="2"/>
      <c r="W19" s="19"/>
      <c r="X19" s="19"/>
      <c r="Y19" s="19"/>
    </row>
    <row r="20" spans="1:30" x14ac:dyDescent="0.25">
      <c r="A20" s="2"/>
      <c r="B20" s="2"/>
      <c r="C20" s="2"/>
      <c r="D20" s="2"/>
      <c r="E20" s="38"/>
      <c r="F20" s="79"/>
      <c r="G20" s="94"/>
      <c r="H20" s="94"/>
      <c r="I20" s="94"/>
      <c r="J20" s="94"/>
      <c r="K20" s="2"/>
      <c r="L20" s="2"/>
      <c r="M20" s="2"/>
      <c r="N20" s="38"/>
      <c r="O20" s="47"/>
      <c r="P20" s="2"/>
      <c r="Q20" s="48"/>
      <c r="R20" s="41"/>
      <c r="S20" s="2"/>
      <c r="T20" s="2"/>
      <c r="U20" s="2"/>
      <c r="W20" s="19"/>
      <c r="X20" s="19"/>
      <c r="Y20" s="19"/>
    </row>
    <row r="21" spans="1:30" x14ac:dyDescent="0.25">
      <c r="A21" s="2"/>
      <c r="B21" s="2"/>
      <c r="C21" s="2"/>
      <c r="D21" s="2"/>
      <c r="E21" s="38"/>
      <c r="F21" s="79"/>
      <c r="G21" s="94"/>
      <c r="H21" s="94"/>
      <c r="I21" s="94"/>
      <c r="J21" s="94"/>
      <c r="K21" s="2"/>
      <c r="L21" s="2"/>
      <c r="M21" s="2"/>
      <c r="N21" s="37"/>
      <c r="O21" s="47"/>
      <c r="P21" s="2"/>
      <c r="Q21" s="48"/>
      <c r="R21" s="41"/>
      <c r="S21" s="2"/>
      <c r="T21" s="2"/>
      <c r="U21" s="2"/>
      <c r="W21" s="19"/>
      <c r="X21" s="19"/>
      <c r="Y21" s="19"/>
    </row>
    <row r="22" spans="1:30" x14ac:dyDescent="0.25">
      <c r="A22" s="2"/>
      <c r="B22" s="2"/>
      <c r="C22" s="2"/>
      <c r="D22" s="2"/>
      <c r="E22" s="38"/>
      <c r="F22" s="47"/>
      <c r="G22" s="41"/>
      <c r="H22" s="41"/>
      <c r="I22" s="41"/>
      <c r="J22" s="41"/>
      <c r="K22" s="2"/>
      <c r="L22" s="2"/>
      <c r="M22" s="2"/>
      <c r="N22" s="38"/>
      <c r="O22" s="47"/>
      <c r="P22" s="2"/>
      <c r="Q22" s="48"/>
      <c r="R22" s="41"/>
      <c r="S22" s="2"/>
      <c r="T22" s="2"/>
      <c r="U22" s="2"/>
      <c r="W22" s="19"/>
      <c r="X22" s="19"/>
      <c r="Y22" s="19"/>
    </row>
    <row r="23" spans="1:30" x14ac:dyDescent="0.25">
      <c r="A23" s="2"/>
      <c r="B23" s="2"/>
      <c r="C23" s="2"/>
      <c r="D23" s="2"/>
      <c r="E23" s="38"/>
      <c r="F23" s="47"/>
      <c r="G23" s="41"/>
      <c r="H23" s="41"/>
      <c r="I23" s="41"/>
      <c r="J23" s="41"/>
      <c r="K23" s="2"/>
      <c r="L23" s="2"/>
      <c r="M23" s="2"/>
      <c r="N23" s="38"/>
      <c r="O23" s="47"/>
      <c r="P23" s="2"/>
      <c r="Q23" s="48"/>
      <c r="R23" s="41"/>
      <c r="S23" s="2"/>
      <c r="T23" s="2"/>
      <c r="U23" s="2"/>
      <c r="W23" s="19"/>
      <c r="X23" s="19"/>
      <c r="Y23" s="19"/>
    </row>
    <row r="24" spans="1:30" x14ac:dyDescent="0.25">
      <c r="A24" s="2"/>
      <c r="B24" s="2"/>
      <c r="C24" s="2"/>
      <c r="D24" s="2"/>
      <c r="E24" s="38"/>
      <c r="F24" s="47"/>
      <c r="G24" s="41"/>
      <c r="H24" s="41"/>
      <c r="I24" s="41"/>
      <c r="J24" s="41"/>
      <c r="K24" s="2"/>
      <c r="L24" s="2"/>
      <c r="M24" s="2"/>
      <c r="N24" s="38"/>
      <c r="O24" s="47"/>
      <c r="P24" s="2"/>
      <c r="Q24" s="48"/>
      <c r="R24" s="41"/>
      <c r="S24" s="2"/>
      <c r="T24" s="2"/>
      <c r="U24" s="2"/>
      <c r="W24" s="19"/>
      <c r="X24" s="19"/>
      <c r="Y24" s="19"/>
    </row>
    <row r="25" spans="1:30" x14ac:dyDescent="0.25">
      <c r="A25" s="2">
        <v>3</v>
      </c>
      <c r="B25" s="2"/>
      <c r="C25" s="32" t="s">
        <v>22</v>
      </c>
      <c r="D25" s="2"/>
      <c r="E25" s="38" t="s">
        <v>64</v>
      </c>
      <c r="F25" s="47"/>
      <c r="G25" s="41"/>
      <c r="H25" s="41"/>
      <c r="I25" s="41"/>
      <c r="J25" s="41"/>
      <c r="K25" s="2"/>
      <c r="L25" s="2"/>
      <c r="M25" s="2"/>
      <c r="N25" s="37"/>
      <c r="O25" s="47"/>
      <c r="P25" s="2"/>
      <c r="Q25" s="48"/>
      <c r="R25" s="41"/>
      <c r="S25" s="2"/>
      <c r="T25" s="2"/>
      <c r="U25" s="2"/>
      <c r="W25" s="25">
        <f>N25*O25</f>
        <v>0</v>
      </c>
      <c r="X25" s="25"/>
      <c r="Y25" s="25"/>
      <c r="Z25" s="20"/>
      <c r="AA25" s="21">
        <v>0.15</v>
      </c>
      <c r="AB25" s="21">
        <f>N25*AA25</f>
        <v>0</v>
      </c>
      <c r="AC25" s="21">
        <v>2.7E-2</v>
      </c>
      <c r="AD25" s="21">
        <f>N25*AC25</f>
        <v>0</v>
      </c>
    </row>
    <row r="26" spans="1:30" x14ac:dyDescent="0.25">
      <c r="A26" s="2"/>
      <c r="B26" s="2"/>
      <c r="C26" s="2"/>
      <c r="D26" s="2"/>
      <c r="E26" s="38"/>
      <c r="F26" s="47"/>
      <c r="G26" s="41"/>
      <c r="H26" s="41"/>
      <c r="I26" s="41"/>
      <c r="J26" s="41"/>
      <c r="K26" s="2"/>
      <c r="L26" s="2"/>
      <c r="M26" s="2"/>
      <c r="N26" s="38"/>
      <c r="O26" s="47"/>
      <c r="P26" s="2"/>
      <c r="Q26" s="48"/>
      <c r="R26" s="41"/>
      <c r="S26" s="2"/>
      <c r="T26" s="2"/>
      <c r="U26" s="2"/>
      <c r="W26" s="25"/>
      <c r="X26" s="25"/>
      <c r="Y26" s="25"/>
      <c r="Z26" s="20"/>
      <c r="AA26" s="21"/>
      <c r="AB26" s="21"/>
      <c r="AC26" s="21"/>
      <c r="AD26" s="21"/>
    </row>
    <row r="27" spans="1:30" x14ac:dyDescent="0.25">
      <c r="A27" s="2"/>
      <c r="B27" s="2"/>
      <c r="C27" s="2"/>
      <c r="D27" s="2"/>
      <c r="E27" s="38" t="s">
        <v>61</v>
      </c>
      <c r="F27" s="80"/>
      <c r="G27" s="95"/>
      <c r="H27" s="95"/>
      <c r="I27" s="95"/>
      <c r="J27" s="95"/>
      <c r="K27" s="30"/>
      <c r="L27" s="3"/>
      <c r="M27" s="3"/>
      <c r="N27" s="37"/>
      <c r="O27" s="45" t="s">
        <v>43</v>
      </c>
      <c r="P27" s="3">
        <f>N11</f>
        <v>360.15</v>
      </c>
      <c r="Q27" s="46">
        <v>1.95</v>
      </c>
      <c r="R27" s="40">
        <v>1</v>
      </c>
      <c r="S27" s="3" t="s">
        <v>49</v>
      </c>
      <c r="T27" s="3" t="s">
        <v>51</v>
      </c>
      <c r="U27" s="51">
        <f>ROUNDUP((P27*Q27),0)</f>
        <v>703</v>
      </c>
      <c r="W27" s="25"/>
      <c r="X27" s="25"/>
      <c r="Y27" s="25"/>
      <c r="Z27" s="20"/>
      <c r="AA27" s="21"/>
      <c r="AB27" s="21"/>
      <c r="AC27" s="21"/>
      <c r="AD27" s="21"/>
    </row>
    <row r="28" spans="1:30" x14ac:dyDescent="0.25">
      <c r="A28" s="2"/>
      <c r="B28" s="2"/>
      <c r="C28" s="2"/>
      <c r="D28" s="2"/>
      <c r="E28" s="38" t="s">
        <v>62</v>
      </c>
      <c r="F28" s="79"/>
      <c r="G28" s="94"/>
      <c r="H28" s="94"/>
      <c r="I28" s="94"/>
      <c r="J28" s="94"/>
      <c r="K28" s="31"/>
      <c r="L28" s="2"/>
      <c r="M28" s="2"/>
      <c r="N28" s="37"/>
      <c r="O28" s="47" t="s">
        <v>44</v>
      </c>
      <c r="P28" s="2"/>
      <c r="Q28" s="48">
        <v>1.4E-2</v>
      </c>
      <c r="R28" s="40">
        <v>2</v>
      </c>
      <c r="S28" s="2" t="s">
        <v>50</v>
      </c>
      <c r="T28" s="2" t="s">
        <v>52</v>
      </c>
      <c r="U28" s="4">
        <f>ROUNDUP((P27*Q28),0)</f>
        <v>6</v>
      </c>
      <c r="W28" s="25"/>
      <c r="X28" s="25" t="e">
        <f>N25*O28</f>
        <v>#VALUE!</v>
      </c>
      <c r="Y28" s="25"/>
      <c r="Z28" s="20"/>
      <c r="AA28" s="21">
        <v>0.124</v>
      </c>
      <c r="AB28" s="21">
        <f>N25*AA28</f>
        <v>0</v>
      </c>
      <c r="AC28" s="21">
        <v>2.1999999999999999E-2</v>
      </c>
      <c r="AD28" s="21">
        <f>N25*AC28</f>
        <v>0</v>
      </c>
    </row>
    <row r="29" spans="1:30" x14ac:dyDescent="0.25">
      <c r="A29" s="2"/>
      <c r="B29" s="2"/>
      <c r="C29" s="2"/>
      <c r="D29" s="2"/>
      <c r="E29" s="38" t="s">
        <v>63</v>
      </c>
      <c r="F29" s="79"/>
      <c r="G29" s="94"/>
      <c r="H29" s="94"/>
      <c r="I29" s="94"/>
      <c r="J29" s="94"/>
      <c r="K29" s="31"/>
      <c r="L29" s="2"/>
      <c r="M29" s="2"/>
      <c r="N29" s="37"/>
      <c r="O29" s="47" t="s">
        <v>45</v>
      </c>
      <c r="P29" s="2"/>
      <c r="Q29" s="48">
        <v>8.8599999999999998E-2</v>
      </c>
      <c r="R29" s="40">
        <v>3</v>
      </c>
      <c r="S29" s="2" t="s">
        <v>3</v>
      </c>
      <c r="T29" s="2" t="s">
        <v>117</v>
      </c>
      <c r="U29" s="3">
        <f>P27*Q29</f>
        <v>31.909289999999999</v>
      </c>
      <c r="W29" s="25"/>
      <c r="X29" s="25"/>
      <c r="Y29" s="25"/>
      <c r="Z29" s="20"/>
      <c r="AA29" s="21"/>
      <c r="AB29" s="21"/>
      <c r="AC29" s="21"/>
      <c r="AD29" s="21"/>
    </row>
    <row r="30" spans="1:30" x14ac:dyDescent="0.25">
      <c r="A30" s="2"/>
      <c r="B30" s="2"/>
      <c r="C30" s="2"/>
      <c r="D30" s="2"/>
      <c r="E30" s="38"/>
      <c r="F30" s="79"/>
      <c r="G30" s="94"/>
      <c r="H30" s="94"/>
      <c r="I30" s="94"/>
      <c r="J30" s="94"/>
      <c r="K30" s="31"/>
      <c r="L30" s="2"/>
      <c r="M30" s="2"/>
      <c r="N30" s="37"/>
      <c r="O30" s="47"/>
      <c r="P30" s="2"/>
      <c r="Q30" s="48"/>
      <c r="R30" s="41"/>
      <c r="S30" s="2"/>
      <c r="T30" s="2"/>
      <c r="U30" s="2"/>
      <c r="W30" s="25"/>
      <c r="X30" s="25"/>
      <c r="Y30" s="25"/>
      <c r="Z30" s="20"/>
      <c r="AA30" s="21"/>
      <c r="AB30" s="21"/>
      <c r="AC30" s="21"/>
      <c r="AD30" s="21"/>
    </row>
    <row r="31" spans="1:30" x14ac:dyDescent="0.25">
      <c r="A31" s="2"/>
      <c r="B31" s="2"/>
      <c r="C31" s="2"/>
      <c r="D31" s="2"/>
      <c r="E31" s="38"/>
      <c r="F31" s="79"/>
      <c r="G31" s="94"/>
      <c r="H31" s="94"/>
      <c r="I31" s="94"/>
      <c r="J31" s="94"/>
      <c r="K31" s="2"/>
      <c r="L31" s="2"/>
      <c r="M31" s="2"/>
      <c r="N31" s="37"/>
      <c r="O31" s="47"/>
      <c r="P31" s="2"/>
      <c r="Q31" s="48"/>
      <c r="R31" s="41"/>
      <c r="S31" s="2"/>
      <c r="T31" s="2"/>
      <c r="U31" s="2"/>
      <c r="W31" s="25"/>
      <c r="X31" s="25"/>
      <c r="Y31" s="25">
        <f>O31*N25</f>
        <v>0</v>
      </c>
      <c r="Z31" s="20"/>
      <c r="AA31" s="21">
        <v>0.1</v>
      </c>
      <c r="AB31" s="21">
        <f>N25*AA31</f>
        <v>0</v>
      </c>
      <c r="AC31" s="21">
        <v>1.4E-2</v>
      </c>
      <c r="AD31" s="21">
        <f>N25*AC31</f>
        <v>0</v>
      </c>
    </row>
    <row r="32" spans="1:30" x14ac:dyDescent="0.25">
      <c r="A32" s="2"/>
      <c r="B32" s="2"/>
      <c r="C32" s="2"/>
      <c r="D32" s="2"/>
      <c r="E32" s="38"/>
      <c r="F32" s="79"/>
      <c r="G32" s="94"/>
      <c r="H32" s="94"/>
      <c r="I32" s="94"/>
      <c r="J32" s="94"/>
      <c r="K32" s="2"/>
      <c r="L32" s="2"/>
      <c r="M32" s="2"/>
      <c r="N32" s="38"/>
      <c r="O32" s="47"/>
      <c r="P32" s="2"/>
      <c r="Q32" s="48"/>
      <c r="R32" s="41"/>
      <c r="S32" s="2"/>
      <c r="T32" s="2"/>
      <c r="U32" s="2"/>
    </row>
    <row r="33" spans="1:34" x14ac:dyDescent="0.25">
      <c r="A33" s="2"/>
      <c r="B33" s="2"/>
      <c r="C33" s="2"/>
      <c r="D33" s="2"/>
      <c r="E33" s="38"/>
      <c r="F33" s="79"/>
      <c r="G33" s="94"/>
      <c r="H33" s="94"/>
      <c r="I33" s="94"/>
      <c r="J33" s="94"/>
      <c r="K33" s="2"/>
      <c r="L33" s="2"/>
      <c r="M33" s="2"/>
      <c r="N33" s="37"/>
      <c r="O33" s="47"/>
      <c r="P33" s="2"/>
      <c r="Q33" s="48"/>
      <c r="R33" s="41"/>
      <c r="S33" s="2"/>
      <c r="T33" s="2"/>
      <c r="U33" s="2"/>
    </row>
    <row r="34" spans="1:34" x14ac:dyDescent="0.25">
      <c r="A34" s="2"/>
      <c r="B34" s="2"/>
      <c r="C34" s="2"/>
      <c r="D34" s="2"/>
      <c r="E34" s="38"/>
      <c r="F34" s="47"/>
      <c r="G34" s="41"/>
      <c r="H34" s="41"/>
      <c r="I34" s="41"/>
      <c r="J34" s="41"/>
      <c r="K34" s="2"/>
      <c r="L34" s="2"/>
      <c r="M34" s="2"/>
      <c r="N34" s="38"/>
      <c r="O34" s="47"/>
      <c r="P34" s="2"/>
      <c r="Q34" s="48"/>
      <c r="R34" s="41"/>
      <c r="S34" s="2"/>
      <c r="T34" s="2"/>
      <c r="U34" s="2"/>
    </row>
    <row r="35" spans="1:34" x14ac:dyDescent="0.25">
      <c r="A35" s="2"/>
      <c r="B35" s="2"/>
      <c r="C35" s="2"/>
      <c r="D35" s="2"/>
      <c r="E35" s="38"/>
      <c r="F35" s="47"/>
      <c r="G35" s="41"/>
      <c r="H35" s="41"/>
      <c r="I35" s="41"/>
      <c r="J35" s="41"/>
      <c r="K35" s="2"/>
      <c r="L35" s="2"/>
      <c r="M35" s="2"/>
      <c r="N35" s="38"/>
      <c r="O35" s="47"/>
      <c r="P35" s="2"/>
      <c r="Q35" s="48"/>
      <c r="R35" s="41"/>
      <c r="S35" s="2"/>
      <c r="T35" s="2"/>
      <c r="U35" s="2"/>
    </row>
    <row r="36" spans="1:34" x14ac:dyDescent="0.25">
      <c r="A36" s="2"/>
      <c r="B36" s="2"/>
      <c r="C36" s="2"/>
      <c r="D36" s="2"/>
      <c r="E36" s="38"/>
      <c r="F36" s="47"/>
      <c r="G36" s="41"/>
      <c r="H36" s="41"/>
      <c r="I36" s="41"/>
      <c r="J36" s="41"/>
      <c r="K36" s="2"/>
      <c r="L36" s="2"/>
      <c r="M36" s="2"/>
      <c r="N36" s="38"/>
      <c r="O36" s="47"/>
      <c r="P36" s="2"/>
      <c r="Q36" s="48"/>
      <c r="R36" s="41"/>
      <c r="S36" s="2"/>
      <c r="T36" s="2"/>
      <c r="U36" s="2"/>
    </row>
    <row r="37" spans="1:34" x14ac:dyDescent="0.25">
      <c r="A37" s="2">
        <v>4</v>
      </c>
      <c r="B37" s="2"/>
      <c r="C37" s="32" t="s">
        <v>65</v>
      </c>
      <c r="D37" s="2"/>
      <c r="E37" s="38"/>
      <c r="F37" s="47"/>
      <c r="G37" s="41"/>
      <c r="H37" s="41"/>
      <c r="I37" s="41"/>
      <c r="J37" s="41"/>
      <c r="K37" s="2"/>
      <c r="L37" s="3"/>
      <c r="M37" s="3"/>
      <c r="N37" s="37"/>
      <c r="O37" s="45"/>
      <c r="P37" s="3"/>
      <c r="Q37" s="46"/>
      <c r="R37" s="42"/>
      <c r="S37" s="3"/>
      <c r="T37" s="3"/>
      <c r="U37" s="3"/>
      <c r="V37" s="1"/>
      <c r="Z37">
        <f>O37*N37</f>
        <v>0</v>
      </c>
      <c r="AA37">
        <v>1.45</v>
      </c>
      <c r="AB37">
        <f>AA37*N37</f>
        <v>0</v>
      </c>
      <c r="AC37">
        <v>0.25</v>
      </c>
      <c r="AD37">
        <f>AC37*N37</f>
        <v>0</v>
      </c>
      <c r="AG37">
        <f>Z37/3000</f>
        <v>0</v>
      </c>
    </row>
    <row r="38" spans="1:34" x14ac:dyDescent="0.25">
      <c r="A38" s="2"/>
      <c r="B38" s="2"/>
      <c r="C38" s="2"/>
      <c r="D38" s="2"/>
      <c r="E38" s="38" t="s">
        <v>66</v>
      </c>
      <c r="F38" s="80"/>
      <c r="G38" s="95"/>
      <c r="H38" s="95"/>
      <c r="I38" s="95"/>
      <c r="J38" s="95"/>
      <c r="K38" s="30"/>
      <c r="L38" s="3"/>
      <c r="M38" s="3"/>
      <c r="N38" s="37"/>
      <c r="O38" s="45" t="s">
        <v>42</v>
      </c>
      <c r="P38" s="3">
        <f>N11</f>
        <v>360.15</v>
      </c>
      <c r="Q38" s="48">
        <v>44.65</v>
      </c>
      <c r="R38" s="40">
        <v>1</v>
      </c>
      <c r="S38" s="3" t="s">
        <v>23</v>
      </c>
      <c r="T38" s="3" t="s">
        <v>51</v>
      </c>
      <c r="U38" s="51">
        <f>ROUNDUP((P38*Q38),0)</f>
        <v>16081</v>
      </c>
      <c r="AG38">
        <f>Z37/5000</f>
        <v>0</v>
      </c>
      <c r="AH38">
        <v>4</v>
      </c>
    </row>
    <row r="39" spans="1:34" x14ac:dyDescent="0.25">
      <c r="A39" s="2"/>
      <c r="B39" s="2"/>
      <c r="C39" s="2"/>
      <c r="D39" s="2"/>
      <c r="E39" s="38"/>
      <c r="F39" s="79"/>
      <c r="G39" s="94"/>
      <c r="H39" s="94"/>
      <c r="I39" s="94"/>
      <c r="J39" s="94"/>
      <c r="K39" s="31"/>
      <c r="L39" s="2"/>
      <c r="M39" s="2"/>
      <c r="N39" s="37"/>
      <c r="O39" s="47" t="s">
        <v>44</v>
      </c>
      <c r="P39" s="2"/>
      <c r="Q39" s="48">
        <v>0.13500000000000001</v>
      </c>
      <c r="R39" s="40">
        <v>2</v>
      </c>
      <c r="S39" s="2" t="s">
        <v>50</v>
      </c>
      <c r="T39" s="2" t="s">
        <v>52</v>
      </c>
      <c r="U39" s="4">
        <f>ROUNDUP((P38*Q39),0)</f>
        <v>49</v>
      </c>
    </row>
    <row r="40" spans="1:34" x14ac:dyDescent="0.25">
      <c r="A40" s="2"/>
      <c r="B40" s="2"/>
      <c r="C40" s="2"/>
      <c r="D40" s="2"/>
      <c r="E40" s="38"/>
      <c r="F40" s="79"/>
      <c r="G40" s="94"/>
      <c r="H40" s="94"/>
      <c r="I40" s="94"/>
      <c r="J40" s="94"/>
      <c r="K40" s="31"/>
      <c r="L40" s="2"/>
      <c r="M40" s="2"/>
      <c r="N40" s="37"/>
      <c r="O40" s="47" t="s">
        <v>45</v>
      </c>
      <c r="P40" s="2"/>
      <c r="Q40" s="48">
        <v>0.82</v>
      </c>
      <c r="R40" s="40">
        <v>3</v>
      </c>
      <c r="S40" s="2" t="s">
        <v>3</v>
      </c>
      <c r="T40" s="2" t="s">
        <v>117</v>
      </c>
      <c r="U40" s="3">
        <f>P38*Q40</f>
        <v>295.32299999999998</v>
      </c>
    </row>
    <row r="41" spans="1:34" x14ac:dyDescent="0.25">
      <c r="A41" s="2"/>
      <c r="B41" s="2"/>
      <c r="C41" s="2"/>
      <c r="D41" s="2"/>
      <c r="E41" s="38"/>
      <c r="F41" s="79"/>
      <c r="G41" s="94"/>
      <c r="H41" s="94"/>
      <c r="I41" s="94"/>
      <c r="J41" s="94"/>
      <c r="K41" s="31"/>
      <c r="L41" s="2"/>
      <c r="M41" s="2"/>
      <c r="N41" s="37"/>
      <c r="O41" s="47"/>
      <c r="P41" s="2"/>
      <c r="Q41" s="48"/>
      <c r="R41" s="41"/>
      <c r="S41" s="2"/>
      <c r="T41" s="2"/>
      <c r="U41" s="2"/>
    </row>
    <row r="42" spans="1:34" x14ac:dyDescent="0.25">
      <c r="A42" s="2"/>
      <c r="B42" s="2"/>
      <c r="C42" s="2"/>
      <c r="D42" s="2"/>
      <c r="E42" s="38"/>
      <c r="F42" s="79"/>
      <c r="G42" s="94"/>
      <c r="H42" s="94"/>
      <c r="I42" s="94"/>
      <c r="J42" s="94"/>
      <c r="K42" s="2"/>
      <c r="L42" s="2"/>
      <c r="M42" s="2"/>
      <c r="N42" s="37"/>
      <c r="O42" s="47"/>
      <c r="P42" s="2"/>
      <c r="Q42" s="48"/>
      <c r="R42" s="41"/>
      <c r="S42" s="2"/>
      <c r="T42" s="2"/>
      <c r="U42" s="2"/>
    </row>
    <row r="43" spans="1:34" x14ac:dyDescent="0.25">
      <c r="A43" s="2"/>
      <c r="B43" s="2"/>
      <c r="C43" s="2"/>
      <c r="D43" s="2"/>
      <c r="E43" s="38"/>
      <c r="F43" s="79"/>
      <c r="G43" s="94"/>
      <c r="H43" s="94"/>
      <c r="I43" s="94"/>
      <c r="J43" s="94"/>
      <c r="K43" s="2"/>
      <c r="L43" s="2"/>
      <c r="M43" s="2"/>
      <c r="N43" s="38"/>
      <c r="O43" s="47"/>
      <c r="P43" s="2"/>
      <c r="Q43" s="48"/>
      <c r="R43" s="41"/>
      <c r="S43" s="2"/>
      <c r="T43" s="2"/>
      <c r="U43" s="2"/>
    </row>
    <row r="44" spans="1:34" x14ac:dyDescent="0.25">
      <c r="A44" s="2"/>
      <c r="B44" s="2"/>
      <c r="C44" s="2"/>
      <c r="D44" s="2"/>
      <c r="E44" s="38"/>
      <c r="F44" s="79"/>
      <c r="G44" s="94"/>
      <c r="H44" s="94"/>
      <c r="I44" s="94"/>
      <c r="J44" s="94"/>
      <c r="K44" s="2"/>
      <c r="L44" s="2"/>
      <c r="M44" s="2"/>
      <c r="N44" s="37"/>
      <c r="O44" s="47"/>
      <c r="P44" s="2"/>
      <c r="Q44" s="48"/>
      <c r="R44" s="41"/>
      <c r="S44" s="2"/>
      <c r="T44" s="2"/>
      <c r="U44" s="2"/>
    </row>
    <row r="45" spans="1:34" x14ac:dyDescent="0.25">
      <c r="A45" s="2"/>
      <c r="B45" s="2"/>
      <c r="C45" s="2"/>
      <c r="D45" s="2"/>
      <c r="E45" s="38"/>
      <c r="F45" s="47"/>
      <c r="G45" s="41"/>
      <c r="H45" s="41"/>
      <c r="I45" s="41"/>
      <c r="J45" s="41"/>
      <c r="K45" s="2"/>
      <c r="L45" s="2"/>
      <c r="M45" s="2"/>
      <c r="N45" s="38"/>
      <c r="O45" s="47"/>
      <c r="P45" s="2"/>
      <c r="Q45" s="48"/>
      <c r="R45" s="41"/>
      <c r="S45" s="2"/>
      <c r="T45" s="2"/>
      <c r="U45" s="2"/>
    </row>
    <row r="46" spans="1:34" x14ac:dyDescent="0.25">
      <c r="A46" s="2">
        <v>5</v>
      </c>
      <c r="B46" s="2"/>
      <c r="C46" s="32" t="s">
        <v>27</v>
      </c>
      <c r="D46" s="32"/>
      <c r="E46" s="77"/>
      <c r="F46" s="81"/>
      <c r="G46" s="96"/>
      <c r="H46" s="96"/>
      <c r="I46" s="96"/>
      <c r="J46" s="96"/>
      <c r="K46" s="32"/>
      <c r="L46" s="2"/>
      <c r="M46" s="2"/>
      <c r="N46" s="37"/>
      <c r="O46" s="47"/>
      <c r="P46" s="2"/>
      <c r="Q46" s="48"/>
      <c r="R46" s="41"/>
      <c r="S46" s="2"/>
      <c r="T46" s="2"/>
      <c r="U46" s="2"/>
    </row>
    <row r="47" spans="1:34" x14ac:dyDescent="0.25">
      <c r="A47" s="2"/>
      <c r="B47" s="2"/>
      <c r="C47" s="2"/>
      <c r="D47" s="2"/>
      <c r="E47" s="38" t="s">
        <v>28</v>
      </c>
      <c r="F47" s="80"/>
      <c r="G47" s="95"/>
      <c r="H47" s="95"/>
      <c r="I47" s="95"/>
      <c r="J47" s="95"/>
      <c r="K47" s="30"/>
      <c r="L47" s="3"/>
      <c r="M47" s="3"/>
      <c r="N47" s="37"/>
      <c r="O47" s="45" t="s">
        <v>67</v>
      </c>
      <c r="P47" s="3">
        <f>N11</f>
        <v>360.15</v>
      </c>
      <c r="Q47" s="48">
        <v>0.74</v>
      </c>
      <c r="R47" s="40">
        <v>1</v>
      </c>
      <c r="S47" s="3" t="s">
        <v>23</v>
      </c>
      <c r="T47" s="3" t="s">
        <v>51</v>
      </c>
      <c r="U47" s="51">
        <f>ROUNDUP((P47*Q47),0)</f>
        <v>267</v>
      </c>
      <c r="V47" s="19"/>
      <c r="W47" s="19" t="e">
        <f>O47*N46</f>
        <v>#VALUE!</v>
      </c>
      <c r="X47" s="19"/>
      <c r="Y47" s="19"/>
      <c r="AA47" s="21">
        <v>0.15</v>
      </c>
      <c r="AB47" s="21">
        <f>N46*AA47</f>
        <v>0</v>
      </c>
      <c r="AC47" s="21">
        <v>2.7E-2</v>
      </c>
      <c r="AD47" s="21">
        <f>N46*AC47</f>
        <v>0</v>
      </c>
      <c r="AE47">
        <v>3.3</v>
      </c>
      <c r="AF47" s="19">
        <v>109.57649999999998</v>
      </c>
    </row>
    <row r="48" spans="1:34" x14ac:dyDescent="0.25">
      <c r="A48" s="2"/>
      <c r="B48" s="2"/>
      <c r="C48" s="2"/>
      <c r="D48" s="2"/>
      <c r="E48" s="38" t="s">
        <v>29</v>
      </c>
      <c r="F48" s="79"/>
      <c r="G48" s="94"/>
      <c r="H48" s="94"/>
      <c r="I48" s="94"/>
      <c r="J48" s="94"/>
      <c r="K48" s="31"/>
      <c r="L48" s="2"/>
      <c r="M48" s="2"/>
      <c r="N48" s="37"/>
      <c r="O48" s="47" t="s">
        <v>44</v>
      </c>
      <c r="P48" s="2"/>
      <c r="Q48" s="48">
        <v>1.4E-2</v>
      </c>
      <c r="R48" s="40">
        <v>2</v>
      </c>
      <c r="S48" s="2" t="s">
        <v>50</v>
      </c>
      <c r="T48" s="2" t="s">
        <v>52</v>
      </c>
      <c r="U48" s="4">
        <f>ROUNDUP((P47*Q48),0)</f>
        <v>6</v>
      </c>
      <c r="V48" s="19"/>
      <c r="W48" s="19"/>
      <c r="X48" s="19" t="e">
        <f>O48*N46</f>
        <v>#VALUE!</v>
      </c>
      <c r="Y48" s="19"/>
      <c r="AA48" s="21">
        <v>0.124</v>
      </c>
      <c r="AB48" s="21">
        <f>N46*AA48</f>
        <v>0</v>
      </c>
      <c r="AC48" s="21">
        <v>2.1999999999999999E-2</v>
      </c>
      <c r="AD48" s="21">
        <f>N46*AC48</f>
        <v>0</v>
      </c>
      <c r="AE48">
        <v>3.3</v>
      </c>
      <c r="AF48" s="19">
        <v>109.57649999999998</v>
      </c>
    </row>
    <row r="49" spans="1:32" x14ac:dyDescent="0.25">
      <c r="A49" s="2"/>
      <c r="B49" s="2"/>
      <c r="C49" s="2"/>
      <c r="D49" s="2"/>
      <c r="E49" s="38" t="s">
        <v>30</v>
      </c>
      <c r="F49" s="79"/>
      <c r="G49" s="94"/>
      <c r="H49" s="94"/>
      <c r="I49" s="94"/>
      <c r="J49" s="94"/>
      <c r="K49" s="31"/>
      <c r="L49" s="2"/>
      <c r="M49" s="2"/>
      <c r="N49" s="37"/>
      <c r="O49" s="47" t="s">
        <v>45</v>
      </c>
      <c r="P49" s="2"/>
      <c r="Q49" s="48">
        <v>8.8599999999999998E-2</v>
      </c>
      <c r="R49" s="40">
        <v>3</v>
      </c>
      <c r="S49" s="2" t="s">
        <v>3</v>
      </c>
      <c r="T49" s="2" t="s">
        <v>117</v>
      </c>
      <c r="U49" s="3">
        <f>P47*Q49</f>
        <v>31.909289999999999</v>
      </c>
      <c r="V49" s="19"/>
      <c r="W49" s="19"/>
      <c r="X49" s="19"/>
      <c r="Y49" s="19" t="e">
        <f>O49*N46</f>
        <v>#VALUE!</v>
      </c>
      <c r="AA49" s="21">
        <v>0.1</v>
      </c>
      <c r="AB49" s="21">
        <f>N46*AA49</f>
        <v>0</v>
      </c>
      <c r="AC49" s="21">
        <v>1.4E-2</v>
      </c>
      <c r="AD49" s="21">
        <f>N46*AC49</f>
        <v>0</v>
      </c>
      <c r="AE49">
        <v>3.3</v>
      </c>
      <c r="AF49" s="19">
        <v>109.57649999999998</v>
      </c>
    </row>
    <row r="50" spans="1:32" x14ac:dyDescent="0.25">
      <c r="A50" s="2"/>
      <c r="B50" s="2"/>
      <c r="C50" s="2"/>
      <c r="D50" s="2"/>
      <c r="E50" s="38"/>
      <c r="F50" s="79"/>
      <c r="G50" s="94"/>
      <c r="H50" s="94"/>
      <c r="I50" s="94"/>
      <c r="J50" s="94"/>
      <c r="K50" s="31"/>
      <c r="L50" s="2"/>
      <c r="M50" s="2"/>
      <c r="N50" s="37"/>
      <c r="O50" s="47"/>
      <c r="P50" s="2"/>
      <c r="Q50" s="48"/>
      <c r="R50" s="92"/>
      <c r="S50" s="2"/>
      <c r="T50" s="2"/>
      <c r="U50" s="4"/>
      <c r="V50" s="19"/>
      <c r="W50" s="19"/>
      <c r="X50" s="19"/>
      <c r="Y50" s="19"/>
      <c r="AA50" s="21"/>
      <c r="AB50" s="21"/>
      <c r="AC50" s="21"/>
      <c r="AD50" s="21"/>
      <c r="AF50" s="19"/>
    </row>
    <row r="51" spans="1:32" x14ac:dyDescent="0.25">
      <c r="A51" s="2"/>
      <c r="B51" s="2"/>
      <c r="C51" s="2"/>
      <c r="D51" s="2"/>
      <c r="E51" s="38"/>
      <c r="F51" s="79"/>
      <c r="G51" s="94"/>
      <c r="H51" s="94"/>
      <c r="I51" s="94"/>
      <c r="J51" s="94"/>
      <c r="K51" s="2"/>
      <c r="L51" s="2"/>
      <c r="M51" s="2"/>
      <c r="N51" s="37"/>
      <c r="O51" s="47"/>
      <c r="P51" s="2"/>
      <c r="Q51" s="48"/>
      <c r="R51" s="41"/>
      <c r="S51" s="2"/>
      <c r="T51" s="2"/>
      <c r="U51" s="2"/>
      <c r="V51" s="19"/>
      <c r="W51" s="19"/>
      <c r="X51" s="19"/>
      <c r="Y51" s="19"/>
      <c r="AA51" s="21"/>
      <c r="AB51" s="21"/>
      <c r="AC51" s="21"/>
      <c r="AD51" s="21"/>
      <c r="AF51" s="19"/>
    </row>
    <row r="52" spans="1:32" x14ac:dyDescent="0.25">
      <c r="A52" s="2"/>
      <c r="B52" s="2"/>
      <c r="C52" s="2"/>
      <c r="D52" s="2"/>
      <c r="E52" s="38"/>
      <c r="F52" s="79"/>
      <c r="G52" s="94"/>
      <c r="H52" s="94"/>
      <c r="I52" s="94"/>
      <c r="J52" s="94"/>
      <c r="K52" s="2"/>
      <c r="L52" s="2"/>
      <c r="M52" s="2"/>
      <c r="N52" s="38"/>
      <c r="O52" s="47"/>
      <c r="P52" s="2"/>
      <c r="Q52" s="48"/>
      <c r="R52" s="41"/>
      <c r="S52" s="2"/>
      <c r="T52" s="2"/>
      <c r="U52" s="2"/>
    </row>
    <row r="53" spans="1:32" x14ac:dyDescent="0.25">
      <c r="A53" s="2"/>
      <c r="B53" s="2"/>
      <c r="C53" s="2"/>
      <c r="D53" s="2"/>
      <c r="E53" s="38"/>
      <c r="F53" s="79"/>
      <c r="G53" s="94"/>
      <c r="H53" s="94"/>
      <c r="I53" s="94"/>
      <c r="J53" s="94"/>
      <c r="K53" s="2"/>
      <c r="L53" s="2"/>
      <c r="M53" s="2"/>
      <c r="N53" s="37"/>
      <c r="O53" s="47"/>
      <c r="P53" s="2"/>
      <c r="Q53" s="48"/>
      <c r="R53" s="41"/>
      <c r="S53" s="2"/>
      <c r="T53" s="2"/>
      <c r="U53" s="2"/>
    </row>
    <row r="54" spans="1:32" x14ac:dyDescent="0.25">
      <c r="A54" s="2"/>
      <c r="B54" s="2"/>
      <c r="C54" s="2"/>
      <c r="D54" s="2"/>
      <c r="E54" s="38"/>
      <c r="F54" s="47"/>
      <c r="G54" s="41"/>
      <c r="H54" s="41"/>
      <c r="I54" s="41"/>
      <c r="J54" s="41"/>
      <c r="K54" s="2"/>
      <c r="L54" s="2"/>
      <c r="M54" s="2"/>
      <c r="N54" s="38"/>
      <c r="O54" s="47"/>
      <c r="P54" s="2"/>
      <c r="Q54" s="48"/>
      <c r="R54" s="41"/>
      <c r="S54" s="2"/>
      <c r="T54" s="2"/>
      <c r="U54" s="2"/>
    </row>
    <row r="55" spans="1:32" ht="15.75" thickBot="1" x14ac:dyDescent="0.3">
      <c r="A55" s="69"/>
      <c r="B55" s="69"/>
      <c r="C55" s="69"/>
      <c r="D55" s="69"/>
      <c r="E55" s="70"/>
      <c r="F55" s="71"/>
      <c r="G55" s="73"/>
      <c r="H55" s="73"/>
      <c r="I55" s="73"/>
      <c r="J55" s="73"/>
      <c r="K55" s="69"/>
      <c r="L55" s="69"/>
      <c r="M55" s="69"/>
      <c r="N55" s="70"/>
      <c r="O55" s="71"/>
      <c r="P55" s="69"/>
      <c r="Q55" s="72"/>
      <c r="R55" s="73"/>
      <c r="S55" s="69"/>
      <c r="T55" s="69"/>
      <c r="U55" s="69"/>
    </row>
    <row r="56" spans="1:32" ht="15.75" thickTop="1" x14ac:dyDescent="0.25">
      <c r="F56" s="82"/>
      <c r="G56" s="97"/>
      <c r="H56" s="97"/>
      <c r="I56" s="97"/>
      <c r="J56" s="97"/>
    </row>
  </sheetData>
  <mergeCells count="15">
    <mergeCell ref="AD2:AD3"/>
    <mergeCell ref="AF2:AF3"/>
    <mergeCell ref="AG2:AG3"/>
    <mergeCell ref="O2:Q2"/>
    <mergeCell ref="S2:U2"/>
    <mergeCell ref="W2:Y2"/>
    <mergeCell ref="AA2:AA3"/>
    <mergeCell ref="AB2:AB3"/>
    <mergeCell ref="AC2:AC3"/>
    <mergeCell ref="A2:A3"/>
    <mergeCell ref="B2:B3"/>
    <mergeCell ref="C2:C3"/>
    <mergeCell ref="D2:E2"/>
    <mergeCell ref="J2:J4"/>
    <mergeCell ref="K2:N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W47"/>
  <sheetViews>
    <sheetView tabSelected="1" workbookViewId="0">
      <selection activeCell="J13" sqref="J13"/>
    </sheetView>
  </sheetViews>
  <sheetFormatPr defaultRowHeight="15" x14ac:dyDescent="0.25"/>
  <cols>
    <col min="2" max="2" width="18.42578125" customWidth="1"/>
    <col min="3" max="3" width="17.140625" customWidth="1"/>
    <col min="4" max="4" width="4" customWidth="1"/>
    <col min="6" max="6" width="15.5703125" customWidth="1"/>
    <col min="7" max="7" width="6.7109375" customWidth="1"/>
    <col min="8" max="8" width="4.85546875" customWidth="1"/>
    <col min="9" max="9" width="14.5703125" customWidth="1"/>
    <col min="10" max="10" width="20.85546875" customWidth="1"/>
  </cols>
  <sheetData>
    <row r="6" spans="2:23" x14ac:dyDescent="0.25">
      <c r="B6" s="91" t="s">
        <v>34</v>
      </c>
      <c r="C6" s="88"/>
      <c r="D6" s="88"/>
      <c r="E6" s="88"/>
      <c r="F6" s="88"/>
      <c r="G6" s="88"/>
      <c r="H6" s="88"/>
      <c r="I6" s="88"/>
      <c r="J6" s="88"/>
    </row>
    <row r="7" spans="2:23" x14ac:dyDescent="0.25">
      <c r="B7" s="88"/>
      <c r="C7" s="88"/>
      <c r="D7" s="88"/>
      <c r="E7" s="88"/>
      <c r="F7" s="88"/>
      <c r="G7" s="88"/>
      <c r="H7" s="88"/>
      <c r="I7" s="88"/>
      <c r="J7" s="88"/>
    </row>
    <row r="8" spans="2:23" x14ac:dyDescent="0.25">
      <c r="B8" s="88" t="s">
        <v>102</v>
      </c>
      <c r="C8" s="87"/>
      <c r="D8" s="88"/>
      <c r="E8" s="88"/>
      <c r="F8" s="88"/>
      <c r="G8" s="88"/>
      <c r="H8" s="88"/>
      <c r="I8" s="88"/>
      <c r="J8" s="88"/>
      <c r="W8" t="s">
        <v>89</v>
      </c>
    </row>
    <row r="9" spans="2:23" x14ac:dyDescent="0.25">
      <c r="B9" s="88"/>
      <c r="C9" s="88"/>
      <c r="D9" s="88"/>
      <c r="E9" s="88"/>
      <c r="F9" s="88"/>
      <c r="G9" s="88"/>
      <c r="H9" s="88"/>
      <c r="I9" s="88"/>
      <c r="J9" s="88"/>
      <c r="W9" t="s">
        <v>90</v>
      </c>
    </row>
    <row r="10" spans="2:23" x14ac:dyDescent="0.25">
      <c r="B10" s="88"/>
      <c r="C10" s="88"/>
      <c r="D10" s="88"/>
      <c r="E10" s="88"/>
      <c r="F10" s="88"/>
      <c r="G10" s="88"/>
      <c r="H10" s="88"/>
      <c r="I10" s="88"/>
      <c r="J10" s="88"/>
      <c r="W10" t="s">
        <v>91</v>
      </c>
    </row>
    <row r="11" spans="2:23" x14ac:dyDescent="0.25">
      <c r="B11" s="88" t="s">
        <v>69</v>
      </c>
      <c r="C11" s="87" t="s">
        <v>74</v>
      </c>
      <c r="D11" s="88"/>
      <c r="E11" s="88"/>
      <c r="F11" s="88"/>
      <c r="G11" s="88"/>
      <c r="H11" s="88"/>
      <c r="I11" s="91" t="s">
        <v>73</v>
      </c>
      <c r="J11" s="88"/>
      <c r="W11" t="s">
        <v>92</v>
      </c>
    </row>
    <row r="12" spans="2:23" x14ac:dyDescent="0.25">
      <c r="B12" s="88"/>
      <c r="C12" s="88"/>
      <c r="D12" s="88"/>
      <c r="E12" s="88"/>
      <c r="F12" s="88"/>
      <c r="G12" s="88"/>
      <c r="H12" s="88"/>
      <c r="I12" s="88"/>
      <c r="J12" s="88"/>
      <c r="W12" t="s">
        <v>93</v>
      </c>
    </row>
    <row r="13" spans="2:23" x14ac:dyDescent="0.25">
      <c r="B13" s="88"/>
      <c r="C13" s="88"/>
      <c r="D13" s="88"/>
      <c r="E13" s="88"/>
      <c r="F13" s="88"/>
      <c r="G13" s="88"/>
      <c r="H13" s="88"/>
      <c r="I13" s="88" t="s">
        <v>116</v>
      </c>
      <c r="J13" s="90"/>
      <c r="W13" t="s">
        <v>94</v>
      </c>
    </row>
    <row r="14" spans="2:23" x14ac:dyDescent="0.25">
      <c r="B14" s="88"/>
      <c r="C14" s="88"/>
      <c r="D14" s="88"/>
      <c r="E14" s="88"/>
      <c r="F14" s="88"/>
      <c r="G14" s="88"/>
      <c r="H14" s="88"/>
      <c r="I14" s="88"/>
      <c r="J14" s="88"/>
      <c r="W14" t="s">
        <v>95</v>
      </c>
    </row>
    <row r="15" spans="2:23" x14ac:dyDescent="0.25">
      <c r="B15" s="88"/>
      <c r="C15" s="88"/>
      <c r="D15" s="88"/>
      <c r="E15" s="88"/>
      <c r="F15" s="88"/>
      <c r="G15" s="88"/>
      <c r="H15" s="88"/>
      <c r="I15" s="88" t="s">
        <v>2</v>
      </c>
      <c r="J15" s="90" t="s">
        <v>52</v>
      </c>
      <c r="W15" t="s">
        <v>96</v>
      </c>
    </row>
    <row r="16" spans="2:23" x14ac:dyDescent="0.25">
      <c r="B16" s="88" t="s">
        <v>72</v>
      </c>
      <c r="C16" s="88"/>
      <c r="D16" s="88"/>
      <c r="E16" s="88"/>
      <c r="F16" s="88"/>
      <c r="G16" s="88"/>
      <c r="H16" s="88"/>
      <c r="I16" s="88"/>
      <c r="J16" s="88"/>
      <c r="W16" t="s">
        <v>97</v>
      </c>
    </row>
    <row r="17" spans="2:23" x14ac:dyDescent="0.25">
      <c r="B17" s="88"/>
      <c r="C17" s="88"/>
      <c r="D17" s="88"/>
      <c r="E17" s="88"/>
      <c r="F17" s="88"/>
      <c r="G17" s="88"/>
      <c r="H17" s="88"/>
      <c r="I17" s="88" t="s">
        <v>3</v>
      </c>
      <c r="J17" s="90" t="s">
        <v>117</v>
      </c>
      <c r="W17" t="s">
        <v>98</v>
      </c>
    </row>
    <row r="18" spans="2:23" x14ac:dyDescent="0.25">
      <c r="B18" s="88" t="s">
        <v>70</v>
      </c>
      <c r="C18" s="90"/>
      <c r="D18" s="88"/>
      <c r="E18" s="88" t="s">
        <v>71</v>
      </c>
      <c r="F18" s="90"/>
      <c r="G18" s="88"/>
      <c r="H18" s="88"/>
      <c r="I18" s="88"/>
      <c r="J18" s="88"/>
      <c r="W18" t="s">
        <v>99</v>
      </c>
    </row>
    <row r="19" spans="2:23" x14ac:dyDescent="0.25">
      <c r="B19" s="88"/>
      <c r="C19" s="88"/>
      <c r="D19" s="88"/>
      <c r="E19" s="88"/>
      <c r="F19" s="88"/>
      <c r="G19" s="88"/>
      <c r="H19" s="88"/>
      <c r="I19" s="100"/>
      <c r="J19" s="100"/>
      <c r="W19" t="s">
        <v>100</v>
      </c>
    </row>
    <row r="20" spans="2:23" x14ac:dyDescent="0.25">
      <c r="B20" s="88" t="s">
        <v>75</v>
      </c>
      <c r="C20" s="90" t="s">
        <v>85</v>
      </c>
      <c r="D20" s="88"/>
      <c r="E20" s="88"/>
      <c r="F20" s="90" t="s">
        <v>86</v>
      </c>
      <c r="G20" s="88"/>
      <c r="H20" s="88"/>
      <c r="I20" s="100"/>
      <c r="J20" s="100"/>
      <c r="W20" t="s">
        <v>101</v>
      </c>
    </row>
    <row r="21" spans="2:23" x14ac:dyDescent="0.25">
      <c r="B21" s="88"/>
      <c r="C21" s="88"/>
      <c r="D21" s="88"/>
      <c r="E21" s="88"/>
      <c r="F21" s="88"/>
      <c r="G21" s="88"/>
      <c r="H21" s="88"/>
      <c r="I21" s="100"/>
      <c r="J21" s="100"/>
    </row>
    <row r="22" spans="2:23" x14ac:dyDescent="0.25">
      <c r="B22" s="88" t="s">
        <v>76</v>
      </c>
      <c r="C22" s="90" t="s">
        <v>87</v>
      </c>
      <c r="D22" s="88"/>
      <c r="E22" s="88"/>
      <c r="F22" s="90" t="s">
        <v>88</v>
      </c>
      <c r="G22" s="88"/>
      <c r="H22" s="88"/>
      <c r="I22" s="100"/>
      <c r="J22" s="100"/>
    </row>
    <row r="23" spans="2:23" x14ac:dyDescent="0.25">
      <c r="B23" s="88"/>
      <c r="C23" s="88"/>
      <c r="D23" s="88"/>
      <c r="E23" s="88"/>
      <c r="F23" s="88"/>
      <c r="G23" s="88"/>
      <c r="H23" s="88"/>
      <c r="I23" s="88"/>
      <c r="J23" s="88"/>
    </row>
    <row r="24" spans="2:23" x14ac:dyDescent="0.25">
      <c r="B24" s="88"/>
      <c r="C24" s="88"/>
      <c r="D24" s="88"/>
      <c r="E24" s="88"/>
      <c r="F24" s="88"/>
      <c r="G24" s="88"/>
      <c r="H24" s="88"/>
      <c r="I24" s="88"/>
      <c r="J24" s="88"/>
      <c r="W24" t="s">
        <v>103</v>
      </c>
    </row>
    <row r="25" spans="2:23" x14ac:dyDescent="0.25">
      <c r="B25" s="88"/>
      <c r="C25" s="88"/>
      <c r="D25" s="88"/>
      <c r="E25" s="88"/>
      <c r="F25" s="88"/>
      <c r="G25" s="88"/>
      <c r="H25" s="88"/>
      <c r="I25" s="88"/>
      <c r="J25" s="88"/>
      <c r="W25" t="s">
        <v>104</v>
      </c>
    </row>
    <row r="26" spans="2:23" x14ac:dyDescent="0.25">
      <c r="B26" s="89" t="s">
        <v>77</v>
      </c>
      <c r="C26" s="88"/>
      <c r="D26" s="88"/>
      <c r="E26" s="88"/>
      <c r="F26" s="88"/>
      <c r="G26" s="88"/>
      <c r="H26" s="88"/>
      <c r="I26" s="88"/>
      <c r="J26" s="88"/>
      <c r="W26" t="s">
        <v>105</v>
      </c>
    </row>
    <row r="27" spans="2:23" x14ac:dyDescent="0.25">
      <c r="B27" s="88"/>
      <c r="C27" s="88"/>
      <c r="D27" s="88"/>
      <c r="E27" s="88"/>
      <c r="F27" s="88"/>
      <c r="G27" s="88"/>
      <c r="H27" s="88"/>
      <c r="I27" s="88"/>
      <c r="J27" s="88"/>
      <c r="W27" t="s">
        <v>113</v>
      </c>
    </row>
    <row r="28" spans="2:23" x14ac:dyDescent="0.25">
      <c r="W28" t="s">
        <v>114</v>
      </c>
    </row>
    <row r="29" spans="2:23" x14ac:dyDescent="0.25">
      <c r="W29" t="s">
        <v>115</v>
      </c>
    </row>
    <row r="30" spans="2:23" x14ac:dyDescent="0.25">
      <c r="W30" t="s">
        <v>106</v>
      </c>
    </row>
    <row r="31" spans="2:23" x14ac:dyDescent="0.25">
      <c r="W31" t="s">
        <v>107</v>
      </c>
    </row>
    <row r="32" spans="2:23" x14ac:dyDescent="0.25">
      <c r="W32" t="s">
        <v>108</v>
      </c>
    </row>
    <row r="33" spans="3:23" x14ac:dyDescent="0.25">
      <c r="W33" t="s">
        <v>109</v>
      </c>
    </row>
    <row r="34" spans="3:23" x14ac:dyDescent="0.25">
      <c r="W34" t="s">
        <v>110</v>
      </c>
    </row>
    <row r="35" spans="3:23" x14ac:dyDescent="0.25">
      <c r="W35" t="s">
        <v>111</v>
      </c>
    </row>
    <row r="36" spans="3:23" x14ac:dyDescent="0.25">
      <c r="W36" t="s">
        <v>112</v>
      </c>
    </row>
    <row r="47" spans="3:23" x14ac:dyDescent="0.25">
      <c r="C47" t="s">
        <v>82</v>
      </c>
      <c r="I47" t="s">
        <v>83</v>
      </c>
      <c r="O47" t="s">
        <v>84</v>
      </c>
    </row>
  </sheetData>
  <dataValidations count="2">
    <dataValidation type="list" allowBlank="1" showInputMessage="1" showErrorMessage="1" sqref="C8">
      <formula1>$W$8:$W$21</formula1>
    </dataValidation>
    <dataValidation type="list" allowBlank="1" showInputMessage="1" showErrorMessage="1" sqref="J13">
      <formula1>$W$24:$W$37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>
      <selection activeCell="H25" sqref="H2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calculator</vt:lpstr>
      <vt:lpstr>cal</vt:lpstr>
      <vt:lpstr>calc</vt:lpstr>
      <vt:lpstr>UI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Sreenath</dc:creator>
  <cp:lastModifiedBy>Pavithra</cp:lastModifiedBy>
  <dcterms:created xsi:type="dcterms:W3CDTF">2015-10-03T04:45:03Z</dcterms:created>
  <dcterms:modified xsi:type="dcterms:W3CDTF">2015-11-20T04:21:14Z</dcterms:modified>
</cp:coreProperties>
</file>