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ogle Drive\thesis\Circuit\"/>
    </mc:Choice>
  </mc:AlternateContent>
  <bookViews>
    <workbookView xWindow="0" yWindow="0" windowWidth="21600" windowHeight="9735"/>
  </bookViews>
  <sheets>
    <sheet name="Packages" sheetId="1" r:id="rId1"/>
    <sheet name="MCU BOM" sheetId="2" r:id="rId2"/>
    <sheet name="Component Request" sheetId="4" r:id="rId3"/>
    <sheet name="Pi Hat BOM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2" i="1"/>
  <c r="H16" i="4" l="1"/>
  <c r="H14" i="4"/>
  <c r="H5" i="4"/>
  <c r="H6" i="4"/>
  <c r="H7" i="4"/>
  <c r="H8" i="4"/>
  <c r="H9" i="4"/>
  <c r="H10" i="4"/>
  <c r="H4" i="4"/>
  <c r="G17" i="4"/>
  <c r="N10" i="3"/>
  <c r="O10" i="3" s="1"/>
  <c r="I10" i="3"/>
  <c r="N9" i="3"/>
  <c r="O9" i="3" s="1"/>
  <c r="I9" i="3"/>
  <c r="O8" i="3"/>
  <c r="N8" i="3"/>
  <c r="I8" i="3"/>
  <c r="O7" i="3"/>
  <c r="I7" i="3"/>
  <c r="N6" i="3"/>
  <c r="O6" i="3" s="1"/>
  <c r="I6" i="3"/>
  <c r="O11" i="3"/>
  <c r="I11" i="3"/>
  <c r="O5" i="3"/>
  <c r="O27" i="2"/>
  <c r="O28" i="2"/>
  <c r="I27" i="2"/>
  <c r="I28" i="2"/>
  <c r="I24" i="2"/>
  <c r="O24" i="2"/>
  <c r="I18" i="2" l="1"/>
  <c r="I19" i="2"/>
  <c r="I20" i="2"/>
  <c r="I21" i="2"/>
  <c r="I22" i="2"/>
  <c r="I23" i="2"/>
  <c r="I25" i="2"/>
  <c r="I26" i="2"/>
  <c r="O20" i="2"/>
  <c r="O21" i="2"/>
  <c r="O22" i="2"/>
  <c r="O23" i="2"/>
  <c r="O25" i="2"/>
  <c r="O26" i="2"/>
  <c r="I7" i="2"/>
  <c r="I6" i="2"/>
  <c r="I9" i="2" l="1"/>
  <c r="I10" i="2"/>
  <c r="I11" i="2"/>
  <c r="I12" i="2"/>
  <c r="I13" i="2"/>
  <c r="I14" i="2"/>
  <c r="I15" i="2"/>
  <c r="I16" i="2"/>
  <c r="I17" i="2"/>
  <c r="N11" i="2"/>
  <c r="O11" i="2" s="1"/>
  <c r="N12" i="2"/>
  <c r="O12" i="2" s="1"/>
  <c r="N13" i="2"/>
  <c r="O13" i="2" s="1"/>
  <c r="N14" i="2"/>
  <c r="O14" i="2" s="1"/>
  <c r="N15" i="2"/>
  <c r="O15" i="2" s="1"/>
  <c r="N16" i="2"/>
  <c r="O16" i="2" s="1"/>
  <c r="N17" i="2"/>
  <c r="O17" i="2" s="1"/>
  <c r="N18" i="2"/>
  <c r="O18" i="2" s="1"/>
  <c r="N19" i="2"/>
  <c r="O19" i="2" s="1"/>
  <c r="N10" i="2"/>
  <c r="O10" i="2" s="1"/>
  <c r="N6" i="2"/>
  <c r="O6" i="2" s="1"/>
  <c r="N7" i="2"/>
  <c r="O7" i="2" s="1"/>
  <c r="N9" i="2"/>
  <c r="O9" i="2" s="1"/>
  <c r="N5" i="2"/>
  <c r="O5" i="2" s="1"/>
</calcChain>
</file>

<file path=xl/sharedStrings.xml><?xml version="1.0" encoding="utf-8"?>
<sst xmlns="http://schemas.openxmlformats.org/spreadsheetml/2006/main" count="311" uniqueCount="188">
  <si>
    <t>component</t>
  </si>
  <si>
    <t>package</t>
  </si>
  <si>
    <t>555 timer</t>
  </si>
  <si>
    <t>lm311</t>
  </si>
  <si>
    <t>lm393</t>
  </si>
  <si>
    <t>lm339</t>
  </si>
  <si>
    <t>description</t>
  </si>
  <si>
    <t>lm741</t>
  </si>
  <si>
    <t>lm358</t>
  </si>
  <si>
    <t>lm324</t>
  </si>
  <si>
    <t>lm328</t>
  </si>
  <si>
    <t>DIP14</t>
  </si>
  <si>
    <t>DIP8</t>
  </si>
  <si>
    <t>OPAMP</t>
  </si>
  <si>
    <t>QUAD OP AMP</t>
  </si>
  <si>
    <t>DIP 8</t>
  </si>
  <si>
    <t>in 8,14,16,20 pin packages</t>
  </si>
  <si>
    <t>PN2222</t>
  </si>
  <si>
    <t>PN2907</t>
  </si>
  <si>
    <t>1N4148</t>
  </si>
  <si>
    <t>78L05</t>
  </si>
  <si>
    <t>MCP1702</t>
  </si>
  <si>
    <t>LM317</t>
  </si>
  <si>
    <t>LDR</t>
  </si>
  <si>
    <t>LED</t>
  </si>
  <si>
    <t>10K POT</t>
  </si>
  <si>
    <t>1K POT</t>
  </si>
  <si>
    <t>10nF</t>
  </si>
  <si>
    <t>100nF</t>
  </si>
  <si>
    <t>push buttons</t>
  </si>
  <si>
    <t>CD4011</t>
  </si>
  <si>
    <t>CD4096</t>
  </si>
  <si>
    <t>CD4081</t>
  </si>
  <si>
    <t>Comparator</t>
  </si>
  <si>
    <t>Dual Voltage Comparator</t>
  </si>
  <si>
    <t>Quad differential Comparator</t>
  </si>
  <si>
    <t>General Purpose Operational Amplifier</t>
  </si>
  <si>
    <t>DIP16</t>
  </si>
  <si>
    <t>DIP20</t>
  </si>
  <si>
    <t>TO92</t>
  </si>
  <si>
    <t>NPN Transistor</t>
  </si>
  <si>
    <t>PNP Transistor</t>
  </si>
  <si>
    <t>High Speed Diode</t>
  </si>
  <si>
    <t>SOD27/DO-35</t>
  </si>
  <si>
    <t>TO-220</t>
  </si>
  <si>
    <t>L7805</t>
  </si>
  <si>
    <t>TO92/TO-220</t>
  </si>
  <si>
    <t>5V Linear Regulator</t>
  </si>
  <si>
    <t>Adjustable linear voltage regulator</t>
  </si>
  <si>
    <t>specific</t>
  </si>
  <si>
    <t>3mm, 5mm round</t>
  </si>
  <si>
    <t>Light Emitting Diode</t>
  </si>
  <si>
    <t>Light Dependant Resistor</t>
  </si>
  <si>
    <t>Specific</t>
  </si>
  <si>
    <t>CMOS Quad Nand Gate</t>
  </si>
  <si>
    <t>to accomedate</t>
  </si>
  <si>
    <t>CMOD Quad And Gate</t>
  </si>
  <si>
    <t>6xInverter Circuit</t>
  </si>
  <si>
    <t>Unique Packages</t>
  </si>
  <si>
    <t>Compoenent List</t>
  </si>
  <si>
    <t>Comonent</t>
  </si>
  <si>
    <t>Description</t>
  </si>
  <si>
    <t>rs-online link</t>
  </si>
  <si>
    <t>digikey link</t>
  </si>
  <si>
    <t>STM32F051C6</t>
  </si>
  <si>
    <t>32bit MCU</t>
  </si>
  <si>
    <t>Differential Bus Transceivers</t>
  </si>
  <si>
    <t>Package</t>
  </si>
  <si>
    <t>LQFP48</t>
  </si>
  <si>
    <t>http://za.rs-online.com/web/p/microcontrollers/7618633/?searchTerm=stm32f051c6t&amp;relevancy-data=636F3D3526696E3D4931384E4D616E506172744E756D626572266C753D656E266D6D3D6D61746368616C6C7061727469616C26706D3D5E5B5C707B4C7D5C707B4E647D2D2C2F255C2E5D2B2426706F3D3226736E3D592673743D4B4559574F52445F53494E474C455F414C5048415F4E554D455249432677633D424F5448267573743D73746D333266303531633674267374613D73746D33326630353163367426</t>
  </si>
  <si>
    <t>http://www.digikey.com/product-detail/en/stmicroelectronics/STM32F051C6T6/497-12948-ND/3193383</t>
  </si>
  <si>
    <t>SN75176B</t>
  </si>
  <si>
    <t>8-SOIC</t>
  </si>
  <si>
    <t>http://www.digikey.com/product-detail/en/texas-instruments/SN75176BDR/296-1275-1-ND/404925</t>
  </si>
  <si>
    <t>na</t>
  </si>
  <si>
    <t>http://za.rs-online.com/web/p/line-transceivers/5172346/</t>
  </si>
  <si>
    <t>8MHZ crystal</t>
  </si>
  <si>
    <t>HC49 SMD (US)</t>
  </si>
  <si>
    <t>http://za.rs-online.com/web/p/crystal-units/8149507/</t>
  </si>
  <si>
    <t>http://www.digikey.com/product-detail/en/yageo/RC0805FR-071ML/311-1.00MCRCT-ND/730392</t>
  </si>
  <si>
    <t>cost [R]</t>
  </si>
  <si>
    <t>cost [$]</t>
  </si>
  <si>
    <t>cost [R]*</t>
  </si>
  <si>
    <t>*schange at :</t>
  </si>
  <si>
    <t>rands to the dollar</t>
  </si>
  <si>
    <t>1M ohm Res</t>
  </si>
  <si>
    <t>http://za.rs-online.com/web/p/surface-mount-fixed-resistors/2230821/</t>
  </si>
  <si>
    <t>pack of</t>
  </si>
  <si>
    <t>poack of*</t>
  </si>
  <si>
    <t>minimum order</t>
  </si>
  <si>
    <t>http://www.digikey.com/product-detail/en/abracon-llc/ABLS-8.000MHZ-B4-T/535-10212-1-ND/2184247</t>
  </si>
  <si>
    <t>http://www.digikey.com/product-detail/en/fairchild-semiconductor/LL4148/LL4148FSCT-ND/1923118</t>
  </si>
  <si>
    <t>LL4148</t>
  </si>
  <si>
    <t>Gen Purpose Diode or equivalent</t>
  </si>
  <si>
    <t>SOD80</t>
  </si>
  <si>
    <t>bc817</t>
  </si>
  <si>
    <t xml:space="preserve">NPN or similar 200mA+ </t>
  </si>
  <si>
    <t>SOT23</t>
  </si>
  <si>
    <t>http://za.rs-online.com/web/p/rectifier-schottky-diodes/6708823/</t>
  </si>
  <si>
    <t>DIP SWITCH</t>
  </si>
  <si>
    <t>8 way switch</t>
  </si>
  <si>
    <t>http://www.digikey.com/product-detail/en/cts-electrocomponents/206-8/CT2068-ND/20760</t>
  </si>
  <si>
    <t>http://www.digikey.com/product-detail/en/nxp-semiconductors/BC817-40,215/568-1631-1-ND/763458</t>
  </si>
  <si>
    <t>unit price</t>
  </si>
  <si>
    <t>120 oh mres</t>
  </si>
  <si>
    <t>150 oh mres</t>
  </si>
  <si>
    <t>red LED</t>
  </si>
  <si>
    <t>green LED</t>
  </si>
  <si>
    <t>yellow LED</t>
  </si>
  <si>
    <t>chip resistor</t>
  </si>
  <si>
    <t>3k6 ohm res</t>
  </si>
  <si>
    <t>2k ohm res</t>
  </si>
  <si>
    <t>mylar cable 6 core</t>
  </si>
  <si>
    <t>mantech</t>
  </si>
  <si>
    <t>swisted shielded cable 0.2mm</t>
  </si>
  <si>
    <t>per metre</t>
  </si>
  <si>
    <t>A4988 Braekout board</t>
  </si>
  <si>
    <t>2A stepper motor driver</t>
  </si>
  <si>
    <t>communica</t>
  </si>
  <si>
    <t>Quantity</t>
  </si>
  <si>
    <t>1k ohm res</t>
  </si>
  <si>
    <t>10k ohm res</t>
  </si>
  <si>
    <t>4 way one way header</t>
  </si>
  <si>
    <t>3 way header</t>
  </si>
  <si>
    <t>6 way one way header</t>
  </si>
  <si>
    <t>friction lock one way header</t>
  </si>
  <si>
    <t>standard header pins</t>
  </si>
  <si>
    <t>8 way socket</t>
  </si>
  <si>
    <t>2.54 pitch</t>
  </si>
  <si>
    <t>DIP</t>
  </si>
  <si>
    <t>Cable</t>
  </si>
  <si>
    <t>Breakout</t>
  </si>
  <si>
    <t>10pF cap</t>
  </si>
  <si>
    <t>chip capacitor</t>
  </si>
  <si>
    <t>Other</t>
  </si>
  <si>
    <t>total</t>
  </si>
  <si>
    <t>link</t>
  </si>
  <si>
    <t>http://www.communica.co.za/Catalog/Details/P4013654006</t>
  </si>
  <si>
    <t>for programming</t>
  </si>
  <si>
    <t xml:space="preserve">red cable </t>
  </si>
  <si>
    <t>high current cabling</t>
  </si>
  <si>
    <t>csa=0.75</t>
  </si>
  <si>
    <t>http://www.mantech.co.za/ProductInfo.aspx?Item=52M0039</t>
  </si>
  <si>
    <t>grey cable</t>
  </si>
  <si>
    <t>http://www.mantech.co.za/ProductInfo.aspx?Item=52M0036</t>
  </si>
  <si>
    <t>permetre</t>
  </si>
  <si>
    <t>2.54 pitch 90 degrees</t>
  </si>
  <si>
    <t>w way header</t>
  </si>
  <si>
    <t>normal female socket</t>
  </si>
  <si>
    <t>normal male header</t>
  </si>
  <si>
    <t>5k potentiometer</t>
  </si>
  <si>
    <t>standar 5k potentiometer</t>
  </si>
  <si>
    <t>spacial components</t>
  </si>
  <si>
    <t>2x20 way femal header</t>
  </si>
  <si>
    <t>normal female header</t>
  </si>
  <si>
    <t>*</t>
  </si>
  <si>
    <t>ATX 20 way header female</t>
  </si>
  <si>
    <t xml:space="preserve">ATX header </t>
  </si>
  <si>
    <t>ATX-20</t>
  </si>
  <si>
    <t>m3 Standoff</t>
  </si>
  <si>
    <t>m3 bolts</t>
  </si>
  <si>
    <t>m3</t>
  </si>
  <si>
    <t>m3 spacers</t>
  </si>
  <si>
    <t>M3</t>
  </si>
  <si>
    <t>A4988 Breakout board</t>
  </si>
  <si>
    <t>MCU module components</t>
  </si>
  <si>
    <t>Pi Hat components</t>
  </si>
  <si>
    <t>Link</t>
  </si>
  <si>
    <t>Part</t>
  </si>
  <si>
    <t>Price</t>
  </si>
  <si>
    <t>Quantity per Board</t>
  </si>
  <si>
    <t>http://za.rs-online.com/web/p/crystal-units/5476452/</t>
  </si>
  <si>
    <t>http://za.rs-online.com/web/p/bipolar-transistors/0274879/</t>
  </si>
  <si>
    <t>FMMT491TA</t>
  </si>
  <si>
    <t>TOTAL:</t>
  </si>
  <si>
    <t>*DIP SWITCH</t>
  </si>
  <si>
    <t>*STM32F051C6</t>
  </si>
  <si>
    <t>*2x20 way femal header</t>
  </si>
  <si>
    <t>http://za.rs-online.com/web/p/dip-sip-switches/8772148/</t>
  </si>
  <si>
    <t>repeat see above</t>
  </si>
  <si>
    <t>http://za.rs-online.com/web/p/pcb-headers/1728923/</t>
  </si>
  <si>
    <t>http://za.rs-online.com/web/p/pcb-sockets/6742369/</t>
  </si>
  <si>
    <t>Parts in package</t>
  </si>
  <si>
    <t>Unit Price</t>
  </si>
  <si>
    <t>http://za.rs-online.com/web/p/microcontrollers/8297158/</t>
  </si>
  <si>
    <t>Molex MINI-FIT JR.</t>
  </si>
  <si>
    <t>Series 5556 4.2 pitch 20 way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</si>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</sst>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2" tint="-0.89999084444715716"/>
        <bgColor indexed="64"/>
      </patternFill>
    </fill>
  </fills>
  <borders count="2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4" fillId="4" borderId="1" xfId="3" applyFont="1" applyFill="1"/>
    <xf numFmtId="0" fontId="1" fillId="4" borderId="1" xfId="1" applyFill="1" applyBorder="1"/>
    <xf numFmtId="0" fontId="2" fillId="2" borderId="1" xfId="2" applyBorder="1"/>
    <xf numFmtId="0" fontId="5" fillId="4" borderId="1" xfId="4" applyFill="1" applyBorder="1"/>
    <xf numFmtId="0" fontId="5" fillId="2" borderId="1" xfId="4" applyFill="1" applyBorder="1"/>
    <xf numFmtId="0" fontId="4" fillId="4" borderId="1" xfId="3" applyFont="1" applyFill="1" applyAlignment="1">
      <alignment horizontal="left" indent="1"/>
    </xf>
    <xf numFmtId="0" fontId="4" fillId="4" borderId="1" xfId="3" applyFont="1" applyFill="1" applyAlignment="1">
      <alignment horizontal="left"/>
    </xf>
    <xf numFmtId="0" fontId="3" fillId="4" borderId="1" xfId="3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6" fillId="0" borderId="5" xfId="0" applyFont="1" applyBorder="1"/>
    <xf numFmtId="0" fontId="6" fillId="0" borderId="0" xfId="0" applyFont="1"/>
    <xf numFmtId="0" fontId="0" fillId="0" borderId="16" xfId="0" applyBorder="1"/>
    <xf numFmtId="0" fontId="0" fillId="0" borderId="2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" xfId="0" applyFill="1" applyBorder="1"/>
    <xf numFmtId="0" fontId="0" fillId="0" borderId="20" xfId="0" applyBorder="1"/>
    <xf numFmtId="0" fontId="5" fillId="0" borderId="7" xfId="4" applyBorder="1"/>
    <xf numFmtId="0" fontId="5" fillId="0" borderId="8" xfId="4" applyBorder="1"/>
    <xf numFmtId="0" fontId="5" fillId="0" borderId="11" xfId="4" applyBorder="1"/>
    <xf numFmtId="0" fontId="5" fillId="0" borderId="13" xfId="4" applyBorder="1"/>
    <xf numFmtId="0" fontId="5" fillId="0" borderId="15" xfId="4" applyBorder="1"/>
    <xf numFmtId="0" fontId="7" fillId="4" borderId="1" xfId="3" applyFont="1" applyFill="1" applyAlignment="1"/>
    <xf numFmtId="0" fontId="7" fillId="4" borderId="1" xfId="3" applyFont="1" applyFill="1"/>
  </cellXfs>
  <cellStyles count="5">
    <cellStyle name="Bad" xfId="2" builtinId="27"/>
    <cellStyle name="Check Cell" xfId="3" builtinId="23"/>
    <cellStyle name="Hyperlink" xfId="4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ntech.co.za/ProductInfo.aspx?Item=52M0039" TargetMode="External"/><Relationship Id="rId3" Type="http://schemas.openxmlformats.org/officeDocument/2006/relationships/hyperlink" Target="http://www.digikey.com/product-detail/en/texas-instruments/SN75176BDR/296-1275-1-ND/404925" TargetMode="External"/><Relationship Id="rId7" Type="http://schemas.openxmlformats.org/officeDocument/2006/relationships/hyperlink" Target="http://www.communica.co.za/Catalog/Details/P4013654006" TargetMode="External"/><Relationship Id="rId2" Type="http://schemas.openxmlformats.org/officeDocument/2006/relationships/hyperlink" Target="http://www.digikey.com/product-detail/en/yageo/RC0805FR-071ML/311-1.00MCRCT-ND/730392" TargetMode="External"/><Relationship Id="rId1" Type="http://schemas.openxmlformats.org/officeDocument/2006/relationships/hyperlink" Target="http://za.rs-online.com/web/p/line-transceivers/5172346/" TargetMode="External"/><Relationship Id="rId6" Type="http://schemas.openxmlformats.org/officeDocument/2006/relationships/hyperlink" Target="http://za.rs-online.com/web/p/surface-mount-fixed-resistors/2230821/" TargetMode="External"/><Relationship Id="rId5" Type="http://schemas.openxmlformats.org/officeDocument/2006/relationships/hyperlink" Target="http://za.rs-online.com/web/p/crystal-units/8149507/" TargetMode="External"/><Relationship Id="rId4" Type="http://schemas.openxmlformats.org/officeDocument/2006/relationships/hyperlink" Target="http://www.digikey.com/product-detail/en/stmicroelectronics/STM32F051C6T6/497-12948-ND/3193383" TargetMode="External"/><Relationship Id="rId9" Type="http://schemas.openxmlformats.org/officeDocument/2006/relationships/hyperlink" Target="http://www.mantech.co.za/ProductInfo.aspx?Item=52M003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za.rs-online.com/web/p/pcb-sockets/6742369/" TargetMode="External"/><Relationship Id="rId3" Type="http://schemas.openxmlformats.org/officeDocument/2006/relationships/hyperlink" Target="http://za.rs-online.com/web/p/line-transceivers/5172346/" TargetMode="External"/><Relationship Id="rId7" Type="http://schemas.openxmlformats.org/officeDocument/2006/relationships/hyperlink" Target="http://za.rs-online.com/web/p/dip-sip-switches/8772148/" TargetMode="External"/><Relationship Id="rId2" Type="http://schemas.openxmlformats.org/officeDocument/2006/relationships/hyperlink" Target="http://za.rs-online.com/web/p/microcontrollers/8297158/" TargetMode="External"/><Relationship Id="rId1" Type="http://schemas.openxmlformats.org/officeDocument/2006/relationships/hyperlink" Target="http://www.communica.co.za/Catalog/Details/P4013654006" TargetMode="External"/><Relationship Id="rId6" Type="http://schemas.openxmlformats.org/officeDocument/2006/relationships/hyperlink" Target="http://za.rs-online.com/web/p/bipolar-transistors/0274879/" TargetMode="External"/><Relationship Id="rId5" Type="http://schemas.openxmlformats.org/officeDocument/2006/relationships/hyperlink" Target="http://za.rs-online.com/web/p/rectifier-schottky-diodes/6708823/" TargetMode="External"/><Relationship Id="rId4" Type="http://schemas.openxmlformats.org/officeDocument/2006/relationships/hyperlink" Target="http://za.rs-online.com/web/p/crystal-units/5476452/" TargetMode="External"/><Relationship Id="rId9" Type="http://schemas.openxmlformats.org/officeDocument/2006/relationships/hyperlink" Target="http://za.rs-online.com/web/p/pcb-headers/1728923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digikey.com/product-detail/en/texas-instruments/SN75176BDR/296-1275-1-ND/404925" TargetMode="External"/><Relationship Id="rId1" Type="http://schemas.openxmlformats.org/officeDocument/2006/relationships/hyperlink" Target="http://za.rs-online.com/web/p/line-transceivers/51723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K10" sqref="K10"/>
    </sheetView>
  </sheetViews>
  <sheetFormatPr defaultRowHeight="16.5" thickTop="1" thickBottom="1" x14ac:dyDescent="0.3"/>
  <cols>
    <col min="1" max="1" width="12.5703125" style="1" bestFit="1" customWidth="1"/>
    <col min="2" max="2" width="36.5703125" style="1" bestFit="1" customWidth="1"/>
    <col min="3" max="3" width="16.7109375" style="1" bestFit="1" customWidth="1"/>
    <col min="4" max="4" width="19.5703125" style="1" bestFit="1" customWidth="1"/>
    <col min="5" max="5" width="9.140625" style="1"/>
    <col min="6" max="6" width="8.5703125" style="1" bestFit="1" customWidth="1"/>
    <col min="7" max="16384" width="9.140625" style="1"/>
  </cols>
  <sheetData>
    <row r="1" spans="1:10" thickTop="1" thickBot="1" x14ac:dyDescent="0.3">
      <c r="A1" s="1" t="s">
        <v>0</v>
      </c>
      <c r="B1" s="1" t="s">
        <v>6</v>
      </c>
      <c r="C1" s="1" t="s">
        <v>1</v>
      </c>
      <c r="D1" s="1" t="s">
        <v>58</v>
      </c>
      <c r="E1" s="1" t="s">
        <v>187</v>
      </c>
      <c r="F1" s="37"/>
    </row>
    <row r="2" spans="1:10" thickTop="1" thickBot="1" x14ac:dyDescent="0.3">
      <c r="A2" s="1" t="s">
        <v>2</v>
      </c>
      <c r="C2" s="1" t="s">
        <v>12</v>
      </c>
      <c r="D2" s="1" t="s">
        <v>12</v>
      </c>
      <c r="E2" s="1">
        <v>9.6</v>
      </c>
      <c r="F2" s="37">
        <v>10.66</v>
      </c>
      <c r="G2" s="1">
        <v>10.16</v>
      </c>
      <c r="H2" s="1">
        <v>10.82</v>
      </c>
      <c r="I2" s="1">
        <v>9.07</v>
      </c>
      <c r="J2" s="1">
        <f>AVERAGE(E2:I2)</f>
        <v>10.061999999999999</v>
      </c>
    </row>
    <row r="3" spans="1:10" thickTop="1" thickBot="1" x14ac:dyDescent="0.3">
      <c r="A3" s="1" t="s">
        <v>3</v>
      </c>
      <c r="B3" s="1" t="s">
        <v>33</v>
      </c>
      <c r="C3" s="1" t="s">
        <v>12</v>
      </c>
      <c r="D3" s="1" t="s">
        <v>11</v>
      </c>
      <c r="E3" s="1">
        <v>20</v>
      </c>
      <c r="F3" s="37">
        <v>19.5</v>
      </c>
      <c r="G3" s="1">
        <v>20.190000000000001</v>
      </c>
      <c r="H3" s="1">
        <v>19.559999999999999</v>
      </c>
      <c r="I3" s="1">
        <v>20.32</v>
      </c>
      <c r="J3" s="1">
        <f t="shared" ref="J3:J5" si="0">AVERAGE(E3:I3)</f>
        <v>19.913999999999998</v>
      </c>
    </row>
    <row r="4" spans="1:10" thickTop="1" thickBot="1" x14ac:dyDescent="0.3">
      <c r="A4" s="1" t="s">
        <v>4</v>
      </c>
      <c r="B4" s="1" t="s">
        <v>34</v>
      </c>
      <c r="C4" s="1" t="s">
        <v>12</v>
      </c>
      <c r="D4" s="1" t="s">
        <v>37</v>
      </c>
      <c r="E4" s="1">
        <v>19.55</v>
      </c>
      <c r="F4" s="37">
        <v>20.32</v>
      </c>
      <c r="G4" s="1">
        <v>19.5</v>
      </c>
      <c r="H4" s="1">
        <v>21.97</v>
      </c>
      <c r="I4" s="1">
        <v>19.809999999999999</v>
      </c>
      <c r="J4" s="1">
        <f t="shared" si="0"/>
        <v>20.23</v>
      </c>
    </row>
    <row r="5" spans="1:10" thickTop="1" thickBot="1" x14ac:dyDescent="0.3">
      <c r="A5" s="1" t="s">
        <v>5</v>
      </c>
      <c r="B5" s="1" t="s">
        <v>35</v>
      </c>
      <c r="C5" s="1" t="s">
        <v>11</v>
      </c>
      <c r="D5" s="1" t="s">
        <v>38</v>
      </c>
      <c r="E5" s="1">
        <v>25.73</v>
      </c>
      <c r="F5" s="37">
        <v>26.42</v>
      </c>
      <c r="G5" s="1">
        <v>27.17</v>
      </c>
      <c r="H5" s="1">
        <v>25.4</v>
      </c>
      <c r="I5" s="1">
        <v>24.5</v>
      </c>
      <c r="J5" s="1">
        <f t="shared" si="0"/>
        <v>25.844000000000001</v>
      </c>
    </row>
    <row r="6" spans="1:10" thickTop="1" thickBot="1" x14ac:dyDescent="0.3">
      <c r="A6" s="1" t="s">
        <v>7</v>
      </c>
      <c r="B6" s="1" t="s">
        <v>36</v>
      </c>
      <c r="C6" s="1" t="s">
        <v>12</v>
      </c>
      <c r="D6" s="1" t="s">
        <v>39</v>
      </c>
      <c r="F6" s="37"/>
    </row>
    <row r="7" spans="1:10" thickTop="1" thickBot="1" x14ac:dyDescent="0.3">
      <c r="A7" s="1" t="s">
        <v>8</v>
      </c>
      <c r="C7" s="1" t="s">
        <v>15</v>
      </c>
      <c r="D7" s="1" t="s">
        <v>43</v>
      </c>
      <c r="F7" s="37"/>
    </row>
    <row r="8" spans="1:10" thickTop="1" thickBot="1" x14ac:dyDescent="0.3">
      <c r="A8" s="1" t="s">
        <v>9</v>
      </c>
      <c r="B8" s="1" t="s">
        <v>14</v>
      </c>
      <c r="C8" s="1" t="s">
        <v>11</v>
      </c>
      <c r="D8" s="1" t="s">
        <v>44</v>
      </c>
      <c r="F8" s="37"/>
    </row>
    <row r="9" spans="1:10" thickTop="1" thickBot="1" x14ac:dyDescent="0.3">
      <c r="A9" s="1" t="s">
        <v>10</v>
      </c>
      <c r="B9" s="1" t="s">
        <v>13</v>
      </c>
      <c r="C9" s="1" t="s">
        <v>12</v>
      </c>
      <c r="D9" s="1" t="s">
        <v>46</v>
      </c>
      <c r="F9" s="37"/>
    </row>
    <row r="10" spans="1:10" thickTop="1" thickBot="1" x14ac:dyDescent="0.3">
      <c r="B10" s="1" t="s">
        <v>16</v>
      </c>
      <c r="C10" s="1" t="s">
        <v>37</v>
      </c>
      <c r="D10" s="1" t="s">
        <v>49</v>
      </c>
      <c r="F10" s="37"/>
    </row>
    <row r="11" spans="1:10" thickTop="1" thickBot="1" x14ac:dyDescent="0.3">
      <c r="B11" s="1" t="s">
        <v>55</v>
      </c>
      <c r="C11" s="1" t="s">
        <v>38</v>
      </c>
      <c r="D11" s="1" t="s">
        <v>50</v>
      </c>
      <c r="F11" s="37"/>
    </row>
    <row r="12" spans="1:10" thickTop="1" thickBot="1" x14ac:dyDescent="0.3">
      <c r="A12" s="1" t="s">
        <v>17</v>
      </c>
      <c r="B12" s="1" t="s">
        <v>40</v>
      </c>
      <c r="C12" s="1" t="s">
        <v>39</v>
      </c>
      <c r="F12" s="37"/>
    </row>
    <row r="13" spans="1:10" thickTop="1" thickBot="1" x14ac:dyDescent="0.3">
      <c r="A13" s="1" t="s">
        <v>18</v>
      </c>
      <c r="B13" s="1" t="s">
        <v>41</v>
      </c>
      <c r="C13" s="1" t="s">
        <v>39</v>
      </c>
      <c r="F13" s="37"/>
    </row>
    <row r="14" spans="1:10" thickTop="1" thickBot="1" x14ac:dyDescent="0.3">
      <c r="A14" s="1" t="s">
        <v>19</v>
      </c>
      <c r="B14" s="1" t="s">
        <v>42</v>
      </c>
      <c r="C14" s="1" t="s">
        <v>43</v>
      </c>
      <c r="F14" s="37"/>
    </row>
    <row r="15" spans="1:10" thickTop="1" thickBot="1" x14ac:dyDescent="0.3">
      <c r="A15" s="1" t="s">
        <v>20</v>
      </c>
      <c r="B15" s="1" t="s">
        <v>47</v>
      </c>
      <c r="C15" s="1" t="s">
        <v>39</v>
      </c>
      <c r="F15" s="37"/>
    </row>
    <row r="16" spans="1:10" thickTop="1" thickBot="1" x14ac:dyDescent="0.3">
      <c r="A16" s="1" t="s">
        <v>45</v>
      </c>
      <c r="B16" s="1" t="s">
        <v>47</v>
      </c>
      <c r="C16" s="1" t="s">
        <v>44</v>
      </c>
      <c r="F16" s="37"/>
    </row>
    <row r="17" spans="1:6" thickTop="1" thickBot="1" x14ac:dyDescent="0.3">
      <c r="A17" s="1" t="s">
        <v>21</v>
      </c>
      <c r="B17" s="1" t="s">
        <v>47</v>
      </c>
      <c r="C17" s="1" t="s">
        <v>39</v>
      </c>
      <c r="F17" s="37"/>
    </row>
    <row r="18" spans="1:6" thickTop="1" thickBot="1" x14ac:dyDescent="0.3">
      <c r="A18" s="1" t="s">
        <v>22</v>
      </c>
      <c r="B18" s="1" t="s">
        <v>48</v>
      </c>
      <c r="C18" s="1" t="s">
        <v>46</v>
      </c>
      <c r="F18" s="37"/>
    </row>
    <row r="19" spans="1:6" thickTop="1" thickBot="1" x14ac:dyDescent="0.3">
      <c r="A19" s="1" t="s">
        <v>23</v>
      </c>
      <c r="B19" s="1" t="s">
        <v>52</v>
      </c>
      <c r="C19" s="1" t="s">
        <v>49</v>
      </c>
      <c r="F19" s="37"/>
    </row>
    <row r="20" spans="1:6" thickTop="1" thickBot="1" x14ac:dyDescent="0.3">
      <c r="A20" s="1" t="s">
        <v>24</v>
      </c>
      <c r="B20" s="1" t="s">
        <v>51</v>
      </c>
      <c r="C20" s="1" t="s">
        <v>50</v>
      </c>
      <c r="F20" s="37"/>
    </row>
    <row r="21" spans="1:6" thickTop="1" thickBot="1" x14ac:dyDescent="0.3">
      <c r="A21" s="1" t="s">
        <v>26</v>
      </c>
      <c r="C21" s="1" t="s">
        <v>53</v>
      </c>
      <c r="F21" s="37"/>
    </row>
    <row r="22" spans="1:6" thickTop="1" thickBot="1" x14ac:dyDescent="0.3">
      <c r="A22" s="1" t="s">
        <v>25</v>
      </c>
      <c r="C22" s="1" t="s">
        <v>49</v>
      </c>
      <c r="F22" s="37"/>
    </row>
    <row r="23" spans="1:6" thickTop="1" thickBot="1" x14ac:dyDescent="0.3">
      <c r="A23" s="1" t="s">
        <v>27</v>
      </c>
      <c r="C23" s="1" t="s">
        <v>49</v>
      </c>
      <c r="F23" s="37"/>
    </row>
    <row r="24" spans="1:6" thickTop="1" thickBot="1" x14ac:dyDescent="0.3">
      <c r="A24" s="1" t="s">
        <v>28</v>
      </c>
      <c r="C24" s="1" t="s">
        <v>49</v>
      </c>
      <c r="F24" s="37"/>
    </row>
    <row r="25" spans="1:6" thickTop="1" thickBot="1" x14ac:dyDescent="0.3">
      <c r="A25" s="1" t="s">
        <v>29</v>
      </c>
      <c r="C25" s="1" t="s">
        <v>49</v>
      </c>
      <c r="F25" s="37"/>
    </row>
    <row r="26" spans="1:6" thickTop="1" thickBot="1" x14ac:dyDescent="0.3">
      <c r="A26" s="1" t="s">
        <v>30</v>
      </c>
      <c r="B26" s="1" t="s">
        <v>54</v>
      </c>
      <c r="C26" s="1" t="s">
        <v>11</v>
      </c>
      <c r="F26" s="37"/>
    </row>
    <row r="27" spans="1:6" thickTop="1" thickBot="1" x14ac:dyDescent="0.3">
      <c r="A27" s="1" t="s">
        <v>31</v>
      </c>
      <c r="B27" s="1" t="s">
        <v>57</v>
      </c>
      <c r="C27" s="1" t="s">
        <v>11</v>
      </c>
      <c r="F27" s="37"/>
    </row>
    <row r="28" spans="1:6" thickTop="1" thickBot="1" x14ac:dyDescent="0.3">
      <c r="A28" s="1" t="s">
        <v>32</v>
      </c>
      <c r="B28" s="1" t="s">
        <v>56</v>
      </c>
      <c r="C28" s="1" t="s">
        <v>11</v>
      </c>
      <c r="F28" s="37"/>
    </row>
    <row r="29" spans="1:6" thickTop="1" thickBot="1" x14ac:dyDescent="0.3">
      <c r="F29" s="37"/>
    </row>
    <row r="30" spans="1:6" thickTop="1" thickBot="1" x14ac:dyDescent="0.3">
      <c r="F30" s="38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8"/>
  <sheetViews>
    <sheetView zoomScale="85" zoomScaleNormal="85" workbookViewId="0">
      <selection activeCell="A36" activeCellId="6" sqref="A5:XFD5 A6:XFD6 A7:XFD7 A10:XFD10 A11:XFD11 A12:XFD12 A36:XFD36"/>
    </sheetView>
  </sheetViews>
  <sheetFormatPr defaultRowHeight="16.5" thickTop="1" thickBottom="1" x14ac:dyDescent="0.3"/>
  <cols>
    <col min="1" max="1" width="16.7109375" style="1" bestFit="1" customWidth="1"/>
    <col min="2" max="2" width="25" style="1" bestFit="1" customWidth="1"/>
    <col min="3" max="3" width="25" style="1" customWidth="1"/>
    <col min="4" max="4" width="31.140625" style="1" bestFit="1" customWidth="1"/>
    <col min="5" max="5" width="26.85546875" style="1" customWidth="1"/>
    <col min="6" max="6" width="12.7109375" style="1" bestFit="1" customWidth="1"/>
    <col min="7" max="10" width="12.7109375" style="1" customWidth="1"/>
    <col min="11" max="11" width="11.140625" style="1" bestFit="1" customWidth="1"/>
    <col min="12" max="12" width="11.140625" style="1" customWidth="1"/>
    <col min="13" max="13" width="12.28515625" style="1" bestFit="1" customWidth="1"/>
    <col min="14" max="16" width="9.140625" style="1"/>
    <col min="17" max="17" width="11.140625" style="1" bestFit="1" customWidth="1"/>
    <col min="18" max="18" width="11.140625" style="1" customWidth="1"/>
    <col min="19" max="16384" width="9.140625" style="1"/>
  </cols>
  <sheetData>
    <row r="2" spans="2:23" ht="24.75" thickTop="1" thickBot="1" x14ac:dyDescent="0.4">
      <c r="B2" s="2" t="s">
        <v>59</v>
      </c>
      <c r="C2" s="2"/>
      <c r="G2" s="1" t="s">
        <v>89</v>
      </c>
      <c r="M2" s="1" t="s">
        <v>83</v>
      </c>
      <c r="N2" s="1">
        <v>13.31</v>
      </c>
      <c r="O2" s="1" t="s">
        <v>84</v>
      </c>
    </row>
    <row r="4" spans="2:23" thickTop="1" thickBot="1" x14ac:dyDescent="0.3">
      <c r="B4" s="1" t="s">
        <v>60</v>
      </c>
      <c r="C4" s="1" t="s">
        <v>119</v>
      </c>
      <c r="D4" s="1" t="s">
        <v>61</v>
      </c>
      <c r="E4" s="6" t="s">
        <v>67</v>
      </c>
      <c r="F4" s="1" t="s">
        <v>62</v>
      </c>
      <c r="G4" s="1" t="s">
        <v>88</v>
      </c>
      <c r="H4" s="1" t="s">
        <v>80</v>
      </c>
      <c r="I4" s="1" t="s">
        <v>103</v>
      </c>
      <c r="J4" s="1" t="s">
        <v>135</v>
      </c>
      <c r="K4" s="1" t="s">
        <v>63</v>
      </c>
      <c r="L4" s="1" t="s">
        <v>87</v>
      </c>
      <c r="M4" s="1" t="s">
        <v>81</v>
      </c>
      <c r="N4" s="1" t="s">
        <v>82</v>
      </c>
      <c r="O4" s="1" t="s">
        <v>103</v>
      </c>
      <c r="P4" s="1" t="s">
        <v>135</v>
      </c>
      <c r="Q4" s="1" t="s">
        <v>134</v>
      </c>
      <c r="R4" s="1" t="s">
        <v>136</v>
      </c>
      <c r="S4" s="1" t="s">
        <v>87</v>
      </c>
      <c r="T4" s="1" t="s">
        <v>81</v>
      </c>
      <c r="U4" s="1" t="s">
        <v>82</v>
      </c>
      <c r="V4" s="1" t="s">
        <v>103</v>
      </c>
      <c r="W4" s="1" t="s">
        <v>135</v>
      </c>
    </row>
    <row r="5" spans="2:23" thickTop="1" thickBot="1" x14ac:dyDescent="0.3">
      <c r="B5" s="1" t="s">
        <v>64</v>
      </c>
      <c r="C5" s="1">
        <v>1</v>
      </c>
      <c r="D5" s="1" t="s">
        <v>65</v>
      </c>
      <c r="E5" s="6" t="s">
        <v>68</v>
      </c>
      <c r="F5" s="5" t="s">
        <v>69</v>
      </c>
      <c r="G5" s="3">
        <v>0</v>
      </c>
      <c r="H5" s="3" t="s">
        <v>74</v>
      </c>
      <c r="I5" s="3"/>
      <c r="J5" s="3"/>
      <c r="K5" s="4" t="s">
        <v>70</v>
      </c>
      <c r="L5" s="1">
        <v>1</v>
      </c>
      <c r="M5" s="1">
        <v>2.71</v>
      </c>
      <c r="N5" s="1">
        <f>M5*$N$2</f>
        <v>36.070100000000004</v>
      </c>
      <c r="O5" s="1">
        <f>N5/L5</f>
        <v>36.070100000000004</v>
      </c>
    </row>
    <row r="6" spans="2:23" thickTop="1" thickBot="1" x14ac:dyDescent="0.3">
      <c r="B6" s="1" t="s">
        <v>71</v>
      </c>
      <c r="C6" s="1">
        <v>1</v>
      </c>
      <c r="D6" s="1" t="s">
        <v>66</v>
      </c>
      <c r="E6" s="6" t="s">
        <v>72</v>
      </c>
      <c r="F6" s="4" t="s">
        <v>75</v>
      </c>
      <c r="G6" s="1">
        <v>10</v>
      </c>
      <c r="H6" s="1">
        <v>89.66</v>
      </c>
      <c r="I6" s="1">
        <f>H6/G6</f>
        <v>8.9659999999999993</v>
      </c>
      <c r="K6" s="4" t="s">
        <v>73</v>
      </c>
      <c r="L6" s="1">
        <v>1</v>
      </c>
      <c r="M6" s="1">
        <v>0.77</v>
      </c>
      <c r="N6" s="1">
        <f t="shared" ref="N6:N19" si="0">M6*$N$2</f>
        <v>10.248700000000001</v>
      </c>
      <c r="O6" s="1">
        <f t="shared" ref="O6:O28" si="1">N6/L6</f>
        <v>10.248700000000001</v>
      </c>
    </row>
    <row r="7" spans="2:23" thickTop="1" thickBot="1" x14ac:dyDescent="0.3">
      <c r="B7" s="1" t="s">
        <v>76</v>
      </c>
      <c r="C7" s="1">
        <v>1</v>
      </c>
      <c r="E7" s="6" t="s">
        <v>77</v>
      </c>
      <c r="F7" s="4" t="s">
        <v>78</v>
      </c>
      <c r="G7" s="1">
        <v>10</v>
      </c>
      <c r="H7" s="1">
        <v>29.82</v>
      </c>
      <c r="I7" s="1">
        <f t="shared" ref="I7:I28" si="2">H7/G7</f>
        <v>2.9820000000000002</v>
      </c>
      <c r="K7" s="4" t="s">
        <v>90</v>
      </c>
      <c r="L7" s="1">
        <v>1</v>
      </c>
      <c r="M7" s="1">
        <v>0.27</v>
      </c>
      <c r="N7" s="1">
        <f t="shared" si="0"/>
        <v>3.5937000000000006</v>
      </c>
      <c r="O7" s="1">
        <f t="shared" si="1"/>
        <v>3.5937000000000006</v>
      </c>
    </row>
    <row r="8" spans="2:23" thickTop="1" thickBot="1" x14ac:dyDescent="0.3">
      <c r="B8" s="1" t="s">
        <v>132</v>
      </c>
      <c r="C8" s="1">
        <v>2</v>
      </c>
      <c r="D8" s="1" t="s">
        <v>133</v>
      </c>
      <c r="E8" s="6">
        <v>805</v>
      </c>
      <c r="F8" s="4"/>
      <c r="K8" s="4"/>
    </row>
    <row r="9" spans="2:23" thickTop="1" thickBot="1" x14ac:dyDescent="0.3">
      <c r="B9" s="1" t="s">
        <v>85</v>
      </c>
      <c r="C9" s="1">
        <v>1</v>
      </c>
      <c r="D9" s="1" t="s">
        <v>109</v>
      </c>
      <c r="E9" s="6">
        <v>805</v>
      </c>
      <c r="F9" s="4" t="s">
        <v>86</v>
      </c>
      <c r="G9" s="1">
        <v>50</v>
      </c>
      <c r="H9" s="1">
        <v>6.55</v>
      </c>
      <c r="I9" s="1">
        <f t="shared" si="2"/>
        <v>0.13100000000000001</v>
      </c>
      <c r="K9" s="4" t="s">
        <v>79</v>
      </c>
      <c r="L9" s="1">
        <v>1</v>
      </c>
      <c r="M9" s="1">
        <v>0.1</v>
      </c>
      <c r="N9" s="1">
        <f t="shared" si="0"/>
        <v>1.3310000000000002</v>
      </c>
      <c r="O9" s="1">
        <f t="shared" si="1"/>
        <v>1.3310000000000002</v>
      </c>
    </row>
    <row r="10" spans="2:23" thickTop="1" thickBot="1" x14ac:dyDescent="0.3">
      <c r="B10" s="1" t="s">
        <v>92</v>
      </c>
      <c r="C10" s="1">
        <v>2</v>
      </c>
      <c r="D10" s="1" t="s">
        <v>93</v>
      </c>
      <c r="E10" s="6" t="s">
        <v>94</v>
      </c>
      <c r="F10" s="1" t="s">
        <v>98</v>
      </c>
      <c r="G10" s="1">
        <v>25</v>
      </c>
      <c r="H10" s="1">
        <v>10.475</v>
      </c>
      <c r="I10" s="1">
        <f t="shared" si="2"/>
        <v>0.41899999999999998</v>
      </c>
      <c r="K10" s="1" t="s">
        <v>91</v>
      </c>
      <c r="L10" s="1">
        <v>1</v>
      </c>
      <c r="M10" s="1">
        <v>0.1</v>
      </c>
      <c r="N10" s="1">
        <f t="shared" si="0"/>
        <v>1.3310000000000002</v>
      </c>
      <c r="O10" s="1">
        <f>N10*L10</f>
        <v>1.3310000000000002</v>
      </c>
    </row>
    <row r="11" spans="2:23" thickTop="1" thickBot="1" x14ac:dyDescent="0.3">
      <c r="B11" s="1" t="s">
        <v>95</v>
      </c>
      <c r="C11" s="1">
        <v>2</v>
      </c>
      <c r="D11" s="1" t="s">
        <v>96</v>
      </c>
      <c r="E11" s="6" t="s">
        <v>97</v>
      </c>
      <c r="I11" s="1" t="e">
        <f t="shared" si="2"/>
        <v>#DIV/0!</v>
      </c>
      <c r="K11" s="1" t="s">
        <v>102</v>
      </c>
      <c r="L11" s="1">
        <v>1</v>
      </c>
      <c r="M11" s="1">
        <v>0.14000000000000001</v>
      </c>
      <c r="N11" s="1">
        <f t="shared" si="0"/>
        <v>1.8634000000000002</v>
      </c>
      <c r="O11" s="1">
        <f t="shared" si="1"/>
        <v>1.8634000000000002</v>
      </c>
    </row>
    <row r="12" spans="2:23" thickTop="1" thickBot="1" x14ac:dyDescent="0.3">
      <c r="B12" s="1" t="s">
        <v>99</v>
      </c>
      <c r="C12" s="1">
        <v>1</v>
      </c>
      <c r="D12" s="1" t="s">
        <v>100</v>
      </c>
      <c r="E12" s="6" t="s">
        <v>129</v>
      </c>
      <c r="I12" s="1" t="e">
        <f t="shared" si="2"/>
        <v>#DIV/0!</v>
      </c>
      <c r="K12" s="1" t="s">
        <v>101</v>
      </c>
      <c r="L12" s="1">
        <v>1</v>
      </c>
      <c r="M12" s="1">
        <v>0.91</v>
      </c>
      <c r="N12" s="1">
        <f t="shared" si="0"/>
        <v>12.112100000000002</v>
      </c>
      <c r="O12" s="1">
        <f t="shared" si="1"/>
        <v>12.112100000000002</v>
      </c>
    </row>
    <row r="13" spans="2:23" thickTop="1" thickBot="1" x14ac:dyDescent="0.3">
      <c r="B13" s="1" t="s">
        <v>104</v>
      </c>
      <c r="C13" s="1">
        <v>6</v>
      </c>
      <c r="D13" s="1" t="s">
        <v>109</v>
      </c>
      <c r="E13" s="6">
        <v>805</v>
      </c>
      <c r="I13" s="1" t="e">
        <f t="shared" si="2"/>
        <v>#DIV/0!</v>
      </c>
      <c r="N13" s="1">
        <f t="shared" si="0"/>
        <v>0</v>
      </c>
      <c r="O13" s="1" t="e">
        <f t="shared" si="1"/>
        <v>#DIV/0!</v>
      </c>
    </row>
    <row r="14" spans="2:23" thickTop="1" thickBot="1" x14ac:dyDescent="0.3">
      <c r="B14" s="1" t="s">
        <v>105</v>
      </c>
      <c r="C14" s="1">
        <v>2</v>
      </c>
      <c r="D14" s="1" t="s">
        <v>109</v>
      </c>
      <c r="E14" s="6">
        <v>805</v>
      </c>
      <c r="I14" s="1" t="e">
        <f t="shared" si="2"/>
        <v>#DIV/0!</v>
      </c>
      <c r="N14" s="1">
        <f t="shared" si="0"/>
        <v>0</v>
      </c>
      <c r="O14" s="1" t="e">
        <f t="shared" si="1"/>
        <v>#DIV/0!</v>
      </c>
    </row>
    <row r="15" spans="2:23" thickTop="1" thickBot="1" x14ac:dyDescent="0.3">
      <c r="B15" s="1" t="s">
        <v>106</v>
      </c>
      <c r="C15" s="1">
        <v>1</v>
      </c>
      <c r="E15" s="6">
        <v>1206</v>
      </c>
      <c r="I15" s="1" t="e">
        <f t="shared" si="2"/>
        <v>#DIV/0!</v>
      </c>
      <c r="N15" s="1">
        <f t="shared" si="0"/>
        <v>0</v>
      </c>
      <c r="O15" s="1" t="e">
        <f t="shared" si="1"/>
        <v>#DIV/0!</v>
      </c>
    </row>
    <row r="16" spans="2:23" thickTop="1" thickBot="1" x14ac:dyDescent="0.3">
      <c r="B16" s="1" t="s">
        <v>107</v>
      </c>
      <c r="C16" s="1">
        <v>1</v>
      </c>
      <c r="E16" s="6">
        <v>1206</v>
      </c>
      <c r="I16" s="1" t="e">
        <f t="shared" si="2"/>
        <v>#DIV/0!</v>
      </c>
      <c r="N16" s="1">
        <f t="shared" si="0"/>
        <v>0</v>
      </c>
      <c r="O16" s="1" t="e">
        <f t="shared" si="1"/>
        <v>#DIV/0!</v>
      </c>
    </row>
    <row r="17" spans="2:15" thickTop="1" thickBot="1" x14ac:dyDescent="0.3">
      <c r="B17" s="1" t="s">
        <v>108</v>
      </c>
      <c r="C17" s="1">
        <v>1</v>
      </c>
      <c r="E17" s="6">
        <v>1206</v>
      </c>
      <c r="I17" s="1" t="e">
        <f t="shared" si="2"/>
        <v>#DIV/0!</v>
      </c>
      <c r="N17" s="1">
        <f t="shared" si="0"/>
        <v>0</v>
      </c>
      <c r="O17" s="1" t="e">
        <f t="shared" si="1"/>
        <v>#DIV/0!</v>
      </c>
    </row>
    <row r="18" spans="2:15" thickTop="1" thickBot="1" x14ac:dyDescent="0.3">
      <c r="B18" s="1" t="s">
        <v>110</v>
      </c>
      <c r="C18" s="1">
        <v>1</v>
      </c>
      <c r="D18" s="1" t="s">
        <v>109</v>
      </c>
      <c r="E18" s="6">
        <v>805</v>
      </c>
      <c r="I18" s="1" t="e">
        <f t="shared" si="2"/>
        <v>#DIV/0!</v>
      </c>
      <c r="N18" s="1">
        <f t="shared" si="0"/>
        <v>0</v>
      </c>
      <c r="O18" s="1" t="e">
        <f t="shared" si="1"/>
        <v>#DIV/0!</v>
      </c>
    </row>
    <row r="19" spans="2:15" thickTop="1" thickBot="1" x14ac:dyDescent="0.3">
      <c r="B19" s="1" t="s">
        <v>111</v>
      </c>
      <c r="C19" s="1">
        <v>3</v>
      </c>
      <c r="D19" s="1" t="s">
        <v>109</v>
      </c>
      <c r="E19" s="6">
        <v>805</v>
      </c>
      <c r="I19" s="1" t="e">
        <f t="shared" si="2"/>
        <v>#DIV/0!</v>
      </c>
      <c r="N19" s="1">
        <f t="shared" si="0"/>
        <v>0</v>
      </c>
      <c r="O19" s="1" t="e">
        <f t="shared" si="1"/>
        <v>#DIV/0!</v>
      </c>
    </row>
    <row r="20" spans="2:15" thickTop="1" thickBot="1" x14ac:dyDescent="0.3">
      <c r="B20" s="1" t="s">
        <v>120</v>
      </c>
      <c r="C20" s="1">
        <v>3</v>
      </c>
      <c r="D20" s="1" t="s">
        <v>109</v>
      </c>
      <c r="E20" s="6">
        <v>805</v>
      </c>
      <c r="I20" s="1" t="e">
        <f t="shared" si="2"/>
        <v>#DIV/0!</v>
      </c>
      <c r="O20" s="1" t="e">
        <f t="shared" si="1"/>
        <v>#DIV/0!</v>
      </c>
    </row>
    <row r="21" spans="2:15" thickTop="1" thickBot="1" x14ac:dyDescent="0.3">
      <c r="B21" s="1" t="s">
        <v>121</v>
      </c>
      <c r="C21" s="1">
        <v>2</v>
      </c>
      <c r="D21" s="1" t="s">
        <v>109</v>
      </c>
      <c r="E21" s="6">
        <v>805</v>
      </c>
      <c r="I21" s="1" t="e">
        <f t="shared" si="2"/>
        <v>#DIV/0!</v>
      </c>
      <c r="O21" s="1" t="e">
        <f t="shared" si="1"/>
        <v>#DIV/0!</v>
      </c>
    </row>
    <row r="22" spans="2:15" thickTop="1" thickBot="1" x14ac:dyDescent="0.3">
      <c r="B22" s="1" t="s">
        <v>123</v>
      </c>
      <c r="C22" s="1">
        <v>1</v>
      </c>
      <c r="D22" s="1" t="s">
        <v>126</v>
      </c>
      <c r="E22" s="6" t="s">
        <v>128</v>
      </c>
      <c r="I22" s="1" t="e">
        <f t="shared" si="2"/>
        <v>#DIV/0!</v>
      </c>
      <c r="O22" s="1" t="e">
        <f t="shared" si="1"/>
        <v>#DIV/0!</v>
      </c>
    </row>
    <row r="23" spans="2:15" thickTop="1" thickBot="1" x14ac:dyDescent="0.3">
      <c r="B23" s="1" t="s">
        <v>122</v>
      </c>
      <c r="C23" s="1">
        <v>3</v>
      </c>
      <c r="D23" s="1" t="s">
        <v>125</v>
      </c>
      <c r="E23" s="6" t="s">
        <v>128</v>
      </c>
      <c r="I23" s="1" t="e">
        <f t="shared" si="2"/>
        <v>#DIV/0!</v>
      </c>
      <c r="O23" s="1" t="e">
        <f t="shared" si="1"/>
        <v>#DIV/0!</v>
      </c>
    </row>
    <row r="24" spans="2:15" thickTop="1" thickBot="1" x14ac:dyDescent="0.3">
      <c r="B24" s="1" t="s">
        <v>124</v>
      </c>
      <c r="C24" s="1">
        <v>1</v>
      </c>
      <c r="D24" s="1" t="s">
        <v>125</v>
      </c>
      <c r="E24" s="6" t="s">
        <v>146</v>
      </c>
      <c r="I24" s="1" t="e">
        <f t="shared" ref="I24" si="3">H24/G24</f>
        <v>#DIV/0!</v>
      </c>
      <c r="O24" s="1" t="e">
        <f t="shared" ref="O24" si="4">N24/L24</f>
        <v>#DIV/0!</v>
      </c>
    </row>
    <row r="25" spans="2:15" thickTop="1" thickBot="1" x14ac:dyDescent="0.3">
      <c r="B25" s="1" t="s">
        <v>124</v>
      </c>
      <c r="C25" s="1">
        <v>2</v>
      </c>
      <c r="D25" s="1" t="s">
        <v>125</v>
      </c>
      <c r="E25" s="6" t="s">
        <v>128</v>
      </c>
      <c r="I25" s="1" t="e">
        <f t="shared" si="2"/>
        <v>#DIV/0!</v>
      </c>
      <c r="O25" s="1" t="e">
        <f t="shared" si="1"/>
        <v>#DIV/0!</v>
      </c>
    </row>
    <row r="26" spans="2:15" thickTop="1" thickBot="1" x14ac:dyDescent="0.3">
      <c r="B26" s="1" t="s">
        <v>127</v>
      </c>
      <c r="C26" s="1">
        <v>2</v>
      </c>
      <c r="D26" s="1" t="s">
        <v>148</v>
      </c>
      <c r="E26" s="6" t="s">
        <v>128</v>
      </c>
      <c r="I26" s="1" t="e">
        <f t="shared" si="2"/>
        <v>#DIV/0!</v>
      </c>
      <c r="O26" s="1" t="e">
        <f t="shared" si="1"/>
        <v>#DIV/0!</v>
      </c>
    </row>
    <row r="27" spans="2:15" thickTop="1" thickBot="1" x14ac:dyDescent="0.3">
      <c r="B27" s="1" t="s">
        <v>147</v>
      </c>
      <c r="C27" s="1">
        <v>2</v>
      </c>
      <c r="D27" s="1" t="s">
        <v>149</v>
      </c>
      <c r="E27" s="6" t="s">
        <v>128</v>
      </c>
      <c r="I27" s="1" t="e">
        <f t="shared" si="2"/>
        <v>#DIV/0!</v>
      </c>
      <c r="O27" s="1" t="e">
        <f t="shared" si="1"/>
        <v>#DIV/0!</v>
      </c>
    </row>
    <row r="28" spans="2:15" thickTop="1" thickBot="1" x14ac:dyDescent="0.3">
      <c r="B28" s="1" t="s">
        <v>150</v>
      </c>
      <c r="C28" s="1">
        <v>1</v>
      </c>
      <c r="D28" s="1" t="s">
        <v>151</v>
      </c>
      <c r="I28" s="1" t="e">
        <f t="shared" si="2"/>
        <v>#DIV/0!</v>
      </c>
      <c r="O28" s="1" t="e">
        <f t="shared" si="1"/>
        <v>#DIV/0!</v>
      </c>
    </row>
    <row r="29" spans="2:15" thickTop="1" thickBot="1" x14ac:dyDescent="0.3">
      <c r="B29" s="1" t="s">
        <v>162</v>
      </c>
      <c r="C29" s="1">
        <v>3</v>
      </c>
      <c r="E29" s="1" t="s">
        <v>163</v>
      </c>
    </row>
    <row r="30" spans="2:15" thickTop="1" thickBot="1" x14ac:dyDescent="0.3">
      <c r="B30" s="1" t="s">
        <v>160</v>
      </c>
      <c r="C30" s="1">
        <v>3</v>
      </c>
      <c r="E30" s="1" t="s">
        <v>163</v>
      </c>
    </row>
    <row r="34" spans="1:22" thickTop="1" thickBot="1" x14ac:dyDescent="0.3">
      <c r="A34" s="1" t="s">
        <v>152</v>
      </c>
    </row>
    <row r="35" spans="1:22" thickTop="1" thickBot="1" x14ac:dyDescent="0.3">
      <c r="A35" s="1" t="s">
        <v>138</v>
      </c>
      <c r="B35" s="1" t="s">
        <v>112</v>
      </c>
      <c r="C35" s="1">
        <v>1</v>
      </c>
      <c r="D35" s="1" t="s">
        <v>114</v>
      </c>
      <c r="E35" s="6" t="s">
        <v>130</v>
      </c>
      <c r="Q35" s="1" t="s">
        <v>113</v>
      </c>
      <c r="S35" s="1" t="s">
        <v>115</v>
      </c>
      <c r="U35" s="1">
        <v>8.64</v>
      </c>
      <c r="V35" s="1">
        <v>8.64</v>
      </c>
    </row>
    <row r="36" spans="1:22" thickTop="1" thickBot="1" x14ac:dyDescent="0.3">
      <c r="B36" s="1" t="s">
        <v>116</v>
      </c>
      <c r="C36" s="1">
        <v>1</v>
      </c>
      <c r="D36" s="1" t="s">
        <v>117</v>
      </c>
      <c r="E36" s="6" t="s">
        <v>131</v>
      </c>
      <c r="Q36" s="1" t="s">
        <v>118</v>
      </c>
      <c r="R36" s="4" t="s">
        <v>137</v>
      </c>
      <c r="S36" s="1">
        <v>1</v>
      </c>
      <c r="U36" s="1">
        <v>59</v>
      </c>
      <c r="V36" s="1">
        <v>59</v>
      </c>
    </row>
    <row r="37" spans="1:22" thickTop="1" thickBot="1" x14ac:dyDescent="0.3">
      <c r="B37" s="1" t="s">
        <v>139</v>
      </c>
      <c r="C37" s="1">
        <v>1</v>
      </c>
      <c r="D37" s="1" t="s">
        <v>140</v>
      </c>
      <c r="E37" s="7" t="s">
        <v>141</v>
      </c>
      <c r="Q37" s="1" t="s">
        <v>113</v>
      </c>
      <c r="R37" s="4" t="s">
        <v>142</v>
      </c>
      <c r="S37" s="1" t="s">
        <v>115</v>
      </c>
      <c r="U37" s="1">
        <v>3.12</v>
      </c>
      <c r="V37" s="1">
        <v>3.12</v>
      </c>
    </row>
    <row r="38" spans="1:22" thickTop="1" thickBot="1" x14ac:dyDescent="0.3">
      <c r="B38" s="1" t="s">
        <v>143</v>
      </c>
      <c r="C38" s="1">
        <v>1</v>
      </c>
      <c r="D38" s="1" t="s">
        <v>140</v>
      </c>
      <c r="E38" s="1" t="s">
        <v>141</v>
      </c>
      <c r="Q38" s="1" t="s">
        <v>113</v>
      </c>
      <c r="R38" s="4" t="s">
        <v>144</v>
      </c>
      <c r="S38" s="1" t="s">
        <v>145</v>
      </c>
      <c r="U38" s="1">
        <v>3.45</v>
      </c>
      <c r="V38" s="1">
        <v>3.45</v>
      </c>
    </row>
  </sheetData>
  <hyperlinks>
    <hyperlink ref="F6" r:id="rId1"/>
    <hyperlink ref="K9" r:id="rId2"/>
    <hyperlink ref="K6" r:id="rId3"/>
    <hyperlink ref="K5" r:id="rId4"/>
    <hyperlink ref="F5" display="http://za.rs-online.com/web/p/microcontrollers/7618633/?searchTerm=stm32f051c6t&amp;relevancy-data=636F3D3526696E3D4931384E4D616E506172744E756D626572266C753D656E266D6D3D6D61746368616C6C7061727469616C26706D3D5E5B5C707B4C7D5C707B4E647D2D2C2F255C2E5D2B2426706F3D"/>
    <hyperlink ref="F7" r:id="rId5"/>
    <hyperlink ref="F9" r:id="rId6"/>
    <hyperlink ref="R36" r:id="rId7"/>
    <hyperlink ref="R37" r:id="rId8"/>
    <hyperlink ref="R38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workbookViewId="0">
      <selection activeCell="D27" sqref="D27"/>
    </sheetView>
  </sheetViews>
  <sheetFormatPr defaultRowHeight="15" x14ac:dyDescent="0.25"/>
  <cols>
    <col min="2" max="2" width="24.7109375" bestFit="1" customWidth="1"/>
    <col min="3" max="3" width="18.7109375" customWidth="1"/>
    <col min="4" max="4" width="26.85546875" bestFit="1" customWidth="1"/>
    <col min="5" max="5" width="78.42578125" customWidth="1"/>
    <col min="6" max="6" width="16.42578125" bestFit="1" customWidth="1"/>
    <col min="8" max="8" width="9.5703125" bestFit="1" customWidth="1"/>
  </cols>
  <sheetData>
    <row r="2" spans="2:8" ht="15.75" thickBot="1" x14ac:dyDescent="0.3">
      <c r="B2" s="24" t="s">
        <v>165</v>
      </c>
    </row>
    <row r="3" spans="2:8" ht="15.75" thickBot="1" x14ac:dyDescent="0.3">
      <c r="B3" s="9" t="s">
        <v>168</v>
      </c>
      <c r="C3" s="13" t="s">
        <v>170</v>
      </c>
      <c r="D3" s="9" t="s">
        <v>67</v>
      </c>
      <c r="E3" s="13" t="s">
        <v>167</v>
      </c>
      <c r="F3" s="9" t="s">
        <v>182</v>
      </c>
      <c r="G3" s="28" t="s">
        <v>169</v>
      </c>
      <c r="H3" s="30" t="s">
        <v>183</v>
      </c>
    </row>
    <row r="4" spans="2:8" x14ac:dyDescent="0.25">
      <c r="B4" s="10" t="s">
        <v>176</v>
      </c>
      <c r="C4" s="14">
        <v>1</v>
      </c>
      <c r="D4" s="10" t="s">
        <v>68</v>
      </c>
      <c r="E4" s="32" t="s">
        <v>184</v>
      </c>
      <c r="F4" s="19">
        <v>5</v>
      </c>
      <c r="G4" s="14">
        <v>173.21</v>
      </c>
      <c r="H4" s="10">
        <f>G4/F4</f>
        <v>34.642000000000003</v>
      </c>
    </row>
    <row r="5" spans="2:8" x14ac:dyDescent="0.25">
      <c r="B5" s="11" t="s">
        <v>71</v>
      </c>
      <c r="C5" s="15">
        <v>1</v>
      </c>
      <c r="D5" s="11" t="s">
        <v>72</v>
      </c>
      <c r="E5" s="33" t="s">
        <v>75</v>
      </c>
      <c r="F5" s="11">
        <v>10</v>
      </c>
      <c r="G5" s="15">
        <v>89.66</v>
      </c>
      <c r="H5" s="10">
        <f t="shared" ref="H5:H10" si="0">G5/F5</f>
        <v>8.9659999999999993</v>
      </c>
    </row>
    <row r="6" spans="2:8" x14ac:dyDescent="0.25">
      <c r="B6" s="11" t="s">
        <v>76</v>
      </c>
      <c r="C6" s="15">
        <v>1</v>
      </c>
      <c r="D6" s="11" t="s">
        <v>77</v>
      </c>
      <c r="E6" s="33" t="s">
        <v>171</v>
      </c>
      <c r="F6" s="11">
        <v>5</v>
      </c>
      <c r="G6" s="15">
        <v>21.79</v>
      </c>
      <c r="H6" s="10">
        <f t="shared" si="0"/>
        <v>4.3579999999999997</v>
      </c>
    </row>
    <row r="7" spans="2:8" x14ac:dyDescent="0.25">
      <c r="B7" s="11" t="s">
        <v>92</v>
      </c>
      <c r="C7" s="15">
        <v>1</v>
      </c>
      <c r="D7" s="11" t="s">
        <v>94</v>
      </c>
      <c r="E7" s="33" t="s">
        <v>98</v>
      </c>
      <c r="F7" s="11">
        <v>25</v>
      </c>
      <c r="G7" s="15">
        <v>10.475</v>
      </c>
      <c r="H7" s="10">
        <f t="shared" si="0"/>
        <v>0.41899999999999998</v>
      </c>
    </row>
    <row r="8" spans="2:8" x14ac:dyDescent="0.25">
      <c r="B8" s="11" t="s">
        <v>173</v>
      </c>
      <c r="C8" s="15">
        <v>1</v>
      </c>
      <c r="D8" s="11" t="s">
        <v>97</v>
      </c>
      <c r="E8" s="33" t="s">
        <v>172</v>
      </c>
      <c r="F8" s="11">
        <v>10</v>
      </c>
      <c r="G8" s="15">
        <v>20.51</v>
      </c>
      <c r="H8" s="10">
        <f t="shared" si="0"/>
        <v>2.0510000000000002</v>
      </c>
    </row>
    <row r="9" spans="2:8" x14ac:dyDescent="0.25">
      <c r="B9" s="11" t="s">
        <v>175</v>
      </c>
      <c r="C9" s="15">
        <v>1</v>
      </c>
      <c r="D9" s="11" t="s">
        <v>129</v>
      </c>
      <c r="E9" s="33" t="s">
        <v>178</v>
      </c>
      <c r="F9" s="11">
        <v>21</v>
      </c>
      <c r="G9" s="15">
        <v>161.69999999999999</v>
      </c>
      <c r="H9" s="10">
        <f t="shared" si="0"/>
        <v>7.6999999999999993</v>
      </c>
    </row>
    <row r="10" spans="2:8" ht="15.75" thickBot="1" x14ac:dyDescent="0.3">
      <c r="B10" s="17" t="s">
        <v>164</v>
      </c>
      <c r="C10" s="18">
        <v>1</v>
      </c>
      <c r="D10" s="17" t="s">
        <v>131</v>
      </c>
      <c r="E10" s="34" t="s">
        <v>137</v>
      </c>
      <c r="F10" s="12">
        <v>1</v>
      </c>
      <c r="G10" s="18">
        <v>59</v>
      </c>
      <c r="H10" s="31">
        <f t="shared" si="0"/>
        <v>59</v>
      </c>
    </row>
    <row r="11" spans="2:8" x14ac:dyDescent="0.25">
      <c r="B11" s="19"/>
      <c r="C11" s="19"/>
      <c r="D11" s="19"/>
      <c r="E11" s="27"/>
      <c r="F11" s="19"/>
      <c r="G11" s="27"/>
      <c r="H11" s="10"/>
    </row>
    <row r="12" spans="2:8" ht="15.75" thickBot="1" x14ac:dyDescent="0.3">
      <c r="B12" s="23" t="s">
        <v>166</v>
      </c>
      <c r="C12" s="12"/>
      <c r="D12" s="12"/>
      <c r="E12" s="29"/>
      <c r="F12" s="17"/>
      <c r="G12" s="29"/>
      <c r="H12" s="17"/>
    </row>
    <row r="13" spans="2:8" ht="15.75" thickBot="1" x14ac:dyDescent="0.3">
      <c r="B13" s="26" t="s">
        <v>168</v>
      </c>
      <c r="C13" s="25" t="s">
        <v>119</v>
      </c>
      <c r="D13" s="28" t="s">
        <v>67</v>
      </c>
      <c r="E13" s="28" t="s">
        <v>167</v>
      </c>
      <c r="F13" s="9" t="s">
        <v>182</v>
      </c>
      <c r="G13" s="28" t="s">
        <v>169</v>
      </c>
      <c r="H13" s="9" t="s">
        <v>183</v>
      </c>
    </row>
    <row r="14" spans="2:8" x14ac:dyDescent="0.25">
      <c r="B14" s="20" t="s">
        <v>177</v>
      </c>
      <c r="C14" s="19">
        <v>1</v>
      </c>
      <c r="D14" s="14" t="s">
        <v>154</v>
      </c>
      <c r="E14" s="35" t="s">
        <v>181</v>
      </c>
      <c r="F14" s="10">
        <v>5</v>
      </c>
      <c r="G14" s="20">
        <v>113.54</v>
      </c>
      <c r="H14" s="10">
        <f t="shared" ref="H14:H16" si="1">G14/F14</f>
        <v>22.708000000000002</v>
      </c>
    </row>
    <row r="15" spans="2:8" x14ac:dyDescent="0.25">
      <c r="B15" s="21" t="s">
        <v>71</v>
      </c>
      <c r="C15" s="11">
        <v>1</v>
      </c>
      <c r="D15" s="15" t="s">
        <v>72</v>
      </c>
      <c r="E15" s="21"/>
      <c r="F15" s="11" t="s">
        <v>179</v>
      </c>
      <c r="G15" s="21"/>
      <c r="H15" s="10"/>
    </row>
    <row r="16" spans="2:8" ht="15.75" thickBot="1" x14ac:dyDescent="0.3">
      <c r="B16" s="22" t="s">
        <v>185</v>
      </c>
      <c r="C16" s="12">
        <v>1</v>
      </c>
      <c r="D16" s="16" t="s">
        <v>186</v>
      </c>
      <c r="E16" s="36" t="s">
        <v>180</v>
      </c>
      <c r="F16" s="12">
        <v>5</v>
      </c>
      <c r="G16" s="22">
        <v>91.48</v>
      </c>
      <c r="H16" s="31">
        <f t="shared" si="1"/>
        <v>18.295999999999999</v>
      </c>
    </row>
    <row r="17" spans="6:7" x14ac:dyDescent="0.25">
      <c r="F17" t="s">
        <v>174</v>
      </c>
      <c r="G17">
        <f>SUM(G4:G10,G15:G16)</f>
        <v>627.82500000000005</v>
      </c>
    </row>
  </sheetData>
  <hyperlinks>
    <hyperlink ref="E10" r:id="rId1"/>
    <hyperlink ref="E4" r:id="rId2"/>
    <hyperlink ref="E5" r:id="rId3"/>
    <hyperlink ref="E6" r:id="rId4"/>
    <hyperlink ref="E7" r:id="rId5"/>
    <hyperlink ref="E8" r:id="rId6"/>
    <hyperlink ref="E9" r:id="rId7"/>
    <hyperlink ref="E14" r:id="rId8"/>
    <hyperlink ref="E16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8"/>
  <sheetViews>
    <sheetView workbookViewId="0">
      <selection activeCell="A11" activeCellId="2" sqref="A5:XFD5 A6:XFD6 A11:XFD11"/>
    </sheetView>
  </sheetViews>
  <sheetFormatPr defaultRowHeight="16.5" thickTop="1" thickBottom="1" x14ac:dyDescent="0.3"/>
  <cols>
    <col min="1" max="1" width="16.7109375" style="1" bestFit="1" customWidth="1"/>
    <col min="2" max="2" width="25" style="1" bestFit="1" customWidth="1"/>
    <col min="3" max="3" width="25" style="1" customWidth="1"/>
    <col min="4" max="4" width="31.140625" style="1" bestFit="1" customWidth="1"/>
    <col min="5" max="5" width="26.85546875" style="1" customWidth="1"/>
    <col min="6" max="6" width="12.7109375" style="1" bestFit="1" customWidth="1"/>
    <col min="7" max="10" width="12.7109375" style="1" customWidth="1"/>
    <col min="11" max="11" width="11.140625" style="1" bestFit="1" customWidth="1"/>
    <col min="12" max="12" width="11.140625" style="1" customWidth="1"/>
    <col min="13" max="13" width="12.28515625" style="1" bestFit="1" customWidth="1"/>
    <col min="14" max="16" width="9.140625" style="1"/>
    <col min="17" max="17" width="11.140625" style="1" bestFit="1" customWidth="1"/>
    <col min="18" max="18" width="11.140625" style="1" customWidth="1"/>
    <col min="19" max="16384" width="9.140625" style="1"/>
  </cols>
  <sheetData>
    <row r="2" spans="1:23" ht="24.75" thickTop="1" thickBot="1" x14ac:dyDescent="0.4">
      <c r="B2" s="2" t="s">
        <v>59</v>
      </c>
      <c r="C2" s="2"/>
      <c r="G2" s="1" t="s">
        <v>89</v>
      </c>
      <c r="M2" s="1" t="s">
        <v>83</v>
      </c>
      <c r="N2" s="1">
        <v>13.31</v>
      </c>
      <c r="O2" s="1" t="s">
        <v>84</v>
      </c>
    </row>
    <row r="4" spans="1:23" thickTop="1" thickBot="1" x14ac:dyDescent="0.3">
      <c r="B4" s="1" t="s">
        <v>60</v>
      </c>
      <c r="C4" s="1" t="s">
        <v>119</v>
      </c>
      <c r="D4" s="1" t="s">
        <v>61</v>
      </c>
      <c r="E4" s="6" t="s">
        <v>67</v>
      </c>
      <c r="F4" s="1" t="s">
        <v>62</v>
      </c>
      <c r="G4" s="1" t="s">
        <v>88</v>
      </c>
      <c r="H4" s="1" t="s">
        <v>80</v>
      </c>
      <c r="I4" s="1" t="s">
        <v>103</v>
      </c>
      <c r="J4" s="1" t="s">
        <v>135</v>
      </c>
      <c r="K4" s="1" t="s">
        <v>63</v>
      </c>
      <c r="L4" s="1" t="s">
        <v>87</v>
      </c>
      <c r="M4" s="1" t="s">
        <v>81</v>
      </c>
      <c r="N4" s="1" t="s">
        <v>82</v>
      </c>
      <c r="O4" s="1" t="s">
        <v>103</v>
      </c>
      <c r="P4" s="1" t="s">
        <v>135</v>
      </c>
      <c r="Q4" s="1" t="s">
        <v>134</v>
      </c>
      <c r="R4" s="1" t="s">
        <v>136</v>
      </c>
      <c r="S4" s="1" t="s">
        <v>87</v>
      </c>
      <c r="T4" s="1" t="s">
        <v>81</v>
      </c>
      <c r="U4" s="1" t="s">
        <v>82</v>
      </c>
      <c r="V4" s="1" t="s">
        <v>103</v>
      </c>
      <c r="W4" s="1" t="s">
        <v>135</v>
      </c>
    </row>
    <row r="5" spans="1:23" thickTop="1" thickBot="1" x14ac:dyDescent="0.3">
      <c r="B5" s="1" t="s">
        <v>153</v>
      </c>
      <c r="C5" s="1">
        <v>1</v>
      </c>
      <c r="D5" s="1" t="s">
        <v>154</v>
      </c>
      <c r="E5" s="6" t="s">
        <v>128</v>
      </c>
      <c r="F5" s="8"/>
      <c r="G5" s="8"/>
      <c r="H5" s="8"/>
      <c r="I5" s="8"/>
      <c r="J5" s="8"/>
      <c r="K5" s="4"/>
      <c r="O5" s="1" t="e">
        <f>N5/L5</f>
        <v>#DIV/0!</v>
      </c>
    </row>
    <row r="6" spans="1:23" thickTop="1" thickBot="1" x14ac:dyDescent="0.3">
      <c r="A6" s="1" t="s">
        <v>155</v>
      </c>
      <c r="B6" s="1" t="s">
        <v>71</v>
      </c>
      <c r="C6" s="1">
        <v>1</v>
      </c>
      <c r="D6" s="1" t="s">
        <v>66</v>
      </c>
      <c r="E6" s="6" t="s">
        <v>72</v>
      </c>
      <c r="F6" s="4" t="s">
        <v>75</v>
      </c>
      <c r="G6" s="1">
        <v>10</v>
      </c>
      <c r="H6" s="1">
        <v>89.66</v>
      </c>
      <c r="I6" s="1">
        <f>H6/G6</f>
        <v>8.9659999999999993</v>
      </c>
      <c r="K6" s="4" t="s">
        <v>73</v>
      </c>
      <c r="L6" s="1">
        <v>1</v>
      </c>
      <c r="M6" s="1">
        <v>0.77</v>
      </c>
      <c r="N6" s="1">
        <f t="shared" ref="N6" si="0">M6*$N$2</f>
        <v>10.248700000000001</v>
      </c>
      <c r="O6" s="1">
        <f t="shared" ref="O6:O10" si="1">N6/L6</f>
        <v>10.248700000000001</v>
      </c>
    </row>
    <row r="7" spans="1:23" thickTop="1" thickBot="1" x14ac:dyDescent="0.3">
      <c r="A7" s="1" t="s">
        <v>155</v>
      </c>
      <c r="B7" s="1" t="s">
        <v>124</v>
      </c>
      <c r="C7" s="1">
        <v>1</v>
      </c>
      <c r="D7" s="1" t="s">
        <v>125</v>
      </c>
      <c r="E7" s="6" t="s">
        <v>146</v>
      </c>
      <c r="I7" s="1" t="e">
        <f t="shared" ref="I7:I10" si="2">H7/G7</f>
        <v>#DIV/0!</v>
      </c>
      <c r="O7" s="1" t="e">
        <f t="shared" si="1"/>
        <v>#DIV/0!</v>
      </c>
    </row>
    <row r="8" spans="1:23" thickTop="1" thickBot="1" x14ac:dyDescent="0.3">
      <c r="A8" s="1" t="s">
        <v>155</v>
      </c>
      <c r="B8" s="1" t="s">
        <v>106</v>
      </c>
      <c r="C8" s="1">
        <v>1</v>
      </c>
      <c r="E8" s="6">
        <v>1206</v>
      </c>
      <c r="I8" s="1" t="e">
        <f t="shared" si="2"/>
        <v>#DIV/0!</v>
      </c>
      <c r="N8" s="1">
        <f t="shared" ref="N8:N10" si="3">M8*$N$2</f>
        <v>0</v>
      </c>
      <c r="O8" s="1" t="e">
        <f t="shared" si="1"/>
        <v>#DIV/0!</v>
      </c>
    </row>
    <row r="9" spans="1:23" thickTop="1" thickBot="1" x14ac:dyDescent="0.3">
      <c r="A9" s="1" t="s">
        <v>155</v>
      </c>
      <c r="B9" s="1" t="s">
        <v>105</v>
      </c>
      <c r="C9" s="1">
        <v>1</v>
      </c>
      <c r="D9" s="1" t="s">
        <v>109</v>
      </c>
      <c r="E9" s="6">
        <v>805</v>
      </c>
      <c r="I9" s="1" t="e">
        <f t="shared" si="2"/>
        <v>#DIV/0!</v>
      </c>
      <c r="N9" s="1">
        <f t="shared" si="3"/>
        <v>0</v>
      </c>
      <c r="O9" s="1" t="e">
        <f t="shared" si="1"/>
        <v>#DIV/0!</v>
      </c>
    </row>
    <row r="10" spans="1:23" thickTop="1" thickBot="1" x14ac:dyDescent="0.3">
      <c r="A10" s="1" t="s">
        <v>155</v>
      </c>
      <c r="B10" s="1" t="s">
        <v>104</v>
      </c>
      <c r="C10" s="1">
        <v>1</v>
      </c>
      <c r="D10" s="1" t="s">
        <v>109</v>
      </c>
      <c r="E10" s="6">
        <v>805</v>
      </c>
      <c r="I10" s="1" t="e">
        <f t="shared" si="2"/>
        <v>#DIV/0!</v>
      </c>
      <c r="N10" s="1">
        <f t="shared" si="3"/>
        <v>0</v>
      </c>
      <c r="O10" s="1" t="e">
        <f t="shared" si="1"/>
        <v>#DIV/0!</v>
      </c>
    </row>
    <row r="11" spans="1:23" thickTop="1" thickBot="1" x14ac:dyDescent="0.3">
      <c r="B11" s="1" t="s">
        <v>156</v>
      </c>
      <c r="C11" s="1">
        <v>1</v>
      </c>
      <c r="D11" s="1" t="s">
        <v>157</v>
      </c>
      <c r="E11" s="6" t="s">
        <v>158</v>
      </c>
      <c r="I11" s="1" t="e">
        <f t="shared" ref="I11" si="4">H11/G11</f>
        <v>#DIV/0!</v>
      </c>
      <c r="O11" s="1" t="e">
        <f t="shared" ref="O11" si="5">N11/L11</f>
        <v>#DIV/0!</v>
      </c>
    </row>
    <row r="12" spans="1:23" thickTop="1" thickBot="1" x14ac:dyDescent="0.3">
      <c r="B12" s="1" t="s">
        <v>159</v>
      </c>
      <c r="C12" s="1">
        <v>6</v>
      </c>
      <c r="E12" s="6" t="s">
        <v>161</v>
      </c>
    </row>
    <row r="13" spans="1:23" thickTop="1" thickBot="1" x14ac:dyDescent="0.3">
      <c r="B13" s="1" t="s">
        <v>160</v>
      </c>
      <c r="C13" s="1">
        <v>3</v>
      </c>
      <c r="E13" s="6" t="s">
        <v>161</v>
      </c>
    </row>
    <row r="14" spans="1:23" thickTop="1" thickBot="1" x14ac:dyDescent="0.3">
      <c r="E14" s="6"/>
    </row>
    <row r="15" spans="1:23" thickTop="1" thickBot="1" x14ac:dyDescent="0.3">
      <c r="E15" s="6"/>
    </row>
    <row r="16" spans="1:23" thickTop="1" thickBot="1" x14ac:dyDescent="0.3">
      <c r="E16" s="6"/>
    </row>
    <row r="17" spans="5:5" thickTop="1" thickBot="1" x14ac:dyDescent="0.3">
      <c r="E17" s="6"/>
    </row>
    <row r="18" spans="5:5" thickTop="1" thickBot="1" x14ac:dyDescent="0.3">
      <c r="E18" s="6"/>
    </row>
    <row r="19" spans="5:5" thickTop="1" thickBot="1" x14ac:dyDescent="0.3">
      <c r="E19" s="6"/>
    </row>
    <row r="20" spans="5:5" thickTop="1" thickBot="1" x14ac:dyDescent="0.3">
      <c r="E20" s="6"/>
    </row>
    <row r="21" spans="5:5" thickTop="1" thickBot="1" x14ac:dyDescent="0.3">
      <c r="E21" s="6"/>
    </row>
    <row r="22" spans="5:5" thickTop="1" thickBot="1" x14ac:dyDescent="0.3">
      <c r="E22" s="6"/>
    </row>
    <row r="23" spans="5:5" thickTop="1" thickBot="1" x14ac:dyDescent="0.3">
      <c r="E23" s="6"/>
    </row>
    <row r="24" spans="5:5" thickTop="1" thickBot="1" x14ac:dyDescent="0.3">
      <c r="E24" s="6"/>
    </row>
    <row r="25" spans="5:5" thickTop="1" thickBot="1" x14ac:dyDescent="0.3">
      <c r="E25" s="6"/>
    </row>
    <row r="26" spans="5:5" thickTop="1" thickBot="1" x14ac:dyDescent="0.3">
      <c r="E26" s="6"/>
    </row>
    <row r="27" spans="5:5" thickTop="1" thickBot="1" x14ac:dyDescent="0.3">
      <c r="E27" s="6"/>
    </row>
    <row r="35" spans="5:18" thickTop="1" thickBot="1" x14ac:dyDescent="0.3">
      <c r="E35" s="6"/>
    </row>
    <row r="36" spans="5:18" thickTop="1" thickBot="1" x14ac:dyDescent="0.3">
      <c r="E36" s="6"/>
      <c r="R36" s="4"/>
    </row>
    <row r="37" spans="5:18" thickTop="1" thickBot="1" x14ac:dyDescent="0.3">
      <c r="E37" s="7"/>
      <c r="R37" s="4"/>
    </row>
    <row r="38" spans="5:18" thickTop="1" thickBot="1" x14ac:dyDescent="0.3">
      <c r="R38" s="4"/>
    </row>
  </sheetData>
  <hyperlinks>
    <hyperlink ref="F6" r:id="rId1"/>
    <hyperlink ref="K6" r:id="rId2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MCU BOM</vt:lpstr>
      <vt:lpstr>Component Request</vt:lpstr>
      <vt:lpstr>Pi Hat 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Baden</dc:creator>
  <cp:lastModifiedBy>Baden</cp:lastModifiedBy>
  <dcterms:created xsi:type="dcterms:W3CDTF">2016-07-27T14:34:48Z</dcterms:created>
  <dcterms:modified xsi:type="dcterms:W3CDTF">2016-09-21T20:59:10Z</dcterms:modified>
</cp:coreProperties>
</file>