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18" documentId="11_F25DC773A252ABEACE02EC2C3B9B477C5ADE5898" xr6:coauthVersionLast="40" xr6:coauthVersionMax="40" xr10:uidLastSave="{B3F95E71-A4A7-4AC5-BC00-65809492721C}"/>
  <bookViews>
    <workbookView xWindow="0" yWindow="0" windowWidth="22260" windowHeight="12648" xr2:uid="{00000000-000D-0000-FFFF-FFFF00000000}"/>
  </bookViews>
  <sheets>
    <sheet name="Summary" sheetId="2" r:id="rId1"/>
    <sheet name="ConBadge BOM" sheetId="1" r:id="rId2"/>
    <sheet name="KidsBadge BOM" sheetId="3" r:id="rId3"/>
    <sheet name="LTS B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2" i="2"/>
  <c r="I12" i="2"/>
  <c r="C25" i="2"/>
  <c r="C4" i="2" s="1"/>
  <c r="F12" i="2" l="1"/>
  <c r="I12" i="4"/>
  <c r="I11" i="4"/>
  <c r="J3" i="4"/>
  <c r="J10" i="4" s="1"/>
  <c r="I13" i="4" l="1"/>
  <c r="J11" i="4"/>
  <c r="J12" i="4"/>
  <c r="J13" i="4" l="1"/>
  <c r="I13" i="2" s="1"/>
  <c r="J3" i="3" l="1"/>
  <c r="J11" i="3" s="1"/>
  <c r="I17" i="3"/>
  <c r="I16" i="3"/>
  <c r="I6" i="4"/>
  <c r="I5" i="4"/>
  <c r="I4" i="4"/>
  <c r="I11" i="3"/>
  <c r="I10" i="3"/>
  <c r="I9" i="3"/>
  <c r="I8" i="3"/>
  <c r="I7" i="3"/>
  <c r="I6" i="3"/>
  <c r="I5" i="3"/>
  <c r="I4" i="3"/>
  <c r="I17" i="1"/>
  <c r="I16" i="1"/>
  <c r="I18" i="3" l="1"/>
  <c r="I7" i="4"/>
  <c r="J4" i="4"/>
  <c r="J6" i="4"/>
  <c r="J5" i="4"/>
  <c r="J6" i="3"/>
  <c r="J8" i="3"/>
  <c r="J4" i="3"/>
  <c r="J10" i="3"/>
  <c r="J15" i="3"/>
  <c r="J16" i="3" s="1"/>
  <c r="J7" i="3"/>
  <c r="J9" i="3"/>
  <c r="J5" i="3"/>
  <c r="I12" i="3"/>
  <c r="I18" i="1"/>
  <c r="J7" i="4" l="1"/>
  <c r="I9" i="2" s="1"/>
  <c r="I14" i="2" s="1"/>
  <c r="I16" i="2" s="1"/>
  <c r="J17" i="3"/>
  <c r="J18" i="3" s="1"/>
  <c r="F13" i="2" s="1"/>
  <c r="J12" i="3"/>
  <c r="F9" i="2" s="1"/>
  <c r="J3" i="1"/>
  <c r="F14" i="2" l="1"/>
  <c r="J15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4" i="1"/>
  <c r="J4" i="1" s="1"/>
  <c r="F16" i="2" l="1"/>
  <c r="J17" i="1"/>
  <c r="J16" i="1"/>
  <c r="J12" i="1"/>
  <c r="C9" i="2" s="1"/>
  <c r="I12" i="1"/>
  <c r="J18" i="1" l="1"/>
  <c r="C14" i="2" s="1"/>
  <c r="C16" i="2" l="1"/>
  <c r="L14" i="2"/>
</calcChain>
</file>

<file path=xl/sharedStrings.xml><?xml version="1.0" encoding="utf-8"?>
<sst xmlns="http://schemas.openxmlformats.org/spreadsheetml/2006/main" count="156" uniqueCount="67">
  <si>
    <t>https://www.mouser.com/ProductDetail/Espressif-Systems/ESP-WROOM-02D?qs=sGAEpiMZZMve4%2fbfQkoj%252bFo2lZdnZgOU6INDYnTf7ns%3d</t>
  </si>
  <si>
    <t>ESP-WROOM-02D</t>
  </si>
  <si>
    <t>battery Holders 2x AA</t>
  </si>
  <si>
    <t>https://www.digikey.com/product-detail/en/keystone-electronics/2462/36-2462-ND/303811</t>
  </si>
  <si>
    <t>https://www.digikey.com/product-detail/en/sunled/XZM2CYK45WT-9/1497-1335-1-ND/6615767</t>
  </si>
  <si>
    <t>LED Yellow Clear 2 PL CC SMD (Reverse Mount)</t>
  </si>
  <si>
    <t>10K Ohm resister</t>
  </si>
  <si>
    <t>https://www.digikey.com/product-detail/en/yageo/RC1206JR-0710KL/311-10KERCT-ND/732156</t>
  </si>
  <si>
    <t>Switch</t>
  </si>
  <si>
    <t>https://www.digikey.com/products/en?keywords=401-1999-1-ND</t>
  </si>
  <si>
    <t>6mm Tact Switch, Straight Termination, 160 grams actuation force</t>
  </si>
  <si>
    <t>https://www.digikey.com/products/en?keywords=CKN9112CT-ND</t>
  </si>
  <si>
    <t>0.1µF ±10% 10V Ceramic Capacitor X7R 0603 (1608 Metric)</t>
  </si>
  <si>
    <t>220碌F 6.3V Aluminum Electrolytic Capacitors Radial, Can - SMD 1000 Hrs @ 105掳C</t>
  </si>
  <si>
    <t>https://www.mouser.com/ProductDetail/KEMET/C0603C104K8RACTU?qs=sGAEpiMZZMs0AnBnWHyRQFqPnX0Olvco6bHHdFzzrqs%3d</t>
  </si>
  <si>
    <t>https://www.digikey.com/products/en?keywords=PCE4161CT-ND</t>
  </si>
  <si>
    <t>Reference</t>
  </si>
  <si>
    <t>Description</t>
  </si>
  <si>
    <t>Manufacturer</t>
  </si>
  <si>
    <t>Manuf Part#</t>
  </si>
  <si>
    <t>Package</t>
  </si>
  <si>
    <t>Each</t>
  </si>
  <si>
    <t>QTY</t>
  </si>
  <si>
    <t>Per Badge</t>
  </si>
  <si>
    <t xml:space="preserve">Consumptive Material </t>
  </si>
  <si>
    <t>Assembly Cost</t>
  </si>
  <si>
    <t>Component Cost</t>
  </si>
  <si>
    <t>Prototype Cost</t>
  </si>
  <si>
    <t>DNP Cost</t>
  </si>
  <si>
    <t>SubTotal</t>
  </si>
  <si>
    <t>DO NOT POPYULATE BOM</t>
  </si>
  <si>
    <t>Bill of Materials</t>
  </si>
  <si>
    <t>AA Battery</t>
  </si>
  <si>
    <t>Amazon</t>
  </si>
  <si>
    <t>AntiStatic Bags</t>
  </si>
  <si>
    <t>PCB Cost</t>
  </si>
  <si>
    <t>Con Badge AP</t>
  </si>
  <si>
    <t>Battery Holders 2x AA</t>
  </si>
  <si>
    <t>Kids Badge AP</t>
  </si>
  <si>
    <t>Color Key</t>
  </si>
  <si>
    <t>Yellow = Adjustable</t>
  </si>
  <si>
    <t>White = Calculated</t>
  </si>
  <si>
    <t>Orange/White = PCBWay Cost</t>
  </si>
  <si>
    <t>Orange/Black = AP (Cost)</t>
  </si>
  <si>
    <t>LTS Badge AP</t>
  </si>
  <si>
    <t>LED - Through Hole</t>
  </si>
  <si>
    <t>ThruHole</t>
  </si>
  <si>
    <t>Misc Fees</t>
  </si>
  <si>
    <t>$ Per Badge</t>
  </si>
  <si>
    <t>Total Cost</t>
  </si>
  <si>
    <t>URL</t>
  </si>
  <si>
    <t>HOLDER Battery 20MM Coin</t>
  </si>
  <si>
    <t>BAT-HLD-001</t>
  </si>
  <si>
    <t>https://www.digikey.com/product-detail/en/linx-technologies-inc/BAT-HLD-001/BAT-HLD-001-ND/1577235</t>
  </si>
  <si>
    <t>BATTERY LITHIUM 3V COIN 20MM</t>
  </si>
  <si>
    <t>Panasonic</t>
  </si>
  <si>
    <t>CR2032</t>
  </si>
  <si>
    <t>Attendee</t>
  </si>
  <si>
    <t>Volunteer</t>
  </si>
  <si>
    <t>Organizer</t>
  </si>
  <si>
    <t>Speaker</t>
  </si>
  <si>
    <t>Sponsor</t>
  </si>
  <si>
    <t>Badge QTY</t>
  </si>
  <si>
    <t>Total - Elect</t>
  </si>
  <si>
    <t>Total - Non Elect *</t>
  </si>
  <si>
    <t>Total</t>
  </si>
  <si>
    <t>* - QTY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</si>
</sst>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83">
    <xf numFmtId="0" fontId="0" fillId="0" borderId="0" xfId="0"/>
    <xf numFmtId="44" fontId="0" fillId="0" borderId="0" xfId="1" applyFont="1"/>
    <xf numFmtId="0" fontId="0" fillId="0" borderId="1" xfId="0" applyFont="1" applyBorder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 applyFont="1"/>
    <xf numFmtId="0" fontId="0" fillId="0" borderId="9" xfId="0" applyBorder="1"/>
    <xf numFmtId="0" fontId="0" fillId="0" borderId="15" xfId="0" applyFont="1" applyBorder="1" applyAlignment="1">
      <alignment vertical="center"/>
    </xf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2" fillId="0" borderId="14" xfId="2" applyBorder="1"/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0" fillId="0" borderId="16" xfId="0" applyBorder="1"/>
    <xf numFmtId="44" fontId="0" fillId="0" borderId="16" xfId="1" applyFont="1" applyBorder="1"/>
    <xf numFmtId="44" fontId="0" fillId="0" borderId="16" xfId="0" applyNumberFormat="1" applyBorder="1"/>
    <xf numFmtId="0" fontId="0" fillId="0" borderId="13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0" fillId="2" borderId="19" xfId="0" applyFill="1" applyBorder="1"/>
    <xf numFmtId="0" fontId="0" fillId="2" borderId="22" xfId="0" applyFill="1" applyBorder="1"/>
    <xf numFmtId="0" fontId="0" fillId="0" borderId="1" xfId="0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9" xfId="0" applyFont="1" applyFill="1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5" fillId="7" borderId="8" xfId="3" applyFont="1" applyFill="1" applyBorder="1"/>
    <xf numFmtId="0" fontId="0" fillId="7" borderId="11" xfId="3" applyFont="1" applyFill="1" applyBorder="1"/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44" fontId="0" fillId="7" borderId="3" xfId="0" applyNumberFormat="1" applyFill="1" applyBorder="1"/>
    <xf numFmtId="44" fontId="0" fillId="7" borderId="5" xfId="0" applyNumberFormat="1" applyFill="1" applyBorder="1"/>
    <xf numFmtId="44" fontId="0" fillId="7" borderId="5" xfId="1" applyFon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0" borderId="24" xfId="0" applyNumberFormat="1" applyBorder="1"/>
    <xf numFmtId="44" fontId="0" fillId="7" borderId="17" xfId="0" applyNumberFormat="1" applyFill="1" applyBorder="1"/>
    <xf numFmtId="44" fontId="0" fillId="7" borderId="25" xfId="0" applyNumberFormat="1" applyFill="1" applyBorder="1"/>
    <xf numFmtId="44" fontId="0" fillId="7" borderId="26" xfId="0" applyNumberFormat="1" applyFill="1" applyBorder="1"/>
    <xf numFmtId="0" fontId="4" fillId="6" borderId="27" xfId="0" applyFont="1" applyFill="1" applyBorder="1" applyAlignment="1">
      <alignment vertical="center" wrapText="1"/>
    </xf>
    <xf numFmtId="0" fontId="4" fillId="6" borderId="28" xfId="0" applyFont="1" applyFill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5" fillId="4" borderId="23" xfId="4" applyNumberFormat="1" applyBorder="1" applyAlignment="1">
      <alignment horizontal="center" vertical="center" wrapText="1"/>
    </xf>
    <xf numFmtId="44" fontId="5" fillId="4" borderId="8" xfId="4" applyNumberForma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30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0" fillId="7" borderId="19" xfId="0" applyFill="1" applyBorder="1"/>
    <xf numFmtId="0" fontId="0" fillId="2" borderId="8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32" xfId="0" applyFill="1" applyBorder="1"/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4" fontId="6" fillId="2" borderId="8" xfId="1" applyNumberFormat="1" applyFont="1" applyFill="1" applyBorder="1" applyAlignment="1">
      <alignment horizontal="center" vertical="center" wrapText="1"/>
    </xf>
    <xf numFmtId="0" fontId="4" fillId="8" borderId="27" xfId="0" applyFont="1" applyFill="1" applyBorder="1"/>
    <xf numFmtId="0" fontId="4" fillId="8" borderId="28" xfId="0" applyFont="1" applyFill="1" applyBorder="1"/>
    <xf numFmtId="0" fontId="4" fillId="8" borderId="31" xfId="0" applyFont="1" applyFill="1" applyBorder="1"/>
    <xf numFmtId="0" fontId="4" fillId="8" borderId="20" xfId="0" applyFont="1" applyFill="1" applyBorder="1"/>
  </cellXfs>
  <cellStyles count="5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CE4161CT-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s/en?keywords=PCE4161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L32"/>
  <sheetViews>
    <sheetView tabSelected="1" workbookViewId="0">
      <selection activeCell="L12" sqref="L12"/>
    </sheetView>
  </sheetViews>
  <sheetFormatPr defaultRowHeight="14.4" x14ac:dyDescent="0.3"/>
  <cols>
    <col min="1" max="1" width="3.5546875" customWidth="1"/>
    <col min="2" max="2" width="27.5546875" customWidth="1"/>
    <col min="3" max="3" width="10.109375" bestFit="1" customWidth="1"/>
    <col min="4" max="4" width="6.109375" customWidth="1"/>
    <col min="5" max="5" width="23.33203125" customWidth="1"/>
    <col min="6" max="6" width="15" customWidth="1"/>
    <col min="7" max="7" width="5.77734375" customWidth="1"/>
    <col min="8" max="8" width="24.21875" customWidth="1"/>
    <col min="9" max="9" width="11" customWidth="1"/>
    <col min="10" max="10" width="3.88671875" customWidth="1"/>
    <col min="11" max="11" width="11.5546875" customWidth="1"/>
    <col min="12" max="12" width="10.109375" bestFit="1" customWidth="1"/>
  </cols>
  <sheetData>
    <row r="1" spans="2:12" ht="15" thickBot="1" x14ac:dyDescent="0.35"/>
    <row r="2" spans="2:12" ht="15" thickBot="1" x14ac:dyDescent="0.35">
      <c r="B2" s="76" t="s">
        <v>62</v>
      </c>
      <c r="C2" s="77"/>
      <c r="E2" s="76" t="s">
        <v>62</v>
      </c>
      <c r="F2" s="77"/>
      <c r="H2" s="76" t="s">
        <v>62</v>
      </c>
      <c r="I2" s="77"/>
    </row>
    <row r="3" spans="2:12" ht="15" thickBot="1" x14ac:dyDescent="0.35">
      <c r="B3" s="82" t="s">
        <v>63</v>
      </c>
      <c r="C3" s="31">
        <v>150</v>
      </c>
      <c r="E3" s="46" t="s">
        <v>65</v>
      </c>
      <c r="F3" s="30">
        <v>50</v>
      </c>
      <c r="H3" s="46" t="s">
        <v>65</v>
      </c>
      <c r="I3" s="30">
        <v>100</v>
      </c>
    </row>
    <row r="4" spans="2:12" ht="15" thickBot="1" x14ac:dyDescent="0.35">
      <c r="B4" s="46" t="s">
        <v>64</v>
      </c>
      <c r="C4" s="71">
        <f>C25</f>
        <v>400</v>
      </c>
    </row>
    <row r="5" spans="2:12" ht="15" thickBot="1" x14ac:dyDescent="0.35"/>
    <row r="6" spans="2:12" ht="15" thickBot="1" x14ac:dyDescent="0.35">
      <c r="B6" s="41" t="s">
        <v>36</v>
      </c>
      <c r="C6" s="42"/>
      <c r="E6" s="41" t="s">
        <v>38</v>
      </c>
      <c r="F6" s="42"/>
      <c r="H6" s="41" t="s">
        <v>44</v>
      </c>
      <c r="I6" s="42"/>
    </row>
    <row r="7" spans="2:12" x14ac:dyDescent="0.3">
      <c r="B7" s="59" t="s">
        <v>24</v>
      </c>
      <c r="C7" s="63">
        <v>400</v>
      </c>
      <c r="E7" s="59" t="s">
        <v>24</v>
      </c>
      <c r="F7" s="63">
        <v>200</v>
      </c>
      <c r="H7" s="59" t="s">
        <v>24</v>
      </c>
      <c r="I7" s="63">
        <v>0</v>
      </c>
    </row>
    <row r="8" spans="2:12" x14ac:dyDescent="0.3">
      <c r="B8" s="60" t="s">
        <v>25</v>
      </c>
      <c r="C8" s="64">
        <v>425</v>
      </c>
      <c r="E8" s="60" t="s">
        <v>25</v>
      </c>
      <c r="F8" s="64">
        <v>250</v>
      </c>
      <c r="H8" s="60" t="s">
        <v>25</v>
      </c>
      <c r="I8" s="64">
        <v>0</v>
      </c>
    </row>
    <row r="9" spans="2:12" x14ac:dyDescent="0.3">
      <c r="B9" s="60" t="s">
        <v>26</v>
      </c>
      <c r="C9" s="65">
        <f>'ConBadge BOM'!J12</f>
        <v>1126.5</v>
      </c>
      <c r="E9" s="60" t="s">
        <v>26</v>
      </c>
      <c r="F9" s="65">
        <f>'KidsBadge BOM'!J12</f>
        <v>273.5</v>
      </c>
      <c r="H9" s="60" t="s">
        <v>26</v>
      </c>
      <c r="I9" s="65">
        <f>'LTS BOM'!J7</f>
        <v>32</v>
      </c>
    </row>
    <row r="10" spans="2:12" x14ac:dyDescent="0.3">
      <c r="B10" s="60" t="s">
        <v>27</v>
      </c>
      <c r="C10" s="78">
        <v>100</v>
      </c>
      <c r="E10" s="60" t="s">
        <v>27</v>
      </c>
      <c r="F10" s="78">
        <v>100</v>
      </c>
      <c r="H10" s="60" t="s">
        <v>27</v>
      </c>
      <c r="I10" s="78">
        <v>50</v>
      </c>
    </row>
    <row r="11" spans="2:12" x14ac:dyDescent="0.3">
      <c r="B11" s="60" t="s">
        <v>47</v>
      </c>
      <c r="C11" s="66">
        <v>0</v>
      </c>
      <c r="E11" s="60" t="s">
        <v>47</v>
      </c>
      <c r="F11" s="66">
        <v>0</v>
      </c>
      <c r="H11" s="60" t="s">
        <v>47</v>
      </c>
      <c r="I11" s="66">
        <v>75</v>
      </c>
    </row>
    <row r="12" spans="2:12" x14ac:dyDescent="0.3">
      <c r="B12" s="60" t="s">
        <v>35</v>
      </c>
      <c r="C12" s="66">
        <f>(C3+C4)*1.5</f>
        <v>825</v>
      </c>
      <c r="E12" s="60" t="s">
        <v>35</v>
      </c>
      <c r="F12" s="66">
        <f>(F3)*1.5</f>
        <v>75</v>
      </c>
      <c r="H12" s="60" t="s">
        <v>35</v>
      </c>
      <c r="I12" s="66">
        <f>(I3)*1.5</f>
        <v>150</v>
      </c>
    </row>
    <row r="13" spans="2:12" ht="15" thickBot="1" x14ac:dyDescent="0.35">
      <c r="B13" s="61" t="s">
        <v>28</v>
      </c>
      <c r="C13" s="67">
        <f>'ConBadge BOM'!J18</f>
        <v>225</v>
      </c>
      <c r="E13" s="61" t="s">
        <v>28</v>
      </c>
      <c r="F13" s="67">
        <f>'KidsBadge BOM'!J18</f>
        <v>50</v>
      </c>
      <c r="H13" s="61" t="s">
        <v>28</v>
      </c>
      <c r="I13" s="67">
        <f>'LTS BOM'!J13</f>
        <v>70</v>
      </c>
    </row>
    <row r="14" spans="2:12" ht="15" thickBot="1" x14ac:dyDescent="0.35">
      <c r="B14" s="62" t="s">
        <v>29</v>
      </c>
      <c r="C14" s="68">
        <f>SUM(C7:C13)</f>
        <v>3101.5</v>
      </c>
      <c r="E14" s="62" t="s">
        <v>29</v>
      </c>
      <c r="F14" s="68">
        <f>SUM(F7:F13)</f>
        <v>948.5</v>
      </c>
      <c r="H14" s="62" t="s">
        <v>29</v>
      </c>
      <c r="I14" s="68">
        <f>SUM(I7:I13)</f>
        <v>377</v>
      </c>
      <c r="K14" s="48" t="s">
        <v>49</v>
      </c>
      <c r="L14" s="47">
        <f>C14+F14</f>
        <v>4050</v>
      </c>
    </row>
    <row r="15" spans="2:12" ht="15" thickBot="1" x14ac:dyDescent="0.35">
      <c r="B15" s="7"/>
      <c r="C15" s="7"/>
    </row>
    <row r="16" spans="2:12" ht="15" thickBot="1" x14ac:dyDescent="0.35">
      <c r="B16" s="46" t="s">
        <v>48</v>
      </c>
      <c r="C16" s="49">
        <f>C14 / (C3+C4)</f>
        <v>5.6390909090909087</v>
      </c>
      <c r="E16" s="46" t="s">
        <v>48</v>
      </c>
      <c r="F16" s="49">
        <f>F14/F3</f>
        <v>18.97</v>
      </c>
      <c r="H16" s="46" t="s">
        <v>48</v>
      </c>
      <c r="I16" s="49">
        <f>I14/I3</f>
        <v>3.77</v>
      </c>
    </row>
    <row r="18" spans="2:3" ht="15" thickBot="1" x14ac:dyDescent="0.35"/>
    <row r="19" spans="2:3" ht="15" thickBot="1" x14ac:dyDescent="0.35">
      <c r="B19" s="76" t="s">
        <v>66</v>
      </c>
      <c r="C19" s="77"/>
    </row>
    <row r="20" spans="2:3" x14ac:dyDescent="0.3">
      <c r="B20" s="79" t="s">
        <v>57</v>
      </c>
      <c r="C20" s="75">
        <v>350</v>
      </c>
    </row>
    <row r="21" spans="2:3" x14ac:dyDescent="0.3">
      <c r="B21" s="80" t="s">
        <v>58</v>
      </c>
      <c r="C21" s="72">
        <v>25</v>
      </c>
    </row>
    <row r="22" spans="2:3" x14ac:dyDescent="0.3">
      <c r="B22" s="80" t="s">
        <v>59</v>
      </c>
      <c r="C22" s="72">
        <v>5</v>
      </c>
    </row>
    <row r="23" spans="2:3" x14ac:dyDescent="0.3">
      <c r="B23" s="80" t="s">
        <v>60</v>
      </c>
      <c r="C23" s="72">
        <v>15</v>
      </c>
    </row>
    <row r="24" spans="2:3" ht="15" thickBot="1" x14ac:dyDescent="0.35">
      <c r="B24" s="81" t="s">
        <v>61</v>
      </c>
      <c r="C24" s="73">
        <v>5</v>
      </c>
    </row>
    <row r="25" spans="2:3" ht="15" thickBot="1" x14ac:dyDescent="0.35">
      <c r="C25" s="74">
        <f>SUM(C20:C24)</f>
        <v>400</v>
      </c>
    </row>
    <row r="27" spans="2:3" ht="15" thickBot="1" x14ac:dyDescent="0.35"/>
    <row r="28" spans="2:3" ht="15" thickBot="1" x14ac:dyDescent="0.35">
      <c r="B28" s="36" t="s">
        <v>39</v>
      </c>
    </row>
    <row r="29" spans="2:3" x14ac:dyDescent="0.3">
      <c r="B29" s="37" t="s">
        <v>40</v>
      </c>
    </row>
    <row r="30" spans="2:3" x14ac:dyDescent="0.3">
      <c r="B30" s="38" t="s">
        <v>41</v>
      </c>
    </row>
    <row r="31" spans="2:3" x14ac:dyDescent="0.3">
      <c r="B31" s="39" t="s">
        <v>42</v>
      </c>
    </row>
    <row r="32" spans="2:3" ht="15" thickBot="1" x14ac:dyDescent="0.35">
      <c r="B32" s="40" t="s">
        <v>43</v>
      </c>
    </row>
  </sheetData>
  <mergeCells count="7">
    <mergeCell ref="B6:C6"/>
    <mergeCell ref="E6:F6"/>
    <mergeCell ref="H6:I6"/>
    <mergeCell ref="B19:C19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workbookViewId="0">
      <selection activeCell="A9" sqref="A9:XFD9"/>
    </sheetView>
  </sheetViews>
  <sheetFormatPr defaultRowHeight="14.4" x14ac:dyDescent="0.3"/>
  <cols>
    <col min="1" max="1" width="2.33203125" customWidth="1"/>
    <col min="3" max="3" width="41.6640625" customWidth="1"/>
    <col min="4" max="4" width="12.21875" bestFit="1" customWidth="1"/>
    <col min="5" max="5" width="11.109375" bestFit="1" customWidth="1"/>
    <col min="6" max="6" width="7.6640625" bestFit="1" customWidth="1"/>
    <col min="7" max="7" width="8.88671875" style="1"/>
    <col min="9" max="9" width="14" customWidth="1"/>
    <col min="10" max="10" width="15.6640625" customWidth="1"/>
    <col min="11" max="11" width="131" bestFit="1" customWidth="1"/>
  </cols>
  <sheetData>
    <row r="1" spans="2:11" ht="15" thickBot="1" x14ac:dyDescent="0.35"/>
    <row r="2" spans="2:11" ht="15" thickBot="1" x14ac:dyDescent="0.35">
      <c r="B2" s="43" t="s">
        <v>31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15" thickBot="1" x14ac:dyDescent="0.3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53">
        <f>Summary!C3</f>
        <v>150</v>
      </c>
      <c r="K3" s="24" t="s">
        <v>50</v>
      </c>
    </row>
    <row r="4" spans="2:11" x14ac:dyDescent="0.3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450</v>
      </c>
      <c r="K4" s="20" t="s">
        <v>0</v>
      </c>
    </row>
    <row r="5" spans="2:11" x14ac:dyDescent="0.3">
      <c r="B5" s="14"/>
      <c r="C5" s="4" t="s">
        <v>2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114</v>
      </c>
      <c r="K5" s="8" t="s">
        <v>3</v>
      </c>
    </row>
    <row r="6" spans="2:11" x14ac:dyDescent="0.3">
      <c r="B6" s="14"/>
      <c r="C6" s="4" t="s">
        <v>5</v>
      </c>
      <c r="D6" s="4"/>
      <c r="E6" s="4"/>
      <c r="F6" s="4"/>
      <c r="G6" s="5">
        <v>0.26</v>
      </c>
      <c r="H6" s="4">
        <v>7</v>
      </c>
      <c r="I6" s="6">
        <f t="shared" si="0"/>
        <v>1.82</v>
      </c>
      <c r="J6" s="6">
        <f>I6*J3</f>
        <v>273</v>
      </c>
      <c r="K6" s="8" t="s">
        <v>4</v>
      </c>
    </row>
    <row r="7" spans="2:11" x14ac:dyDescent="0.3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15</v>
      </c>
      <c r="K7" s="8" t="s">
        <v>7</v>
      </c>
    </row>
    <row r="8" spans="2:11" x14ac:dyDescent="0.3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66</v>
      </c>
      <c r="K8" s="35" t="s">
        <v>9</v>
      </c>
    </row>
    <row r="9" spans="2:11" x14ac:dyDescent="0.3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19.5</v>
      </c>
      <c r="K9" s="8" t="s">
        <v>11</v>
      </c>
    </row>
    <row r="10" spans="2:11" x14ac:dyDescent="0.3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3</v>
      </c>
      <c r="K10" s="8" t="s">
        <v>14</v>
      </c>
    </row>
    <row r="11" spans="2:11" ht="15" thickBot="1" x14ac:dyDescent="0.35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12">
        <f t="shared" si="0"/>
        <v>0.24</v>
      </c>
      <c r="J11" s="12">
        <f>I11*J3</f>
        <v>36</v>
      </c>
      <c r="K11" s="13" t="s">
        <v>15</v>
      </c>
    </row>
    <row r="12" spans="2:11" ht="15" thickBot="1" x14ac:dyDescent="0.35">
      <c r="I12" s="50">
        <f>SUM(I4:I11)</f>
        <v>6.51</v>
      </c>
      <c r="J12" s="51">
        <f>SUM(J3:J11)</f>
        <v>1126.5</v>
      </c>
    </row>
    <row r="13" spans="2:11" ht="15" thickBot="1" x14ac:dyDescent="0.35">
      <c r="I13" s="3"/>
      <c r="J13" s="3"/>
    </row>
    <row r="14" spans="2:11" ht="15" thickBot="1" x14ac:dyDescent="0.35">
      <c r="B14" s="43" t="s">
        <v>30</v>
      </c>
      <c r="C14" s="44"/>
      <c r="D14" s="44"/>
      <c r="E14" s="44"/>
      <c r="F14" s="44"/>
      <c r="G14" s="44"/>
      <c r="H14" s="44"/>
      <c r="I14" s="44"/>
      <c r="J14" s="44"/>
      <c r="K14" s="45"/>
    </row>
    <row r="15" spans="2:11" x14ac:dyDescent="0.3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54">
        <f>J3</f>
        <v>150</v>
      </c>
      <c r="K15" s="28"/>
    </row>
    <row r="16" spans="2:11" x14ac:dyDescent="0.3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75</v>
      </c>
      <c r="K16" s="8"/>
    </row>
    <row r="17" spans="2:11" ht="15" thickBot="1" x14ac:dyDescent="0.35">
      <c r="B17" s="15"/>
      <c r="C17" s="11" t="s">
        <v>34</v>
      </c>
      <c r="D17" s="11"/>
      <c r="E17" s="11"/>
      <c r="F17" s="11"/>
      <c r="G17" s="10">
        <v>1</v>
      </c>
      <c r="H17" s="11">
        <v>1</v>
      </c>
      <c r="I17" s="12">
        <f>H17*G17</f>
        <v>1</v>
      </c>
      <c r="J17" s="12">
        <f>I17*J15</f>
        <v>150</v>
      </c>
      <c r="K17" s="29"/>
    </row>
    <row r="18" spans="2:11" ht="15" thickBot="1" x14ac:dyDescent="0.35">
      <c r="I18" s="50">
        <f>SUM(I16:I17)</f>
        <v>1.5</v>
      </c>
      <c r="J18" s="52">
        <f>SUM(J16:J17)</f>
        <v>225</v>
      </c>
    </row>
  </sheetData>
  <mergeCells count="2">
    <mergeCell ref="B14:K14"/>
    <mergeCell ref="B2:K2"/>
  </mergeCells>
  <hyperlinks>
    <hyperlink ref="K11" r:id="rId1" xr:uid="{D6A3A7F7-99EF-4735-9B85-F76458A526A1}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1377-AA15-484C-9B9E-5F5D243282E9}">
  <dimension ref="B1:K18"/>
  <sheetViews>
    <sheetView workbookViewId="0">
      <selection activeCell="A5" sqref="A5:XFD5"/>
    </sheetView>
  </sheetViews>
  <sheetFormatPr defaultRowHeight="14.4" x14ac:dyDescent="0.3"/>
  <cols>
    <col min="3" max="3" width="71" bestFit="1" customWidth="1"/>
    <col min="11" max="11" width="123.77734375" bestFit="1" customWidth="1"/>
  </cols>
  <sheetData>
    <row r="1" spans="2:11" ht="15" thickBot="1" x14ac:dyDescent="0.35"/>
    <row r="2" spans="2:11" ht="15" thickBot="1" x14ac:dyDescent="0.35">
      <c r="B2" s="43" t="s">
        <v>31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15" thickBot="1" x14ac:dyDescent="0.3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53">
        <f>Summary!F3</f>
        <v>50</v>
      </c>
      <c r="K3" s="24"/>
    </row>
    <row r="4" spans="2:11" x14ac:dyDescent="0.3">
      <c r="B4" s="16"/>
      <c r="C4" s="17" t="s">
        <v>1</v>
      </c>
      <c r="D4" s="17"/>
      <c r="E4" s="17"/>
      <c r="F4" s="17"/>
      <c r="G4" s="18">
        <v>3</v>
      </c>
      <c r="H4" s="17">
        <v>1</v>
      </c>
      <c r="I4" s="19">
        <f>H4*G4</f>
        <v>3</v>
      </c>
      <c r="J4" s="19">
        <f>I4*J3</f>
        <v>150</v>
      </c>
      <c r="K4" s="20" t="s">
        <v>0</v>
      </c>
    </row>
    <row r="5" spans="2:11" x14ac:dyDescent="0.3">
      <c r="B5" s="14"/>
      <c r="C5" s="4" t="s">
        <v>37</v>
      </c>
      <c r="D5" s="4"/>
      <c r="E5" s="4"/>
      <c r="F5" s="4"/>
      <c r="G5" s="5">
        <v>0.76</v>
      </c>
      <c r="H5" s="4">
        <v>1</v>
      </c>
      <c r="I5" s="6">
        <f t="shared" ref="I5:I11" si="0">H5*G5</f>
        <v>0.76</v>
      </c>
      <c r="J5" s="6">
        <f>I5*J3</f>
        <v>38</v>
      </c>
      <c r="K5" s="8" t="s">
        <v>3</v>
      </c>
    </row>
    <row r="6" spans="2:11" x14ac:dyDescent="0.3">
      <c r="B6" s="14"/>
      <c r="C6" s="4" t="s">
        <v>5</v>
      </c>
      <c r="D6" s="4"/>
      <c r="E6" s="4"/>
      <c r="F6" s="4"/>
      <c r="G6" s="5">
        <v>0.26</v>
      </c>
      <c r="H6" s="4">
        <v>3</v>
      </c>
      <c r="I6" s="6">
        <f t="shared" si="0"/>
        <v>0.78</v>
      </c>
      <c r="J6" s="6">
        <f>I6*J3</f>
        <v>39</v>
      </c>
      <c r="K6" s="8" t="s">
        <v>4</v>
      </c>
    </row>
    <row r="7" spans="2:11" x14ac:dyDescent="0.3">
      <c r="B7" s="14"/>
      <c r="C7" s="4" t="s">
        <v>6</v>
      </c>
      <c r="D7" s="4"/>
      <c r="E7" s="4"/>
      <c r="F7" s="4">
        <v>1206</v>
      </c>
      <c r="G7" s="5">
        <v>0.01</v>
      </c>
      <c r="H7" s="4">
        <v>10</v>
      </c>
      <c r="I7" s="6">
        <f t="shared" si="0"/>
        <v>0.1</v>
      </c>
      <c r="J7" s="6">
        <f>I7*J3</f>
        <v>5</v>
      </c>
      <c r="K7" s="8" t="s">
        <v>7</v>
      </c>
    </row>
    <row r="8" spans="2:11" x14ac:dyDescent="0.3">
      <c r="B8" s="14"/>
      <c r="C8" s="32" t="s">
        <v>8</v>
      </c>
      <c r="D8" s="32"/>
      <c r="E8" s="32"/>
      <c r="F8" s="32"/>
      <c r="G8" s="33">
        <v>0.44</v>
      </c>
      <c r="H8" s="32">
        <v>1</v>
      </c>
      <c r="I8" s="34">
        <f t="shared" si="0"/>
        <v>0.44</v>
      </c>
      <c r="J8" s="34">
        <f>I8*J3</f>
        <v>22</v>
      </c>
      <c r="K8" s="35" t="s">
        <v>9</v>
      </c>
    </row>
    <row r="9" spans="2:11" x14ac:dyDescent="0.3">
      <c r="B9" s="14"/>
      <c r="C9" s="2" t="s">
        <v>10</v>
      </c>
      <c r="D9" s="2"/>
      <c r="E9" s="2"/>
      <c r="F9" s="2"/>
      <c r="G9" s="5">
        <v>0.13</v>
      </c>
      <c r="H9" s="4">
        <v>1</v>
      </c>
      <c r="I9" s="6">
        <f t="shared" si="0"/>
        <v>0.13</v>
      </c>
      <c r="J9" s="6">
        <f>I9*J3</f>
        <v>6.5</v>
      </c>
      <c r="K9" s="8" t="s">
        <v>11</v>
      </c>
    </row>
    <row r="10" spans="2:11" x14ac:dyDescent="0.3">
      <c r="B10" s="14"/>
      <c r="C10" s="2" t="s">
        <v>12</v>
      </c>
      <c r="D10" s="2"/>
      <c r="E10" s="2"/>
      <c r="F10" s="2">
        <v>603</v>
      </c>
      <c r="G10" s="5">
        <v>0.01</v>
      </c>
      <c r="H10" s="4">
        <v>2</v>
      </c>
      <c r="I10" s="6">
        <f t="shared" si="0"/>
        <v>0.02</v>
      </c>
      <c r="J10" s="6">
        <f>I10*J3</f>
        <v>1</v>
      </c>
      <c r="K10" s="8" t="s">
        <v>14</v>
      </c>
    </row>
    <row r="11" spans="2:11" ht="15" thickBot="1" x14ac:dyDescent="0.35">
      <c r="B11" s="15"/>
      <c r="C11" s="9" t="s">
        <v>13</v>
      </c>
      <c r="D11" s="9"/>
      <c r="E11" s="9"/>
      <c r="F11" s="9">
        <v>603</v>
      </c>
      <c r="G11" s="10">
        <v>0.24</v>
      </c>
      <c r="H11" s="11">
        <v>1</v>
      </c>
      <c r="I11" s="55">
        <f t="shared" si="0"/>
        <v>0.24</v>
      </c>
      <c r="J11" s="55">
        <f>I11*J3</f>
        <v>12</v>
      </c>
      <c r="K11" s="13" t="s">
        <v>15</v>
      </c>
    </row>
    <row r="12" spans="2:11" ht="15" thickBot="1" x14ac:dyDescent="0.35">
      <c r="I12" s="56">
        <f>SUM(I4:I11)</f>
        <v>5.47</v>
      </c>
      <c r="J12" s="49">
        <f>SUM(J4:J11)</f>
        <v>273.5</v>
      </c>
    </row>
    <row r="13" spans="2:11" ht="15" thickBot="1" x14ac:dyDescent="0.35"/>
    <row r="14" spans="2:11" ht="15" thickBot="1" x14ac:dyDescent="0.35">
      <c r="B14" s="43" t="s">
        <v>30</v>
      </c>
      <c r="C14" s="44"/>
      <c r="D14" s="44"/>
      <c r="E14" s="44"/>
      <c r="F14" s="44"/>
      <c r="G14" s="44"/>
      <c r="H14" s="44"/>
      <c r="I14" s="44"/>
      <c r="J14" s="44"/>
      <c r="K14" s="45"/>
    </row>
    <row r="15" spans="2:11" x14ac:dyDescent="0.3">
      <c r="B15" s="25" t="s">
        <v>16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21</v>
      </c>
      <c r="H15" s="26" t="s">
        <v>22</v>
      </c>
      <c r="I15" s="26" t="s">
        <v>23</v>
      </c>
      <c r="J15" s="54">
        <f>J3</f>
        <v>50</v>
      </c>
      <c r="K15" s="28"/>
    </row>
    <row r="16" spans="2:11" x14ac:dyDescent="0.3">
      <c r="B16" s="14"/>
      <c r="C16" s="4" t="s">
        <v>32</v>
      </c>
      <c r="D16" s="4" t="s">
        <v>33</v>
      </c>
      <c r="E16" s="4"/>
      <c r="F16" s="4"/>
      <c r="G16" s="5">
        <v>0.25</v>
      </c>
      <c r="H16" s="4">
        <v>2</v>
      </c>
      <c r="I16" s="6">
        <f>H16*G16</f>
        <v>0.5</v>
      </c>
      <c r="J16" s="6">
        <f>I16*J15</f>
        <v>25</v>
      </c>
      <c r="K16" s="8"/>
    </row>
    <row r="17" spans="2:11" ht="15" thickBot="1" x14ac:dyDescent="0.35">
      <c r="B17" s="15"/>
      <c r="C17" s="11" t="s">
        <v>34</v>
      </c>
      <c r="D17" s="11"/>
      <c r="E17" s="11"/>
      <c r="F17" s="11"/>
      <c r="G17" s="10">
        <v>0.5</v>
      </c>
      <c r="H17" s="11">
        <v>1</v>
      </c>
      <c r="I17" s="12">
        <f>H17*G17</f>
        <v>0.5</v>
      </c>
      <c r="J17" s="12">
        <f>I17*J15</f>
        <v>25</v>
      </c>
      <c r="K17" s="29"/>
    </row>
    <row r="18" spans="2:11" ht="15" thickBot="1" x14ac:dyDescent="0.35">
      <c r="G18" s="1"/>
      <c r="I18" s="50">
        <f>SUM(I16:I17)</f>
        <v>1</v>
      </c>
      <c r="J18" s="52">
        <f>SUM(J16:J17)</f>
        <v>50</v>
      </c>
    </row>
  </sheetData>
  <mergeCells count="2">
    <mergeCell ref="B2:K2"/>
    <mergeCell ref="B14:K14"/>
  </mergeCells>
  <hyperlinks>
    <hyperlink ref="K11" r:id="rId1" xr:uid="{2D129C58-0A8D-4875-83DD-E03C3E0CCE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3"/>
  <sheetViews>
    <sheetView workbookViewId="0">
      <selection activeCell="C11" sqref="C11:F11"/>
    </sheetView>
  </sheetViews>
  <sheetFormatPr defaultRowHeight="14.4" x14ac:dyDescent="0.3"/>
  <cols>
    <col min="2" max="2" width="9.44140625" bestFit="1" customWidth="1"/>
    <col min="3" max="3" width="71" bestFit="1" customWidth="1"/>
    <col min="11" max="11" width="123.77734375" bestFit="1" customWidth="1"/>
  </cols>
  <sheetData>
    <row r="1" spans="2:11" ht="15" thickBot="1" x14ac:dyDescent="0.35"/>
    <row r="2" spans="2:11" ht="15" thickBot="1" x14ac:dyDescent="0.35">
      <c r="B2" s="43" t="s">
        <v>31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15" thickBot="1" x14ac:dyDescent="0.35">
      <c r="B3" s="21" t="s">
        <v>16</v>
      </c>
      <c r="C3" s="22" t="s">
        <v>17</v>
      </c>
      <c r="D3" s="22" t="s">
        <v>18</v>
      </c>
      <c r="E3" s="22" t="s">
        <v>19</v>
      </c>
      <c r="F3" s="22" t="s">
        <v>20</v>
      </c>
      <c r="G3" s="23" t="s">
        <v>21</v>
      </c>
      <c r="H3" s="22" t="s">
        <v>22</v>
      </c>
      <c r="I3" s="22" t="s">
        <v>23</v>
      </c>
      <c r="J3" s="53">
        <f>Summary!I3</f>
        <v>100</v>
      </c>
      <c r="K3" s="24"/>
    </row>
    <row r="4" spans="2:11" x14ac:dyDescent="0.3">
      <c r="B4" s="14"/>
      <c r="C4" s="17" t="s">
        <v>51</v>
      </c>
      <c r="D4" s="4"/>
      <c r="E4" s="17" t="s">
        <v>52</v>
      </c>
      <c r="F4" s="4" t="s">
        <v>46</v>
      </c>
      <c r="G4" s="5">
        <v>0.26</v>
      </c>
      <c r="H4" s="4">
        <v>1</v>
      </c>
      <c r="I4" s="6">
        <f t="shared" ref="I4:I6" si="0">H4*G4</f>
        <v>0.26</v>
      </c>
      <c r="J4" s="6">
        <f>I4*J3</f>
        <v>26</v>
      </c>
      <c r="K4" s="20" t="s">
        <v>53</v>
      </c>
    </row>
    <row r="5" spans="2:11" x14ac:dyDescent="0.3">
      <c r="B5" s="14"/>
      <c r="C5" s="4" t="s">
        <v>45</v>
      </c>
      <c r="D5" s="4"/>
      <c r="E5" s="4"/>
      <c r="F5" s="4" t="s">
        <v>46</v>
      </c>
      <c r="G5" s="5">
        <v>0.05</v>
      </c>
      <c r="H5" s="4">
        <v>1</v>
      </c>
      <c r="I5" s="6">
        <f t="shared" si="0"/>
        <v>0.05</v>
      </c>
      <c r="J5" s="6">
        <f>I5*J3</f>
        <v>5</v>
      </c>
      <c r="K5" s="8" t="s">
        <v>4</v>
      </c>
    </row>
    <row r="6" spans="2:11" ht="15" thickBot="1" x14ac:dyDescent="0.35">
      <c r="B6" s="15"/>
      <c r="C6" s="11" t="s">
        <v>6</v>
      </c>
      <c r="D6" s="11"/>
      <c r="E6" s="11"/>
      <c r="F6" s="11" t="s">
        <v>46</v>
      </c>
      <c r="G6" s="10">
        <v>0.01</v>
      </c>
      <c r="H6" s="11">
        <v>1</v>
      </c>
      <c r="I6" s="12">
        <f t="shared" si="0"/>
        <v>0.01</v>
      </c>
      <c r="J6" s="12">
        <f>I6*J3</f>
        <v>1</v>
      </c>
      <c r="K6" s="29" t="s">
        <v>7</v>
      </c>
    </row>
    <row r="7" spans="2:11" ht="15" thickBot="1" x14ac:dyDescent="0.35">
      <c r="I7" s="57">
        <f>SUM(I4:I6)</f>
        <v>0.32</v>
      </c>
      <c r="J7" s="58">
        <f>SUM(J4:J6)</f>
        <v>32</v>
      </c>
    </row>
    <row r="8" spans="2:11" ht="15" thickBot="1" x14ac:dyDescent="0.35"/>
    <row r="9" spans="2:11" ht="15" thickBot="1" x14ac:dyDescent="0.35">
      <c r="B9" s="43" t="s">
        <v>30</v>
      </c>
      <c r="C9" s="44"/>
      <c r="D9" s="44"/>
      <c r="E9" s="44"/>
      <c r="F9" s="44"/>
      <c r="G9" s="44"/>
      <c r="H9" s="44"/>
      <c r="I9" s="44"/>
      <c r="J9" s="44"/>
      <c r="K9" s="45"/>
    </row>
    <row r="10" spans="2:11" x14ac:dyDescent="0.3">
      <c r="B10" s="25" t="s">
        <v>16</v>
      </c>
      <c r="C10" s="26" t="s">
        <v>17</v>
      </c>
      <c r="D10" s="26" t="s">
        <v>18</v>
      </c>
      <c r="E10" s="26" t="s">
        <v>19</v>
      </c>
      <c r="F10" s="26" t="s">
        <v>20</v>
      </c>
      <c r="G10" s="27" t="s">
        <v>21</v>
      </c>
      <c r="H10" s="26" t="s">
        <v>22</v>
      </c>
      <c r="I10" s="26" t="s">
        <v>23</v>
      </c>
      <c r="J10" s="54">
        <f>J3</f>
        <v>100</v>
      </c>
      <c r="K10" s="28"/>
    </row>
    <row r="11" spans="2:11" ht="15" thickBot="1" x14ac:dyDescent="0.35">
      <c r="B11" s="14"/>
      <c r="C11" s="69" t="s">
        <v>54</v>
      </c>
      <c r="D11" s="11" t="s">
        <v>55</v>
      </c>
      <c r="E11" s="11" t="s">
        <v>56</v>
      </c>
      <c r="F11" s="70">
        <v>2032</v>
      </c>
      <c r="G11" s="5">
        <v>0.2</v>
      </c>
      <c r="H11" s="4">
        <v>1</v>
      </c>
      <c r="I11" s="6">
        <f>H11*G11</f>
        <v>0.2</v>
      </c>
      <c r="J11" s="6">
        <f>I11*J10</f>
        <v>20</v>
      </c>
      <c r="K11" s="8"/>
    </row>
    <row r="12" spans="2:11" ht="15" thickBot="1" x14ac:dyDescent="0.35">
      <c r="B12" s="15"/>
      <c r="C12" s="11" t="s">
        <v>34</v>
      </c>
      <c r="D12" s="11"/>
      <c r="E12" s="11"/>
      <c r="F12" s="11"/>
      <c r="G12" s="10">
        <v>0.5</v>
      </c>
      <c r="H12" s="11">
        <v>1</v>
      </c>
      <c r="I12" s="12">
        <f>H12*G12</f>
        <v>0.5</v>
      </c>
      <c r="J12" s="12">
        <f>I12*J10</f>
        <v>50</v>
      </c>
      <c r="K12" s="29"/>
    </row>
    <row r="13" spans="2:11" ht="15" thickBot="1" x14ac:dyDescent="0.35">
      <c r="G13" s="1"/>
      <c r="I13" s="50">
        <f>SUM(I11:I12)</f>
        <v>0.7</v>
      </c>
      <c r="J13" s="52">
        <f>SUM(J11:J12)</f>
        <v>70</v>
      </c>
    </row>
  </sheetData>
  <mergeCells count="2">
    <mergeCell ref="B2:K2"/>
    <mergeCell ref="B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ConBadge BOM</vt:lpstr>
      <vt:lpstr>KidsBadge BOM</vt:lpstr>
      <vt:lpstr>LTS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2018-12-21T21:10:57Z</dcterms:modified>
</cp:coreProperties>
</file>