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4" documentId="6_{1FF347B4-B7B3-494A-B430-3C9EE18135A4}" xr6:coauthVersionLast="40" xr6:coauthVersionMax="40" xr10:uidLastSave="{187A9831-FE31-49C7-B6B7-829D6E19AC2D}"/>
  <bookViews>
    <workbookView xWindow="0" yWindow="0" windowWidth="22260" windowHeight="12645" activeTab="5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J12" i="4" l="1"/>
  <c r="I12" i="4"/>
  <c r="C7" i="5" l="1"/>
  <c r="C25" i="2" l="1"/>
  <c r="C4" i="2" s="1"/>
  <c r="C12" i="2" s="1"/>
  <c r="F12" i="2" l="1"/>
  <c r="I13" i="4"/>
  <c r="I11" i="4"/>
  <c r="J3" i="4"/>
  <c r="J10" i="4" s="1"/>
  <c r="I14" i="4" l="1"/>
  <c r="J11" i="4"/>
  <c r="J13" i="4"/>
  <c r="J14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J4" i="1"/>
  <c r="F16" i="2" l="1"/>
  <c r="J17" i="1"/>
  <c r="J16" i="1"/>
  <c r="J12" i="1"/>
  <c r="C9" i="2" s="1"/>
  <c r="I12" i="1"/>
  <c r="J18" i="1" l="1"/>
  <c r="C13" i="2" l="1"/>
  <c r="C14" i="2" s="1"/>
  <c r="C16" i="2" s="1"/>
  <c r="L14" i="2" l="1"/>
</calcChain>
</file>

<file path=xl/sharedStrings.xml><?xml version="1.0" encoding="utf-8"?>
<sst xmlns="http://schemas.openxmlformats.org/spreadsheetml/2006/main" count="244" uniqueCount="124">
  <si>
    <t>https://www.mouser.com/ProductDetail/Espressif-Systems/ESP-WROOM-02D?qs=sGAEpiMZZMve4%2fbfQkoj%252bFo2lZdnZgOU6INDYnTf7ns%3d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</si>
  <si>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</si>
  <si>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</si>
  <si>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</si>
  <si>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</si>
  <si>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</si>
  <si>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</si>
  <si>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</si>
  <si>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</si>
  <si>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</si>
  <si>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</si>
  <si>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</si>
  <si>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</si>
  <si>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</si>
  <si>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</si>
  <si>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</si>
  <si>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</si>
  <si>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</si>
  <si>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</si>
  <si>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</si>
  <si>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</si>
  <si>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</si>
  <si>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</si>
  <si>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</si>
  <si>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</si>
  <si>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</si>
  <si>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</si>
  <si>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</si>
  <si>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</si>
  <si>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</si>
  <si>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</si>
  <si>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</si>
  <si>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</si>
  <si>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</si>
  <si>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</si>
  <si>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</si>
  <si>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Battery Holders 2x AA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</si>
  <si>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</si>
  <si>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</si>
  <si>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</si>
  <si>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</si>
  <si>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</si>
  <si>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</si>
  <si>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</si>
  <si>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</si>
  <si>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</si>
  <si>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</si>
  <si>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</si>
  <si>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</si>
  <si>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</si>
  <si>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</si>
  <si>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</si>
  <si>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</si>
  <si>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</si>
  <si>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</si>
  <si>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</si>
  <si>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</si>
  <si>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</si>
  <si>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</si>
  <si>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</si>
  <si>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</si>
  <si>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</si>
  <si>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</si>
  <si>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</si>
  <si>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</si>
  <si>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</si>
  <si>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</si>
  <si>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</si>
  <si>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</si>
  <si>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</si>
  <si>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</si>
  <si>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</si>
  <si>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</si>
  <si>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</si>
  <si>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</si>
  <si>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</si>
  <si>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</si>
  <si>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</si>
  <si>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</si>
  <si>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</si>
  <si>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</si>
  <si>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</si>
  <si>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</si>
  <si>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</si>
  <si>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</si>
  <si>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</si>
  <si>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</si>
  <si>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</si>
  <si>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</si>
  <si>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</si>
  <si>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</si>
  <si>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</si>
  <si>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</si>
  <si>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</si>
  <si>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</si>
  <si>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</si>
  <si>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</si>
  <si>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</si>
  <si>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</si>
  <si>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</si>
  <si>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</si>
  <si>
    <t>Customer Supplied</t>
  </si>
  <si>
    <t>Kids Badge</t>
  </si>
  <si>
    <t>https://github.com/flightgod/Project-Frodo</t>
  </si>
  <si>
    <t>To-Do</t>
  </si>
  <si>
    <t>Unk</t>
  </si>
  <si>
    <t>Con</t>
  </si>
  <si>
    <t>Badges On Hand</t>
  </si>
  <si>
    <t>Deliver</t>
  </si>
  <si>
    <t>Order to PCBWay</t>
  </si>
  <si>
    <t>Parts Ordered</t>
  </si>
  <si>
    <t>Final Prototype Tested</t>
  </si>
  <si>
    <t>Final Prototype Ordered</t>
  </si>
  <si>
    <t>Design Prototype Ordered</t>
  </si>
  <si>
    <t>POC Tested</t>
  </si>
  <si>
    <t>AT Tiny</t>
  </si>
  <si>
    <t>Pin Backs</t>
  </si>
  <si>
    <t>Badge WiFi Identify</t>
  </si>
  <si>
    <t>Wifi Identify turn on Lights</t>
  </si>
  <si>
    <t>Different patterns</t>
  </si>
  <si>
    <t>Beacon Broadcast - lo energy</t>
  </si>
  <si>
    <t>ESP-8266 12F</t>
  </si>
  <si>
    <t>https://www.digikey.com/product-detail/en/sunled/XZMYK45WT-9/1497-1334-1-ND/6615766</t>
  </si>
  <si>
    <t>https://www.aliexpress.com/item/75-XFree-shipping-2032-CR2032-3v-220mAh-lithium-Button-Coin-Battery-in-Bulk-for-watches-toys/32725154601.html?spm=2114.search0104.3.92.347522566EsRWR&amp;ws_ab_test=searchweb0_0,searchweb201602_3_10065_10068_10130_10890_10547_319_10546_317_5730318_10548_5729218_10545_10696_453_10084_454_10083_10618_10307_538_537_536_10059_10884_10887_100031_321_322_10103,searchweb201603_51,ppcSwitch_0&amp;algo_expid=92bb5bac-c7f3-4ead-96d8-d84fe5f17d5a-13&amp;algo_pvid=92bb5bac-c7f3-4ead-96d8-d84fe5f17d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</si>
</sst>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100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1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 applyProtection="1"/>
    <xf numFmtId="15" fontId="0" fillId="0" borderId="0" xfId="0" applyNumberFormat="1"/>
    <xf numFmtId="14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9" xfId="2" applyBorder="1"/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780450</xdr:colOff>
      <xdr:row>3</xdr:row>
      <xdr:rowOff>82147</xdr:rowOff>
    </xdr:from>
    <xdr:to>
      <xdr:col>8</xdr:col>
      <xdr:colOff>804930</xdr:colOff>
      <xdr:row>3</xdr:row>
      <xdr:rowOff>110227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6:5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7:1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product-detail/en/sunled/XZMYK45WT-9/1497-1334-1-ND/6615766" TargetMode="External"/><Relationship Id="rId1" Type="http://schemas.openxmlformats.org/officeDocument/2006/relationships/hyperlink" Target="https://www.digikey.com/products/en?keywords=PCE4161CT-ND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31"/>
  <sheetViews>
    <sheetView workbookViewId="0">
      <selection activeCell="D12" sqref="D12"/>
    </sheetView>
  </sheetViews>
  <sheetFormatPr defaultRowHeight="14.25" x14ac:dyDescent="0.45"/>
  <cols>
    <col min="2" max="2" width="26" bestFit="1" customWidth="1"/>
    <col min="3" max="3" width="18" customWidth="1"/>
    <col min="9" max="9" width="10.59765625" bestFit="1" customWidth="1"/>
  </cols>
  <sheetData>
    <row r="2" spans="2:10" ht="15.75" x14ac:dyDescent="0.5">
      <c r="B2" s="80" t="s">
        <v>100</v>
      </c>
      <c r="C2" s="88" t="s">
        <v>99</v>
      </c>
      <c r="D2" s="88"/>
      <c r="E2" s="88"/>
      <c r="F2" s="88"/>
      <c r="G2" s="88"/>
      <c r="H2" s="88"/>
      <c r="I2" s="88"/>
      <c r="J2" s="88"/>
    </row>
    <row r="3" spans="2:10" x14ac:dyDescent="0.45">
      <c r="B3" s="79" t="s">
        <v>98</v>
      </c>
      <c r="C3" s="89" t="s">
        <v>97</v>
      </c>
      <c r="D3" s="90"/>
      <c r="E3" s="90"/>
      <c r="F3" s="90"/>
      <c r="G3" s="90"/>
      <c r="H3" s="90"/>
      <c r="I3" s="90"/>
      <c r="J3" s="91"/>
    </row>
    <row r="4" spans="2:10" x14ac:dyDescent="0.45">
      <c r="B4" s="79" t="s">
        <v>96</v>
      </c>
      <c r="C4" s="5">
        <v>3500</v>
      </c>
      <c r="D4" s="4"/>
      <c r="E4" s="4"/>
      <c r="F4" s="4"/>
      <c r="G4" s="4"/>
      <c r="H4" s="4"/>
      <c r="I4" s="4"/>
      <c r="J4" s="4"/>
    </row>
    <row r="5" spans="2:10" x14ac:dyDescent="0.45">
      <c r="B5" s="79" t="s">
        <v>95</v>
      </c>
      <c r="C5" s="76">
        <v>43417</v>
      </c>
      <c r="D5" s="76"/>
      <c r="E5" s="4"/>
      <c r="F5" s="4"/>
      <c r="G5" s="4"/>
      <c r="H5" s="4"/>
      <c r="I5" s="4"/>
      <c r="J5" s="4"/>
    </row>
    <row r="6" spans="2:10" x14ac:dyDescent="0.45">
      <c r="B6" s="79" t="s">
        <v>94</v>
      </c>
      <c r="C6" s="77">
        <v>43556</v>
      </c>
      <c r="D6" s="77"/>
      <c r="E6" s="4"/>
      <c r="F6" s="4"/>
      <c r="G6" s="4"/>
      <c r="H6" s="4"/>
      <c r="I6" s="4"/>
      <c r="J6" s="4"/>
    </row>
    <row r="7" spans="2:10" x14ac:dyDescent="0.45">
      <c r="B7" s="79" t="s">
        <v>86</v>
      </c>
      <c r="C7" s="81">
        <f>SUM(C11,D11,E11,F11,G11,H11)</f>
        <v>705</v>
      </c>
      <c r="D7" s="4"/>
      <c r="E7" s="4"/>
      <c r="F7" s="4"/>
      <c r="G7" s="4"/>
      <c r="H7" s="4"/>
      <c r="I7" s="4"/>
      <c r="J7" s="4"/>
    </row>
    <row r="8" spans="2:10" x14ac:dyDescent="0.45">
      <c r="B8" s="79" t="s">
        <v>93</v>
      </c>
      <c r="C8" s="4" t="s">
        <v>103</v>
      </c>
      <c r="D8" s="4"/>
      <c r="E8" s="4"/>
      <c r="F8" s="4"/>
      <c r="G8" s="4"/>
      <c r="H8" s="4"/>
      <c r="I8" s="4"/>
      <c r="J8" s="4"/>
    </row>
    <row r="9" spans="2:10" x14ac:dyDescent="0.45">
      <c r="B9" s="79" t="s">
        <v>92</v>
      </c>
      <c r="C9" s="4" t="s">
        <v>91</v>
      </c>
      <c r="D9" s="4"/>
      <c r="E9" s="4"/>
      <c r="F9" s="4"/>
      <c r="G9" s="4"/>
      <c r="H9" s="4"/>
      <c r="I9" s="4"/>
      <c r="J9" s="4"/>
    </row>
    <row r="10" spans="2:10" x14ac:dyDescent="0.45">
      <c r="B10" s="79" t="s">
        <v>90</v>
      </c>
      <c r="C10" s="4" t="s">
        <v>89</v>
      </c>
      <c r="D10" s="4" t="s">
        <v>88</v>
      </c>
      <c r="E10" s="4" t="s">
        <v>57</v>
      </c>
      <c r="F10" s="4" t="s">
        <v>59</v>
      </c>
      <c r="G10" s="4" t="s">
        <v>87</v>
      </c>
      <c r="H10" s="4" t="s">
        <v>58</v>
      </c>
      <c r="I10" s="4" t="s">
        <v>102</v>
      </c>
      <c r="J10" s="4"/>
    </row>
    <row r="11" spans="2:10" x14ac:dyDescent="0.45">
      <c r="B11" s="79" t="s">
        <v>86</v>
      </c>
      <c r="C11" s="78">
        <v>150</v>
      </c>
      <c r="D11" s="78">
        <v>500</v>
      </c>
      <c r="E11" s="78">
        <v>25</v>
      </c>
      <c r="F11" s="78">
        <v>15</v>
      </c>
      <c r="G11" s="78">
        <v>10</v>
      </c>
      <c r="H11" s="78">
        <v>5</v>
      </c>
      <c r="I11" s="4">
        <v>50</v>
      </c>
      <c r="J11" s="4"/>
    </row>
    <row r="12" spans="2:10" x14ac:dyDescent="0.45">
      <c r="B12" s="79" t="s">
        <v>85</v>
      </c>
      <c r="C12" s="4" t="s">
        <v>79</v>
      </c>
      <c r="D12" s="4" t="s">
        <v>79</v>
      </c>
      <c r="E12" s="4" t="s">
        <v>84</v>
      </c>
      <c r="F12" s="4" t="s">
        <v>83</v>
      </c>
      <c r="G12" s="4" t="s">
        <v>82</v>
      </c>
      <c r="H12" s="4" t="s">
        <v>80</v>
      </c>
      <c r="I12" s="4" t="s">
        <v>79</v>
      </c>
      <c r="J12" s="4"/>
    </row>
    <row r="13" spans="2:10" x14ac:dyDescent="0.45">
      <c r="B13" s="79" t="s">
        <v>81</v>
      </c>
      <c r="C13" s="4" t="s">
        <v>80</v>
      </c>
      <c r="D13" s="4" t="s">
        <v>80</v>
      </c>
      <c r="E13" s="4" t="s">
        <v>79</v>
      </c>
      <c r="F13" s="4" t="s">
        <v>79</v>
      </c>
      <c r="G13" s="4" t="s">
        <v>79</v>
      </c>
      <c r="H13" s="4" t="s">
        <v>79</v>
      </c>
      <c r="I13" s="4" t="s">
        <v>80</v>
      </c>
      <c r="J13" s="4"/>
    </row>
    <row r="14" spans="2:10" x14ac:dyDescent="0.45">
      <c r="B14" s="79" t="s">
        <v>78</v>
      </c>
      <c r="C14" s="4" t="s">
        <v>77</v>
      </c>
      <c r="D14" s="4" t="s">
        <v>77</v>
      </c>
      <c r="E14" s="4" t="s">
        <v>77</v>
      </c>
      <c r="F14" s="4" t="s">
        <v>77</v>
      </c>
      <c r="G14" s="4" t="s">
        <v>77</v>
      </c>
      <c r="H14" s="4" t="s">
        <v>77</v>
      </c>
      <c r="I14" s="4" t="s">
        <v>77</v>
      </c>
      <c r="J14" s="4"/>
    </row>
    <row r="15" spans="2:10" x14ac:dyDescent="0.45">
      <c r="B15" s="79" t="s">
        <v>76</v>
      </c>
      <c r="C15" s="4" t="s">
        <v>75</v>
      </c>
      <c r="D15" s="4"/>
      <c r="E15" s="4"/>
      <c r="F15" s="4"/>
      <c r="G15" s="4"/>
      <c r="H15" s="4"/>
      <c r="I15" s="4"/>
      <c r="J15" s="4"/>
    </row>
    <row r="16" spans="2:10" x14ac:dyDescent="0.45">
      <c r="B16" s="79" t="s">
        <v>74</v>
      </c>
      <c r="C16" s="4" t="s">
        <v>73</v>
      </c>
      <c r="D16" s="4" t="s">
        <v>73</v>
      </c>
      <c r="E16" s="4" t="s">
        <v>73</v>
      </c>
      <c r="F16" s="4" t="s">
        <v>73</v>
      </c>
      <c r="G16" s="4" t="s">
        <v>73</v>
      </c>
      <c r="H16" s="4" t="s">
        <v>73</v>
      </c>
      <c r="I16" s="4" t="s">
        <v>105</v>
      </c>
      <c r="J16" s="4"/>
    </row>
    <row r="17" spans="2:10" x14ac:dyDescent="0.45">
      <c r="B17" s="79" t="s">
        <v>72</v>
      </c>
      <c r="C17" s="4" t="s">
        <v>71</v>
      </c>
      <c r="D17" s="4" t="s">
        <v>71</v>
      </c>
      <c r="E17" s="4" t="s">
        <v>71</v>
      </c>
      <c r="F17" s="4" t="s">
        <v>71</v>
      </c>
      <c r="G17" s="4" t="s">
        <v>71</v>
      </c>
      <c r="H17" s="4" t="s">
        <v>71</v>
      </c>
      <c r="I17" s="4" t="s">
        <v>71</v>
      </c>
      <c r="J17" s="4"/>
    </row>
    <row r="18" spans="2:10" x14ac:dyDescent="0.45">
      <c r="B18" s="79" t="s">
        <v>70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 t="s">
        <v>104</v>
      </c>
      <c r="J18" s="4"/>
    </row>
    <row r="19" spans="2:10" x14ac:dyDescent="0.45">
      <c r="B19" s="79" t="s">
        <v>69</v>
      </c>
      <c r="C19" s="4"/>
      <c r="D19" s="4"/>
      <c r="E19" s="4"/>
      <c r="F19" s="4"/>
      <c r="G19" s="4"/>
      <c r="H19" s="4"/>
      <c r="I19" s="4"/>
      <c r="J19" s="4"/>
    </row>
    <row r="20" spans="2:10" x14ac:dyDescent="0.45">
      <c r="B20" s="79" t="s">
        <v>68</v>
      </c>
      <c r="C20" s="4"/>
      <c r="D20" s="4"/>
      <c r="E20" s="4"/>
      <c r="F20" s="4"/>
      <c r="G20" s="4"/>
      <c r="H20" s="4"/>
      <c r="I20" s="4"/>
      <c r="J20" s="4"/>
    </row>
    <row r="24" spans="2:10" x14ac:dyDescent="0.45">
      <c r="B24" s="4" t="s">
        <v>67</v>
      </c>
      <c r="C24" s="4" t="s">
        <v>104</v>
      </c>
      <c r="D24" s="4"/>
      <c r="E24" s="4"/>
      <c r="F24" s="4"/>
      <c r="G24" s="4"/>
      <c r="H24" s="4"/>
      <c r="I24" s="4" t="s">
        <v>104</v>
      </c>
      <c r="J24" s="4"/>
    </row>
    <row r="25" spans="2:10" x14ac:dyDescent="0.45">
      <c r="B25" s="4" t="s">
        <v>117</v>
      </c>
      <c r="C25" s="4"/>
      <c r="D25" s="4"/>
      <c r="E25" s="4"/>
      <c r="F25" s="4"/>
      <c r="G25" s="4"/>
      <c r="H25" s="4"/>
      <c r="I25" s="4"/>
      <c r="J25" s="4"/>
    </row>
    <row r="26" spans="2:10" x14ac:dyDescent="0.45">
      <c r="B26" s="4" t="s">
        <v>120</v>
      </c>
      <c r="C26" s="4"/>
      <c r="D26" s="4"/>
      <c r="E26" s="4"/>
      <c r="F26" s="4"/>
      <c r="G26" s="4"/>
      <c r="H26" s="4"/>
      <c r="I26" s="4"/>
      <c r="J26" s="4"/>
    </row>
    <row r="27" spans="2:10" x14ac:dyDescent="0.45">
      <c r="B27" s="4" t="s">
        <v>118</v>
      </c>
      <c r="C27" s="4"/>
      <c r="D27" s="4"/>
      <c r="E27" s="4"/>
      <c r="F27" s="4"/>
      <c r="G27" s="4"/>
      <c r="H27" s="4"/>
      <c r="I27" s="4"/>
      <c r="J27" s="4"/>
    </row>
    <row r="28" spans="2:10" x14ac:dyDescent="0.45">
      <c r="B28" s="4" t="s">
        <v>119</v>
      </c>
      <c r="C28" s="4"/>
      <c r="D28" s="4"/>
      <c r="E28" s="4"/>
      <c r="F28" s="4"/>
      <c r="G28" s="4"/>
      <c r="H28" s="4"/>
      <c r="I28" s="4"/>
      <c r="J28" s="4"/>
    </row>
    <row r="31" spans="2:10" x14ac:dyDescent="0.45">
      <c r="B31" s="4" t="s">
        <v>66</v>
      </c>
      <c r="C31" s="4" t="s">
        <v>101</v>
      </c>
      <c r="D31" s="4"/>
      <c r="E31" s="4"/>
      <c r="F31" s="4"/>
      <c r="G31" s="4"/>
      <c r="H31" s="4"/>
      <c r="I31" s="4" t="s">
        <v>104</v>
      </c>
      <c r="J31" s="4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C7" sqref="C7"/>
    </sheetView>
  </sheetViews>
  <sheetFormatPr defaultRowHeight="14.25" x14ac:dyDescent="0.45"/>
  <cols>
    <col min="2" max="2" width="24.59765625" bestFit="1" customWidth="1"/>
    <col min="3" max="3" width="10.73046875" bestFit="1" customWidth="1"/>
  </cols>
  <sheetData>
    <row r="2" spans="2:3" x14ac:dyDescent="0.45">
      <c r="B2" t="s">
        <v>106</v>
      </c>
      <c r="C2" s="82">
        <v>43581</v>
      </c>
    </row>
    <row r="3" spans="2:3" x14ac:dyDescent="0.45">
      <c r="B3" t="s">
        <v>108</v>
      </c>
      <c r="C3" s="82">
        <v>43574</v>
      </c>
    </row>
    <row r="4" spans="2:3" x14ac:dyDescent="0.45">
      <c r="B4" t="s">
        <v>107</v>
      </c>
      <c r="C4" s="82">
        <v>43560</v>
      </c>
    </row>
    <row r="5" spans="2:3" x14ac:dyDescent="0.45">
      <c r="B5" t="s">
        <v>109</v>
      </c>
      <c r="C5" s="82">
        <v>43493</v>
      </c>
    </row>
    <row r="6" spans="2:3" x14ac:dyDescent="0.45">
      <c r="B6" t="s">
        <v>111</v>
      </c>
      <c r="C6" s="82">
        <v>43482</v>
      </c>
    </row>
    <row r="7" spans="2:3" x14ac:dyDescent="0.45">
      <c r="B7" t="s">
        <v>110</v>
      </c>
    </row>
    <row r="8" spans="2:3" x14ac:dyDescent="0.45">
      <c r="B8" t="s">
        <v>112</v>
      </c>
      <c r="C8" s="82">
        <v>43475</v>
      </c>
    </row>
    <row r="9" spans="2:3" x14ac:dyDescent="0.45">
      <c r="B9" t="s">
        <v>113</v>
      </c>
      <c r="C9" s="83">
        <v>43456</v>
      </c>
    </row>
    <row r="10" spans="2:3" x14ac:dyDescent="0.45">
      <c r="B10" t="s">
        <v>114</v>
      </c>
      <c r="C10" s="82">
        <v>43474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workbookViewId="0">
      <selection activeCell="I13" sqref="I13"/>
    </sheetView>
  </sheetViews>
  <sheetFormatPr defaultRowHeight="14.25" x14ac:dyDescent="0.45"/>
  <cols>
    <col min="1" max="1" width="3.59765625" customWidth="1"/>
    <col min="2" max="2" width="27.59765625" customWidth="1"/>
    <col min="3" max="3" width="10.59765625" bestFit="1" customWidth="1"/>
    <col min="4" max="4" width="6.1328125" customWidth="1"/>
    <col min="5" max="5" width="23.265625" customWidth="1"/>
    <col min="6" max="6" width="15" customWidth="1"/>
    <col min="7" max="7" width="5.73046875" customWidth="1"/>
    <col min="8" max="8" width="24.265625" customWidth="1"/>
    <col min="9" max="9" width="11" customWidth="1"/>
    <col min="10" max="10" width="3.86328125" customWidth="1"/>
    <col min="11" max="11" width="11.59765625" customWidth="1"/>
    <col min="12" max="12" width="10.59765625" bestFit="1" customWidth="1"/>
  </cols>
  <sheetData>
    <row r="1" spans="2:12" ht="14.65" thickBot="1" x14ac:dyDescent="0.5"/>
    <row r="2" spans="2:12" ht="14.65" thickBot="1" x14ac:dyDescent="0.5">
      <c r="B2" s="94" t="s">
        <v>61</v>
      </c>
      <c r="C2" s="95"/>
      <c r="E2" s="94" t="s">
        <v>61</v>
      </c>
      <c r="F2" s="95"/>
      <c r="H2" s="94" t="s">
        <v>61</v>
      </c>
      <c r="I2" s="95"/>
    </row>
    <row r="3" spans="2:12" ht="14.65" thickBot="1" x14ac:dyDescent="0.5">
      <c r="B3" s="75" t="s">
        <v>62</v>
      </c>
      <c r="C3" s="31">
        <v>150</v>
      </c>
      <c r="E3" s="41" t="s">
        <v>64</v>
      </c>
      <c r="F3" s="30">
        <v>50</v>
      </c>
      <c r="H3" s="41" t="s">
        <v>64</v>
      </c>
      <c r="I3" s="30">
        <v>100</v>
      </c>
    </row>
    <row r="4" spans="2:12" ht="14.65" thickBot="1" x14ac:dyDescent="0.5">
      <c r="B4" s="41" t="s">
        <v>63</v>
      </c>
      <c r="C4" s="66">
        <f>C25</f>
        <v>610</v>
      </c>
    </row>
    <row r="5" spans="2:12" ht="14.65" thickBot="1" x14ac:dyDescent="0.5"/>
    <row r="6" spans="2:12" ht="14.65" thickBot="1" x14ac:dyDescent="0.5">
      <c r="B6" s="92" t="s">
        <v>35</v>
      </c>
      <c r="C6" s="93"/>
      <c r="E6" s="92" t="s">
        <v>37</v>
      </c>
      <c r="F6" s="93"/>
      <c r="H6" s="92" t="s">
        <v>43</v>
      </c>
      <c r="I6" s="93"/>
    </row>
    <row r="7" spans="2:12" x14ac:dyDescent="0.45">
      <c r="B7" s="54" t="s">
        <v>23</v>
      </c>
      <c r="C7" s="58">
        <v>400</v>
      </c>
      <c r="E7" s="54" t="s">
        <v>23</v>
      </c>
      <c r="F7" s="58">
        <v>0</v>
      </c>
      <c r="H7" s="54" t="s">
        <v>23</v>
      </c>
      <c r="I7" s="58">
        <v>0</v>
      </c>
    </row>
    <row r="8" spans="2:12" x14ac:dyDescent="0.45">
      <c r="B8" s="55" t="s">
        <v>24</v>
      </c>
      <c r="C8" s="59">
        <v>425</v>
      </c>
      <c r="E8" s="55" t="s">
        <v>24</v>
      </c>
      <c r="F8" s="59">
        <v>0</v>
      </c>
      <c r="H8" s="55" t="s">
        <v>24</v>
      </c>
      <c r="I8" s="59">
        <v>0</v>
      </c>
    </row>
    <row r="9" spans="2:12" x14ac:dyDescent="0.45">
      <c r="B9" s="55" t="s">
        <v>25</v>
      </c>
      <c r="C9" s="60">
        <f>'ConBadge BOM'!J12</f>
        <v>790.5</v>
      </c>
      <c r="E9" s="55" t="s">
        <v>25</v>
      </c>
      <c r="F9" s="60">
        <f>'KidsBadge BOM'!J12</f>
        <v>173.5</v>
      </c>
      <c r="H9" s="55" t="s">
        <v>25</v>
      </c>
      <c r="I9" s="60">
        <f>'LTS BOM'!J7</f>
        <v>16</v>
      </c>
    </row>
    <row r="10" spans="2:12" x14ac:dyDescent="0.45">
      <c r="B10" s="55" t="s">
        <v>26</v>
      </c>
      <c r="C10" s="71">
        <v>52</v>
      </c>
      <c r="E10" s="55" t="s">
        <v>26</v>
      </c>
      <c r="F10" s="71">
        <v>26</v>
      </c>
      <c r="H10" s="55" t="s">
        <v>26</v>
      </c>
      <c r="I10" s="71">
        <v>26</v>
      </c>
    </row>
    <row r="11" spans="2:12" x14ac:dyDescent="0.45">
      <c r="B11" s="55" t="s">
        <v>46</v>
      </c>
      <c r="C11" s="61">
        <v>0</v>
      </c>
      <c r="E11" s="55" t="s">
        <v>46</v>
      </c>
      <c r="F11" s="61">
        <v>0</v>
      </c>
      <c r="H11" s="55" t="s">
        <v>46</v>
      </c>
      <c r="I11" s="61"/>
    </row>
    <row r="12" spans="2:12" x14ac:dyDescent="0.45">
      <c r="B12" s="55" t="s">
        <v>34</v>
      </c>
      <c r="C12" s="61">
        <f>(C3+C4)*1.5</f>
        <v>1140</v>
      </c>
      <c r="E12" s="55" t="s">
        <v>34</v>
      </c>
      <c r="F12" s="61">
        <f>(F3)*1.5</f>
        <v>75</v>
      </c>
      <c r="H12" s="55" t="s">
        <v>34</v>
      </c>
      <c r="I12" s="61">
        <f>(I3)*0.8</f>
        <v>80</v>
      </c>
    </row>
    <row r="13" spans="2:12" ht="14.65" thickBot="1" x14ac:dyDescent="0.5">
      <c r="B13" s="56" t="s">
        <v>27</v>
      </c>
      <c r="C13" s="62">
        <f>'ConBadge BOM'!J18</f>
        <v>213</v>
      </c>
      <c r="E13" s="56" t="s">
        <v>27</v>
      </c>
      <c r="F13" s="62">
        <f>'KidsBadge BOM'!J18</f>
        <v>50</v>
      </c>
      <c r="H13" s="56" t="s">
        <v>27</v>
      </c>
      <c r="I13" s="62">
        <f>'LTS BOM'!J14</f>
        <v>41</v>
      </c>
    </row>
    <row r="14" spans="2:12" ht="14.65" thickBot="1" x14ac:dyDescent="0.5">
      <c r="B14" s="57" t="s">
        <v>28</v>
      </c>
      <c r="C14" s="63">
        <f>SUM(C7:C13)</f>
        <v>3020.5</v>
      </c>
      <c r="E14" s="57" t="s">
        <v>28</v>
      </c>
      <c r="F14" s="63">
        <f>SUM(F7:F13)</f>
        <v>324.5</v>
      </c>
      <c r="H14" s="57" t="s">
        <v>28</v>
      </c>
      <c r="I14" s="63">
        <f>SUM(I7:I13)</f>
        <v>163</v>
      </c>
      <c r="K14" s="43" t="s">
        <v>48</v>
      </c>
      <c r="L14" s="42">
        <f>C14+F14</f>
        <v>3345</v>
      </c>
    </row>
    <row r="15" spans="2:12" ht="14.65" thickBot="1" x14ac:dyDescent="0.5">
      <c r="B15" s="7"/>
      <c r="C15" s="7"/>
    </row>
    <row r="16" spans="2:12" ht="14.65" thickBot="1" x14ac:dyDescent="0.5">
      <c r="B16" s="41" t="s">
        <v>47</v>
      </c>
      <c r="C16" s="44">
        <f>C14 / (C3+C4)</f>
        <v>3.9743421052631578</v>
      </c>
      <c r="E16" s="41" t="s">
        <v>47</v>
      </c>
      <c r="F16" s="44">
        <f>F14/F3</f>
        <v>6.49</v>
      </c>
      <c r="H16" s="41" t="s">
        <v>47</v>
      </c>
      <c r="I16" s="44">
        <f>I14/I3</f>
        <v>1.63</v>
      </c>
    </row>
    <row r="18" spans="2:3" ht="14.65" thickBot="1" x14ac:dyDescent="0.5"/>
    <row r="19" spans="2:3" ht="14.65" thickBot="1" x14ac:dyDescent="0.5">
      <c r="B19" s="94" t="s">
        <v>65</v>
      </c>
      <c r="C19" s="95"/>
    </row>
    <row r="20" spans="2:3" x14ac:dyDescent="0.45">
      <c r="B20" s="72" t="s">
        <v>56</v>
      </c>
      <c r="C20" s="70">
        <v>550</v>
      </c>
    </row>
    <row r="21" spans="2:3" x14ac:dyDescent="0.45">
      <c r="B21" s="73" t="s">
        <v>57</v>
      </c>
      <c r="C21" s="67">
        <v>25</v>
      </c>
    </row>
    <row r="22" spans="2:3" x14ac:dyDescent="0.45">
      <c r="B22" s="73" t="s">
        <v>58</v>
      </c>
      <c r="C22" s="67">
        <v>10</v>
      </c>
    </row>
    <row r="23" spans="2:3" x14ac:dyDescent="0.45">
      <c r="B23" s="73" t="s">
        <v>59</v>
      </c>
      <c r="C23" s="67">
        <v>15</v>
      </c>
    </row>
    <row r="24" spans="2:3" ht="14.65" thickBot="1" x14ac:dyDescent="0.5">
      <c r="B24" s="74" t="s">
        <v>60</v>
      </c>
      <c r="C24" s="68">
        <v>10</v>
      </c>
    </row>
    <row r="25" spans="2:3" ht="14.65" thickBot="1" x14ac:dyDescent="0.5">
      <c r="C25" s="69">
        <f>SUM(C20:C24)</f>
        <v>610</v>
      </c>
    </row>
    <row r="27" spans="2:3" ht="14.65" thickBot="1" x14ac:dyDescent="0.5"/>
    <row r="28" spans="2:3" ht="14.65" thickBot="1" x14ac:dyDescent="0.5">
      <c r="B28" s="36" t="s">
        <v>38</v>
      </c>
    </row>
    <row r="29" spans="2:3" x14ac:dyDescent="0.45">
      <c r="B29" s="37" t="s">
        <v>39</v>
      </c>
    </row>
    <row r="30" spans="2:3" x14ac:dyDescent="0.45">
      <c r="B30" s="38" t="s">
        <v>40</v>
      </c>
    </row>
    <row r="31" spans="2:3" x14ac:dyDescent="0.45">
      <c r="B31" s="39" t="s">
        <v>41</v>
      </c>
    </row>
    <row r="32" spans="2:3" ht="14.65" thickBot="1" x14ac:dyDescent="0.5">
      <c r="B32" s="40" t="s">
        <v>42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opLeftCell="C1" workbookViewId="0">
      <selection activeCell="G6" sqref="G6"/>
    </sheetView>
  </sheetViews>
  <sheetFormatPr defaultRowHeight="14.25" x14ac:dyDescent="0.45"/>
  <cols>
    <col min="1" max="1" width="2.265625" customWidth="1"/>
    <col min="3" max="3" width="41.73046875" customWidth="1"/>
    <col min="4" max="4" width="12.265625" bestFit="1" customWidth="1"/>
    <col min="5" max="5" width="11.1328125" bestFit="1" customWidth="1"/>
    <col min="6" max="6" width="7.73046875" bestFit="1" customWidth="1"/>
    <col min="7" max="7" width="8.86328125" style="1"/>
    <col min="9" max="9" width="14" customWidth="1"/>
    <col min="10" max="10" width="15.73046875" customWidth="1"/>
    <col min="11" max="11" width="131" bestFit="1" customWidth="1"/>
  </cols>
  <sheetData>
    <row r="1" spans="2:11" ht="14.65" thickBot="1" x14ac:dyDescent="0.5"/>
    <row r="2" spans="2:11" ht="14.65" thickBot="1" x14ac:dyDescent="0.5">
      <c r="B2" s="96" t="s">
        <v>30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Summary'!C3</f>
        <v>150</v>
      </c>
      <c r="K3" s="24" t="s">
        <v>49</v>
      </c>
    </row>
    <row r="4" spans="2:11" x14ac:dyDescent="0.45">
      <c r="B4" s="16"/>
      <c r="C4" s="17" t="s">
        <v>121</v>
      </c>
      <c r="D4" s="17"/>
      <c r="E4" s="17"/>
      <c r="F4" s="17"/>
      <c r="G4" s="18">
        <v>1.41</v>
      </c>
      <c r="H4" s="17">
        <v>1</v>
      </c>
      <c r="I4" s="19">
        <v>1.41</v>
      </c>
      <c r="J4" s="19">
        <f>I4*J3</f>
        <v>211.5</v>
      </c>
      <c r="K4" s="20" t="s">
        <v>0</v>
      </c>
    </row>
    <row r="5" spans="2:11" x14ac:dyDescent="0.45">
      <c r="B5" s="14"/>
      <c r="C5" s="4" t="s">
        <v>1</v>
      </c>
      <c r="D5" s="4"/>
      <c r="E5" s="4"/>
      <c r="F5" s="4"/>
      <c r="G5" s="5">
        <v>0.79</v>
      </c>
      <c r="H5" s="4">
        <v>1</v>
      </c>
      <c r="I5" s="6">
        <f t="shared" ref="I5:I11" si="0">H5*G5</f>
        <v>0.79</v>
      </c>
      <c r="J5" s="6">
        <f>I5*J3</f>
        <v>118.5</v>
      </c>
      <c r="K5" s="8" t="s">
        <v>2</v>
      </c>
    </row>
    <row r="6" spans="2:11" x14ac:dyDescent="0.45">
      <c r="B6" s="14"/>
      <c r="C6" s="4" t="s">
        <v>4</v>
      </c>
      <c r="D6" s="4"/>
      <c r="E6" s="4"/>
      <c r="F6" s="4"/>
      <c r="G6" s="5">
        <v>0.19</v>
      </c>
      <c r="H6" s="4">
        <v>6</v>
      </c>
      <c r="I6" s="6">
        <f t="shared" si="0"/>
        <v>1.1400000000000001</v>
      </c>
      <c r="J6" s="6">
        <f>I6*J3</f>
        <v>171.00000000000003</v>
      </c>
      <c r="K6" s="99" t="s">
        <v>122</v>
      </c>
    </row>
    <row r="7" spans="2:11" x14ac:dyDescent="0.45">
      <c r="B7" s="14"/>
      <c r="C7" s="4" t="s">
        <v>5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6</v>
      </c>
    </row>
    <row r="8" spans="2:11" x14ac:dyDescent="0.45">
      <c r="B8" s="14"/>
      <c r="C8" s="32" t="s">
        <v>7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8</v>
      </c>
    </row>
    <row r="9" spans="2:11" x14ac:dyDescent="0.45">
      <c r="B9" s="14"/>
      <c r="C9" s="2" t="s">
        <v>9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10</v>
      </c>
    </row>
    <row r="10" spans="2:11" x14ac:dyDescent="0.45">
      <c r="B10" s="14"/>
      <c r="C10" s="2" t="s">
        <v>11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13</v>
      </c>
    </row>
    <row r="11" spans="2:11" ht="14.65" thickBot="1" x14ac:dyDescent="0.5">
      <c r="B11" s="15"/>
      <c r="C11" s="9" t="s">
        <v>12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14</v>
      </c>
    </row>
    <row r="12" spans="2:11" ht="14.65" thickBot="1" x14ac:dyDescent="0.5">
      <c r="I12" s="45">
        <f>SUM(I4:I11)</f>
        <v>4.2700000000000005</v>
      </c>
      <c r="J12" s="46">
        <f>SUM(J3:J11)</f>
        <v>790.5</v>
      </c>
    </row>
    <row r="13" spans="2:11" ht="14.65" thickBot="1" x14ac:dyDescent="0.5">
      <c r="I13" s="3"/>
      <c r="J13" s="3"/>
    </row>
    <row r="14" spans="2:11" ht="14.65" thickBot="1" x14ac:dyDescent="0.5">
      <c r="B14" s="96" t="s">
        <v>29</v>
      </c>
      <c r="C14" s="97"/>
      <c r="D14" s="97"/>
      <c r="E14" s="97"/>
      <c r="F14" s="97"/>
      <c r="G14" s="97"/>
      <c r="H14" s="97"/>
      <c r="I14" s="97"/>
      <c r="J14" s="97"/>
      <c r="K14" s="98"/>
    </row>
    <row r="15" spans="2:11" x14ac:dyDescent="0.45">
      <c r="B15" s="25" t="s">
        <v>15</v>
      </c>
      <c r="C15" s="26" t="s">
        <v>16</v>
      </c>
      <c r="D15" s="26" t="s">
        <v>17</v>
      </c>
      <c r="E15" s="26" t="s">
        <v>18</v>
      </c>
      <c r="F15" s="26" t="s">
        <v>19</v>
      </c>
      <c r="G15" s="27" t="s">
        <v>20</v>
      </c>
      <c r="H15" s="26" t="s">
        <v>21</v>
      </c>
      <c r="I15" s="26" t="s">
        <v>22</v>
      </c>
      <c r="J15" s="49">
        <f>J3</f>
        <v>150</v>
      </c>
      <c r="K15" s="28"/>
    </row>
    <row r="16" spans="2:11" x14ac:dyDescent="0.45">
      <c r="B16" s="14"/>
      <c r="C16" s="4" t="s">
        <v>31</v>
      </c>
      <c r="D16" s="4" t="s">
        <v>32</v>
      </c>
      <c r="E16" s="4"/>
      <c r="F16" s="4"/>
      <c r="G16" s="5">
        <v>0.28000000000000003</v>
      </c>
      <c r="H16" s="4">
        <v>2</v>
      </c>
      <c r="I16" s="6">
        <f>H16*G16</f>
        <v>0.56000000000000005</v>
      </c>
      <c r="J16" s="6">
        <f>I16*J15</f>
        <v>84.000000000000014</v>
      </c>
      <c r="K16" s="8"/>
    </row>
    <row r="17" spans="2:11" ht="14.65" thickBot="1" x14ac:dyDescent="0.5">
      <c r="B17" s="15"/>
      <c r="C17" s="11" t="s">
        <v>33</v>
      </c>
      <c r="D17" s="11"/>
      <c r="E17" s="11"/>
      <c r="F17" s="11"/>
      <c r="G17" s="10">
        <v>0.86</v>
      </c>
      <c r="H17" s="11">
        <v>1</v>
      </c>
      <c r="I17" s="12">
        <f>H17*G17</f>
        <v>0.86</v>
      </c>
      <c r="J17" s="12">
        <f>I17*J15</f>
        <v>129</v>
      </c>
      <c r="K17" s="29"/>
    </row>
    <row r="18" spans="2:11" ht="14.65" thickBot="1" x14ac:dyDescent="0.5">
      <c r="I18" s="45">
        <f>SUM(I16:I17)</f>
        <v>1.42</v>
      </c>
      <c r="J18" s="47">
        <f>SUM(J16:J17)</f>
        <v>213</v>
      </c>
    </row>
  </sheetData>
  <mergeCells count="2">
    <mergeCell ref="B14:K14"/>
    <mergeCell ref="B2:K2"/>
  </mergeCells>
  <hyperlinks>
    <hyperlink ref="K11" r:id="rId1" xr:uid="{D6A3A7F7-99EF-4735-9B85-F76458A526A1}"/>
    <hyperlink ref="K6" r:id="rId2" xr:uid="{69AC4793-AFA7-45EC-9154-F99755E7A340}"/>
  </hyperlinks>
  <pageMargins left="0.7" right="0.7" top="0.75" bottom="0.75" header="0.3" footer="0.3"/>
  <pageSetup orientation="portrait" horizontalDpi="4294967295" verticalDpi="4294967295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C5" sqref="C5"/>
    </sheetView>
  </sheetViews>
  <sheetFormatPr defaultRowHeight="14.25" x14ac:dyDescent="0.45"/>
  <cols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6" t="s">
        <v>30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Summary'!F3</f>
        <v>50</v>
      </c>
      <c r="K3" s="24"/>
    </row>
    <row r="4" spans="2:11" x14ac:dyDescent="0.45">
      <c r="B4" s="16"/>
      <c r="C4" s="17" t="s">
        <v>115</v>
      </c>
      <c r="D4" s="17"/>
      <c r="E4" s="17"/>
      <c r="F4" s="17"/>
      <c r="G4" s="18">
        <v>1</v>
      </c>
      <c r="H4" s="17">
        <v>1</v>
      </c>
      <c r="I4" s="19">
        <f>H4*G4</f>
        <v>1</v>
      </c>
      <c r="J4" s="19">
        <f>I4*J3</f>
        <v>50</v>
      </c>
      <c r="K4" s="20" t="s">
        <v>0</v>
      </c>
    </row>
    <row r="5" spans="2:11" x14ac:dyDescent="0.45">
      <c r="B5" s="14"/>
      <c r="C5" s="4" t="s">
        <v>36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2</v>
      </c>
    </row>
    <row r="6" spans="2:11" x14ac:dyDescent="0.45">
      <c r="B6" s="14"/>
      <c r="C6" s="4" t="s">
        <v>4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3</v>
      </c>
    </row>
    <row r="7" spans="2:11" x14ac:dyDescent="0.45">
      <c r="B7" s="14"/>
      <c r="C7" s="4" t="s">
        <v>5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6</v>
      </c>
    </row>
    <row r="8" spans="2:11" x14ac:dyDescent="0.45">
      <c r="B8" s="14"/>
      <c r="C8" s="32" t="s">
        <v>7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8</v>
      </c>
    </row>
    <row r="9" spans="2:11" x14ac:dyDescent="0.45">
      <c r="B9" s="14"/>
      <c r="C9" s="2" t="s">
        <v>9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10</v>
      </c>
    </row>
    <row r="10" spans="2:11" x14ac:dyDescent="0.45">
      <c r="B10" s="14"/>
      <c r="C10" s="2" t="s">
        <v>11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13</v>
      </c>
    </row>
    <row r="11" spans="2:11" ht="14.65" thickBot="1" x14ac:dyDescent="0.5">
      <c r="B11" s="15"/>
      <c r="C11" s="9" t="s">
        <v>12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14</v>
      </c>
    </row>
    <row r="12" spans="2:11" ht="14.65" thickBot="1" x14ac:dyDescent="0.5">
      <c r="I12" s="51">
        <f>SUM(I4:I11)</f>
        <v>3.4699999999999998</v>
      </c>
      <c r="J12" s="44">
        <f>SUM(J4:J11)</f>
        <v>173.5</v>
      </c>
    </row>
    <row r="13" spans="2:11" ht="14.65" thickBot="1" x14ac:dyDescent="0.5"/>
    <row r="14" spans="2:11" ht="14.65" thickBot="1" x14ac:dyDescent="0.5">
      <c r="B14" s="96" t="s">
        <v>29</v>
      </c>
      <c r="C14" s="97"/>
      <c r="D14" s="97"/>
      <c r="E14" s="97"/>
      <c r="F14" s="97"/>
      <c r="G14" s="97"/>
      <c r="H14" s="97"/>
      <c r="I14" s="97"/>
      <c r="J14" s="97"/>
      <c r="K14" s="98"/>
    </row>
    <row r="15" spans="2:11" x14ac:dyDescent="0.45">
      <c r="B15" s="25" t="s">
        <v>15</v>
      </c>
      <c r="C15" s="26" t="s">
        <v>16</v>
      </c>
      <c r="D15" s="26" t="s">
        <v>17</v>
      </c>
      <c r="E15" s="26" t="s">
        <v>18</v>
      </c>
      <c r="F15" s="26" t="s">
        <v>19</v>
      </c>
      <c r="G15" s="27" t="s">
        <v>20</v>
      </c>
      <c r="H15" s="26" t="s">
        <v>21</v>
      </c>
      <c r="I15" s="26" t="s">
        <v>22</v>
      </c>
      <c r="J15" s="49">
        <f>J3</f>
        <v>50</v>
      </c>
      <c r="K15" s="28"/>
    </row>
    <row r="16" spans="2:11" x14ac:dyDescent="0.45">
      <c r="B16" s="14"/>
      <c r="C16" s="4" t="s">
        <v>31</v>
      </c>
      <c r="D16" s="4" t="s">
        <v>32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4.65" thickBot="1" x14ac:dyDescent="0.5">
      <c r="B17" s="15"/>
      <c r="C17" s="11" t="s">
        <v>33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4.65" thickBot="1" x14ac:dyDescent="0.5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tabSelected="1" workbookViewId="0">
      <selection activeCell="K15" sqref="K15"/>
    </sheetView>
  </sheetViews>
  <sheetFormatPr defaultRowHeight="14.25" x14ac:dyDescent="0.45"/>
  <cols>
    <col min="2" max="2" width="9.3984375" bestFit="1" customWidth="1"/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6" t="s">
        <v>30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Summary'!I3</f>
        <v>100</v>
      </c>
      <c r="K3" s="24"/>
    </row>
    <row r="4" spans="2:11" x14ac:dyDescent="0.45">
      <c r="B4" s="14"/>
      <c r="C4" s="17" t="s">
        <v>50</v>
      </c>
      <c r="D4" s="4"/>
      <c r="E4" s="17" t="s">
        <v>51</v>
      </c>
      <c r="F4" s="4" t="s">
        <v>45</v>
      </c>
      <c r="G4" s="5">
        <v>0.1</v>
      </c>
      <c r="H4" s="4">
        <v>1</v>
      </c>
      <c r="I4" s="6">
        <f t="shared" ref="I4:I6" si="0">H4*G4</f>
        <v>0.1</v>
      </c>
      <c r="J4" s="6">
        <f>I4*J3</f>
        <v>10</v>
      </c>
      <c r="K4" s="20" t="s">
        <v>52</v>
      </c>
    </row>
    <row r="5" spans="2:11" x14ac:dyDescent="0.45">
      <c r="B5" s="14"/>
      <c r="C5" s="4" t="s">
        <v>44</v>
      </c>
      <c r="D5" s="4"/>
      <c r="E5" s="4"/>
      <c r="F5" s="4" t="s">
        <v>45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3</v>
      </c>
    </row>
    <row r="6" spans="2:11" ht="14.65" thickBot="1" x14ac:dyDescent="0.5">
      <c r="B6" s="15"/>
      <c r="C6" s="11" t="s">
        <v>5</v>
      </c>
      <c r="D6" s="11"/>
      <c r="E6" s="11"/>
      <c r="F6" s="11" t="s">
        <v>45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6</v>
      </c>
    </row>
    <row r="7" spans="2:11" ht="14.65" thickBot="1" x14ac:dyDescent="0.5">
      <c r="I7" s="52">
        <f>SUM(I4:I6)</f>
        <v>0.16000000000000003</v>
      </c>
      <c r="J7" s="53">
        <f>SUM(J4:J6)</f>
        <v>16</v>
      </c>
    </row>
    <row r="8" spans="2:11" ht="14.65" thickBot="1" x14ac:dyDescent="0.5"/>
    <row r="9" spans="2:11" ht="14.65" thickBot="1" x14ac:dyDescent="0.5">
      <c r="B9" s="96" t="s">
        <v>29</v>
      </c>
      <c r="C9" s="97"/>
      <c r="D9" s="97"/>
      <c r="E9" s="97"/>
      <c r="F9" s="97"/>
      <c r="G9" s="97"/>
      <c r="H9" s="97"/>
      <c r="I9" s="97"/>
      <c r="J9" s="97"/>
      <c r="K9" s="98"/>
    </row>
    <row r="10" spans="2:11" x14ac:dyDescent="0.45">
      <c r="B10" s="25" t="s">
        <v>15</v>
      </c>
      <c r="C10" s="26" t="s">
        <v>16</v>
      </c>
      <c r="D10" s="26" t="s">
        <v>17</v>
      </c>
      <c r="E10" s="26" t="s">
        <v>18</v>
      </c>
      <c r="F10" s="26" t="s">
        <v>19</v>
      </c>
      <c r="G10" s="27" t="s">
        <v>20</v>
      </c>
      <c r="H10" s="26" t="s">
        <v>21</v>
      </c>
      <c r="I10" s="26" t="s">
        <v>22</v>
      </c>
      <c r="J10" s="49">
        <f>J3</f>
        <v>100</v>
      </c>
      <c r="K10" s="28"/>
    </row>
    <row r="11" spans="2:11" ht="14.65" thickBot="1" x14ac:dyDescent="0.5">
      <c r="B11" s="14"/>
      <c r="C11" s="64" t="s">
        <v>53</v>
      </c>
      <c r="D11" s="11" t="s">
        <v>54</v>
      </c>
      <c r="E11" s="11" t="s">
        <v>55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 t="s">
        <v>123</v>
      </c>
    </row>
    <row r="12" spans="2:11" ht="14.65" thickBot="1" x14ac:dyDescent="0.5">
      <c r="B12" s="84"/>
      <c r="C12" s="64" t="s">
        <v>116</v>
      </c>
      <c r="D12" s="11"/>
      <c r="E12" s="11"/>
      <c r="F12" s="65"/>
      <c r="G12" s="85">
        <v>0.16</v>
      </c>
      <c r="H12" s="86">
        <v>1</v>
      </c>
      <c r="I12" s="6">
        <f>H12*G12</f>
        <v>0.16</v>
      </c>
      <c r="J12" s="6">
        <f>I12*J10</f>
        <v>16</v>
      </c>
      <c r="K12" s="87"/>
    </row>
    <row r="13" spans="2:11" ht="14.65" thickBot="1" x14ac:dyDescent="0.5">
      <c r="B13" s="15"/>
      <c r="C13" s="11" t="s">
        <v>33</v>
      </c>
      <c r="D13" s="11"/>
      <c r="E13" s="11"/>
      <c r="F13" s="11"/>
      <c r="G13" s="10">
        <v>0.05</v>
      </c>
      <c r="H13" s="11">
        <v>1</v>
      </c>
      <c r="I13" s="12">
        <f>H13*G13</f>
        <v>0.05</v>
      </c>
      <c r="J13" s="12">
        <f>I13*J10</f>
        <v>5</v>
      </c>
      <c r="K13" s="29"/>
    </row>
    <row r="14" spans="2:11" ht="14.65" thickBot="1" x14ac:dyDescent="0.5">
      <c r="G14" s="1"/>
      <c r="I14" s="45">
        <f>SUM(I11:I13)</f>
        <v>0.41</v>
      </c>
      <c r="J14" s="47">
        <f>SUM(J11:J13)</f>
        <v>41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2018-12-24T03:57:54Z</dcterms:modified>
</cp:coreProperties>
</file>