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36" yWindow="1536" windowWidth="19140" windowHeight="682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Sheet1!$A$1:$H$130</definedName>
  </definedNames>
  <calcPr calcId="145621"/>
</workbook>
</file>

<file path=xl/calcChain.xml><?xml version="1.0" encoding="utf-8"?>
<calcChain xmlns="http://schemas.openxmlformats.org/spreadsheetml/2006/main">
  <c r="O28" i="3" l="1"/>
  <c r="P28" i="3"/>
  <c r="N28" i="3"/>
  <c r="N29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O29" i="3"/>
  <c r="B28" i="3"/>
  <c r="P26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O2" i="3"/>
  <c r="P2" i="3"/>
  <c r="N2" i="3"/>
  <c r="L28" i="3"/>
  <c r="K28" i="3"/>
  <c r="J28" i="3"/>
  <c r="L25" i="3"/>
  <c r="L21" i="3"/>
  <c r="L14" i="3"/>
  <c r="L6" i="3"/>
  <c r="L2" i="3"/>
  <c r="L3" i="3"/>
  <c r="L4" i="3"/>
  <c r="L5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2" i="3"/>
  <c r="L23" i="3"/>
  <c r="L24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P29" i="3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1" i="2"/>
</calcChain>
</file>

<file path=xl/sharedStrings.xml><?xml version="1.0" encoding="utf-8"?>
<sst xmlns="http://schemas.openxmlformats.org/spreadsheetml/2006/main" count="575" uniqueCount="112">
  <si>
    <t>Purcells South</t>
  </si>
  <si>
    <t>snap</t>
  </si>
  <si>
    <t>lcp</t>
  </si>
  <si>
    <t>mst</t>
  </si>
  <si>
    <t>Barkerville</t>
  </si>
  <si>
    <t>Columbia North</t>
  </si>
  <si>
    <t>Rabbit</t>
  </si>
  <si>
    <t>Takla</t>
  </si>
  <si>
    <t>Wolverine</t>
  </si>
  <si>
    <t>Burnt Pine</t>
  </si>
  <si>
    <t>Charlotte Alplands</t>
  </si>
  <si>
    <t>Horseranch</t>
  </si>
  <si>
    <t>South Selkirks</t>
  </si>
  <si>
    <t>Rainbows</t>
  </si>
  <si>
    <t>Maxhamish</t>
  </si>
  <si>
    <t>Chinchaga</t>
  </si>
  <si>
    <t>North Cariboo</t>
  </si>
  <si>
    <t>Frisby-Boulder</t>
  </si>
  <si>
    <t>Swan Lake</t>
  </si>
  <si>
    <t>Hart Ranges</t>
  </si>
  <si>
    <t>Columbia South</t>
  </si>
  <si>
    <t>Wells Gray</t>
  </si>
  <si>
    <t>Narrow Lake</t>
  </si>
  <si>
    <t>Quintette</t>
  </si>
  <si>
    <t>Narraway</t>
  </si>
  <si>
    <t>Groundhog</t>
  </si>
  <si>
    <t>Finlay</t>
  </si>
  <si>
    <t>Monashee</t>
  </si>
  <si>
    <t>Graham</t>
  </si>
  <si>
    <t>Carcross</t>
  </si>
  <si>
    <t>Little Rancheria</t>
  </si>
  <si>
    <t>Pink Mountain</t>
  </si>
  <si>
    <t>Chase</t>
  </si>
  <si>
    <t>Itcha-Ilgachuz</t>
  </si>
  <si>
    <t>Tweedsmuir</t>
  </si>
  <si>
    <t>Scott</t>
  </si>
  <si>
    <t>Atlin</t>
  </si>
  <si>
    <t>Central Rockies</t>
  </si>
  <si>
    <t>Snake-Sahtaneh</t>
  </si>
  <si>
    <t>Prophet</t>
  </si>
  <si>
    <t>Nakusp</t>
  </si>
  <si>
    <t>Moberly</t>
  </si>
  <si>
    <t>Kennedy Siding</t>
  </si>
  <si>
    <t>Telkwa</t>
  </si>
  <si>
    <t>Duncan</t>
  </si>
  <si>
    <t>Tsenaglode</t>
  </si>
  <si>
    <t>Spatsizi</t>
  </si>
  <si>
    <t>Parker</t>
  </si>
  <si>
    <t>Muskwa</t>
  </si>
  <si>
    <t>AREA</t>
  </si>
  <si>
    <t>BOUNDARY</t>
  </si>
  <si>
    <t>METHOD</t>
  </si>
  <si>
    <t>LANDINGS</t>
  </si>
  <si>
    <t>,</t>
  </si>
  <si>
    <t>'</t>
  </si>
  <si>
    <t>'Atlin',</t>
  </si>
  <si>
    <t>'Barkerville',</t>
  </si>
  <si>
    <t>'Burnt Pine',</t>
  </si>
  <si>
    <t>'Carcross',</t>
  </si>
  <si>
    <t>'Central Rockies',</t>
  </si>
  <si>
    <t>'Charlotte Alplands',</t>
  </si>
  <si>
    <t>'Chase',</t>
  </si>
  <si>
    <t>'Chinchaga',</t>
  </si>
  <si>
    <t>'Columbia North',</t>
  </si>
  <si>
    <t>'Columbia South',</t>
  </si>
  <si>
    <t>'Duncan',</t>
  </si>
  <si>
    <t>'Finlay',</t>
  </si>
  <si>
    <t>'Frisby-Boulder',</t>
  </si>
  <si>
    <t>'Graham',</t>
  </si>
  <si>
    <t>'Groundhog',</t>
  </si>
  <si>
    <t>'Hart Ranges',</t>
  </si>
  <si>
    <t>'Horseranch',</t>
  </si>
  <si>
    <t>'Itcha-Ilgachuz',</t>
  </si>
  <si>
    <t>'Kennedy Siding',</t>
  </si>
  <si>
    <t>'Little Rancheria',</t>
  </si>
  <si>
    <t>'Maxhamish',</t>
  </si>
  <si>
    <t>'Moberly',</t>
  </si>
  <si>
    <t>'Monashee',</t>
  </si>
  <si>
    <t>'Muskwa',</t>
  </si>
  <si>
    <t>'Nakusp',</t>
  </si>
  <si>
    <t>'Narraway',</t>
  </si>
  <si>
    <t>'North Cariboo',</t>
  </si>
  <si>
    <t>'Narrow Lake',</t>
  </si>
  <si>
    <t>'Parker',</t>
  </si>
  <si>
    <t>'Pink Mountain',</t>
  </si>
  <si>
    <t>'Prophet',</t>
  </si>
  <si>
    <t>'Purcells South',</t>
  </si>
  <si>
    <t>'Quintette',</t>
  </si>
  <si>
    <t>'Rabbit',</t>
  </si>
  <si>
    <t>'Rainbows',</t>
  </si>
  <si>
    <t>'Scott',</t>
  </si>
  <si>
    <t>'Snake-Sahtaneh',</t>
  </si>
  <si>
    <t>'South Selkirks',</t>
  </si>
  <si>
    <t>'Spatsizi',</t>
  </si>
  <si>
    <t>'Swan Lake',</t>
  </si>
  <si>
    <t>'Takla',</t>
  </si>
  <si>
    <t>'Telkwa',</t>
  </si>
  <si>
    <t>'Tsenaglode',</t>
  </si>
  <si>
    <t>'Tweedsmuir',</t>
  </si>
  <si>
    <t>'Wells Gray',</t>
  </si>
  <si>
    <t>'Wolverine',</t>
  </si>
  <si>
    <t>MINUTES</t>
  </si>
  <si>
    <t>STUDY_AREA</t>
  </si>
  <si>
    <t>OBS_NUM_ROADS</t>
  </si>
  <si>
    <t>PRED_SNAP_NUM</t>
  </si>
  <si>
    <t>PRED_LCP_NUM</t>
  </si>
  <si>
    <t>PRED_MST_NUM</t>
  </si>
  <si>
    <t>CORR_SNAP</t>
  </si>
  <si>
    <t>CORR_LCP</t>
  </si>
  <si>
    <t>CORR_MST</t>
  </si>
  <si>
    <t>PRED_NUM</t>
  </si>
  <si>
    <t>CORR_NUM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</si>
</sst>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quotePrefix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4" workbookViewId="0">
      <selection activeCell="F20" sqref="F20:H20"/>
    </sheetView>
  </sheetViews>
  <sheetFormatPr defaultRowHeight="14.4" x14ac:dyDescent="0.3"/>
  <cols>
    <col min="1" max="1" width="16.21875" bestFit="1" customWidth="1"/>
    <col min="2" max="2" width="11.77734375" style="1" bestFit="1" customWidth="1"/>
    <col min="3" max="3" width="11.77734375" style="1" customWidth="1"/>
    <col min="6" max="6" width="16.44140625" bestFit="1" customWidth="1"/>
    <col min="7" max="7" width="10.6640625" bestFit="1" customWidth="1"/>
    <col min="8" max="8" width="11" bestFit="1" customWidth="1"/>
  </cols>
  <sheetData>
    <row r="1" spans="1:8" x14ac:dyDescent="0.3">
      <c r="A1" t="s">
        <v>50</v>
      </c>
      <c r="B1" s="1" t="s">
        <v>49</v>
      </c>
      <c r="C1" s="1" t="s">
        <v>52</v>
      </c>
      <c r="D1" t="s">
        <v>51</v>
      </c>
      <c r="E1" t="s">
        <v>101</v>
      </c>
      <c r="F1" t="s">
        <v>103</v>
      </c>
      <c r="G1" t="s">
        <v>110</v>
      </c>
      <c r="H1" t="s">
        <v>111</v>
      </c>
    </row>
    <row r="2" spans="1:8" x14ac:dyDescent="0.3">
      <c r="A2" t="s">
        <v>36</v>
      </c>
      <c r="B2" s="1">
        <v>685675.76417483995</v>
      </c>
      <c r="C2" s="1">
        <v>10</v>
      </c>
      <c r="D2" t="s">
        <v>2</v>
      </c>
      <c r="F2" t="e">
        <f>VLOOKUP(A2,Sheet3!$A$1:$H$26,2,FALSE)</f>
        <v>#N/A</v>
      </c>
      <c r="G2" t="e">
        <f>IF(D2=$D$4, VLOOKUP(A2,Sheet3!$A$1:$H$26,3,FALSE),IF(D2=$D$2, VLOOKUP(A2,Sheet3!$A$1:$H$26,4,FALSE), VLOOKUP(A2,Sheet3!$A$1:$H$26,5,FALSE)))</f>
        <v>#N/A</v>
      </c>
      <c r="H2" t="e">
        <f>IF(D2=$D$4, VLOOKUP(A2,Sheet3!$A$1:$H$26,6,FALSE),IF(D2=$D$2, VLOOKUP(A2,Sheet3!$A$1:$H$26,7,FALSE), VLOOKUP(A2,Sheet3!$A$1:$H$26,8,FALSE)))</f>
        <v>#N/A</v>
      </c>
    </row>
    <row r="3" spans="1:8" x14ac:dyDescent="0.3">
      <c r="A3" t="s">
        <v>36</v>
      </c>
      <c r="B3" s="1">
        <v>685675.76417483995</v>
      </c>
      <c r="C3" s="1">
        <v>10</v>
      </c>
      <c r="D3" t="s">
        <v>3</v>
      </c>
      <c r="F3" t="e">
        <f>VLOOKUP(A3,Sheet3!$A$1:$H$26,2,FALSE)</f>
        <v>#N/A</v>
      </c>
      <c r="G3" t="e">
        <f>IF(D3=$D$4, VLOOKUP(A3,Sheet3!$A$1:$H$26,3,FALSE),IF(D3=$D$2, VLOOKUP(A3,Sheet3!$A$1:$H$26,4,FALSE), VLOOKUP(A3,Sheet3!$A$1:$H$26,5,FALSE)))</f>
        <v>#N/A</v>
      </c>
      <c r="H3" t="e">
        <f>IF(D3=$D$4, VLOOKUP(A3,Sheet3!$A$1:$H$26,6,FALSE),IF(D3=$D$2, VLOOKUP(A3,Sheet3!$A$1:$H$26,7,FALSE), VLOOKUP(A3,Sheet3!$A$1:$H$26,8,FALSE)))</f>
        <v>#N/A</v>
      </c>
    </row>
    <row r="4" spans="1:8" x14ac:dyDescent="0.3">
      <c r="A4" t="s">
        <v>36</v>
      </c>
      <c r="B4" s="1">
        <v>685675.76417483995</v>
      </c>
      <c r="C4" s="1">
        <v>10</v>
      </c>
      <c r="D4" t="s">
        <v>1</v>
      </c>
      <c r="F4" t="e">
        <f>VLOOKUP(A4,Sheet3!$A$1:$H$26,2,FALSE)</f>
        <v>#N/A</v>
      </c>
      <c r="G4" t="e">
        <f>IF(D4=$D$4, VLOOKUP(A4,Sheet3!$A$1:$H$26,3,FALSE),IF(D4=$D$2, VLOOKUP(A4,Sheet3!$A$1:$H$26,4,FALSE), VLOOKUP(A4,Sheet3!$A$1:$H$26,5,FALSE)))</f>
        <v>#N/A</v>
      </c>
      <c r="H4" t="e">
        <f>IF(D4=$D$4, VLOOKUP(A4,Sheet3!$A$1:$H$26,6,FALSE),IF(D4=$D$2, VLOOKUP(A4,Sheet3!$A$1:$H$26,7,FALSE), VLOOKUP(A4,Sheet3!$A$1:$H$26,8,FALSE)))</f>
        <v>#N/A</v>
      </c>
    </row>
    <row r="5" spans="1:8" x14ac:dyDescent="0.3">
      <c r="A5" t="s">
        <v>4</v>
      </c>
      <c r="B5" s="1">
        <v>74114.502983083396</v>
      </c>
      <c r="C5" s="1">
        <v>608</v>
      </c>
      <c r="D5" t="s">
        <v>2</v>
      </c>
      <c r="E5">
        <v>2</v>
      </c>
      <c r="F5">
        <f>VLOOKUP(A5,Sheet3!$A$1:$H$26,2,FALSE)</f>
        <v>10350</v>
      </c>
      <c r="G5">
        <f>IF(D5=$D$4, VLOOKUP(A5,Sheet3!$A$1:$H$26,3,FALSE),IF(D5=$D$2, VLOOKUP(A5,Sheet3!$A$1:$H$26,4,FALSE), VLOOKUP(A5,Sheet3!$A$1:$H$26,5,FALSE)))</f>
        <v>9207</v>
      </c>
      <c r="H5">
        <f>IF(D5=$D$4, VLOOKUP(A5,Sheet3!$A$1:$H$26,6,FALSE),IF(D5=$D$2, VLOOKUP(A5,Sheet3!$A$1:$H$26,7,FALSE), VLOOKUP(A5,Sheet3!$A$1:$H$26,8,FALSE)))</f>
        <v>4107</v>
      </c>
    </row>
    <row r="6" spans="1:8" x14ac:dyDescent="0.3">
      <c r="A6" t="s">
        <v>4</v>
      </c>
      <c r="B6" s="1">
        <v>74114.502983083396</v>
      </c>
      <c r="C6" s="1">
        <v>608</v>
      </c>
      <c r="D6" t="s">
        <v>3</v>
      </c>
      <c r="E6">
        <v>4</v>
      </c>
      <c r="F6">
        <f>VLOOKUP(A6,Sheet3!$A$1:$H$26,2,FALSE)</f>
        <v>10350</v>
      </c>
      <c r="G6">
        <f>IF(D6=$D$4, VLOOKUP(A6,Sheet3!$A$1:$H$26,3,FALSE),IF(D6=$D$2, VLOOKUP(A6,Sheet3!$A$1:$H$26,4,FALSE), VLOOKUP(A6,Sheet3!$A$1:$H$26,5,FALSE)))</f>
        <v>8006</v>
      </c>
      <c r="H6">
        <f>IF(D6=$D$4, VLOOKUP(A6,Sheet3!$A$1:$H$26,6,FALSE),IF(D6=$D$2, VLOOKUP(A6,Sheet3!$A$1:$H$26,7,FALSE), VLOOKUP(A6,Sheet3!$A$1:$H$26,8,FALSE)))</f>
        <v>3840</v>
      </c>
    </row>
    <row r="7" spans="1:8" x14ac:dyDescent="0.3">
      <c r="A7" t="s">
        <v>4</v>
      </c>
      <c r="B7" s="1">
        <v>74114.502983083396</v>
      </c>
      <c r="C7" s="1">
        <v>608</v>
      </c>
      <c r="D7" t="s">
        <v>1</v>
      </c>
      <c r="E7">
        <v>0.5</v>
      </c>
      <c r="F7">
        <f>VLOOKUP(A7,Sheet3!$A$1:$H$26,2,FALSE)</f>
        <v>10350</v>
      </c>
      <c r="G7">
        <f>IF(D7=$D$4, VLOOKUP(A7,Sheet3!$A$1:$H$26,3,FALSE),IF(D7=$D$2, VLOOKUP(A7,Sheet3!$A$1:$H$26,4,FALSE), VLOOKUP(A7,Sheet3!$A$1:$H$26,5,FALSE)))</f>
        <v>8905</v>
      </c>
      <c r="H7">
        <f>IF(D7=$D$4, VLOOKUP(A7,Sheet3!$A$1:$H$26,6,FALSE),IF(D7=$D$2, VLOOKUP(A7,Sheet3!$A$1:$H$26,7,FALSE), VLOOKUP(A7,Sheet3!$A$1:$H$26,8,FALSE)))</f>
        <v>3962</v>
      </c>
    </row>
    <row r="8" spans="1:8" x14ac:dyDescent="0.3">
      <c r="A8" t="s">
        <v>9</v>
      </c>
      <c r="B8" s="1">
        <v>71014.564662357094</v>
      </c>
      <c r="C8" s="1">
        <v>215</v>
      </c>
      <c r="D8" t="s">
        <v>2</v>
      </c>
      <c r="F8" t="e">
        <f>VLOOKUP(A8,Sheet3!$A$1:$H$26,2,FALSE)</f>
        <v>#N/A</v>
      </c>
      <c r="G8" t="e">
        <f>IF(D8=$D$4, VLOOKUP(A8,Sheet3!$A$1:$H$26,3,FALSE),IF(D8=$D$2, VLOOKUP(A8,Sheet3!$A$1:$H$26,4,FALSE), VLOOKUP(A8,Sheet3!$A$1:$H$26,5,FALSE)))</f>
        <v>#N/A</v>
      </c>
      <c r="H8" t="e">
        <f>IF(D8=$D$4, VLOOKUP(A8,Sheet3!$A$1:$H$26,6,FALSE),IF(D8=$D$2, VLOOKUP(A8,Sheet3!$A$1:$H$26,7,FALSE), VLOOKUP(A8,Sheet3!$A$1:$H$26,8,FALSE)))</f>
        <v>#N/A</v>
      </c>
    </row>
    <row r="9" spans="1:8" x14ac:dyDescent="0.3">
      <c r="A9" t="s">
        <v>9</v>
      </c>
      <c r="B9" s="1">
        <v>71014.564662357094</v>
      </c>
      <c r="C9" s="1">
        <v>215</v>
      </c>
      <c r="D9" t="s">
        <v>3</v>
      </c>
      <c r="F9" t="e">
        <f>VLOOKUP(A9,Sheet3!$A$1:$H$26,2,FALSE)</f>
        <v>#N/A</v>
      </c>
      <c r="G9" t="e">
        <f>IF(D9=$D$4, VLOOKUP(A9,Sheet3!$A$1:$H$26,3,FALSE),IF(D9=$D$2, VLOOKUP(A9,Sheet3!$A$1:$H$26,4,FALSE), VLOOKUP(A9,Sheet3!$A$1:$H$26,5,FALSE)))</f>
        <v>#N/A</v>
      </c>
      <c r="H9" t="e">
        <f>IF(D9=$D$4, VLOOKUP(A9,Sheet3!$A$1:$H$26,6,FALSE),IF(D9=$D$2, VLOOKUP(A9,Sheet3!$A$1:$H$26,7,FALSE), VLOOKUP(A9,Sheet3!$A$1:$H$26,8,FALSE)))</f>
        <v>#N/A</v>
      </c>
    </row>
    <row r="10" spans="1:8" x14ac:dyDescent="0.3">
      <c r="A10" t="s">
        <v>9</v>
      </c>
      <c r="B10" s="1">
        <v>71014.564662357094</v>
      </c>
      <c r="C10" s="1">
        <v>215</v>
      </c>
      <c r="D10" t="s">
        <v>1</v>
      </c>
      <c r="F10" t="e">
        <f>VLOOKUP(A10,Sheet3!$A$1:$H$26,2,FALSE)</f>
        <v>#N/A</v>
      </c>
      <c r="G10" t="e">
        <f>IF(D10=$D$4, VLOOKUP(A10,Sheet3!$A$1:$H$26,3,FALSE),IF(D10=$D$2, VLOOKUP(A10,Sheet3!$A$1:$H$26,4,FALSE), VLOOKUP(A10,Sheet3!$A$1:$H$26,5,FALSE)))</f>
        <v>#N/A</v>
      </c>
      <c r="H10" t="e">
        <f>IF(D10=$D$4, VLOOKUP(A10,Sheet3!$A$1:$H$26,6,FALSE),IF(D10=$D$2, VLOOKUP(A10,Sheet3!$A$1:$H$26,7,FALSE), VLOOKUP(A10,Sheet3!$A$1:$H$26,8,FALSE)))</f>
        <v>#N/A</v>
      </c>
    </row>
    <row r="11" spans="1:8" x14ac:dyDescent="0.3">
      <c r="A11" t="s">
        <v>29</v>
      </c>
      <c r="B11" s="1">
        <v>317359.808091446</v>
      </c>
      <c r="C11" s="1">
        <v>3</v>
      </c>
      <c r="D11" t="s">
        <v>2</v>
      </c>
      <c r="F11" t="e">
        <f>VLOOKUP(A11,Sheet3!$A$1:$H$26,2,FALSE)</f>
        <v>#N/A</v>
      </c>
      <c r="G11" t="e">
        <f>IF(D11=$D$4, VLOOKUP(A11,Sheet3!$A$1:$H$26,3,FALSE),IF(D11=$D$2, VLOOKUP(A11,Sheet3!$A$1:$H$26,4,FALSE), VLOOKUP(A11,Sheet3!$A$1:$H$26,5,FALSE)))</f>
        <v>#N/A</v>
      </c>
      <c r="H11" t="e">
        <f>IF(D11=$D$4, VLOOKUP(A11,Sheet3!$A$1:$H$26,6,FALSE),IF(D11=$D$2, VLOOKUP(A11,Sheet3!$A$1:$H$26,7,FALSE), VLOOKUP(A11,Sheet3!$A$1:$H$26,8,FALSE)))</f>
        <v>#N/A</v>
      </c>
    </row>
    <row r="12" spans="1:8" x14ac:dyDescent="0.3">
      <c r="A12" t="s">
        <v>29</v>
      </c>
      <c r="B12" s="1">
        <v>317359.808091446</v>
      </c>
      <c r="C12" s="1">
        <v>3</v>
      </c>
      <c r="D12" t="s">
        <v>3</v>
      </c>
      <c r="F12" t="e">
        <f>VLOOKUP(A12,Sheet3!$A$1:$H$26,2,FALSE)</f>
        <v>#N/A</v>
      </c>
      <c r="G12" t="e">
        <f>IF(D12=$D$4, VLOOKUP(A12,Sheet3!$A$1:$H$26,3,FALSE),IF(D12=$D$2, VLOOKUP(A12,Sheet3!$A$1:$H$26,4,FALSE), VLOOKUP(A12,Sheet3!$A$1:$H$26,5,FALSE)))</f>
        <v>#N/A</v>
      </c>
      <c r="H12" t="e">
        <f>IF(D12=$D$4, VLOOKUP(A12,Sheet3!$A$1:$H$26,6,FALSE),IF(D12=$D$2, VLOOKUP(A12,Sheet3!$A$1:$H$26,7,FALSE), VLOOKUP(A12,Sheet3!$A$1:$H$26,8,FALSE)))</f>
        <v>#N/A</v>
      </c>
    </row>
    <row r="13" spans="1:8" x14ac:dyDescent="0.3">
      <c r="A13" t="s">
        <v>29</v>
      </c>
      <c r="B13" s="1">
        <v>317359.808091446</v>
      </c>
      <c r="C13" s="1">
        <v>3</v>
      </c>
      <c r="D13" t="s">
        <v>1</v>
      </c>
      <c r="F13" t="e">
        <f>VLOOKUP(A13,Sheet3!$A$1:$H$26,2,FALSE)</f>
        <v>#N/A</v>
      </c>
      <c r="G13" t="e">
        <f>IF(D13=$D$4, VLOOKUP(A13,Sheet3!$A$1:$H$26,3,FALSE),IF(D13=$D$2, VLOOKUP(A13,Sheet3!$A$1:$H$26,4,FALSE), VLOOKUP(A13,Sheet3!$A$1:$H$26,5,FALSE)))</f>
        <v>#N/A</v>
      </c>
      <c r="H13" t="e">
        <f>IF(D13=$D$4, VLOOKUP(A13,Sheet3!$A$1:$H$26,6,FALSE),IF(D13=$D$2, VLOOKUP(A13,Sheet3!$A$1:$H$26,7,FALSE), VLOOKUP(A13,Sheet3!$A$1:$H$26,8,FALSE)))</f>
        <v>#N/A</v>
      </c>
    </row>
    <row r="14" spans="1:8" x14ac:dyDescent="0.3">
      <c r="A14" t="s">
        <v>37</v>
      </c>
      <c r="B14" s="1">
        <v>75946.535089063895</v>
      </c>
      <c r="C14" s="1">
        <v>272</v>
      </c>
      <c r="D14" t="s">
        <v>2</v>
      </c>
      <c r="E14">
        <v>1</v>
      </c>
      <c r="F14">
        <f>VLOOKUP(A14,Sheet3!$A$1:$H$26,2,FALSE)</f>
        <v>3736</v>
      </c>
      <c r="G14">
        <f>IF(D14=$D$4, VLOOKUP(A14,Sheet3!$A$1:$H$26,3,FALSE),IF(D14=$D$2, VLOOKUP(A14,Sheet3!$A$1:$H$26,4,FALSE), VLOOKUP(A14,Sheet3!$A$1:$H$26,5,FALSE)))</f>
        <v>5562</v>
      </c>
      <c r="H14">
        <f>IF(D14=$D$4, VLOOKUP(A14,Sheet3!$A$1:$H$26,6,FALSE),IF(D14=$D$2, VLOOKUP(A14,Sheet3!$A$1:$H$26,7,FALSE), VLOOKUP(A14,Sheet3!$A$1:$H$26,8,FALSE)))</f>
        <v>2551</v>
      </c>
    </row>
    <row r="15" spans="1:8" x14ac:dyDescent="0.3">
      <c r="A15" t="s">
        <v>37</v>
      </c>
      <c r="B15" s="1">
        <v>75946.535089063895</v>
      </c>
      <c r="C15" s="1">
        <v>272</v>
      </c>
      <c r="D15" t="s">
        <v>3</v>
      </c>
      <c r="E15">
        <v>2</v>
      </c>
      <c r="F15">
        <f>VLOOKUP(A15,Sheet3!$A$1:$H$26,2,FALSE)</f>
        <v>3736</v>
      </c>
      <c r="G15">
        <f>IF(D15=$D$4, VLOOKUP(A15,Sheet3!$A$1:$H$26,3,FALSE),IF(D15=$D$2, VLOOKUP(A15,Sheet3!$A$1:$H$26,4,FALSE), VLOOKUP(A15,Sheet3!$A$1:$H$26,5,FALSE)))</f>
        <v>5045</v>
      </c>
      <c r="H15">
        <f>IF(D15=$D$4, VLOOKUP(A15,Sheet3!$A$1:$H$26,6,FALSE),IF(D15=$D$2, VLOOKUP(A15,Sheet3!$A$1:$H$26,7,FALSE), VLOOKUP(A15,Sheet3!$A$1:$H$26,8,FALSE)))</f>
        <v>2499</v>
      </c>
    </row>
    <row r="16" spans="1:8" x14ac:dyDescent="0.3">
      <c r="A16" t="s">
        <v>37</v>
      </c>
      <c r="B16" s="1">
        <v>75946.535089063895</v>
      </c>
      <c r="C16" s="1">
        <v>272</v>
      </c>
      <c r="D16" t="s">
        <v>1</v>
      </c>
      <c r="E16">
        <v>0.3</v>
      </c>
      <c r="F16">
        <f>VLOOKUP(A16,Sheet3!$A$1:$H$26,2,FALSE)</f>
        <v>3736</v>
      </c>
      <c r="G16">
        <f>IF(D16=$D$4, VLOOKUP(A16,Sheet3!$A$1:$H$26,3,FALSE),IF(D16=$D$2, VLOOKUP(A16,Sheet3!$A$1:$H$26,4,FALSE), VLOOKUP(A16,Sheet3!$A$1:$H$26,5,FALSE)))</f>
        <v>5619</v>
      </c>
      <c r="H16">
        <f>IF(D16=$D$4, VLOOKUP(A16,Sheet3!$A$1:$H$26,6,FALSE),IF(D16=$D$2, VLOOKUP(A16,Sheet3!$A$1:$H$26,7,FALSE), VLOOKUP(A16,Sheet3!$A$1:$H$26,8,FALSE)))</f>
        <v>2509</v>
      </c>
    </row>
    <row r="17" spans="1:8" x14ac:dyDescent="0.3">
      <c r="A17" t="s">
        <v>10</v>
      </c>
      <c r="B17" s="1">
        <v>264958.87106157601</v>
      </c>
      <c r="C17" s="1">
        <v>437</v>
      </c>
      <c r="D17" t="s">
        <v>2</v>
      </c>
      <c r="F17" t="e">
        <f>VLOOKUP(A17,Sheet3!$A$1:$H$26,2,FALSE)</f>
        <v>#N/A</v>
      </c>
      <c r="G17" t="e">
        <f>IF(D17=$D$4, VLOOKUP(A17,Sheet3!$A$1:$H$26,3,FALSE),IF(D17=$D$2, VLOOKUP(A17,Sheet3!$A$1:$H$26,4,FALSE), VLOOKUP(A17,Sheet3!$A$1:$H$26,5,FALSE)))</f>
        <v>#N/A</v>
      </c>
      <c r="H17" t="e">
        <f>IF(D17=$D$4, VLOOKUP(A17,Sheet3!$A$1:$H$26,6,FALSE),IF(D17=$D$2, VLOOKUP(A17,Sheet3!$A$1:$H$26,7,FALSE), VLOOKUP(A17,Sheet3!$A$1:$H$26,8,FALSE)))</f>
        <v>#N/A</v>
      </c>
    </row>
    <row r="18" spans="1:8" x14ac:dyDescent="0.3">
      <c r="A18" t="s">
        <v>10</v>
      </c>
      <c r="B18" s="1">
        <v>264958.87106157601</v>
      </c>
      <c r="C18" s="1">
        <v>437</v>
      </c>
      <c r="D18" t="s">
        <v>3</v>
      </c>
      <c r="F18" t="e">
        <f>VLOOKUP(A18,Sheet3!$A$1:$H$26,2,FALSE)</f>
        <v>#N/A</v>
      </c>
      <c r="G18" t="e">
        <f>IF(D18=$D$4, VLOOKUP(A18,Sheet3!$A$1:$H$26,3,FALSE),IF(D18=$D$2, VLOOKUP(A18,Sheet3!$A$1:$H$26,4,FALSE), VLOOKUP(A18,Sheet3!$A$1:$H$26,5,FALSE)))</f>
        <v>#N/A</v>
      </c>
      <c r="H18" t="e">
        <f>IF(D18=$D$4, VLOOKUP(A18,Sheet3!$A$1:$H$26,6,FALSE),IF(D18=$D$2, VLOOKUP(A18,Sheet3!$A$1:$H$26,7,FALSE), VLOOKUP(A18,Sheet3!$A$1:$H$26,8,FALSE)))</f>
        <v>#N/A</v>
      </c>
    </row>
    <row r="19" spans="1:8" x14ac:dyDescent="0.3">
      <c r="A19" t="s">
        <v>10</v>
      </c>
      <c r="B19" s="1">
        <v>264958.87106157601</v>
      </c>
      <c r="C19" s="1">
        <v>437</v>
      </c>
      <c r="D19" t="s">
        <v>1</v>
      </c>
      <c r="F19" t="e">
        <f>VLOOKUP(A19,Sheet3!$A$1:$H$26,2,FALSE)</f>
        <v>#N/A</v>
      </c>
      <c r="G19" t="e">
        <f>IF(D19=$D$4, VLOOKUP(A19,Sheet3!$A$1:$H$26,3,FALSE),IF(D19=$D$2, VLOOKUP(A19,Sheet3!$A$1:$H$26,4,FALSE), VLOOKUP(A19,Sheet3!$A$1:$H$26,5,FALSE)))</f>
        <v>#N/A</v>
      </c>
      <c r="H19" t="e">
        <f>IF(D19=$D$4, VLOOKUP(A19,Sheet3!$A$1:$H$26,6,FALSE),IF(D19=$D$2, VLOOKUP(A19,Sheet3!$A$1:$H$26,7,FALSE), VLOOKUP(A19,Sheet3!$A$1:$H$26,8,FALSE)))</f>
        <v>#N/A</v>
      </c>
    </row>
    <row r="20" spans="1:8" x14ac:dyDescent="0.3">
      <c r="A20" t="s">
        <v>32</v>
      </c>
      <c r="B20" s="1">
        <v>1246512.5349213399</v>
      </c>
      <c r="C20" s="1">
        <v>1533</v>
      </c>
      <c r="D20" t="s">
        <v>2</v>
      </c>
      <c r="F20">
        <f>VLOOKUP(A20,Sheet3!$A$1:$H$26,2,FALSE)</f>
        <v>29055</v>
      </c>
      <c r="G20">
        <f>IF(D20=$D$4, VLOOKUP(A20,Sheet3!$A$1:$H$26,3,FALSE),IF(D20=$D$2, VLOOKUP(A20,Sheet3!$A$1:$H$26,4,FALSE), VLOOKUP(A20,Sheet3!$A$1:$H$26,5,FALSE)))</f>
        <v>40223</v>
      </c>
      <c r="H20">
        <f>IF(D20=$D$4, VLOOKUP(A20,Sheet3!$A$1:$H$26,6,FALSE),IF(D20=$D$2, VLOOKUP(A20,Sheet3!$A$1:$H$26,7,FALSE), VLOOKUP(A20,Sheet3!$A$1:$H$26,8,FALSE)))</f>
        <v>18338</v>
      </c>
    </row>
    <row r="21" spans="1:8" x14ac:dyDescent="0.3">
      <c r="A21" t="s">
        <v>32</v>
      </c>
      <c r="B21" s="1">
        <v>1246512.5349213399</v>
      </c>
      <c r="C21" s="1">
        <v>1533</v>
      </c>
      <c r="D21" t="s">
        <v>3</v>
      </c>
      <c r="E21">
        <v>21</v>
      </c>
      <c r="F21">
        <f>VLOOKUP(A21,Sheet3!$A$1:$H$26,2,FALSE)</f>
        <v>29055</v>
      </c>
      <c r="G21">
        <f>IF(D21=$D$4, VLOOKUP(A21,Sheet3!$A$1:$H$26,3,FALSE),IF(D21=$D$2, VLOOKUP(A21,Sheet3!$A$1:$H$26,4,FALSE), VLOOKUP(A21,Sheet3!$A$1:$H$26,5,FALSE)))</f>
        <v>36963</v>
      </c>
      <c r="H21">
        <f>IF(D21=$D$4, VLOOKUP(A21,Sheet3!$A$1:$H$26,6,FALSE),IF(D21=$D$2, VLOOKUP(A21,Sheet3!$A$1:$H$26,7,FALSE), VLOOKUP(A21,Sheet3!$A$1:$H$26,8,FALSE)))</f>
        <v>18221</v>
      </c>
    </row>
    <row r="22" spans="1:8" x14ac:dyDescent="0.3">
      <c r="A22" t="s">
        <v>32</v>
      </c>
      <c r="B22" s="1">
        <v>1246512.5349213399</v>
      </c>
      <c r="C22" s="1">
        <v>1533</v>
      </c>
      <c r="D22" t="s">
        <v>1</v>
      </c>
      <c r="E22">
        <v>2</v>
      </c>
      <c r="F22">
        <f>VLOOKUP(A22,Sheet3!$A$1:$H$26,2,FALSE)</f>
        <v>29055</v>
      </c>
      <c r="G22">
        <f>IF(D22=$D$4, VLOOKUP(A22,Sheet3!$A$1:$H$26,3,FALSE),IF(D22=$D$2, VLOOKUP(A22,Sheet3!$A$1:$H$26,4,FALSE), VLOOKUP(A22,Sheet3!$A$1:$H$26,5,FALSE)))</f>
        <v>39253</v>
      </c>
      <c r="H22">
        <f>IF(D22=$D$4, VLOOKUP(A22,Sheet3!$A$1:$H$26,6,FALSE),IF(D22=$D$2, VLOOKUP(A22,Sheet3!$A$1:$H$26,7,FALSE), VLOOKUP(A22,Sheet3!$A$1:$H$26,8,FALSE)))</f>
        <v>18493</v>
      </c>
    </row>
    <row r="23" spans="1:8" x14ac:dyDescent="0.3">
      <c r="A23" t="s">
        <v>15</v>
      </c>
      <c r="B23" s="1">
        <v>1390336.38967619</v>
      </c>
      <c r="C23" s="1">
        <v>434</v>
      </c>
      <c r="D23" t="s">
        <v>2</v>
      </c>
      <c r="E23">
        <v>7</v>
      </c>
      <c r="F23">
        <f>VLOOKUP(A23,Sheet3!$A$1:$H$26,2,FALSE)</f>
        <v>6784</v>
      </c>
      <c r="G23">
        <f>IF(D23=$D$4, VLOOKUP(A23,Sheet3!$A$1:$H$26,3,FALSE),IF(D23=$D$2, VLOOKUP(A23,Sheet3!$A$1:$H$26,4,FALSE), VLOOKUP(A23,Sheet3!$A$1:$H$26,5,FALSE)))</f>
        <v>24777</v>
      </c>
      <c r="H23">
        <f>IF(D23=$D$4, VLOOKUP(A23,Sheet3!$A$1:$H$26,6,FALSE),IF(D23=$D$2, VLOOKUP(A23,Sheet3!$A$1:$H$26,7,FALSE), VLOOKUP(A23,Sheet3!$A$1:$H$26,8,FALSE)))</f>
        <v>3856</v>
      </c>
    </row>
    <row r="24" spans="1:8" x14ac:dyDescent="0.3">
      <c r="A24" t="s">
        <v>15</v>
      </c>
      <c r="B24" s="1">
        <v>1390336.38967619</v>
      </c>
      <c r="C24" s="1">
        <v>434</v>
      </c>
      <c r="D24" t="s">
        <v>3</v>
      </c>
      <c r="E24">
        <v>15</v>
      </c>
      <c r="F24">
        <f>VLOOKUP(A24,Sheet3!$A$1:$H$26,2,FALSE)</f>
        <v>6784</v>
      </c>
      <c r="G24">
        <f>IF(D24=$D$4, VLOOKUP(A24,Sheet3!$A$1:$H$26,3,FALSE),IF(D24=$D$2, VLOOKUP(A24,Sheet3!$A$1:$H$26,4,FALSE), VLOOKUP(A24,Sheet3!$A$1:$H$26,5,FALSE)))</f>
        <v>19027</v>
      </c>
      <c r="H24">
        <f>IF(D24=$D$4, VLOOKUP(A24,Sheet3!$A$1:$H$26,6,FALSE),IF(D24=$D$2, VLOOKUP(A24,Sheet3!$A$1:$H$26,7,FALSE), VLOOKUP(A24,Sheet3!$A$1:$H$26,8,FALSE)))</f>
        <v>3815</v>
      </c>
    </row>
    <row r="25" spans="1:8" x14ac:dyDescent="0.3">
      <c r="A25" t="s">
        <v>15</v>
      </c>
      <c r="B25" s="1">
        <v>1390336.38967619</v>
      </c>
      <c r="C25" s="1">
        <v>434</v>
      </c>
      <c r="D25" t="s">
        <v>1</v>
      </c>
      <c r="E25">
        <v>1</v>
      </c>
      <c r="F25">
        <f>VLOOKUP(A25,Sheet3!$A$1:$H$26,2,FALSE)</f>
        <v>6784</v>
      </c>
      <c r="G25">
        <f>IF(D25=$D$4, VLOOKUP(A25,Sheet3!$A$1:$H$26,3,FALSE),IF(D25=$D$2, VLOOKUP(A25,Sheet3!$A$1:$H$26,4,FALSE), VLOOKUP(A25,Sheet3!$A$1:$H$26,5,FALSE)))</f>
        <v>27412</v>
      </c>
      <c r="H25">
        <f>IF(D25=$D$4, VLOOKUP(A25,Sheet3!$A$1:$H$26,6,FALSE),IF(D25=$D$2, VLOOKUP(A25,Sheet3!$A$1:$H$26,7,FALSE), VLOOKUP(A25,Sheet3!$A$1:$H$26,8,FALSE)))</f>
        <v>3999</v>
      </c>
    </row>
    <row r="26" spans="1:8" x14ac:dyDescent="0.3">
      <c r="A26" t="s">
        <v>5</v>
      </c>
      <c r="B26" s="1">
        <v>465211.68163674098</v>
      </c>
      <c r="C26" s="1">
        <v>2422</v>
      </c>
      <c r="D26" t="s">
        <v>2</v>
      </c>
      <c r="E26">
        <v>13</v>
      </c>
      <c r="F26">
        <f>VLOOKUP(A26,Sheet3!$A$1:$H$26,2,FALSE)</f>
        <v>26584</v>
      </c>
      <c r="G26">
        <f>IF(D26=$D$4, VLOOKUP(A26,Sheet3!$A$1:$H$26,3,FALSE),IF(D26=$D$2, VLOOKUP(A26,Sheet3!$A$1:$H$26,4,FALSE), VLOOKUP(A26,Sheet3!$A$1:$H$26,5,FALSE)))</f>
        <v>37309</v>
      </c>
      <c r="H26">
        <f>IF(D26=$D$4, VLOOKUP(A26,Sheet3!$A$1:$H$26,6,FALSE),IF(D26=$D$2, VLOOKUP(A26,Sheet3!$A$1:$H$26,7,FALSE), VLOOKUP(A26,Sheet3!$A$1:$H$26,8,FALSE)))</f>
        <v>17402</v>
      </c>
    </row>
    <row r="27" spans="1:8" x14ac:dyDescent="0.3">
      <c r="A27" t="s">
        <v>5</v>
      </c>
      <c r="B27" s="1">
        <v>465211.68163674098</v>
      </c>
      <c r="C27" s="1">
        <v>2422</v>
      </c>
      <c r="D27" t="s">
        <v>3</v>
      </c>
      <c r="E27">
        <v>41</v>
      </c>
      <c r="F27">
        <f>VLOOKUP(A27,Sheet3!$A$1:$H$26,2,FALSE)</f>
        <v>26584</v>
      </c>
      <c r="G27">
        <f>IF(D27=$D$4, VLOOKUP(A27,Sheet3!$A$1:$H$26,3,FALSE),IF(D27=$D$2, VLOOKUP(A27,Sheet3!$A$1:$H$26,4,FALSE), VLOOKUP(A27,Sheet3!$A$1:$H$26,5,FALSE)))</f>
        <v>33592</v>
      </c>
      <c r="H27">
        <f>IF(D27=$D$4, VLOOKUP(A27,Sheet3!$A$1:$H$26,6,FALSE),IF(D27=$D$2, VLOOKUP(A27,Sheet3!$A$1:$H$26,7,FALSE), VLOOKUP(A27,Sheet3!$A$1:$H$26,8,FALSE)))</f>
        <v>17142</v>
      </c>
    </row>
    <row r="28" spans="1:8" x14ac:dyDescent="0.3">
      <c r="A28" t="s">
        <v>5</v>
      </c>
      <c r="B28" s="1">
        <v>465211.68163674098</v>
      </c>
      <c r="C28" s="1">
        <v>2422</v>
      </c>
      <c r="D28" t="s">
        <v>1</v>
      </c>
      <c r="E28">
        <v>1</v>
      </c>
      <c r="F28">
        <f>VLOOKUP(A28,Sheet3!$A$1:$H$26,2,FALSE)</f>
        <v>26584</v>
      </c>
      <c r="G28">
        <f>IF(D28=$D$4, VLOOKUP(A28,Sheet3!$A$1:$H$26,3,FALSE),IF(D28=$D$2, VLOOKUP(A28,Sheet3!$A$1:$H$26,4,FALSE), VLOOKUP(A28,Sheet3!$A$1:$H$26,5,FALSE)))</f>
        <v>36654</v>
      </c>
      <c r="H28">
        <f>IF(D28=$D$4, VLOOKUP(A28,Sheet3!$A$1:$H$26,6,FALSE),IF(D28=$D$2, VLOOKUP(A28,Sheet3!$A$1:$H$26,7,FALSE), VLOOKUP(A28,Sheet3!$A$1:$H$26,8,FALSE)))</f>
        <v>17588</v>
      </c>
    </row>
    <row r="29" spans="1:8" x14ac:dyDescent="0.3">
      <c r="A29" t="s">
        <v>20</v>
      </c>
      <c r="B29" s="1">
        <v>169138.39039515299</v>
      </c>
      <c r="C29" s="1">
        <v>472</v>
      </c>
      <c r="D29" t="s">
        <v>2</v>
      </c>
      <c r="F29" t="e">
        <f>VLOOKUP(A29,Sheet3!$A$1:$H$26,2,FALSE)</f>
        <v>#N/A</v>
      </c>
      <c r="G29" t="e">
        <f>IF(D29=$D$4, VLOOKUP(A29,Sheet3!$A$1:$H$26,3,FALSE),IF(D29=$D$2, VLOOKUP(A29,Sheet3!$A$1:$H$26,4,FALSE), VLOOKUP(A29,Sheet3!$A$1:$H$26,5,FALSE)))</f>
        <v>#N/A</v>
      </c>
      <c r="H29" t="e">
        <f>IF(D29=$D$4, VLOOKUP(A29,Sheet3!$A$1:$H$26,6,FALSE),IF(D29=$D$2, VLOOKUP(A29,Sheet3!$A$1:$H$26,7,FALSE), VLOOKUP(A29,Sheet3!$A$1:$H$26,8,FALSE)))</f>
        <v>#N/A</v>
      </c>
    </row>
    <row r="30" spans="1:8" x14ac:dyDescent="0.3">
      <c r="A30" t="s">
        <v>20</v>
      </c>
      <c r="B30" s="1">
        <v>169138.39039515299</v>
      </c>
      <c r="C30" s="1">
        <v>472</v>
      </c>
      <c r="D30" t="s">
        <v>3</v>
      </c>
      <c r="F30" t="e">
        <f>VLOOKUP(A30,Sheet3!$A$1:$H$26,2,FALSE)</f>
        <v>#N/A</v>
      </c>
      <c r="G30" t="e">
        <f>IF(D30=$D$4, VLOOKUP(A30,Sheet3!$A$1:$H$26,3,FALSE),IF(D30=$D$2, VLOOKUP(A30,Sheet3!$A$1:$H$26,4,FALSE), VLOOKUP(A30,Sheet3!$A$1:$H$26,5,FALSE)))</f>
        <v>#N/A</v>
      </c>
      <c r="H30" t="e">
        <f>IF(D30=$D$4, VLOOKUP(A30,Sheet3!$A$1:$H$26,6,FALSE),IF(D30=$D$2, VLOOKUP(A30,Sheet3!$A$1:$H$26,7,FALSE), VLOOKUP(A30,Sheet3!$A$1:$H$26,8,FALSE)))</f>
        <v>#N/A</v>
      </c>
    </row>
    <row r="31" spans="1:8" x14ac:dyDescent="0.3">
      <c r="A31" t="s">
        <v>20</v>
      </c>
      <c r="B31" s="1">
        <v>169138.39039515299</v>
      </c>
      <c r="C31" s="1">
        <v>472</v>
      </c>
      <c r="D31" t="s">
        <v>1</v>
      </c>
      <c r="F31" t="e">
        <f>VLOOKUP(A31,Sheet3!$A$1:$H$26,2,FALSE)</f>
        <v>#N/A</v>
      </c>
      <c r="G31" t="e">
        <f>IF(D31=$D$4, VLOOKUP(A31,Sheet3!$A$1:$H$26,3,FALSE),IF(D31=$D$2, VLOOKUP(A31,Sheet3!$A$1:$H$26,4,FALSE), VLOOKUP(A31,Sheet3!$A$1:$H$26,5,FALSE)))</f>
        <v>#N/A</v>
      </c>
      <c r="H31" t="e">
        <f>IF(D31=$D$4, VLOOKUP(A31,Sheet3!$A$1:$H$26,6,FALSE),IF(D31=$D$2, VLOOKUP(A31,Sheet3!$A$1:$H$26,7,FALSE), VLOOKUP(A31,Sheet3!$A$1:$H$26,8,FALSE)))</f>
        <v>#N/A</v>
      </c>
    </row>
    <row r="32" spans="1:8" x14ac:dyDescent="0.3">
      <c r="A32" t="s">
        <v>44</v>
      </c>
      <c r="B32" s="1">
        <v>44734.788370574199</v>
      </c>
      <c r="C32" s="1">
        <v>88</v>
      </c>
      <c r="D32" t="s">
        <v>2</v>
      </c>
      <c r="F32" t="e">
        <f>VLOOKUP(A32,Sheet3!$A$1:$H$26,2,FALSE)</f>
        <v>#N/A</v>
      </c>
      <c r="G32" t="e">
        <f>IF(D32=$D$4, VLOOKUP(A32,Sheet3!$A$1:$H$26,3,FALSE),IF(D32=$D$2, VLOOKUP(A32,Sheet3!$A$1:$H$26,4,FALSE), VLOOKUP(A32,Sheet3!$A$1:$H$26,5,FALSE)))</f>
        <v>#N/A</v>
      </c>
      <c r="H32" t="e">
        <f>IF(D32=$D$4, VLOOKUP(A32,Sheet3!$A$1:$H$26,6,FALSE),IF(D32=$D$2, VLOOKUP(A32,Sheet3!$A$1:$H$26,7,FALSE), VLOOKUP(A32,Sheet3!$A$1:$H$26,8,FALSE)))</f>
        <v>#N/A</v>
      </c>
    </row>
    <row r="33" spans="1:8" x14ac:dyDescent="0.3">
      <c r="A33" t="s">
        <v>44</v>
      </c>
      <c r="B33" s="1">
        <v>44734.788370574199</v>
      </c>
      <c r="C33" s="1">
        <v>88</v>
      </c>
      <c r="D33" t="s">
        <v>3</v>
      </c>
      <c r="F33" t="e">
        <f>VLOOKUP(A33,Sheet3!$A$1:$H$26,2,FALSE)</f>
        <v>#N/A</v>
      </c>
      <c r="G33" t="e">
        <f>IF(D33=$D$4, VLOOKUP(A33,Sheet3!$A$1:$H$26,3,FALSE),IF(D33=$D$2, VLOOKUP(A33,Sheet3!$A$1:$H$26,4,FALSE), VLOOKUP(A33,Sheet3!$A$1:$H$26,5,FALSE)))</f>
        <v>#N/A</v>
      </c>
      <c r="H33" t="e">
        <f>IF(D33=$D$4, VLOOKUP(A33,Sheet3!$A$1:$H$26,6,FALSE),IF(D33=$D$2, VLOOKUP(A33,Sheet3!$A$1:$H$26,7,FALSE), VLOOKUP(A33,Sheet3!$A$1:$H$26,8,FALSE)))</f>
        <v>#N/A</v>
      </c>
    </row>
    <row r="34" spans="1:8" x14ac:dyDescent="0.3">
      <c r="A34" t="s">
        <v>44</v>
      </c>
      <c r="B34" s="1">
        <v>44734.788370574199</v>
      </c>
      <c r="C34" s="1">
        <v>88</v>
      </c>
      <c r="D34" t="s">
        <v>1</v>
      </c>
      <c r="F34" t="e">
        <f>VLOOKUP(A34,Sheet3!$A$1:$H$26,2,FALSE)</f>
        <v>#N/A</v>
      </c>
      <c r="G34" t="e">
        <f>IF(D34=$D$4, VLOOKUP(A34,Sheet3!$A$1:$H$26,3,FALSE),IF(D34=$D$2, VLOOKUP(A34,Sheet3!$A$1:$H$26,4,FALSE), VLOOKUP(A34,Sheet3!$A$1:$H$26,5,FALSE)))</f>
        <v>#N/A</v>
      </c>
      <c r="H34" t="e">
        <f>IF(D34=$D$4, VLOOKUP(A34,Sheet3!$A$1:$H$26,6,FALSE),IF(D34=$D$2, VLOOKUP(A34,Sheet3!$A$1:$H$26,7,FALSE), VLOOKUP(A34,Sheet3!$A$1:$H$26,8,FALSE)))</f>
        <v>#N/A</v>
      </c>
    </row>
    <row r="35" spans="1:8" x14ac:dyDescent="0.3">
      <c r="A35" t="s">
        <v>26</v>
      </c>
      <c r="B35" s="1">
        <v>817500.08448161802</v>
      </c>
      <c r="C35" s="1">
        <v>719</v>
      </c>
      <c r="D35" t="s">
        <v>2</v>
      </c>
      <c r="E35">
        <v>8</v>
      </c>
      <c r="F35">
        <f>VLOOKUP(A35,Sheet3!$A$1:$H$26,2,FALSE)</f>
        <v>10812</v>
      </c>
      <c r="G35">
        <f>IF(D35=$D$4, VLOOKUP(A35,Sheet3!$A$1:$H$26,3,FALSE),IF(D35=$D$2, VLOOKUP(A35,Sheet3!$A$1:$H$26,4,FALSE), VLOOKUP(A35,Sheet3!$A$1:$H$26,5,FALSE)))</f>
        <v>19139</v>
      </c>
      <c r="H35">
        <f>IF(D35=$D$4, VLOOKUP(A35,Sheet3!$A$1:$H$26,6,FALSE),IF(D35=$D$2, VLOOKUP(A35,Sheet3!$A$1:$H$26,7,FALSE), VLOOKUP(A35,Sheet3!$A$1:$H$26,8,FALSE)))</f>
        <v>7804</v>
      </c>
    </row>
    <row r="36" spans="1:8" x14ac:dyDescent="0.3">
      <c r="A36" t="s">
        <v>26</v>
      </c>
      <c r="B36" s="1">
        <v>817500.08448161802</v>
      </c>
      <c r="C36" s="1">
        <v>719</v>
      </c>
      <c r="D36" t="s">
        <v>3</v>
      </c>
      <c r="E36">
        <v>15</v>
      </c>
      <c r="F36">
        <f>VLOOKUP(A36,Sheet3!$A$1:$H$26,2,FALSE)</f>
        <v>10812</v>
      </c>
      <c r="G36">
        <f>IF(D36=$D$4, VLOOKUP(A36,Sheet3!$A$1:$H$26,3,FALSE),IF(D36=$D$2, VLOOKUP(A36,Sheet3!$A$1:$H$26,4,FALSE), VLOOKUP(A36,Sheet3!$A$1:$H$26,5,FALSE)))</f>
        <v>16816</v>
      </c>
      <c r="H36">
        <f>IF(D36=$D$4, VLOOKUP(A36,Sheet3!$A$1:$H$26,6,FALSE),IF(D36=$D$2, VLOOKUP(A36,Sheet3!$A$1:$H$26,7,FALSE), VLOOKUP(A36,Sheet3!$A$1:$H$26,8,FALSE)))</f>
        <v>7614</v>
      </c>
    </row>
    <row r="37" spans="1:8" x14ac:dyDescent="0.3">
      <c r="A37" t="s">
        <v>26</v>
      </c>
      <c r="B37" s="1">
        <v>817500.08448161802</v>
      </c>
      <c r="C37" s="1">
        <v>719</v>
      </c>
      <c r="D37" t="s">
        <v>1</v>
      </c>
      <c r="E37">
        <v>0.5</v>
      </c>
      <c r="F37">
        <f>VLOOKUP(A37,Sheet3!$A$1:$H$26,2,FALSE)</f>
        <v>10812</v>
      </c>
      <c r="G37">
        <f>IF(D37=$D$4, VLOOKUP(A37,Sheet3!$A$1:$H$26,3,FALSE),IF(D37=$D$2, VLOOKUP(A37,Sheet3!$A$1:$H$26,4,FALSE), VLOOKUP(A37,Sheet3!$A$1:$H$26,5,FALSE)))</f>
        <v>19822</v>
      </c>
      <c r="H37">
        <f>IF(D37=$D$4, VLOOKUP(A37,Sheet3!$A$1:$H$26,6,FALSE),IF(D37=$D$2, VLOOKUP(A37,Sheet3!$A$1:$H$26,7,FALSE), VLOOKUP(A37,Sheet3!$A$1:$H$26,8,FALSE)))</f>
        <v>7799</v>
      </c>
    </row>
    <row r="38" spans="1:8" x14ac:dyDescent="0.3">
      <c r="A38" t="s">
        <v>17</v>
      </c>
      <c r="B38" s="1">
        <v>69172.607102919297</v>
      </c>
      <c r="C38" s="1">
        <v>142</v>
      </c>
      <c r="D38" t="s">
        <v>2</v>
      </c>
      <c r="F38" t="e">
        <f>VLOOKUP(A38,Sheet3!$A$1:$H$26,2,FALSE)</f>
        <v>#N/A</v>
      </c>
      <c r="G38" t="e">
        <f>IF(D38=$D$4, VLOOKUP(A38,Sheet3!$A$1:$H$26,3,FALSE),IF(D38=$D$2, VLOOKUP(A38,Sheet3!$A$1:$H$26,4,FALSE), VLOOKUP(A38,Sheet3!$A$1:$H$26,5,FALSE)))</f>
        <v>#N/A</v>
      </c>
      <c r="H38" t="e">
        <f>IF(D38=$D$4, VLOOKUP(A38,Sheet3!$A$1:$H$26,6,FALSE),IF(D38=$D$2, VLOOKUP(A38,Sheet3!$A$1:$H$26,7,FALSE), VLOOKUP(A38,Sheet3!$A$1:$H$26,8,FALSE)))</f>
        <v>#N/A</v>
      </c>
    </row>
    <row r="39" spans="1:8" x14ac:dyDescent="0.3">
      <c r="A39" t="s">
        <v>17</v>
      </c>
      <c r="B39" s="1">
        <v>69172.607102919297</v>
      </c>
      <c r="C39" s="1">
        <v>142</v>
      </c>
      <c r="D39" t="s">
        <v>3</v>
      </c>
      <c r="F39" t="e">
        <f>VLOOKUP(A39,Sheet3!$A$1:$H$26,2,FALSE)</f>
        <v>#N/A</v>
      </c>
      <c r="G39" t="e">
        <f>IF(D39=$D$4, VLOOKUP(A39,Sheet3!$A$1:$H$26,3,FALSE),IF(D39=$D$2, VLOOKUP(A39,Sheet3!$A$1:$H$26,4,FALSE), VLOOKUP(A39,Sheet3!$A$1:$H$26,5,FALSE)))</f>
        <v>#N/A</v>
      </c>
      <c r="H39" t="e">
        <f>IF(D39=$D$4, VLOOKUP(A39,Sheet3!$A$1:$H$26,6,FALSE),IF(D39=$D$2, VLOOKUP(A39,Sheet3!$A$1:$H$26,7,FALSE), VLOOKUP(A39,Sheet3!$A$1:$H$26,8,FALSE)))</f>
        <v>#N/A</v>
      </c>
    </row>
    <row r="40" spans="1:8" x14ac:dyDescent="0.3">
      <c r="A40" t="s">
        <v>17</v>
      </c>
      <c r="B40" s="1">
        <v>69172.607102919297</v>
      </c>
      <c r="C40" s="1">
        <v>142</v>
      </c>
      <c r="D40" t="s">
        <v>1</v>
      </c>
      <c r="F40" t="e">
        <f>VLOOKUP(A40,Sheet3!$A$1:$H$26,2,FALSE)</f>
        <v>#N/A</v>
      </c>
      <c r="G40" t="e">
        <f>IF(D40=$D$4, VLOOKUP(A40,Sheet3!$A$1:$H$26,3,FALSE),IF(D40=$D$2, VLOOKUP(A40,Sheet3!$A$1:$H$26,4,FALSE), VLOOKUP(A40,Sheet3!$A$1:$H$26,5,FALSE)))</f>
        <v>#N/A</v>
      </c>
      <c r="H40" t="e">
        <f>IF(D40=$D$4, VLOOKUP(A40,Sheet3!$A$1:$H$26,6,FALSE),IF(D40=$D$2, VLOOKUP(A40,Sheet3!$A$1:$H$26,7,FALSE), VLOOKUP(A40,Sheet3!$A$1:$H$26,8,FALSE)))</f>
        <v>#N/A</v>
      </c>
    </row>
    <row r="41" spans="1:8" x14ac:dyDescent="0.3">
      <c r="A41" t="s">
        <v>28</v>
      </c>
      <c r="B41" s="1">
        <v>929078.46393634297</v>
      </c>
      <c r="C41" s="1">
        <v>924</v>
      </c>
      <c r="D41" t="s">
        <v>2</v>
      </c>
      <c r="E41">
        <v>9</v>
      </c>
      <c r="F41">
        <f>VLOOKUP(A41,Sheet3!$A$1:$H$26,2,FALSE)</f>
        <v>18359</v>
      </c>
      <c r="G41">
        <f>IF(D41=$D$4, VLOOKUP(A41,Sheet3!$A$1:$H$26,3,FALSE),IF(D41=$D$2, VLOOKUP(A41,Sheet3!$A$1:$H$26,4,FALSE), VLOOKUP(A41,Sheet3!$A$1:$H$26,5,FALSE)))</f>
        <v>27317</v>
      </c>
      <c r="H41">
        <f>IF(D41=$D$4, VLOOKUP(A41,Sheet3!$A$1:$H$26,6,FALSE),IF(D41=$D$2, VLOOKUP(A41,Sheet3!$A$1:$H$26,7,FALSE), VLOOKUP(A41,Sheet3!$A$1:$H$26,8,FALSE)))</f>
        <v>11277</v>
      </c>
    </row>
    <row r="42" spans="1:8" x14ac:dyDescent="0.3">
      <c r="A42" t="s">
        <v>28</v>
      </c>
      <c r="B42" s="1">
        <v>929078.46393634297</v>
      </c>
      <c r="C42" s="1">
        <v>924</v>
      </c>
      <c r="D42" t="s">
        <v>3</v>
      </c>
      <c r="E42">
        <v>26</v>
      </c>
      <c r="F42">
        <f>VLOOKUP(A42,Sheet3!$A$1:$H$26,2,FALSE)</f>
        <v>18359</v>
      </c>
      <c r="G42">
        <f>IF(D42=$D$4, VLOOKUP(A42,Sheet3!$A$1:$H$26,3,FALSE),IF(D42=$D$2, VLOOKUP(A42,Sheet3!$A$1:$H$26,4,FALSE), VLOOKUP(A42,Sheet3!$A$1:$H$26,5,FALSE)))</f>
        <v>24974</v>
      </c>
      <c r="H42">
        <f>IF(D42=$D$4, VLOOKUP(A42,Sheet3!$A$1:$H$26,6,FALSE),IF(D42=$D$2, VLOOKUP(A42,Sheet3!$A$1:$H$26,7,FALSE), VLOOKUP(A42,Sheet3!$A$1:$H$26,8,FALSE)))</f>
        <v>11250</v>
      </c>
    </row>
    <row r="43" spans="1:8" x14ac:dyDescent="0.3">
      <c r="A43" t="s">
        <v>28</v>
      </c>
      <c r="B43" s="1">
        <v>929078.46393634297</v>
      </c>
      <c r="C43" s="1">
        <v>924</v>
      </c>
      <c r="D43" t="s">
        <v>1</v>
      </c>
      <c r="E43">
        <v>0.5</v>
      </c>
      <c r="F43">
        <f>VLOOKUP(A43,Sheet3!$A$1:$H$26,2,FALSE)</f>
        <v>18359</v>
      </c>
      <c r="G43">
        <f>IF(D43=$D$4, VLOOKUP(A43,Sheet3!$A$1:$H$26,3,FALSE),IF(D43=$D$2, VLOOKUP(A43,Sheet3!$A$1:$H$26,4,FALSE), VLOOKUP(A43,Sheet3!$A$1:$H$26,5,FALSE)))</f>
        <v>28066</v>
      </c>
      <c r="H43">
        <f>IF(D43=$D$4, VLOOKUP(A43,Sheet3!$A$1:$H$26,6,FALSE),IF(D43=$D$2, VLOOKUP(A43,Sheet3!$A$1:$H$26,7,FALSE), VLOOKUP(A43,Sheet3!$A$1:$H$26,8,FALSE)))</f>
        <v>11303</v>
      </c>
    </row>
    <row r="44" spans="1:8" x14ac:dyDescent="0.3">
      <c r="A44" t="s">
        <v>25</v>
      </c>
      <c r="B44" s="1">
        <v>100604.011363666</v>
      </c>
      <c r="C44" s="1">
        <v>667</v>
      </c>
      <c r="D44" t="s">
        <v>2</v>
      </c>
      <c r="E44">
        <v>2</v>
      </c>
      <c r="F44">
        <f>VLOOKUP(A44,Sheet3!$A$1:$H$26,2,FALSE)</f>
        <v>8846</v>
      </c>
      <c r="G44">
        <f>IF(D44=$D$4, VLOOKUP(A44,Sheet3!$A$1:$H$26,3,FALSE),IF(D44=$D$2, VLOOKUP(A44,Sheet3!$A$1:$H$26,4,FALSE), VLOOKUP(A44,Sheet3!$A$1:$H$26,5,FALSE)))</f>
        <v>11865</v>
      </c>
      <c r="H44">
        <f>IF(D44=$D$4, VLOOKUP(A44,Sheet3!$A$1:$H$26,6,FALSE),IF(D44=$D$2, VLOOKUP(A44,Sheet3!$A$1:$H$26,7,FALSE), VLOOKUP(A44,Sheet3!$A$1:$H$26,8,FALSE)))</f>
        <v>5980</v>
      </c>
    </row>
    <row r="45" spans="1:8" x14ac:dyDescent="0.3">
      <c r="A45" t="s">
        <v>25</v>
      </c>
      <c r="B45" s="1">
        <v>100604.011363666</v>
      </c>
      <c r="C45" s="1">
        <v>667</v>
      </c>
      <c r="D45" t="s">
        <v>3</v>
      </c>
      <c r="E45">
        <v>4</v>
      </c>
      <c r="F45">
        <f>VLOOKUP(A45,Sheet3!$A$1:$H$26,2,FALSE)</f>
        <v>8846</v>
      </c>
      <c r="G45">
        <f>IF(D45=$D$4, VLOOKUP(A45,Sheet3!$A$1:$H$26,3,FALSE),IF(D45=$D$2, VLOOKUP(A45,Sheet3!$A$1:$H$26,4,FALSE), VLOOKUP(A45,Sheet3!$A$1:$H$26,5,FALSE)))</f>
        <v>11276</v>
      </c>
      <c r="H45">
        <f>IF(D45=$D$4, VLOOKUP(A45,Sheet3!$A$1:$H$26,6,FALSE),IF(D45=$D$2, VLOOKUP(A45,Sheet3!$A$1:$H$26,7,FALSE), VLOOKUP(A45,Sheet3!$A$1:$H$26,8,FALSE)))</f>
        <v>5980</v>
      </c>
    </row>
    <row r="46" spans="1:8" x14ac:dyDescent="0.3">
      <c r="A46" t="s">
        <v>25</v>
      </c>
      <c r="B46" s="1">
        <v>100604.011363666</v>
      </c>
      <c r="C46" s="1">
        <v>667</v>
      </c>
      <c r="D46" t="s">
        <v>1</v>
      </c>
      <c r="E46">
        <v>1</v>
      </c>
      <c r="F46">
        <f>VLOOKUP(A46,Sheet3!$A$1:$H$26,2,FALSE)</f>
        <v>8846</v>
      </c>
      <c r="G46">
        <f>IF(D46=$D$4, VLOOKUP(A46,Sheet3!$A$1:$H$26,3,FALSE),IF(D46=$D$2, VLOOKUP(A46,Sheet3!$A$1:$H$26,4,FALSE), VLOOKUP(A46,Sheet3!$A$1:$H$26,5,FALSE)))</f>
        <v>11430</v>
      </c>
      <c r="H46">
        <f>IF(D46=$D$4, VLOOKUP(A46,Sheet3!$A$1:$H$26,6,FALSE),IF(D46=$D$2, VLOOKUP(A46,Sheet3!$A$1:$H$26,7,FALSE), VLOOKUP(A46,Sheet3!$A$1:$H$26,8,FALSE)))</f>
        <v>5934</v>
      </c>
    </row>
    <row r="47" spans="1:8" x14ac:dyDescent="0.3">
      <c r="A47" t="s">
        <v>19</v>
      </c>
      <c r="B47" s="1">
        <v>1246561.12013081</v>
      </c>
      <c r="C47" s="1">
        <v>2072</v>
      </c>
      <c r="D47" t="s">
        <v>2</v>
      </c>
      <c r="F47">
        <f>VLOOKUP(A47,Sheet3!$A$1:$H$26,2,FALSE)</f>
        <v>50235</v>
      </c>
      <c r="G47">
        <f>IF(D47=$D$4, VLOOKUP(A47,Sheet3!$A$1:$H$26,3,FALSE),IF(D47=$D$2, VLOOKUP(A47,Sheet3!$A$1:$H$26,4,FALSE), VLOOKUP(A47,Sheet3!$A$1:$H$26,5,FALSE)))</f>
        <v>61812</v>
      </c>
      <c r="H47">
        <f>IF(D47=$D$4, VLOOKUP(A47,Sheet3!$A$1:$H$26,6,FALSE),IF(D47=$D$2, VLOOKUP(A47,Sheet3!$A$1:$H$26,7,FALSE), VLOOKUP(A47,Sheet3!$A$1:$H$26,8,FALSE)))</f>
        <v>30626</v>
      </c>
    </row>
    <row r="48" spans="1:8" x14ac:dyDescent="0.3">
      <c r="A48" t="s">
        <v>19</v>
      </c>
      <c r="B48" s="1">
        <v>1246561.12013081</v>
      </c>
      <c r="C48" s="1">
        <v>2072</v>
      </c>
      <c r="D48" t="s">
        <v>3</v>
      </c>
      <c r="F48">
        <f>VLOOKUP(A48,Sheet3!$A$1:$H$26,2,FALSE)</f>
        <v>50235</v>
      </c>
      <c r="G48">
        <f>IF(D48=$D$4, VLOOKUP(A48,Sheet3!$A$1:$H$26,3,FALSE),IF(D48=$D$2, VLOOKUP(A48,Sheet3!$A$1:$H$26,4,FALSE), VLOOKUP(A48,Sheet3!$A$1:$H$26,5,FALSE)))</f>
        <v>56732</v>
      </c>
      <c r="H48">
        <f>IF(D48=$D$4, VLOOKUP(A48,Sheet3!$A$1:$H$26,6,FALSE),IF(D48=$D$2, VLOOKUP(A48,Sheet3!$A$1:$H$26,7,FALSE), VLOOKUP(A48,Sheet3!$A$1:$H$26,8,FALSE)))</f>
        <v>30431</v>
      </c>
    </row>
    <row r="49" spans="1:8" x14ac:dyDescent="0.3">
      <c r="A49" t="s">
        <v>19</v>
      </c>
      <c r="B49" s="1">
        <v>1246561.12013081</v>
      </c>
      <c r="C49" s="1">
        <v>2072</v>
      </c>
      <c r="D49" t="s">
        <v>1</v>
      </c>
      <c r="E49">
        <v>3</v>
      </c>
      <c r="F49">
        <f>VLOOKUP(A49,Sheet3!$A$1:$H$26,2,FALSE)</f>
        <v>50235</v>
      </c>
      <c r="G49">
        <f>IF(D49=$D$4, VLOOKUP(A49,Sheet3!$A$1:$H$26,3,FALSE),IF(D49=$D$2, VLOOKUP(A49,Sheet3!$A$1:$H$26,4,FALSE), VLOOKUP(A49,Sheet3!$A$1:$H$26,5,FALSE)))</f>
        <v>62327</v>
      </c>
      <c r="H49">
        <f>IF(D49=$D$4, VLOOKUP(A49,Sheet3!$A$1:$H$26,6,FALSE),IF(D49=$D$2, VLOOKUP(A49,Sheet3!$A$1:$H$26,7,FALSE), VLOOKUP(A49,Sheet3!$A$1:$H$26,8,FALSE)))</f>
        <v>30440</v>
      </c>
    </row>
    <row r="50" spans="1:8" x14ac:dyDescent="0.3">
      <c r="A50" t="s">
        <v>11</v>
      </c>
      <c r="B50" s="1">
        <v>1772029.57140694</v>
      </c>
      <c r="C50" s="1">
        <v>3</v>
      </c>
      <c r="D50" t="s">
        <v>2</v>
      </c>
      <c r="E50">
        <v>0</v>
      </c>
      <c r="F50">
        <f>VLOOKUP(A50,Sheet3!$A$1:$H$26,2,FALSE)</f>
        <v>5494</v>
      </c>
      <c r="G50">
        <f>IF(D50=$D$4, VLOOKUP(A50,Sheet3!$A$1:$H$26,3,FALSE),IF(D50=$D$2, VLOOKUP(A50,Sheet3!$A$1:$H$26,4,FALSE), VLOOKUP(A50,Sheet3!$A$1:$H$26,5,FALSE)))</f>
        <v>5408</v>
      </c>
      <c r="H50">
        <f>IF(D50=$D$4, VLOOKUP(A50,Sheet3!$A$1:$H$26,6,FALSE),IF(D50=$D$2, VLOOKUP(A50,Sheet3!$A$1:$H$26,7,FALSE), VLOOKUP(A50,Sheet3!$A$1:$H$26,8,FALSE)))</f>
        <v>5389</v>
      </c>
    </row>
    <row r="51" spans="1:8" x14ac:dyDescent="0.3">
      <c r="A51" t="s">
        <v>11</v>
      </c>
      <c r="B51" s="1">
        <v>1772029.57140694</v>
      </c>
      <c r="C51" s="1">
        <v>3</v>
      </c>
      <c r="D51" t="s">
        <v>3</v>
      </c>
      <c r="E51">
        <v>1</v>
      </c>
      <c r="F51">
        <f>VLOOKUP(A51,Sheet3!$A$1:$H$26,2,FALSE)</f>
        <v>5494</v>
      </c>
      <c r="G51">
        <f>IF(D51=$D$4, VLOOKUP(A51,Sheet3!$A$1:$H$26,3,FALSE),IF(D51=$D$2, VLOOKUP(A51,Sheet3!$A$1:$H$26,4,FALSE), VLOOKUP(A51,Sheet3!$A$1:$H$26,5,FALSE)))</f>
        <v>5408</v>
      </c>
      <c r="H51">
        <f>IF(D51=$D$4, VLOOKUP(A51,Sheet3!$A$1:$H$26,6,FALSE),IF(D51=$D$2, VLOOKUP(A51,Sheet3!$A$1:$H$26,7,FALSE), VLOOKUP(A51,Sheet3!$A$1:$H$26,8,FALSE)))</f>
        <v>5389</v>
      </c>
    </row>
    <row r="52" spans="1:8" x14ac:dyDescent="0.3">
      <c r="A52" t="s">
        <v>11</v>
      </c>
      <c r="B52" s="1">
        <v>1772029.57140694</v>
      </c>
      <c r="C52" s="1">
        <v>3</v>
      </c>
      <c r="D52" t="s">
        <v>1</v>
      </c>
      <c r="E52">
        <v>0.5</v>
      </c>
      <c r="F52">
        <f>VLOOKUP(A52,Sheet3!$A$1:$H$26,2,FALSE)</f>
        <v>5494</v>
      </c>
      <c r="G52">
        <f>IF(D52=$D$4, VLOOKUP(A52,Sheet3!$A$1:$H$26,3,FALSE),IF(D52=$D$2, VLOOKUP(A52,Sheet3!$A$1:$H$26,4,FALSE), VLOOKUP(A52,Sheet3!$A$1:$H$26,5,FALSE)))</f>
        <v>5406</v>
      </c>
      <c r="H52">
        <f>IF(D52=$D$4, VLOOKUP(A52,Sheet3!$A$1:$H$26,6,FALSE),IF(D52=$D$2, VLOOKUP(A52,Sheet3!$A$1:$H$26,7,FALSE), VLOOKUP(A52,Sheet3!$A$1:$H$26,8,FALSE)))</f>
        <v>5389</v>
      </c>
    </row>
    <row r="53" spans="1:8" x14ac:dyDescent="0.3">
      <c r="A53" t="s">
        <v>33</v>
      </c>
      <c r="B53" s="1">
        <v>945677.48719336302</v>
      </c>
      <c r="C53" s="1">
        <v>4704</v>
      </c>
      <c r="D53" t="s">
        <v>2</v>
      </c>
      <c r="E53">
        <v>46</v>
      </c>
      <c r="F53">
        <f>VLOOKUP(A53,Sheet3!$A$1:$H$26,2,FALSE)</f>
        <v>43612</v>
      </c>
      <c r="G53">
        <f>IF(D53=$D$4, VLOOKUP(A53,Sheet3!$A$1:$H$26,3,FALSE),IF(D53=$D$2, VLOOKUP(A53,Sheet3!$A$1:$H$26,4,FALSE), VLOOKUP(A53,Sheet3!$A$1:$H$26,5,FALSE)))</f>
        <v>82106</v>
      </c>
      <c r="H53">
        <f>IF(D53=$D$4, VLOOKUP(A53,Sheet3!$A$1:$H$26,6,FALSE),IF(D53=$D$2, VLOOKUP(A53,Sheet3!$A$1:$H$26,7,FALSE), VLOOKUP(A53,Sheet3!$A$1:$H$26,8,FALSE)))</f>
        <v>24366</v>
      </c>
    </row>
    <row r="54" spans="1:8" x14ac:dyDescent="0.3">
      <c r="A54" t="s">
        <v>33</v>
      </c>
      <c r="B54" s="1">
        <v>945677.48719336302</v>
      </c>
      <c r="C54" s="1">
        <v>4704</v>
      </c>
      <c r="D54" t="s">
        <v>3</v>
      </c>
      <c r="E54">
        <v>133</v>
      </c>
      <c r="F54">
        <f>VLOOKUP(A54,Sheet3!$A$1:$H$26,2,FALSE)</f>
        <v>43612</v>
      </c>
      <c r="G54">
        <f>IF(D54=$D$4, VLOOKUP(A54,Sheet3!$A$1:$H$26,3,FALSE),IF(D54=$D$2, VLOOKUP(A54,Sheet3!$A$1:$H$26,4,FALSE), VLOOKUP(A54,Sheet3!$A$1:$H$26,5,FALSE)))</f>
        <v>63217</v>
      </c>
      <c r="H54">
        <f>IF(D54=$D$4, VLOOKUP(A54,Sheet3!$A$1:$H$26,6,FALSE),IF(D54=$D$2, VLOOKUP(A54,Sheet3!$A$1:$H$26,7,FALSE), VLOOKUP(A54,Sheet3!$A$1:$H$26,8,FALSE)))</f>
        <v>24087</v>
      </c>
    </row>
    <row r="55" spans="1:8" x14ac:dyDescent="0.3">
      <c r="A55" t="s">
        <v>33</v>
      </c>
      <c r="B55" s="1">
        <v>945677.48719336302</v>
      </c>
      <c r="C55" s="1">
        <v>4704</v>
      </c>
      <c r="D55" t="s">
        <v>1</v>
      </c>
      <c r="E55">
        <v>3</v>
      </c>
      <c r="F55">
        <f>VLOOKUP(A55,Sheet3!$A$1:$H$26,2,FALSE)</f>
        <v>43612</v>
      </c>
      <c r="G55">
        <f>IF(D55=$D$4, VLOOKUP(A55,Sheet3!$A$1:$H$26,3,FALSE),IF(D55=$D$2, VLOOKUP(A55,Sheet3!$A$1:$H$26,4,FALSE), VLOOKUP(A55,Sheet3!$A$1:$H$26,5,FALSE)))</f>
        <v>82503</v>
      </c>
      <c r="H55">
        <f>IF(D55=$D$4, VLOOKUP(A55,Sheet3!$A$1:$H$26,6,FALSE),IF(D55=$D$2, VLOOKUP(A55,Sheet3!$A$1:$H$26,7,FALSE), VLOOKUP(A55,Sheet3!$A$1:$H$26,8,FALSE)))</f>
        <v>24491</v>
      </c>
    </row>
    <row r="56" spans="1:8" x14ac:dyDescent="0.3">
      <c r="A56" t="s">
        <v>42</v>
      </c>
      <c r="B56" s="1">
        <v>296158.614066348</v>
      </c>
      <c r="C56" s="1">
        <v>702</v>
      </c>
      <c r="D56" t="s">
        <v>2</v>
      </c>
      <c r="F56" t="e">
        <f>VLOOKUP(A56,Sheet3!$A$1:$H$26,2,FALSE)</f>
        <v>#N/A</v>
      </c>
      <c r="G56" t="e">
        <f>IF(D56=$D$4, VLOOKUP(A56,Sheet3!$A$1:$H$26,3,FALSE),IF(D56=$D$2, VLOOKUP(A56,Sheet3!$A$1:$H$26,4,FALSE), VLOOKUP(A56,Sheet3!$A$1:$H$26,5,FALSE)))</f>
        <v>#N/A</v>
      </c>
      <c r="H56" t="e">
        <f>IF(D56=$D$4, VLOOKUP(A56,Sheet3!$A$1:$H$26,6,FALSE),IF(D56=$D$2, VLOOKUP(A56,Sheet3!$A$1:$H$26,7,FALSE), VLOOKUP(A56,Sheet3!$A$1:$H$26,8,FALSE)))</f>
        <v>#N/A</v>
      </c>
    </row>
    <row r="57" spans="1:8" x14ac:dyDescent="0.3">
      <c r="A57" t="s">
        <v>42</v>
      </c>
      <c r="B57" s="1">
        <v>296158.614066348</v>
      </c>
      <c r="C57" s="1">
        <v>702</v>
      </c>
      <c r="D57" t="s">
        <v>3</v>
      </c>
      <c r="F57" t="e">
        <f>VLOOKUP(A57,Sheet3!$A$1:$H$26,2,FALSE)</f>
        <v>#N/A</v>
      </c>
      <c r="G57" t="e">
        <f>IF(D57=$D$4, VLOOKUP(A57,Sheet3!$A$1:$H$26,3,FALSE),IF(D57=$D$2, VLOOKUP(A57,Sheet3!$A$1:$H$26,4,FALSE), VLOOKUP(A57,Sheet3!$A$1:$H$26,5,FALSE)))</f>
        <v>#N/A</v>
      </c>
      <c r="H57" t="e">
        <f>IF(D57=$D$4, VLOOKUP(A57,Sheet3!$A$1:$H$26,6,FALSE),IF(D57=$D$2, VLOOKUP(A57,Sheet3!$A$1:$H$26,7,FALSE), VLOOKUP(A57,Sheet3!$A$1:$H$26,8,FALSE)))</f>
        <v>#N/A</v>
      </c>
    </row>
    <row r="58" spans="1:8" x14ac:dyDescent="0.3">
      <c r="A58" t="s">
        <v>42</v>
      </c>
      <c r="B58" s="1">
        <v>296158.614066348</v>
      </c>
      <c r="C58" s="1">
        <v>702</v>
      </c>
      <c r="D58" t="s">
        <v>1</v>
      </c>
      <c r="F58" t="e">
        <f>VLOOKUP(A58,Sheet3!$A$1:$H$26,2,FALSE)</f>
        <v>#N/A</v>
      </c>
      <c r="G58" t="e">
        <f>IF(D58=$D$4, VLOOKUP(A58,Sheet3!$A$1:$H$26,3,FALSE),IF(D58=$D$2, VLOOKUP(A58,Sheet3!$A$1:$H$26,4,FALSE), VLOOKUP(A58,Sheet3!$A$1:$H$26,5,FALSE)))</f>
        <v>#N/A</v>
      </c>
      <c r="H58" t="e">
        <f>IF(D58=$D$4, VLOOKUP(A58,Sheet3!$A$1:$H$26,6,FALSE),IF(D58=$D$2, VLOOKUP(A58,Sheet3!$A$1:$H$26,7,FALSE), VLOOKUP(A58,Sheet3!$A$1:$H$26,8,FALSE)))</f>
        <v>#N/A</v>
      </c>
    </row>
    <row r="59" spans="1:8" x14ac:dyDescent="0.3">
      <c r="A59" t="s">
        <v>30</v>
      </c>
      <c r="B59" s="1">
        <v>699867.82698663301</v>
      </c>
      <c r="C59" s="1">
        <v>11</v>
      </c>
      <c r="D59" t="s">
        <v>2</v>
      </c>
      <c r="F59" t="e">
        <f>VLOOKUP(A59,Sheet3!$A$1:$H$26,2,FALSE)</f>
        <v>#N/A</v>
      </c>
      <c r="G59" t="e">
        <f>IF(D59=$D$4, VLOOKUP(A59,Sheet3!$A$1:$H$26,3,FALSE),IF(D59=$D$2, VLOOKUP(A59,Sheet3!$A$1:$H$26,4,FALSE), VLOOKUP(A59,Sheet3!$A$1:$H$26,5,FALSE)))</f>
        <v>#N/A</v>
      </c>
      <c r="H59" t="e">
        <f>IF(D59=$D$4, VLOOKUP(A59,Sheet3!$A$1:$H$26,6,FALSE),IF(D59=$D$2, VLOOKUP(A59,Sheet3!$A$1:$H$26,7,FALSE), VLOOKUP(A59,Sheet3!$A$1:$H$26,8,FALSE)))</f>
        <v>#N/A</v>
      </c>
    </row>
    <row r="60" spans="1:8" x14ac:dyDescent="0.3">
      <c r="A60" t="s">
        <v>30</v>
      </c>
      <c r="B60" s="1">
        <v>699867.82698663301</v>
      </c>
      <c r="C60" s="1">
        <v>11</v>
      </c>
      <c r="D60" t="s">
        <v>3</v>
      </c>
      <c r="F60" t="e">
        <f>VLOOKUP(A60,Sheet3!$A$1:$H$26,2,FALSE)</f>
        <v>#N/A</v>
      </c>
      <c r="G60" t="e">
        <f>IF(D60=$D$4, VLOOKUP(A60,Sheet3!$A$1:$H$26,3,FALSE),IF(D60=$D$2, VLOOKUP(A60,Sheet3!$A$1:$H$26,4,FALSE), VLOOKUP(A60,Sheet3!$A$1:$H$26,5,FALSE)))</f>
        <v>#N/A</v>
      </c>
      <c r="H60" t="e">
        <f>IF(D60=$D$4, VLOOKUP(A60,Sheet3!$A$1:$H$26,6,FALSE),IF(D60=$D$2, VLOOKUP(A60,Sheet3!$A$1:$H$26,7,FALSE), VLOOKUP(A60,Sheet3!$A$1:$H$26,8,FALSE)))</f>
        <v>#N/A</v>
      </c>
    </row>
    <row r="61" spans="1:8" x14ac:dyDescent="0.3">
      <c r="A61" t="s">
        <v>30</v>
      </c>
      <c r="B61" s="1">
        <v>699867.82698663301</v>
      </c>
      <c r="C61" s="1">
        <v>11</v>
      </c>
      <c r="D61" t="s">
        <v>1</v>
      </c>
      <c r="F61" t="e">
        <f>VLOOKUP(A61,Sheet3!$A$1:$H$26,2,FALSE)</f>
        <v>#N/A</v>
      </c>
      <c r="G61" t="e">
        <f>IF(D61=$D$4, VLOOKUP(A61,Sheet3!$A$1:$H$26,3,FALSE),IF(D61=$D$2, VLOOKUP(A61,Sheet3!$A$1:$H$26,4,FALSE), VLOOKUP(A61,Sheet3!$A$1:$H$26,5,FALSE)))</f>
        <v>#N/A</v>
      </c>
      <c r="H61" t="e">
        <f>IF(D61=$D$4, VLOOKUP(A61,Sheet3!$A$1:$H$26,6,FALSE),IF(D61=$D$2, VLOOKUP(A61,Sheet3!$A$1:$H$26,7,FALSE), VLOOKUP(A61,Sheet3!$A$1:$H$26,8,FALSE)))</f>
        <v>#N/A</v>
      </c>
    </row>
    <row r="62" spans="1:8" x14ac:dyDescent="0.3">
      <c r="A62" t="s">
        <v>14</v>
      </c>
      <c r="B62" s="1">
        <v>710104.51820456097</v>
      </c>
      <c r="C62" s="1">
        <v>238</v>
      </c>
      <c r="D62" t="s">
        <v>2</v>
      </c>
      <c r="F62" t="e">
        <f>VLOOKUP(A62,Sheet3!$A$1:$H$26,2,FALSE)</f>
        <v>#N/A</v>
      </c>
      <c r="G62" t="e">
        <f>IF(D62=$D$4, VLOOKUP(A62,Sheet3!$A$1:$H$26,3,FALSE),IF(D62=$D$2, VLOOKUP(A62,Sheet3!$A$1:$H$26,4,FALSE), VLOOKUP(A62,Sheet3!$A$1:$H$26,5,FALSE)))</f>
        <v>#N/A</v>
      </c>
      <c r="H62" t="e">
        <f>IF(D62=$D$4, VLOOKUP(A62,Sheet3!$A$1:$H$26,6,FALSE),IF(D62=$D$2, VLOOKUP(A62,Sheet3!$A$1:$H$26,7,FALSE), VLOOKUP(A62,Sheet3!$A$1:$H$26,8,FALSE)))</f>
        <v>#N/A</v>
      </c>
    </row>
    <row r="63" spans="1:8" x14ac:dyDescent="0.3">
      <c r="A63" t="s">
        <v>14</v>
      </c>
      <c r="B63" s="1">
        <v>710104.51820456097</v>
      </c>
      <c r="C63" s="1">
        <v>238</v>
      </c>
      <c r="D63" t="s">
        <v>3</v>
      </c>
      <c r="F63" t="e">
        <f>VLOOKUP(A63,Sheet3!$A$1:$H$26,2,FALSE)</f>
        <v>#N/A</v>
      </c>
      <c r="G63" t="e">
        <f>IF(D63=$D$4, VLOOKUP(A63,Sheet3!$A$1:$H$26,3,FALSE),IF(D63=$D$2, VLOOKUP(A63,Sheet3!$A$1:$H$26,4,FALSE), VLOOKUP(A63,Sheet3!$A$1:$H$26,5,FALSE)))</f>
        <v>#N/A</v>
      </c>
      <c r="H63" t="e">
        <f>IF(D63=$D$4, VLOOKUP(A63,Sheet3!$A$1:$H$26,6,FALSE),IF(D63=$D$2, VLOOKUP(A63,Sheet3!$A$1:$H$26,7,FALSE), VLOOKUP(A63,Sheet3!$A$1:$H$26,8,FALSE)))</f>
        <v>#N/A</v>
      </c>
    </row>
    <row r="64" spans="1:8" x14ac:dyDescent="0.3">
      <c r="A64" t="s">
        <v>14</v>
      </c>
      <c r="B64" s="1">
        <v>710104.51820456097</v>
      </c>
      <c r="C64" s="1">
        <v>238</v>
      </c>
      <c r="D64" t="s">
        <v>1</v>
      </c>
      <c r="F64" t="e">
        <f>VLOOKUP(A64,Sheet3!$A$1:$H$26,2,FALSE)</f>
        <v>#N/A</v>
      </c>
      <c r="G64" t="e">
        <f>IF(D64=$D$4, VLOOKUP(A64,Sheet3!$A$1:$H$26,3,FALSE),IF(D64=$D$2, VLOOKUP(A64,Sheet3!$A$1:$H$26,4,FALSE), VLOOKUP(A64,Sheet3!$A$1:$H$26,5,FALSE)))</f>
        <v>#N/A</v>
      </c>
      <c r="H64" t="e">
        <f>IF(D64=$D$4, VLOOKUP(A64,Sheet3!$A$1:$H$26,6,FALSE),IF(D64=$D$2, VLOOKUP(A64,Sheet3!$A$1:$H$26,7,FALSE), VLOOKUP(A64,Sheet3!$A$1:$H$26,8,FALSE)))</f>
        <v>#N/A</v>
      </c>
    </row>
    <row r="65" spans="1:8" x14ac:dyDescent="0.3">
      <c r="A65" t="s">
        <v>41</v>
      </c>
      <c r="B65" s="1">
        <v>329121.197522367</v>
      </c>
      <c r="C65" s="1">
        <v>999</v>
      </c>
      <c r="D65" t="s">
        <v>2</v>
      </c>
      <c r="E65">
        <v>4</v>
      </c>
      <c r="F65">
        <f>VLOOKUP(A65,Sheet3!$A$1:$H$26,2,FALSE)</f>
        <v>20509</v>
      </c>
      <c r="G65">
        <f>IF(D65=$D$4, VLOOKUP(A65,Sheet3!$A$1:$H$26,3,FALSE),IF(D65=$D$2, VLOOKUP(A65,Sheet3!$A$1:$H$26,4,FALSE), VLOOKUP(A65,Sheet3!$A$1:$H$26,5,FALSE)))</f>
        <v>26461</v>
      </c>
      <c r="H65">
        <f>IF(D65=$D$4, VLOOKUP(A65,Sheet3!$A$1:$H$26,6,FALSE),IF(D65=$D$2, VLOOKUP(A65,Sheet3!$A$1:$H$26,7,FALSE), VLOOKUP(A65,Sheet3!$A$1:$H$26,8,FALSE)))</f>
        <v>14015</v>
      </c>
    </row>
    <row r="66" spans="1:8" x14ac:dyDescent="0.3">
      <c r="A66" t="s">
        <v>41</v>
      </c>
      <c r="B66" s="1">
        <v>329121.197522367</v>
      </c>
      <c r="C66" s="1">
        <v>999</v>
      </c>
      <c r="D66" t="s">
        <v>3</v>
      </c>
      <c r="E66">
        <v>13</v>
      </c>
      <c r="F66">
        <f>VLOOKUP(A66,Sheet3!$A$1:$H$26,2,FALSE)</f>
        <v>20509</v>
      </c>
      <c r="G66">
        <f>IF(D66=$D$4, VLOOKUP(A66,Sheet3!$A$1:$H$26,3,FALSE),IF(D66=$D$2, VLOOKUP(A66,Sheet3!$A$1:$H$26,4,FALSE), VLOOKUP(A66,Sheet3!$A$1:$H$26,5,FALSE)))</f>
        <v>24499</v>
      </c>
      <c r="H66">
        <f>IF(D66=$D$4, VLOOKUP(A66,Sheet3!$A$1:$H$26,6,FALSE),IF(D66=$D$2, VLOOKUP(A66,Sheet3!$A$1:$H$26,7,FALSE), VLOOKUP(A66,Sheet3!$A$1:$H$26,8,FALSE)))</f>
        <v>13830</v>
      </c>
    </row>
    <row r="67" spans="1:8" x14ac:dyDescent="0.3">
      <c r="A67" t="s">
        <v>41</v>
      </c>
      <c r="B67" s="1">
        <v>329121.197522367</v>
      </c>
      <c r="C67" s="1">
        <v>999</v>
      </c>
      <c r="D67" t="s">
        <v>1</v>
      </c>
      <c r="E67">
        <v>0.5</v>
      </c>
      <c r="F67">
        <f>VLOOKUP(A67,Sheet3!$A$1:$H$26,2,FALSE)</f>
        <v>20509</v>
      </c>
      <c r="G67">
        <f>IF(D67=$D$4, VLOOKUP(A67,Sheet3!$A$1:$H$26,3,FALSE),IF(D67=$D$2, VLOOKUP(A67,Sheet3!$A$1:$H$26,4,FALSE), VLOOKUP(A67,Sheet3!$A$1:$H$26,5,FALSE)))</f>
        <v>25795</v>
      </c>
      <c r="H67">
        <f>IF(D67=$D$4, VLOOKUP(A67,Sheet3!$A$1:$H$26,6,FALSE),IF(D67=$D$2, VLOOKUP(A67,Sheet3!$A$1:$H$26,7,FALSE), VLOOKUP(A67,Sheet3!$A$1:$H$26,8,FALSE)))</f>
        <v>13904</v>
      </c>
    </row>
    <row r="68" spans="1:8" x14ac:dyDescent="0.3">
      <c r="A68" t="s">
        <v>27</v>
      </c>
      <c r="B68" s="1">
        <v>19399.2069695924</v>
      </c>
      <c r="C68" s="1">
        <v>28</v>
      </c>
      <c r="D68" t="s">
        <v>2</v>
      </c>
      <c r="F68" t="e">
        <f>VLOOKUP(A68,Sheet3!$A$1:$H$26,2,FALSE)</f>
        <v>#N/A</v>
      </c>
      <c r="G68" t="e">
        <f>IF(D68=$D$4, VLOOKUP(A68,Sheet3!$A$1:$H$26,3,FALSE),IF(D68=$D$2, VLOOKUP(A68,Sheet3!$A$1:$H$26,4,FALSE), VLOOKUP(A68,Sheet3!$A$1:$H$26,5,FALSE)))</f>
        <v>#N/A</v>
      </c>
      <c r="H68" t="e">
        <f>IF(D68=$D$4, VLOOKUP(A68,Sheet3!$A$1:$H$26,6,FALSE),IF(D68=$D$2, VLOOKUP(A68,Sheet3!$A$1:$H$26,7,FALSE), VLOOKUP(A68,Sheet3!$A$1:$H$26,8,FALSE)))</f>
        <v>#N/A</v>
      </c>
    </row>
    <row r="69" spans="1:8" x14ac:dyDescent="0.3">
      <c r="A69" t="s">
        <v>27</v>
      </c>
      <c r="B69" s="1">
        <v>19399.2069695924</v>
      </c>
      <c r="C69" s="1">
        <v>28</v>
      </c>
      <c r="D69" t="s">
        <v>3</v>
      </c>
      <c r="F69" t="e">
        <f>VLOOKUP(A69,Sheet3!$A$1:$H$26,2,FALSE)</f>
        <v>#N/A</v>
      </c>
      <c r="G69" t="e">
        <f>IF(D69=$D$4, VLOOKUP(A69,Sheet3!$A$1:$H$26,3,FALSE),IF(D69=$D$2, VLOOKUP(A69,Sheet3!$A$1:$H$26,4,FALSE), VLOOKUP(A69,Sheet3!$A$1:$H$26,5,FALSE)))</f>
        <v>#N/A</v>
      </c>
      <c r="H69" t="e">
        <f>IF(D69=$D$4, VLOOKUP(A69,Sheet3!$A$1:$H$26,6,FALSE),IF(D69=$D$2, VLOOKUP(A69,Sheet3!$A$1:$H$26,7,FALSE), VLOOKUP(A69,Sheet3!$A$1:$H$26,8,FALSE)))</f>
        <v>#N/A</v>
      </c>
    </row>
    <row r="70" spans="1:8" x14ac:dyDescent="0.3">
      <c r="A70" t="s">
        <v>27</v>
      </c>
      <c r="B70" s="1">
        <v>19399.2069695924</v>
      </c>
      <c r="C70" s="1">
        <v>28</v>
      </c>
      <c r="D70" t="s">
        <v>1</v>
      </c>
      <c r="E70" s="3"/>
      <c r="F70" t="e">
        <f>VLOOKUP(A70,Sheet3!$A$1:$H$26,2,FALSE)</f>
        <v>#N/A</v>
      </c>
      <c r="G70" t="e">
        <f>IF(D70=$D$4, VLOOKUP(A70,Sheet3!$A$1:$H$26,3,FALSE),IF(D70=$D$2, VLOOKUP(A70,Sheet3!$A$1:$H$26,4,FALSE), VLOOKUP(A70,Sheet3!$A$1:$H$26,5,FALSE)))</f>
        <v>#N/A</v>
      </c>
      <c r="H70" t="e">
        <f>IF(D70=$D$4, VLOOKUP(A70,Sheet3!$A$1:$H$26,6,FALSE),IF(D70=$D$2, VLOOKUP(A70,Sheet3!$A$1:$H$26,7,FALSE), VLOOKUP(A70,Sheet3!$A$1:$H$26,8,FALSE)))</f>
        <v>#N/A</v>
      </c>
    </row>
    <row r="71" spans="1:8" x14ac:dyDescent="0.3">
      <c r="A71" t="s">
        <v>48</v>
      </c>
      <c r="B71" s="1">
        <v>2159476.0390418</v>
      </c>
      <c r="C71" s="1">
        <v>261</v>
      </c>
      <c r="D71" t="s">
        <v>2</v>
      </c>
      <c r="E71">
        <v>8</v>
      </c>
      <c r="F71">
        <f>VLOOKUP(A71,Sheet3!$A$1:$H$26,2,FALSE)</f>
        <v>8715</v>
      </c>
      <c r="G71">
        <f>IF(D71=$D$4, VLOOKUP(A71,Sheet3!$A$1:$H$26,3,FALSE),IF(D71=$D$2, VLOOKUP(A71,Sheet3!$A$1:$H$26,4,FALSE), VLOOKUP(A71,Sheet3!$A$1:$H$26,5,FALSE)))</f>
        <v>17138</v>
      </c>
      <c r="H71">
        <f>IF(D71=$D$4, VLOOKUP(A71,Sheet3!$A$1:$H$26,6,FALSE),IF(D71=$D$2, VLOOKUP(A71,Sheet3!$A$1:$H$26,7,FALSE), VLOOKUP(A71,Sheet3!$A$1:$H$26,8,FALSE)))</f>
        <v>8003</v>
      </c>
    </row>
    <row r="72" spans="1:8" x14ac:dyDescent="0.3">
      <c r="A72" t="s">
        <v>48</v>
      </c>
      <c r="B72" s="1">
        <v>2159476.0390418</v>
      </c>
      <c r="C72" s="1">
        <v>261</v>
      </c>
      <c r="D72" t="s">
        <v>3</v>
      </c>
      <c r="E72">
        <v>14</v>
      </c>
      <c r="F72">
        <f>VLOOKUP(A72,Sheet3!$A$1:$H$26,2,FALSE)</f>
        <v>8715</v>
      </c>
      <c r="G72">
        <f>IF(D72=$D$4, VLOOKUP(A72,Sheet3!$A$1:$H$26,3,FALSE),IF(D72=$D$2, VLOOKUP(A72,Sheet3!$A$1:$H$26,4,FALSE), VLOOKUP(A72,Sheet3!$A$1:$H$26,5,FALSE)))</f>
        <v>13553</v>
      </c>
      <c r="H72">
        <f>IF(D72=$D$4, VLOOKUP(A72,Sheet3!$A$1:$H$26,6,FALSE),IF(D72=$D$2, VLOOKUP(A72,Sheet3!$A$1:$H$26,7,FALSE), VLOOKUP(A72,Sheet3!$A$1:$H$26,8,FALSE)))</f>
        <v>8020</v>
      </c>
    </row>
    <row r="73" spans="1:8" x14ac:dyDescent="0.3">
      <c r="A73" t="s">
        <v>48</v>
      </c>
      <c r="B73" s="1">
        <v>2159476.0390418</v>
      </c>
      <c r="C73" s="1">
        <v>261</v>
      </c>
      <c r="D73" t="s">
        <v>1</v>
      </c>
      <c r="E73" s="3">
        <v>1</v>
      </c>
      <c r="F73">
        <f>VLOOKUP(A73,Sheet3!$A$1:$H$26,2,FALSE)</f>
        <v>8715</v>
      </c>
      <c r="G73">
        <f>IF(D73=$D$4, VLOOKUP(A73,Sheet3!$A$1:$H$26,3,FALSE),IF(D73=$D$2, VLOOKUP(A73,Sheet3!$A$1:$H$26,4,FALSE), VLOOKUP(A73,Sheet3!$A$1:$H$26,5,FALSE)))</f>
        <v>17197</v>
      </c>
      <c r="H73">
        <f>IF(D73=$D$4, VLOOKUP(A73,Sheet3!$A$1:$H$26,6,FALSE),IF(D73=$D$2, VLOOKUP(A73,Sheet3!$A$1:$H$26,7,FALSE), VLOOKUP(A73,Sheet3!$A$1:$H$26,8,FALSE)))</f>
        <v>8021</v>
      </c>
    </row>
    <row r="74" spans="1:8" x14ac:dyDescent="0.3">
      <c r="A74" t="s">
        <v>40</v>
      </c>
      <c r="B74" s="1">
        <v>234153.40827974799</v>
      </c>
      <c r="C74" s="1">
        <v>664</v>
      </c>
      <c r="D74" t="s">
        <v>2</v>
      </c>
      <c r="E74">
        <v>3</v>
      </c>
      <c r="F74">
        <f>VLOOKUP(A74,Sheet3!$A$1:$H$26,2,FALSE)</f>
        <v>10172</v>
      </c>
      <c r="G74">
        <f>IF(D74=$D$4, VLOOKUP(A74,Sheet3!$A$1:$H$26,3,FALSE),IF(D74=$D$2, VLOOKUP(A74,Sheet3!$A$1:$H$26,4,FALSE), VLOOKUP(A74,Sheet3!$A$1:$H$26,5,FALSE)))</f>
        <v>14896</v>
      </c>
      <c r="H74">
        <f>IF(D74=$D$4, VLOOKUP(A74,Sheet3!$A$1:$H$26,6,FALSE),IF(D74=$D$2, VLOOKUP(A74,Sheet3!$A$1:$H$26,7,FALSE), VLOOKUP(A74,Sheet3!$A$1:$H$26,8,FALSE)))</f>
        <v>6993</v>
      </c>
    </row>
    <row r="75" spans="1:8" x14ac:dyDescent="0.3">
      <c r="A75" t="s">
        <v>40</v>
      </c>
      <c r="B75" s="1">
        <v>234153.40827974799</v>
      </c>
      <c r="C75" s="1">
        <v>664</v>
      </c>
      <c r="D75" t="s">
        <v>3</v>
      </c>
      <c r="E75">
        <v>6</v>
      </c>
      <c r="F75">
        <f>VLOOKUP(A75,Sheet3!$A$1:$H$26,2,FALSE)</f>
        <v>10172</v>
      </c>
      <c r="G75">
        <f>IF(D75=$D$4, VLOOKUP(A75,Sheet3!$A$1:$H$26,3,FALSE),IF(D75=$D$2, VLOOKUP(A75,Sheet3!$A$1:$H$26,4,FALSE), VLOOKUP(A75,Sheet3!$A$1:$H$26,5,FALSE)))</f>
        <v>13907</v>
      </c>
      <c r="H75">
        <f>IF(D75=$D$4, VLOOKUP(A75,Sheet3!$A$1:$H$26,6,FALSE),IF(D75=$D$2, VLOOKUP(A75,Sheet3!$A$1:$H$26,7,FALSE), VLOOKUP(A75,Sheet3!$A$1:$H$26,8,FALSE)))</f>
        <v>6862</v>
      </c>
    </row>
    <row r="76" spans="1:8" x14ac:dyDescent="0.3">
      <c r="A76" t="s">
        <v>40</v>
      </c>
      <c r="B76" s="1">
        <v>234153.40827974799</v>
      </c>
      <c r="C76" s="1">
        <v>664</v>
      </c>
      <c r="D76" t="s">
        <v>1</v>
      </c>
      <c r="E76" s="3">
        <v>0.5</v>
      </c>
      <c r="F76">
        <f>VLOOKUP(A76,Sheet3!$A$1:$H$26,2,FALSE)</f>
        <v>10172</v>
      </c>
      <c r="G76">
        <f>IF(D76=$D$4, VLOOKUP(A76,Sheet3!$A$1:$H$26,3,FALSE),IF(D76=$D$2, VLOOKUP(A76,Sheet3!$A$1:$H$26,4,FALSE), VLOOKUP(A76,Sheet3!$A$1:$H$26,5,FALSE)))</f>
        <v>15470</v>
      </c>
      <c r="H76">
        <f>IF(D76=$D$4, VLOOKUP(A76,Sheet3!$A$1:$H$26,6,FALSE),IF(D76=$D$2, VLOOKUP(A76,Sheet3!$A$1:$H$26,7,FALSE), VLOOKUP(A76,Sheet3!$A$1:$H$26,8,FALSE)))</f>
        <v>6790</v>
      </c>
    </row>
    <row r="77" spans="1:8" x14ac:dyDescent="0.3">
      <c r="A77" t="s">
        <v>24</v>
      </c>
      <c r="B77" s="1">
        <v>637212.60002483299</v>
      </c>
      <c r="C77" s="1">
        <v>647</v>
      </c>
      <c r="D77" t="s">
        <v>2</v>
      </c>
      <c r="E77">
        <v>7</v>
      </c>
      <c r="F77">
        <f>VLOOKUP(A77,Sheet3!$A$1:$H$26,2,FALSE)</f>
        <v>15128</v>
      </c>
      <c r="G77">
        <f>IF(D77=$D$4, VLOOKUP(A77,Sheet3!$A$1:$H$26,3,FALSE),IF(D77=$D$2, VLOOKUP(A77,Sheet3!$A$1:$H$26,4,FALSE), VLOOKUP(A77,Sheet3!$A$1:$H$26,5,FALSE)))</f>
        <v>23589</v>
      </c>
      <c r="H77">
        <f>IF(D77=$D$4, VLOOKUP(A77,Sheet3!$A$1:$H$26,6,FALSE),IF(D77=$D$2, VLOOKUP(A77,Sheet3!$A$1:$H$26,7,FALSE), VLOOKUP(A77,Sheet3!$A$1:$H$26,8,FALSE)))</f>
        <v>8049</v>
      </c>
    </row>
    <row r="78" spans="1:8" x14ac:dyDescent="0.3">
      <c r="A78" t="s">
        <v>24</v>
      </c>
      <c r="B78" s="1">
        <v>637212.60002483299</v>
      </c>
      <c r="C78" s="1">
        <v>647</v>
      </c>
      <c r="D78" t="s">
        <v>3</v>
      </c>
      <c r="E78">
        <v>14</v>
      </c>
      <c r="F78">
        <f>VLOOKUP(A78,Sheet3!$A$1:$H$26,2,FALSE)</f>
        <v>15128</v>
      </c>
      <c r="G78">
        <f>IF(D78=$D$4, VLOOKUP(A78,Sheet3!$A$1:$H$26,3,FALSE),IF(D78=$D$2, VLOOKUP(A78,Sheet3!$A$1:$H$26,4,FALSE), VLOOKUP(A78,Sheet3!$A$1:$H$26,5,FALSE)))</f>
        <v>19928</v>
      </c>
      <c r="H78">
        <f>IF(D78=$D$4, VLOOKUP(A78,Sheet3!$A$1:$H$26,6,FALSE),IF(D78=$D$2, VLOOKUP(A78,Sheet3!$A$1:$H$26,7,FALSE), VLOOKUP(A78,Sheet3!$A$1:$H$26,8,FALSE)))</f>
        <v>8064</v>
      </c>
    </row>
    <row r="79" spans="1:8" x14ac:dyDescent="0.3">
      <c r="A79" t="s">
        <v>24</v>
      </c>
      <c r="B79" s="1">
        <v>637212.60002483299</v>
      </c>
      <c r="C79" s="1">
        <v>647</v>
      </c>
      <c r="D79" t="s">
        <v>1</v>
      </c>
      <c r="E79" s="3">
        <v>1</v>
      </c>
      <c r="F79">
        <f>VLOOKUP(A79,Sheet3!$A$1:$H$26,2,FALSE)</f>
        <v>15128</v>
      </c>
      <c r="G79">
        <f>IF(D79=$D$4, VLOOKUP(A79,Sheet3!$A$1:$H$26,3,FALSE),IF(D79=$D$2, VLOOKUP(A79,Sheet3!$A$1:$H$26,4,FALSE), VLOOKUP(A79,Sheet3!$A$1:$H$26,5,FALSE)))</f>
        <v>23842</v>
      </c>
      <c r="H79">
        <f>IF(D79=$D$4, VLOOKUP(A79,Sheet3!$A$1:$H$26,6,FALSE),IF(D79=$D$2, VLOOKUP(A79,Sheet3!$A$1:$H$26,7,FALSE), VLOOKUP(A79,Sheet3!$A$1:$H$26,8,FALSE)))</f>
        <v>8083</v>
      </c>
    </row>
    <row r="80" spans="1:8" x14ac:dyDescent="0.3">
      <c r="A80" t="s">
        <v>22</v>
      </c>
      <c r="B80" s="1">
        <v>42374.075293857597</v>
      </c>
      <c r="C80" s="1">
        <v>115</v>
      </c>
      <c r="D80" t="s">
        <v>2</v>
      </c>
      <c r="F80" t="e">
        <f>VLOOKUP(A80,Sheet3!$A$1:$H$26,2,FALSE)</f>
        <v>#N/A</v>
      </c>
      <c r="G80" t="e">
        <f>IF(D80=$D$4, VLOOKUP(A80,Sheet3!$A$1:$H$26,3,FALSE),IF(D80=$D$2, VLOOKUP(A80,Sheet3!$A$1:$H$26,4,FALSE), VLOOKUP(A80,Sheet3!$A$1:$H$26,5,FALSE)))</f>
        <v>#N/A</v>
      </c>
      <c r="H80" t="e">
        <f>IF(D80=$D$4, VLOOKUP(A80,Sheet3!$A$1:$H$26,6,FALSE),IF(D80=$D$2, VLOOKUP(A80,Sheet3!$A$1:$H$26,7,FALSE), VLOOKUP(A80,Sheet3!$A$1:$H$26,8,FALSE)))</f>
        <v>#N/A</v>
      </c>
    </row>
    <row r="81" spans="1:8" x14ac:dyDescent="0.3">
      <c r="A81" t="s">
        <v>22</v>
      </c>
      <c r="B81" s="1">
        <v>42374.075293857597</v>
      </c>
      <c r="C81" s="1">
        <v>115</v>
      </c>
      <c r="D81" t="s">
        <v>3</v>
      </c>
      <c r="F81" t="e">
        <f>VLOOKUP(A81,Sheet3!$A$1:$H$26,2,FALSE)</f>
        <v>#N/A</v>
      </c>
      <c r="G81" t="e">
        <f>IF(D81=$D$4, VLOOKUP(A81,Sheet3!$A$1:$H$26,3,FALSE),IF(D81=$D$2, VLOOKUP(A81,Sheet3!$A$1:$H$26,4,FALSE), VLOOKUP(A81,Sheet3!$A$1:$H$26,5,FALSE)))</f>
        <v>#N/A</v>
      </c>
      <c r="H81" t="e">
        <f>IF(D81=$D$4, VLOOKUP(A81,Sheet3!$A$1:$H$26,6,FALSE),IF(D81=$D$2, VLOOKUP(A81,Sheet3!$A$1:$H$26,7,FALSE), VLOOKUP(A81,Sheet3!$A$1:$H$26,8,FALSE)))</f>
        <v>#N/A</v>
      </c>
    </row>
    <row r="82" spans="1:8" x14ac:dyDescent="0.3">
      <c r="A82" t="s">
        <v>22</v>
      </c>
      <c r="B82" s="1">
        <v>42374.075293857597</v>
      </c>
      <c r="C82" s="1">
        <v>115</v>
      </c>
      <c r="D82" t="s">
        <v>1</v>
      </c>
      <c r="F82" t="e">
        <f>VLOOKUP(A82,Sheet3!$A$1:$H$26,2,FALSE)</f>
        <v>#N/A</v>
      </c>
      <c r="G82" t="e">
        <f>IF(D82=$D$4, VLOOKUP(A82,Sheet3!$A$1:$H$26,3,FALSE),IF(D82=$D$2, VLOOKUP(A82,Sheet3!$A$1:$H$26,4,FALSE), VLOOKUP(A82,Sheet3!$A$1:$H$26,5,FALSE)))</f>
        <v>#N/A</v>
      </c>
      <c r="H82" t="e">
        <f>IF(D82=$D$4, VLOOKUP(A82,Sheet3!$A$1:$H$26,6,FALSE),IF(D82=$D$2, VLOOKUP(A82,Sheet3!$A$1:$H$26,7,FALSE), VLOOKUP(A82,Sheet3!$A$1:$H$26,8,FALSE)))</f>
        <v>#N/A</v>
      </c>
    </row>
    <row r="83" spans="1:8" x14ac:dyDescent="0.3">
      <c r="A83" t="s">
        <v>16</v>
      </c>
      <c r="B83" s="1">
        <v>232705.27412448899</v>
      </c>
      <c r="C83" s="1">
        <v>421</v>
      </c>
      <c r="D83" t="s">
        <v>2</v>
      </c>
      <c r="E83">
        <v>3</v>
      </c>
      <c r="F83">
        <f>VLOOKUP(A83,Sheet3!$A$1:$H$26,2,FALSE)</f>
        <v>9117</v>
      </c>
      <c r="G83">
        <f>IF(D83=$D$4, VLOOKUP(A83,Sheet3!$A$1:$H$26,3,FALSE),IF(D83=$D$2, VLOOKUP(A83,Sheet3!$A$1:$H$26,4,FALSE), VLOOKUP(A83,Sheet3!$A$1:$H$26,5,FALSE)))</f>
        <v>12974</v>
      </c>
      <c r="H83">
        <f>IF(D83=$D$4, VLOOKUP(A83,Sheet3!$A$1:$H$26,6,FALSE),IF(D83=$D$2, VLOOKUP(A83,Sheet3!$A$1:$H$26,7,FALSE), VLOOKUP(A83,Sheet3!$A$1:$H$26,8,FALSE)))</f>
        <v>5451</v>
      </c>
    </row>
    <row r="84" spans="1:8" x14ac:dyDescent="0.3">
      <c r="A84" t="s">
        <v>16</v>
      </c>
      <c r="B84" s="1">
        <v>232705.27412448899</v>
      </c>
      <c r="C84" s="1">
        <v>421</v>
      </c>
      <c r="D84" t="s">
        <v>3</v>
      </c>
      <c r="E84">
        <v>9</v>
      </c>
      <c r="F84">
        <f>VLOOKUP(A84,Sheet3!$A$1:$H$26,2,FALSE)</f>
        <v>9117</v>
      </c>
      <c r="G84">
        <f>IF(D84=$D$4, VLOOKUP(A84,Sheet3!$A$1:$H$26,3,FALSE),IF(D84=$D$2, VLOOKUP(A84,Sheet3!$A$1:$H$26,4,FALSE), VLOOKUP(A84,Sheet3!$A$1:$H$26,5,FALSE)))</f>
        <v>12140</v>
      </c>
      <c r="H84">
        <f>IF(D84=$D$4, VLOOKUP(A84,Sheet3!$A$1:$H$26,6,FALSE),IF(D84=$D$2, VLOOKUP(A84,Sheet3!$A$1:$H$26,7,FALSE), VLOOKUP(A84,Sheet3!$A$1:$H$26,8,FALSE)))</f>
        <v>5433</v>
      </c>
    </row>
    <row r="85" spans="1:8" x14ac:dyDescent="0.3">
      <c r="A85" t="s">
        <v>16</v>
      </c>
      <c r="B85" s="1">
        <v>232705.27412448899</v>
      </c>
      <c r="C85" s="1">
        <v>421</v>
      </c>
      <c r="D85" t="s">
        <v>1</v>
      </c>
      <c r="E85" s="3">
        <v>1</v>
      </c>
      <c r="F85">
        <f>VLOOKUP(A85,Sheet3!$A$1:$H$26,2,FALSE)</f>
        <v>9117</v>
      </c>
      <c r="G85">
        <f>IF(D85=$D$4, VLOOKUP(A85,Sheet3!$A$1:$H$26,3,FALSE),IF(D85=$D$2, VLOOKUP(A85,Sheet3!$A$1:$H$26,4,FALSE), VLOOKUP(A85,Sheet3!$A$1:$H$26,5,FALSE)))</f>
        <v>13135</v>
      </c>
      <c r="H85">
        <f>IF(D85=$D$4, VLOOKUP(A85,Sheet3!$A$1:$H$26,6,FALSE),IF(D85=$D$2, VLOOKUP(A85,Sheet3!$A$1:$H$26,7,FALSE), VLOOKUP(A85,Sheet3!$A$1:$H$26,8,FALSE)))</f>
        <v>5368</v>
      </c>
    </row>
    <row r="86" spans="1:8" x14ac:dyDescent="0.3">
      <c r="A86" t="s">
        <v>47</v>
      </c>
      <c r="B86" s="1">
        <v>75222.378068772101</v>
      </c>
      <c r="C86" s="1">
        <v>43</v>
      </c>
      <c r="D86" t="s">
        <v>2</v>
      </c>
      <c r="F86" t="e">
        <f>VLOOKUP(A86,Sheet3!$A$1:$H$26,2,FALSE)</f>
        <v>#N/A</v>
      </c>
      <c r="G86" t="e">
        <f>IF(D86=$D$4, VLOOKUP(A86,Sheet3!$A$1:$H$26,3,FALSE),IF(D86=$D$2, VLOOKUP(A86,Sheet3!$A$1:$H$26,4,FALSE), VLOOKUP(A86,Sheet3!$A$1:$H$26,5,FALSE)))</f>
        <v>#N/A</v>
      </c>
      <c r="H86" t="e">
        <f>IF(D86=$D$4, VLOOKUP(A86,Sheet3!$A$1:$H$26,6,FALSE),IF(D86=$D$2, VLOOKUP(A86,Sheet3!$A$1:$H$26,7,FALSE), VLOOKUP(A86,Sheet3!$A$1:$H$26,8,FALSE)))</f>
        <v>#N/A</v>
      </c>
    </row>
    <row r="87" spans="1:8" x14ac:dyDescent="0.3">
      <c r="A87" t="s">
        <v>47</v>
      </c>
      <c r="B87" s="1">
        <v>75222.378068772101</v>
      </c>
      <c r="C87" s="1">
        <v>43</v>
      </c>
      <c r="D87" t="s">
        <v>3</v>
      </c>
      <c r="F87" t="e">
        <f>VLOOKUP(A87,Sheet3!$A$1:$H$26,2,FALSE)</f>
        <v>#N/A</v>
      </c>
      <c r="G87" t="e">
        <f>IF(D87=$D$4, VLOOKUP(A87,Sheet3!$A$1:$H$26,3,FALSE),IF(D87=$D$2, VLOOKUP(A87,Sheet3!$A$1:$H$26,4,FALSE), VLOOKUP(A87,Sheet3!$A$1:$H$26,5,FALSE)))</f>
        <v>#N/A</v>
      </c>
      <c r="H87" t="e">
        <f>IF(D87=$D$4, VLOOKUP(A87,Sheet3!$A$1:$H$26,6,FALSE),IF(D87=$D$2, VLOOKUP(A87,Sheet3!$A$1:$H$26,7,FALSE), VLOOKUP(A87,Sheet3!$A$1:$H$26,8,FALSE)))</f>
        <v>#N/A</v>
      </c>
    </row>
    <row r="88" spans="1:8" x14ac:dyDescent="0.3">
      <c r="A88" t="s">
        <v>47</v>
      </c>
      <c r="B88" s="1">
        <v>75222.378068772101</v>
      </c>
      <c r="C88" s="1">
        <v>43</v>
      </c>
      <c r="D88" t="s">
        <v>1</v>
      </c>
      <c r="E88" s="3"/>
      <c r="F88" t="e">
        <f>VLOOKUP(A88,Sheet3!$A$1:$H$26,2,FALSE)</f>
        <v>#N/A</v>
      </c>
      <c r="G88" t="e">
        <f>IF(D88=$D$4, VLOOKUP(A88,Sheet3!$A$1:$H$26,3,FALSE),IF(D88=$D$2, VLOOKUP(A88,Sheet3!$A$1:$H$26,4,FALSE), VLOOKUP(A88,Sheet3!$A$1:$H$26,5,FALSE)))</f>
        <v>#N/A</v>
      </c>
      <c r="H88" t="e">
        <f>IF(D88=$D$4, VLOOKUP(A88,Sheet3!$A$1:$H$26,6,FALSE),IF(D88=$D$2, VLOOKUP(A88,Sheet3!$A$1:$H$26,7,FALSE), VLOOKUP(A88,Sheet3!$A$1:$H$26,8,FALSE)))</f>
        <v>#N/A</v>
      </c>
    </row>
    <row r="89" spans="1:8" x14ac:dyDescent="0.3">
      <c r="A89" t="s">
        <v>31</v>
      </c>
      <c r="B89" s="1">
        <v>958272.01948108897</v>
      </c>
      <c r="C89" s="1">
        <v>62</v>
      </c>
      <c r="D89" t="s">
        <v>2</v>
      </c>
      <c r="F89" t="e">
        <f>VLOOKUP(A89,Sheet3!$A$1:$H$26,2,FALSE)</f>
        <v>#N/A</v>
      </c>
      <c r="G89" t="e">
        <f>IF(D89=$D$4, VLOOKUP(A89,Sheet3!$A$1:$H$26,3,FALSE),IF(D89=$D$2, VLOOKUP(A89,Sheet3!$A$1:$H$26,4,FALSE), VLOOKUP(A89,Sheet3!$A$1:$H$26,5,FALSE)))</f>
        <v>#N/A</v>
      </c>
      <c r="H89" t="e">
        <f>IF(D89=$D$4, VLOOKUP(A89,Sheet3!$A$1:$H$26,6,FALSE),IF(D89=$D$2, VLOOKUP(A89,Sheet3!$A$1:$H$26,7,FALSE), VLOOKUP(A89,Sheet3!$A$1:$H$26,8,FALSE)))</f>
        <v>#N/A</v>
      </c>
    </row>
    <row r="90" spans="1:8" x14ac:dyDescent="0.3">
      <c r="A90" t="s">
        <v>31</v>
      </c>
      <c r="B90" s="1">
        <v>958272.01948108897</v>
      </c>
      <c r="C90" s="1">
        <v>62</v>
      </c>
      <c r="D90" t="s">
        <v>3</v>
      </c>
      <c r="F90" t="e">
        <f>VLOOKUP(A90,Sheet3!$A$1:$H$26,2,FALSE)</f>
        <v>#N/A</v>
      </c>
      <c r="G90" t="e">
        <f>IF(D90=$D$4, VLOOKUP(A90,Sheet3!$A$1:$H$26,3,FALSE),IF(D90=$D$2, VLOOKUP(A90,Sheet3!$A$1:$H$26,4,FALSE), VLOOKUP(A90,Sheet3!$A$1:$H$26,5,FALSE)))</f>
        <v>#N/A</v>
      </c>
      <c r="H90" t="e">
        <f>IF(D90=$D$4, VLOOKUP(A90,Sheet3!$A$1:$H$26,6,FALSE),IF(D90=$D$2, VLOOKUP(A90,Sheet3!$A$1:$H$26,7,FALSE), VLOOKUP(A90,Sheet3!$A$1:$H$26,8,FALSE)))</f>
        <v>#N/A</v>
      </c>
    </row>
    <row r="91" spans="1:8" x14ac:dyDescent="0.3">
      <c r="A91" t="s">
        <v>31</v>
      </c>
      <c r="B91" s="1">
        <v>958272.01948108897</v>
      </c>
      <c r="C91" s="1">
        <v>62</v>
      </c>
      <c r="D91" t="s">
        <v>1</v>
      </c>
      <c r="F91" t="e">
        <f>VLOOKUP(A91,Sheet3!$A$1:$H$26,2,FALSE)</f>
        <v>#N/A</v>
      </c>
      <c r="G91" t="e">
        <f>IF(D91=$D$4, VLOOKUP(A91,Sheet3!$A$1:$H$26,3,FALSE),IF(D91=$D$2, VLOOKUP(A91,Sheet3!$A$1:$H$26,4,FALSE), VLOOKUP(A91,Sheet3!$A$1:$H$26,5,FALSE)))</f>
        <v>#N/A</v>
      </c>
      <c r="H91" t="e">
        <f>IF(D91=$D$4, VLOOKUP(A91,Sheet3!$A$1:$H$26,6,FALSE),IF(D91=$D$2, VLOOKUP(A91,Sheet3!$A$1:$H$26,7,FALSE), VLOOKUP(A91,Sheet3!$A$1:$H$26,8,FALSE)))</f>
        <v>#N/A</v>
      </c>
    </row>
    <row r="92" spans="1:8" x14ac:dyDescent="0.3">
      <c r="A92" t="s">
        <v>39</v>
      </c>
      <c r="B92" s="1">
        <v>119395.66476286401</v>
      </c>
      <c r="C92" s="1">
        <v>61</v>
      </c>
      <c r="D92" t="s">
        <v>2</v>
      </c>
      <c r="F92" t="e">
        <f>VLOOKUP(A92,Sheet3!$A$1:$H$26,2,FALSE)</f>
        <v>#N/A</v>
      </c>
      <c r="G92" t="e">
        <f>IF(D92=$D$4, VLOOKUP(A92,Sheet3!$A$1:$H$26,3,FALSE),IF(D92=$D$2, VLOOKUP(A92,Sheet3!$A$1:$H$26,4,FALSE), VLOOKUP(A92,Sheet3!$A$1:$H$26,5,FALSE)))</f>
        <v>#N/A</v>
      </c>
      <c r="H92" t="e">
        <f>IF(D92=$D$4, VLOOKUP(A92,Sheet3!$A$1:$H$26,6,FALSE),IF(D92=$D$2, VLOOKUP(A92,Sheet3!$A$1:$H$26,7,FALSE), VLOOKUP(A92,Sheet3!$A$1:$H$26,8,FALSE)))</f>
        <v>#N/A</v>
      </c>
    </row>
    <row r="93" spans="1:8" x14ac:dyDescent="0.3">
      <c r="A93" t="s">
        <v>39</v>
      </c>
      <c r="B93" s="1">
        <v>119395.66476286401</v>
      </c>
      <c r="C93" s="1">
        <v>61</v>
      </c>
      <c r="D93" t="s">
        <v>3</v>
      </c>
      <c r="F93" t="e">
        <f>VLOOKUP(A93,Sheet3!$A$1:$H$26,2,FALSE)</f>
        <v>#N/A</v>
      </c>
      <c r="G93" t="e">
        <f>IF(D93=$D$4, VLOOKUP(A93,Sheet3!$A$1:$H$26,3,FALSE),IF(D93=$D$2, VLOOKUP(A93,Sheet3!$A$1:$H$26,4,FALSE), VLOOKUP(A93,Sheet3!$A$1:$H$26,5,FALSE)))</f>
        <v>#N/A</v>
      </c>
      <c r="H93" t="e">
        <f>IF(D93=$D$4, VLOOKUP(A93,Sheet3!$A$1:$H$26,6,FALSE),IF(D93=$D$2, VLOOKUP(A93,Sheet3!$A$1:$H$26,7,FALSE), VLOOKUP(A93,Sheet3!$A$1:$H$26,8,FALSE)))</f>
        <v>#N/A</v>
      </c>
    </row>
    <row r="94" spans="1:8" x14ac:dyDescent="0.3">
      <c r="A94" t="s">
        <v>39</v>
      </c>
      <c r="B94" s="1">
        <v>119395.66476286401</v>
      </c>
      <c r="C94" s="1">
        <v>61</v>
      </c>
      <c r="D94" t="s">
        <v>1</v>
      </c>
      <c r="F94" t="e">
        <f>VLOOKUP(A94,Sheet3!$A$1:$H$26,2,FALSE)</f>
        <v>#N/A</v>
      </c>
      <c r="G94" t="e">
        <f>IF(D94=$D$4, VLOOKUP(A94,Sheet3!$A$1:$H$26,3,FALSE),IF(D94=$D$2, VLOOKUP(A94,Sheet3!$A$1:$H$26,4,FALSE), VLOOKUP(A94,Sheet3!$A$1:$H$26,5,FALSE)))</f>
        <v>#N/A</v>
      </c>
      <c r="H94" t="e">
        <f>IF(D94=$D$4, VLOOKUP(A94,Sheet3!$A$1:$H$26,6,FALSE),IF(D94=$D$2, VLOOKUP(A94,Sheet3!$A$1:$H$26,7,FALSE), VLOOKUP(A94,Sheet3!$A$1:$H$26,8,FALSE)))</f>
        <v>#N/A</v>
      </c>
    </row>
    <row r="95" spans="1:8" x14ac:dyDescent="0.3">
      <c r="A95" t="s">
        <v>0</v>
      </c>
      <c r="B95" s="1">
        <v>77149.847420966704</v>
      </c>
      <c r="C95" s="1">
        <v>513</v>
      </c>
      <c r="D95" t="s">
        <v>2</v>
      </c>
      <c r="F95" t="e">
        <f>VLOOKUP(A95,Sheet3!$A$1:$H$26,2,FALSE)</f>
        <v>#N/A</v>
      </c>
      <c r="G95" t="e">
        <f>IF(D95=$D$4, VLOOKUP(A95,Sheet3!$A$1:$H$26,3,FALSE),IF(D95=$D$2, VLOOKUP(A95,Sheet3!$A$1:$H$26,4,FALSE), VLOOKUP(A95,Sheet3!$A$1:$H$26,5,FALSE)))</f>
        <v>#N/A</v>
      </c>
      <c r="H95" t="e">
        <f>IF(D95=$D$4, VLOOKUP(A95,Sheet3!$A$1:$H$26,6,FALSE),IF(D95=$D$2, VLOOKUP(A95,Sheet3!$A$1:$H$26,7,FALSE), VLOOKUP(A95,Sheet3!$A$1:$H$26,8,FALSE)))</f>
        <v>#N/A</v>
      </c>
    </row>
    <row r="96" spans="1:8" x14ac:dyDescent="0.3">
      <c r="A96" t="s">
        <v>0</v>
      </c>
      <c r="B96" s="1">
        <v>77149.847420966704</v>
      </c>
      <c r="C96" s="1">
        <v>513</v>
      </c>
      <c r="D96" t="s">
        <v>3</v>
      </c>
      <c r="F96" t="e">
        <f>VLOOKUP(A96,Sheet3!$A$1:$H$26,2,FALSE)</f>
        <v>#N/A</v>
      </c>
      <c r="G96" t="e">
        <f>IF(D96=$D$4, VLOOKUP(A96,Sheet3!$A$1:$H$26,3,FALSE),IF(D96=$D$2, VLOOKUP(A96,Sheet3!$A$1:$H$26,4,FALSE), VLOOKUP(A96,Sheet3!$A$1:$H$26,5,FALSE)))</f>
        <v>#N/A</v>
      </c>
      <c r="H96" t="e">
        <f>IF(D96=$D$4, VLOOKUP(A96,Sheet3!$A$1:$H$26,6,FALSE),IF(D96=$D$2, VLOOKUP(A96,Sheet3!$A$1:$H$26,7,FALSE), VLOOKUP(A96,Sheet3!$A$1:$H$26,8,FALSE)))</f>
        <v>#N/A</v>
      </c>
    </row>
    <row r="97" spans="1:8" x14ac:dyDescent="0.3">
      <c r="A97" t="s">
        <v>0</v>
      </c>
      <c r="B97" s="1">
        <v>77149.847420966704</v>
      </c>
      <c r="C97" s="1">
        <v>513</v>
      </c>
      <c r="D97" t="s">
        <v>1</v>
      </c>
      <c r="F97" t="e">
        <f>VLOOKUP(A97,Sheet3!$A$1:$H$26,2,FALSE)</f>
        <v>#N/A</v>
      </c>
      <c r="G97" t="e">
        <f>IF(D97=$D$4, VLOOKUP(A97,Sheet3!$A$1:$H$26,3,FALSE),IF(D97=$D$2, VLOOKUP(A97,Sheet3!$A$1:$H$26,4,FALSE), VLOOKUP(A97,Sheet3!$A$1:$H$26,5,FALSE)))</f>
        <v>#N/A</v>
      </c>
      <c r="H97" t="e">
        <f>IF(D97=$D$4, VLOOKUP(A97,Sheet3!$A$1:$H$26,6,FALSE),IF(D97=$D$2, VLOOKUP(A97,Sheet3!$A$1:$H$26,7,FALSE), VLOOKUP(A97,Sheet3!$A$1:$H$26,8,FALSE)))</f>
        <v>#N/A</v>
      </c>
    </row>
    <row r="98" spans="1:8" x14ac:dyDescent="0.3">
      <c r="A98" t="s">
        <v>23</v>
      </c>
      <c r="B98" s="1">
        <v>607805.02452088799</v>
      </c>
      <c r="C98" s="1">
        <v>1654</v>
      </c>
      <c r="D98" t="s">
        <v>2</v>
      </c>
      <c r="E98">
        <v>12</v>
      </c>
      <c r="F98">
        <f>VLOOKUP(A98,Sheet3!$A$1:$H$26,2,FALSE)</f>
        <v>38716</v>
      </c>
      <c r="G98">
        <f>IF(D98=$D$4, VLOOKUP(A98,Sheet3!$A$1:$H$26,3,FALSE),IF(D98=$D$2, VLOOKUP(A98,Sheet3!$A$1:$H$26,4,FALSE), VLOOKUP(A98,Sheet3!$A$1:$H$26,5,FALSE)))</f>
        <v>45664</v>
      </c>
      <c r="H98">
        <f>IF(D98=$D$4, VLOOKUP(A98,Sheet3!$A$1:$H$26,6,FALSE),IF(D98=$D$2, VLOOKUP(A98,Sheet3!$A$1:$H$26,7,FALSE), VLOOKUP(A98,Sheet3!$A$1:$H$26,8,FALSE)))</f>
        <v>22778</v>
      </c>
    </row>
    <row r="99" spans="1:8" x14ac:dyDescent="0.3">
      <c r="A99" t="s">
        <v>23</v>
      </c>
      <c r="B99" s="1">
        <v>607805.02452088799</v>
      </c>
      <c r="C99" s="1">
        <v>1654</v>
      </c>
      <c r="D99" t="s">
        <v>3</v>
      </c>
      <c r="E99">
        <v>42</v>
      </c>
      <c r="F99">
        <f>VLOOKUP(A99,Sheet3!$A$1:$H$26,2,FALSE)</f>
        <v>38716</v>
      </c>
      <c r="G99">
        <f>IF(D99=$D$4, VLOOKUP(A99,Sheet3!$A$1:$H$26,3,FALSE),IF(D99=$D$2, VLOOKUP(A99,Sheet3!$A$1:$H$26,4,FALSE), VLOOKUP(A99,Sheet3!$A$1:$H$26,5,FALSE)))</f>
        <v>41526</v>
      </c>
      <c r="H99">
        <f>IF(D99=$D$4, VLOOKUP(A99,Sheet3!$A$1:$H$26,6,FALSE),IF(D99=$D$2, VLOOKUP(A99,Sheet3!$A$1:$H$26,7,FALSE), VLOOKUP(A99,Sheet3!$A$1:$H$26,8,FALSE)))</f>
        <v>22684</v>
      </c>
    </row>
    <row r="100" spans="1:8" x14ac:dyDescent="0.3">
      <c r="A100" t="s">
        <v>23</v>
      </c>
      <c r="B100" s="1">
        <v>607805.02452088799</v>
      </c>
      <c r="C100" s="1">
        <v>1654</v>
      </c>
      <c r="D100" t="s">
        <v>1</v>
      </c>
      <c r="E100">
        <v>1</v>
      </c>
      <c r="F100">
        <f>VLOOKUP(A100,Sheet3!$A$1:$H$26,2,FALSE)</f>
        <v>38716</v>
      </c>
      <c r="G100">
        <f>IF(D100=$D$4, VLOOKUP(A100,Sheet3!$A$1:$H$26,3,FALSE),IF(D100=$D$2, VLOOKUP(A100,Sheet3!$A$1:$H$26,4,FALSE), VLOOKUP(A100,Sheet3!$A$1:$H$26,5,FALSE)))</f>
        <v>45059</v>
      </c>
      <c r="H100">
        <f>IF(D100=$D$4, VLOOKUP(A100,Sheet3!$A$1:$H$26,6,FALSE),IF(D100=$D$2, VLOOKUP(A100,Sheet3!$A$1:$H$26,7,FALSE), VLOOKUP(A100,Sheet3!$A$1:$H$26,8,FALSE)))</f>
        <v>22659</v>
      </c>
    </row>
    <row r="101" spans="1:8" x14ac:dyDescent="0.3">
      <c r="A101" t="s">
        <v>13</v>
      </c>
      <c r="B101" s="1">
        <v>380369.64103832602</v>
      </c>
      <c r="C101" s="1">
        <v>934</v>
      </c>
      <c r="D101" t="s">
        <v>2</v>
      </c>
      <c r="E101">
        <v>5</v>
      </c>
      <c r="F101">
        <f>VLOOKUP(A101,Sheet3!$A$1:$H$26,2,FALSE)</f>
        <v>14198</v>
      </c>
      <c r="G101">
        <f>IF(D101=$D$4, VLOOKUP(A101,Sheet3!$A$1:$H$26,3,FALSE),IF(D101=$D$2, VLOOKUP(A101,Sheet3!$A$1:$H$26,4,FALSE), VLOOKUP(A101,Sheet3!$A$1:$H$26,5,FALSE)))</f>
        <v>21572</v>
      </c>
      <c r="H101">
        <f>IF(D101=$D$4, VLOOKUP(A101,Sheet3!$A$1:$H$26,6,FALSE),IF(D101=$D$2, VLOOKUP(A101,Sheet3!$A$1:$H$26,7,FALSE), VLOOKUP(A101,Sheet3!$A$1:$H$26,8,FALSE)))</f>
        <v>9650</v>
      </c>
    </row>
    <row r="102" spans="1:8" x14ac:dyDescent="0.3">
      <c r="A102" t="s">
        <v>13</v>
      </c>
      <c r="B102" s="1">
        <v>380369.64103832602</v>
      </c>
      <c r="C102" s="1">
        <v>934</v>
      </c>
      <c r="D102" t="s">
        <v>3</v>
      </c>
      <c r="E102">
        <v>10</v>
      </c>
      <c r="F102">
        <f>VLOOKUP(A102,Sheet3!$A$1:$H$26,2,FALSE)</f>
        <v>14198</v>
      </c>
      <c r="G102">
        <f>IF(D102=$D$4, VLOOKUP(A102,Sheet3!$A$1:$H$26,3,FALSE),IF(D102=$D$2, VLOOKUP(A102,Sheet3!$A$1:$H$26,4,FALSE), VLOOKUP(A102,Sheet3!$A$1:$H$26,5,FALSE)))</f>
        <v>18094</v>
      </c>
      <c r="H102">
        <f>IF(D102=$D$4, VLOOKUP(A102,Sheet3!$A$1:$H$26,6,FALSE),IF(D102=$D$2, VLOOKUP(A102,Sheet3!$A$1:$H$26,7,FALSE), VLOOKUP(A102,Sheet3!$A$1:$H$26,8,FALSE)))</f>
        <v>9442</v>
      </c>
    </row>
    <row r="103" spans="1:8" x14ac:dyDescent="0.3">
      <c r="A103" t="s">
        <v>13</v>
      </c>
      <c r="B103" s="1">
        <v>380369.64103832602</v>
      </c>
      <c r="C103" s="1">
        <v>934</v>
      </c>
      <c r="D103" t="s">
        <v>1</v>
      </c>
      <c r="E103">
        <v>0.4</v>
      </c>
      <c r="F103">
        <f>VLOOKUP(A103,Sheet3!$A$1:$H$26,2,FALSE)</f>
        <v>14198</v>
      </c>
      <c r="G103">
        <f>IF(D103=$D$4, VLOOKUP(A103,Sheet3!$A$1:$H$26,3,FALSE),IF(D103=$D$2, VLOOKUP(A103,Sheet3!$A$1:$H$26,4,FALSE), VLOOKUP(A103,Sheet3!$A$1:$H$26,5,FALSE)))</f>
        <v>21711</v>
      </c>
      <c r="H103">
        <f>IF(D103=$D$4, VLOOKUP(A103,Sheet3!$A$1:$H$26,6,FALSE),IF(D103=$D$2, VLOOKUP(A103,Sheet3!$A$1:$H$26,7,FALSE), VLOOKUP(A103,Sheet3!$A$1:$H$26,8,FALSE)))</f>
        <v>9690</v>
      </c>
    </row>
    <row r="104" spans="1:8" x14ac:dyDescent="0.3">
      <c r="A104" t="s">
        <v>35</v>
      </c>
      <c r="B104" s="1">
        <v>414938.93676310702</v>
      </c>
      <c r="C104" s="1">
        <v>1973</v>
      </c>
      <c r="D104" t="s">
        <v>2</v>
      </c>
      <c r="E104">
        <v>9</v>
      </c>
      <c r="F104">
        <f>VLOOKUP(A104,Sheet3!$A$1:$H$26,2,FALSE)</f>
        <v>31191</v>
      </c>
      <c r="G104">
        <f>IF(D104=$D$4, VLOOKUP(A104,Sheet3!$A$1:$H$26,3,FALSE),IF(D104=$D$2, VLOOKUP(A104,Sheet3!$A$1:$H$26,4,FALSE), VLOOKUP(A104,Sheet3!$A$1:$H$26,5,FALSE)))</f>
        <v>40176</v>
      </c>
      <c r="H104">
        <f>IF(D104=$D$4, VLOOKUP(A104,Sheet3!$A$1:$H$26,6,FALSE),IF(D104=$D$2, VLOOKUP(A104,Sheet3!$A$1:$H$26,7,FALSE), VLOOKUP(A104,Sheet3!$A$1:$H$26,8,FALSE)))</f>
        <v>18530</v>
      </c>
    </row>
    <row r="105" spans="1:8" x14ac:dyDescent="0.3">
      <c r="A105" t="s">
        <v>35</v>
      </c>
      <c r="B105" s="1">
        <v>414938.93676310702</v>
      </c>
      <c r="C105" s="1">
        <v>1973</v>
      </c>
      <c r="D105" t="s">
        <v>3</v>
      </c>
      <c r="E105">
        <v>36</v>
      </c>
      <c r="F105">
        <f>VLOOKUP(A105,Sheet3!$A$1:$H$26,2,FALSE)</f>
        <v>31191</v>
      </c>
      <c r="G105">
        <f>IF(D105=$D$4, VLOOKUP(A105,Sheet3!$A$1:$H$26,3,FALSE),IF(D105=$D$2, VLOOKUP(A105,Sheet3!$A$1:$H$26,4,FALSE), VLOOKUP(A105,Sheet3!$A$1:$H$26,5,FALSE)))</f>
        <v>36949</v>
      </c>
      <c r="H105">
        <f>IF(D105=$D$4, VLOOKUP(A105,Sheet3!$A$1:$H$26,6,FALSE),IF(D105=$D$2, VLOOKUP(A105,Sheet3!$A$1:$H$26,7,FALSE), VLOOKUP(A105,Sheet3!$A$1:$H$26,8,FALSE)))</f>
        <v>18269</v>
      </c>
    </row>
    <row r="106" spans="1:8" x14ac:dyDescent="0.3">
      <c r="A106" t="s">
        <v>35</v>
      </c>
      <c r="B106" s="1">
        <v>414938.93676310702</v>
      </c>
      <c r="C106" s="1">
        <v>1973</v>
      </c>
      <c r="D106" t="s">
        <v>1</v>
      </c>
      <c r="E106">
        <v>2</v>
      </c>
      <c r="F106">
        <f>VLOOKUP(A106,Sheet3!$A$1:$H$26,2,FALSE)</f>
        <v>31191</v>
      </c>
      <c r="G106">
        <f>IF(D106=$D$4, VLOOKUP(A106,Sheet3!$A$1:$H$26,3,FALSE),IF(D106=$D$2, VLOOKUP(A106,Sheet3!$A$1:$H$26,4,FALSE), VLOOKUP(A106,Sheet3!$A$1:$H$26,5,FALSE)))</f>
        <v>39674</v>
      </c>
      <c r="H106">
        <f>IF(D106=$D$4, VLOOKUP(A106,Sheet3!$A$1:$H$26,6,FALSE),IF(D106=$D$2, VLOOKUP(A106,Sheet3!$A$1:$H$26,7,FALSE), VLOOKUP(A106,Sheet3!$A$1:$H$26,8,FALSE)))</f>
        <v>18413</v>
      </c>
    </row>
    <row r="107" spans="1:8" x14ac:dyDescent="0.3">
      <c r="A107" t="s">
        <v>38</v>
      </c>
      <c r="B107" s="1">
        <v>1200705.3682673101</v>
      </c>
      <c r="C107" s="1">
        <v>251</v>
      </c>
      <c r="D107" t="s">
        <v>2</v>
      </c>
      <c r="F107" t="e">
        <f>VLOOKUP(A107,Sheet3!$A$1:$H$26,2,FALSE)</f>
        <v>#N/A</v>
      </c>
      <c r="G107" t="e">
        <f>IF(D107=$D$4, VLOOKUP(A107,Sheet3!$A$1:$H$26,3,FALSE),IF(D107=$D$2, VLOOKUP(A107,Sheet3!$A$1:$H$26,4,FALSE), VLOOKUP(A107,Sheet3!$A$1:$H$26,5,FALSE)))</f>
        <v>#N/A</v>
      </c>
      <c r="H107" t="e">
        <f>IF(D107=$D$4, VLOOKUP(A107,Sheet3!$A$1:$H$26,6,FALSE),IF(D107=$D$2, VLOOKUP(A107,Sheet3!$A$1:$H$26,7,FALSE), VLOOKUP(A107,Sheet3!$A$1:$H$26,8,FALSE)))</f>
        <v>#N/A</v>
      </c>
    </row>
    <row r="108" spans="1:8" x14ac:dyDescent="0.3">
      <c r="A108" t="s">
        <v>38</v>
      </c>
      <c r="B108" s="1">
        <v>1200705.3682673101</v>
      </c>
      <c r="C108" s="1">
        <v>251</v>
      </c>
      <c r="D108" t="s">
        <v>3</v>
      </c>
      <c r="F108" t="e">
        <f>VLOOKUP(A108,Sheet3!$A$1:$H$26,2,FALSE)</f>
        <v>#N/A</v>
      </c>
      <c r="G108" t="e">
        <f>IF(D108=$D$4, VLOOKUP(A108,Sheet3!$A$1:$H$26,3,FALSE),IF(D108=$D$2, VLOOKUP(A108,Sheet3!$A$1:$H$26,4,FALSE), VLOOKUP(A108,Sheet3!$A$1:$H$26,5,FALSE)))</f>
        <v>#N/A</v>
      </c>
      <c r="H108" t="e">
        <f>IF(D108=$D$4, VLOOKUP(A108,Sheet3!$A$1:$H$26,6,FALSE),IF(D108=$D$2, VLOOKUP(A108,Sheet3!$A$1:$H$26,7,FALSE), VLOOKUP(A108,Sheet3!$A$1:$H$26,8,FALSE)))</f>
        <v>#N/A</v>
      </c>
    </row>
    <row r="109" spans="1:8" x14ac:dyDescent="0.3">
      <c r="A109" t="s">
        <v>38</v>
      </c>
      <c r="B109" s="1">
        <v>1200705.3682673101</v>
      </c>
      <c r="C109" s="1">
        <v>251</v>
      </c>
      <c r="D109" t="s">
        <v>1</v>
      </c>
      <c r="F109" t="e">
        <f>VLOOKUP(A109,Sheet3!$A$1:$H$26,2,FALSE)</f>
        <v>#N/A</v>
      </c>
      <c r="G109" t="e">
        <f>IF(D109=$D$4, VLOOKUP(A109,Sheet3!$A$1:$H$26,3,FALSE),IF(D109=$D$2, VLOOKUP(A109,Sheet3!$A$1:$H$26,4,FALSE), VLOOKUP(A109,Sheet3!$A$1:$H$26,5,FALSE)))</f>
        <v>#N/A</v>
      </c>
      <c r="H109" t="e">
        <f>IF(D109=$D$4, VLOOKUP(A109,Sheet3!$A$1:$H$26,6,FALSE),IF(D109=$D$2, VLOOKUP(A109,Sheet3!$A$1:$H$26,7,FALSE), VLOOKUP(A109,Sheet3!$A$1:$H$26,8,FALSE)))</f>
        <v>#N/A</v>
      </c>
    </row>
    <row r="110" spans="1:8" x14ac:dyDescent="0.3">
      <c r="A110" t="s">
        <v>12</v>
      </c>
      <c r="B110" s="1">
        <v>129649.328546082</v>
      </c>
      <c r="C110" s="1">
        <v>448</v>
      </c>
      <c r="D110" t="s">
        <v>2</v>
      </c>
      <c r="E110">
        <v>2</v>
      </c>
      <c r="F110">
        <f>VLOOKUP(A110,Sheet3!$A$1:$H$26,2,FALSE)</f>
        <v>5067</v>
      </c>
      <c r="G110">
        <f>IF(D110=$D$4, VLOOKUP(A110,Sheet3!$A$1:$H$26,3,FALSE),IF(D110=$D$2, VLOOKUP(A110,Sheet3!$A$1:$H$26,4,FALSE), VLOOKUP(A110,Sheet3!$A$1:$H$26,5,FALSE)))</f>
        <v>10958</v>
      </c>
      <c r="H110">
        <f>IF(D110=$D$4, VLOOKUP(A110,Sheet3!$A$1:$H$26,6,FALSE),IF(D110=$D$2, VLOOKUP(A110,Sheet3!$A$1:$H$26,7,FALSE), VLOOKUP(A110,Sheet3!$A$1:$H$26,8,FALSE)))</f>
        <v>4181</v>
      </c>
    </row>
    <row r="111" spans="1:8" x14ac:dyDescent="0.3">
      <c r="A111" t="s">
        <v>12</v>
      </c>
      <c r="B111" s="1">
        <v>129649.328546082</v>
      </c>
      <c r="C111" s="1">
        <v>448</v>
      </c>
      <c r="D111" t="s">
        <v>3</v>
      </c>
      <c r="E111">
        <v>2</v>
      </c>
      <c r="F111">
        <f>VLOOKUP(A111,Sheet3!$A$1:$H$26,2,FALSE)</f>
        <v>5067</v>
      </c>
      <c r="G111">
        <f>IF(D111=$D$4, VLOOKUP(A111,Sheet3!$A$1:$H$26,3,FALSE),IF(D111=$D$2, VLOOKUP(A111,Sheet3!$A$1:$H$26,4,FALSE), VLOOKUP(A111,Sheet3!$A$1:$H$26,5,FALSE)))</f>
        <v>10393</v>
      </c>
      <c r="H111">
        <f>IF(D111=$D$4, VLOOKUP(A111,Sheet3!$A$1:$H$26,6,FALSE),IF(D111=$D$2, VLOOKUP(A111,Sheet3!$A$1:$H$26,7,FALSE), VLOOKUP(A111,Sheet3!$A$1:$H$26,8,FALSE)))</f>
        <v>4175</v>
      </c>
    </row>
    <row r="112" spans="1:8" x14ac:dyDescent="0.3">
      <c r="A112" t="s">
        <v>12</v>
      </c>
      <c r="B112" s="1">
        <v>129649.328546082</v>
      </c>
      <c r="C112" s="1">
        <v>448</v>
      </c>
      <c r="D112" t="s">
        <v>1</v>
      </c>
      <c r="E112">
        <v>0.3</v>
      </c>
      <c r="F112">
        <f>VLOOKUP(A112,Sheet3!$A$1:$H$26,2,FALSE)</f>
        <v>5067</v>
      </c>
      <c r="G112">
        <f>IF(D112=$D$4, VLOOKUP(A112,Sheet3!$A$1:$H$26,3,FALSE),IF(D112=$D$2, VLOOKUP(A112,Sheet3!$A$1:$H$26,4,FALSE), VLOOKUP(A112,Sheet3!$A$1:$H$26,5,FALSE)))</f>
        <v>10841</v>
      </c>
      <c r="H112">
        <f>IF(D112=$D$4, VLOOKUP(A112,Sheet3!$A$1:$H$26,6,FALSE),IF(D112=$D$2, VLOOKUP(A112,Sheet3!$A$1:$H$26,7,FALSE), VLOOKUP(A112,Sheet3!$A$1:$H$26,8,FALSE)))</f>
        <v>4140</v>
      </c>
    </row>
    <row r="113" spans="1:8" x14ac:dyDescent="0.3">
      <c r="A113" t="s">
        <v>46</v>
      </c>
      <c r="B113" s="1">
        <v>1562786.13852113</v>
      </c>
      <c r="C113" s="1">
        <v>3</v>
      </c>
      <c r="D113" t="s">
        <v>2</v>
      </c>
      <c r="F113" t="e">
        <f>VLOOKUP(A113,Sheet3!$A$1:$H$26,2,FALSE)</f>
        <v>#N/A</v>
      </c>
      <c r="G113" t="e">
        <f>IF(D113=$D$4, VLOOKUP(A113,Sheet3!$A$1:$H$26,3,FALSE),IF(D113=$D$2, VLOOKUP(A113,Sheet3!$A$1:$H$26,4,FALSE), VLOOKUP(A113,Sheet3!$A$1:$H$26,5,FALSE)))</f>
        <v>#N/A</v>
      </c>
      <c r="H113" t="e">
        <f>IF(D113=$D$4, VLOOKUP(A113,Sheet3!$A$1:$H$26,6,FALSE),IF(D113=$D$2, VLOOKUP(A113,Sheet3!$A$1:$H$26,7,FALSE), VLOOKUP(A113,Sheet3!$A$1:$H$26,8,FALSE)))</f>
        <v>#N/A</v>
      </c>
    </row>
    <row r="114" spans="1:8" x14ac:dyDescent="0.3">
      <c r="A114" t="s">
        <v>46</v>
      </c>
      <c r="B114" s="1">
        <v>1562786.13852113</v>
      </c>
      <c r="C114" s="1">
        <v>3</v>
      </c>
      <c r="D114" t="s">
        <v>3</v>
      </c>
      <c r="F114" t="e">
        <f>VLOOKUP(A114,Sheet3!$A$1:$H$26,2,FALSE)</f>
        <v>#N/A</v>
      </c>
      <c r="G114" t="e">
        <f>IF(D114=$D$4, VLOOKUP(A114,Sheet3!$A$1:$H$26,3,FALSE),IF(D114=$D$2, VLOOKUP(A114,Sheet3!$A$1:$H$26,4,FALSE), VLOOKUP(A114,Sheet3!$A$1:$H$26,5,FALSE)))</f>
        <v>#N/A</v>
      </c>
      <c r="H114" t="e">
        <f>IF(D114=$D$4, VLOOKUP(A114,Sheet3!$A$1:$H$26,6,FALSE),IF(D114=$D$2, VLOOKUP(A114,Sheet3!$A$1:$H$26,7,FALSE), VLOOKUP(A114,Sheet3!$A$1:$H$26,8,FALSE)))</f>
        <v>#N/A</v>
      </c>
    </row>
    <row r="115" spans="1:8" x14ac:dyDescent="0.3">
      <c r="A115" t="s">
        <v>46</v>
      </c>
      <c r="B115" s="1">
        <v>1562786.13852113</v>
      </c>
      <c r="C115" s="1">
        <v>3</v>
      </c>
      <c r="D115" t="s">
        <v>1</v>
      </c>
      <c r="F115" t="e">
        <f>VLOOKUP(A115,Sheet3!$A$1:$H$26,2,FALSE)</f>
        <v>#N/A</v>
      </c>
      <c r="G115" t="e">
        <f>IF(D115=$D$4, VLOOKUP(A115,Sheet3!$A$1:$H$26,3,FALSE),IF(D115=$D$2, VLOOKUP(A115,Sheet3!$A$1:$H$26,4,FALSE), VLOOKUP(A115,Sheet3!$A$1:$H$26,5,FALSE)))</f>
        <v>#N/A</v>
      </c>
      <c r="H115" t="e">
        <f>IF(D115=$D$4, VLOOKUP(A115,Sheet3!$A$1:$H$26,6,FALSE),IF(D115=$D$2, VLOOKUP(A115,Sheet3!$A$1:$H$26,7,FALSE), VLOOKUP(A115,Sheet3!$A$1:$H$26,8,FALSE)))</f>
        <v>#N/A</v>
      </c>
    </row>
    <row r="116" spans="1:8" x14ac:dyDescent="0.3">
      <c r="A116" t="s">
        <v>7</v>
      </c>
      <c r="B116" s="1">
        <v>212221.11374578299</v>
      </c>
      <c r="C116" s="1">
        <v>782</v>
      </c>
      <c r="D116" t="s">
        <v>2</v>
      </c>
      <c r="E116">
        <v>3</v>
      </c>
      <c r="F116">
        <f>VLOOKUP(A116,Sheet3!$A$1:$H$26,2,FALSE)</f>
        <v>19769</v>
      </c>
      <c r="G116">
        <f>IF(D116=$D$4, VLOOKUP(A116,Sheet3!$A$1:$H$26,3,FALSE),IF(D116=$D$2, VLOOKUP(A116,Sheet3!$A$1:$H$26,4,FALSE), VLOOKUP(A116,Sheet3!$A$1:$H$26,5,FALSE)))</f>
        <v>15940</v>
      </c>
      <c r="H116">
        <f>IF(D116=$D$4, VLOOKUP(A116,Sheet3!$A$1:$H$26,6,FALSE),IF(D116=$D$2, VLOOKUP(A116,Sheet3!$A$1:$H$26,7,FALSE), VLOOKUP(A116,Sheet3!$A$1:$H$26,8,FALSE)))</f>
        <v>8814</v>
      </c>
    </row>
    <row r="117" spans="1:8" x14ac:dyDescent="0.3">
      <c r="A117" t="s">
        <v>7</v>
      </c>
      <c r="B117" s="1">
        <v>212221.11374578299</v>
      </c>
      <c r="C117" s="1">
        <v>782</v>
      </c>
      <c r="D117" t="s">
        <v>3</v>
      </c>
      <c r="E117">
        <v>7</v>
      </c>
      <c r="F117">
        <f>VLOOKUP(A117,Sheet3!$A$1:$H$26,2,FALSE)</f>
        <v>19769</v>
      </c>
      <c r="G117">
        <f>IF(D117=$D$4, VLOOKUP(A117,Sheet3!$A$1:$H$26,3,FALSE),IF(D117=$D$2, VLOOKUP(A117,Sheet3!$A$1:$H$26,4,FALSE), VLOOKUP(A117,Sheet3!$A$1:$H$26,5,FALSE)))</f>
        <v>15273</v>
      </c>
      <c r="H117">
        <f>IF(D117=$D$4, VLOOKUP(A117,Sheet3!$A$1:$H$26,6,FALSE),IF(D117=$D$2, VLOOKUP(A117,Sheet3!$A$1:$H$26,7,FALSE), VLOOKUP(A117,Sheet3!$A$1:$H$26,8,FALSE)))</f>
        <v>8537</v>
      </c>
    </row>
    <row r="118" spans="1:8" x14ac:dyDescent="0.3">
      <c r="A118" t="s">
        <v>7</v>
      </c>
      <c r="B118" s="1">
        <v>212221.11374578299</v>
      </c>
      <c r="C118" s="1">
        <v>782</v>
      </c>
      <c r="D118" t="s">
        <v>1</v>
      </c>
      <c r="E118">
        <v>0.5</v>
      </c>
      <c r="F118">
        <f>VLOOKUP(A118,Sheet3!$A$1:$H$26,2,FALSE)</f>
        <v>19769</v>
      </c>
      <c r="G118">
        <f>IF(D118=$D$4, VLOOKUP(A118,Sheet3!$A$1:$H$26,3,FALSE),IF(D118=$D$2, VLOOKUP(A118,Sheet3!$A$1:$H$26,4,FALSE), VLOOKUP(A118,Sheet3!$A$1:$H$26,5,FALSE)))</f>
        <v>15645</v>
      </c>
      <c r="H118">
        <f>IF(D118=$D$4, VLOOKUP(A118,Sheet3!$A$1:$H$26,6,FALSE),IF(D118=$D$2, VLOOKUP(A118,Sheet3!$A$1:$H$26,7,FALSE), VLOOKUP(A118,Sheet3!$A$1:$H$26,8,FALSE)))</f>
        <v>8648</v>
      </c>
    </row>
    <row r="119" spans="1:8" x14ac:dyDescent="0.3">
      <c r="A119" t="s">
        <v>43</v>
      </c>
      <c r="B119" s="1">
        <v>309788.16979688901</v>
      </c>
      <c r="C119" s="1">
        <v>2060</v>
      </c>
      <c r="D119" t="s">
        <v>2</v>
      </c>
      <c r="E119">
        <v>7</v>
      </c>
      <c r="F119">
        <f>VLOOKUP(A119,Sheet3!$A$1:$H$26,2,FALSE)</f>
        <v>20796</v>
      </c>
      <c r="G119">
        <f>IF(D119=$D$4, VLOOKUP(A119,Sheet3!$A$1:$H$26,3,FALSE),IF(D119=$D$2, VLOOKUP(A119,Sheet3!$A$1:$H$26,4,FALSE), VLOOKUP(A119,Sheet3!$A$1:$H$26,5,FALSE)))</f>
        <v>32316</v>
      </c>
      <c r="H119">
        <f>IF(D119=$D$4, VLOOKUP(A119,Sheet3!$A$1:$H$26,6,FALSE),IF(D119=$D$2, VLOOKUP(A119,Sheet3!$A$1:$H$26,7,FALSE), VLOOKUP(A119,Sheet3!$A$1:$H$26,8,FALSE)))</f>
        <v>11204</v>
      </c>
    </row>
    <row r="120" spans="1:8" x14ac:dyDescent="0.3">
      <c r="A120" t="s">
        <v>43</v>
      </c>
      <c r="B120" s="1">
        <v>309788.16979688901</v>
      </c>
      <c r="C120" s="1">
        <v>2060</v>
      </c>
      <c r="D120" t="s">
        <v>3</v>
      </c>
      <c r="E120">
        <v>18</v>
      </c>
      <c r="F120">
        <f>VLOOKUP(A120,Sheet3!$A$1:$H$26,2,FALSE)</f>
        <v>20796</v>
      </c>
      <c r="G120">
        <f>IF(D120=$D$4, VLOOKUP(A120,Sheet3!$A$1:$H$26,3,FALSE),IF(D120=$D$2, VLOOKUP(A120,Sheet3!$A$1:$H$26,4,FALSE), VLOOKUP(A120,Sheet3!$A$1:$H$26,5,FALSE)))</f>
        <v>28153</v>
      </c>
      <c r="H120">
        <f>IF(D120=$D$4, VLOOKUP(A120,Sheet3!$A$1:$H$26,6,FALSE),IF(D120=$D$2, VLOOKUP(A120,Sheet3!$A$1:$H$26,7,FALSE), VLOOKUP(A120,Sheet3!$A$1:$H$26,8,FALSE)))</f>
        <v>10718</v>
      </c>
    </row>
    <row r="121" spans="1:8" x14ac:dyDescent="0.3">
      <c r="A121" t="s">
        <v>43</v>
      </c>
      <c r="B121" s="1">
        <v>309788.16979688901</v>
      </c>
      <c r="C121" s="1">
        <v>2060</v>
      </c>
      <c r="D121" t="s">
        <v>1</v>
      </c>
      <c r="E121">
        <v>1</v>
      </c>
      <c r="F121">
        <f>VLOOKUP(A121,Sheet3!$A$1:$H$26,2,FALSE)</f>
        <v>20796</v>
      </c>
      <c r="G121">
        <f>IF(D121=$D$4, VLOOKUP(A121,Sheet3!$A$1:$H$26,3,FALSE),IF(D121=$D$2, VLOOKUP(A121,Sheet3!$A$1:$H$26,4,FALSE), VLOOKUP(A121,Sheet3!$A$1:$H$26,5,FALSE)))</f>
        <v>31614</v>
      </c>
      <c r="H121">
        <f>IF(D121=$D$4, VLOOKUP(A121,Sheet3!$A$1:$H$26,6,FALSE),IF(D121=$D$2, VLOOKUP(A121,Sheet3!$A$1:$H$26,7,FALSE), VLOOKUP(A121,Sheet3!$A$1:$H$26,8,FALSE)))</f>
        <v>11121</v>
      </c>
    </row>
    <row r="122" spans="1:8" x14ac:dyDescent="0.3">
      <c r="A122" t="s">
        <v>34</v>
      </c>
      <c r="B122" s="1">
        <v>1342500.6209857001</v>
      </c>
      <c r="C122" s="1">
        <v>3209</v>
      </c>
      <c r="D122" t="s">
        <v>2</v>
      </c>
      <c r="E122">
        <v>40</v>
      </c>
      <c r="F122">
        <f>VLOOKUP(A122,Sheet3!$A$1:$H$26,2,FALSE)</f>
        <v>39729</v>
      </c>
      <c r="G122">
        <f>IF(D122=$D$4, VLOOKUP(A122,Sheet3!$A$1:$H$26,3,FALSE),IF(D122=$D$2, VLOOKUP(A122,Sheet3!$A$1:$H$26,4,FALSE), VLOOKUP(A122,Sheet3!$A$1:$H$26,5,FALSE)))</f>
        <v>53980</v>
      </c>
      <c r="H122">
        <f>IF(D122=$D$4, VLOOKUP(A122,Sheet3!$A$1:$H$26,6,FALSE),IF(D122=$D$2, VLOOKUP(A122,Sheet3!$A$1:$H$26,7,FALSE), VLOOKUP(A122,Sheet3!$A$1:$H$26,8,FALSE)))</f>
        <v>19268</v>
      </c>
    </row>
    <row r="123" spans="1:8" x14ac:dyDescent="0.3">
      <c r="A123" t="s">
        <v>34</v>
      </c>
      <c r="B123" s="1">
        <v>1342500.6209857001</v>
      </c>
      <c r="C123" s="1">
        <v>3209</v>
      </c>
      <c r="D123" t="s">
        <v>3</v>
      </c>
      <c r="E123">
        <v>116</v>
      </c>
      <c r="F123">
        <f>VLOOKUP(A123,Sheet3!$A$1:$H$26,2,FALSE)</f>
        <v>39729</v>
      </c>
      <c r="G123">
        <f>IF(D123=$D$4, VLOOKUP(A123,Sheet3!$A$1:$H$26,3,FALSE),IF(D123=$D$2, VLOOKUP(A123,Sheet3!$A$1:$H$26,4,FALSE), VLOOKUP(A123,Sheet3!$A$1:$H$26,5,FALSE)))</f>
        <v>47174</v>
      </c>
      <c r="H123">
        <f>IF(D123=$D$4, VLOOKUP(A123,Sheet3!$A$1:$H$26,6,FALSE),IF(D123=$D$2, VLOOKUP(A123,Sheet3!$A$1:$H$26,7,FALSE), VLOOKUP(A123,Sheet3!$A$1:$H$26,8,FALSE)))</f>
        <v>18558</v>
      </c>
    </row>
    <row r="124" spans="1:8" x14ac:dyDescent="0.3">
      <c r="A124" t="s">
        <v>34</v>
      </c>
      <c r="B124" s="1">
        <v>1342500.6209857001</v>
      </c>
      <c r="C124" s="1">
        <v>3209</v>
      </c>
      <c r="D124" t="s">
        <v>1</v>
      </c>
      <c r="E124" s="3">
        <v>3</v>
      </c>
      <c r="F124">
        <f>VLOOKUP(A124,Sheet3!$A$1:$H$26,2,FALSE)</f>
        <v>39729</v>
      </c>
      <c r="G124">
        <f>IF(D124=$D$4, VLOOKUP(A124,Sheet3!$A$1:$H$26,3,FALSE),IF(D124=$D$2, VLOOKUP(A124,Sheet3!$A$1:$H$26,4,FALSE), VLOOKUP(A124,Sheet3!$A$1:$H$26,5,FALSE)))</f>
        <v>52930</v>
      </c>
      <c r="H124">
        <f>IF(D124=$D$4, VLOOKUP(A124,Sheet3!$A$1:$H$26,6,FALSE),IF(D124=$D$2, VLOOKUP(A124,Sheet3!$A$1:$H$26,7,FALSE), VLOOKUP(A124,Sheet3!$A$1:$H$26,8,FALSE)))</f>
        <v>19259</v>
      </c>
    </row>
    <row r="125" spans="1:8" x14ac:dyDescent="0.3">
      <c r="A125" t="s">
        <v>21</v>
      </c>
      <c r="B125" s="1">
        <v>940497.73697515798</v>
      </c>
      <c r="C125" s="1">
        <v>1910</v>
      </c>
      <c r="D125" t="s">
        <v>2</v>
      </c>
      <c r="E125">
        <v>30</v>
      </c>
      <c r="F125">
        <f>VLOOKUP(A125,Sheet3!$A$1:$H$26,2,FALSE)</f>
        <v>29801</v>
      </c>
      <c r="G125">
        <f>IF(D125=$D$4, VLOOKUP(A125,Sheet3!$A$1:$H$26,3,FALSE),IF(D125=$D$2, VLOOKUP(A125,Sheet3!$A$1:$H$26,4,FALSE), VLOOKUP(A125,Sheet3!$A$1:$H$26,5,FALSE)))</f>
        <v>42309</v>
      </c>
      <c r="H125">
        <f>IF(D125=$D$4, VLOOKUP(A125,Sheet3!$A$1:$H$26,6,FALSE),IF(D125=$D$2, VLOOKUP(A125,Sheet3!$A$1:$H$26,7,FALSE), VLOOKUP(A125,Sheet3!$A$1:$H$26,8,FALSE)))</f>
        <v>17577</v>
      </c>
    </row>
    <row r="126" spans="1:8" x14ac:dyDescent="0.3">
      <c r="A126" t="s">
        <v>21</v>
      </c>
      <c r="B126" s="1">
        <v>940497.73697515798</v>
      </c>
      <c r="C126" s="1">
        <v>1910</v>
      </c>
      <c r="D126" t="s">
        <v>3</v>
      </c>
      <c r="E126">
        <v>113</v>
      </c>
      <c r="F126">
        <f>VLOOKUP(A126,Sheet3!$A$1:$H$26,2,FALSE)</f>
        <v>29801</v>
      </c>
      <c r="G126">
        <f>IF(D126=$D$4, VLOOKUP(A126,Sheet3!$A$1:$H$26,3,FALSE),IF(D126=$D$2, VLOOKUP(A126,Sheet3!$A$1:$H$26,4,FALSE), VLOOKUP(A126,Sheet3!$A$1:$H$26,5,FALSE)))</f>
        <v>38260</v>
      </c>
      <c r="H126">
        <f>IF(D126=$D$4, VLOOKUP(A126,Sheet3!$A$1:$H$26,6,FALSE),IF(D126=$D$2, VLOOKUP(A126,Sheet3!$A$1:$H$26,7,FALSE), VLOOKUP(A126,Sheet3!$A$1:$H$26,8,FALSE)))</f>
        <v>17366</v>
      </c>
    </row>
    <row r="127" spans="1:8" x14ac:dyDescent="0.3">
      <c r="A127" t="s">
        <v>21</v>
      </c>
      <c r="B127" s="1">
        <v>940497.73697515798</v>
      </c>
      <c r="C127" s="1">
        <v>1910</v>
      </c>
      <c r="D127" t="s">
        <v>1</v>
      </c>
      <c r="E127">
        <v>2</v>
      </c>
      <c r="F127">
        <f>VLOOKUP(A127,Sheet3!$A$1:$H$26,2,FALSE)</f>
        <v>29801</v>
      </c>
      <c r="G127">
        <f>IF(D127=$D$4, VLOOKUP(A127,Sheet3!$A$1:$H$26,3,FALSE),IF(D127=$D$2, VLOOKUP(A127,Sheet3!$A$1:$H$26,4,FALSE), VLOOKUP(A127,Sheet3!$A$1:$H$26,5,FALSE)))</f>
        <v>41007</v>
      </c>
      <c r="H127">
        <f>IF(D127=$D$4, VLOOKUP(A127,Sheet3!$A$1:$H$26,6,FALSE),IF(D127=$D$2, VLOOKUP(A127,Sheet3!$A$1:$H$26,7,FALSE), VLOOKUP(A127,Sheet3!$A$1:$H$26,8,FALSE)))</f>
        <v>17407</v>
      </c>
    </row>
    <row r="128" spans="1:8" x14ac:dyDescent="0.3">
      <c r="A128" t="s">
        <v>8</v>
      </c>
      <c r="B128" s="1">
        <v>1054122.6333578499</v>
      </c>
      <c r="C128" s="1">
        <v>2941</v>
      </c>
      <c r="D128" t="s">
        <v>2</v>
      </c>
      <c r="E128">
        <v>30</v>
      </c>
      <c r="F128">
        <f>VLOOKUP(A128,Sheet3!$A$1:$H$26,2,FALSE)</f>
        <v>60039</v>
      </c>
      <c r="G128">
        <f>IF(D128=$D$4, VLOOKUP(A128,Sheet3!$A$1:$H$26,3,FALSE),IF(D128=$D$2, VLOOKUP(A128,Sheet3!$A$1:$H$26,4,FALSE), VLOOKUP(A128,Sheet3!$A$1:$H$26,5,FALSE)))</f>
        <v>66096</v>
      </c>
      <c r="H128">
        <f>IF(D128=$D$4, VLOOKUP(A128,Sheet3!$A$1:$H$26,6,FALSE),IF(D128=$D$2, VLOOKUP(A128,Sheet3!$A$1:$H$26,7,FALSE), VLOOKUP(A128,Sheet3!$A$1:$H$26,8,FALSE)))</f>
        <v>35082</v>
      </c>
    </row>
    <row r="129" spans="1:8" x14ac:dyDescent="0.3">
      <c r="A129" t="s">
        <v>8</v>
      </c>
      <c r="B129" s="1">
        <v>1054122.6333578499</v>
      </c>
      <c r="C129" s="1">
        <v>2941</v>
      </c>
      <c r="D129" t="s">
        <v>3</v>
      </c>
      <c r="E129">
        <v>107</v>
      </c>
      <c r="F129">
        <f>VLOOKUP(A129,Sheet3!$A$1:$H$26,2,FALSE)</f>
        <v>60039</v>
      </c>
      <c r="G129">
        <f>IF(D129=$D$4, VLOOKUP(A129,Sheet3!$A$1:$H$26,3,FALSE),IF(D129=$D$2, VLOOKUP(A129,Sheet3!$A$1:$H$26,4,FALSE), VLOOKUP(A129,Sheet3!$A$1:$H$26,5,FALSE)))</f>
        <v>60923</v>
      </c>
      <c r="H129">
        <f>IF(D129=$D$4, VLOOKUP(A129,Sheet3!$A$1:$H$26,6,FALSE),IF(D129=$D$2, VLOOKUP(A129,Sheet3!$A$1:$H$26,7,FALSE), VLOOKUP(A129,Sheet3!$A$1:$H$26,8,FALSE)))</f>
        <v>34633</v>
      </c>
    </row>
    <row r="130" spans="1:8" x14ac:dyDescent="0.3">
      <c r="A130" t="s">
        <v>8</v>
      </c>
      <c r="B130" s="1">
        <v>1054122.6333578499</v>
      </c>
      <c r="C130" s="1">
        <v>2941</v>
      </c>
      <c r="D130" t="s">
        <v>1</v>
      </c>
      <c r="E130">
        <v>1</v>
      </c>
      <c r="F130">
        <f>VLOOKUP(A130,Sheet3!$A$1:$H$26,2,FALSE)</f>
        <v>60039</v>
      </c>
      <c r="G130">
        <f>IF(D130=$D$4, VLOOKUP(A130,Sheet3!$A$1:$H$26,3,FALSE),IF(D130=$D$2, VLOOKUP(A130,Sheet3!$A$1:$H$26,4,FALSE), VLOOKUP(A130,Sheet3!$A$1:$H$26,5,FALSE)))</f>
        <v>65043</v>
      </c>
      <c r="H130">
        <f>IF(D130=$D$4, VLOOKUP(A130,Sheet3!$A$1:$H$26,6,FALSE),IF(D130=$D$2, VLOOKUP(A130,Sheet3!$A$1:$H$26,7,FALSE), VLOOKUP(A130,Sheet3!$A$1:$H$26,8,FALSE)))</f>
        <v>34962</v>
      </c>
    </row>
    <row r="131" spans="1:8" x14ac:dyDescent="0.3">
      <c r="E131" s="5"/>
    </row>
  </sheetData>
  <sortState ref="A2:D157">
    <sortCondition ref="A2:A157"/>
    <sortCondition ref="D2:D157"/>
    <sortCondition ref="B2:B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selection activeCell="G1" sqref="G1:AZ1"/>
    </sheetView>
  </sheetViews>
  <sheetFormatPr defaultRowHeight="14.4" x14ac:dyDescent="0.3"/>
  <sheetData>
    <row r="1" spans="1:52" ht="14.55" x14ac:dyDescent="0.35">
      <c r="A1" s="4" t="s">
        <v>54</v>
      </c>
      <c r="B1" t="s">
        <v>36</v>
      </c>
      <c r="C1" s="4" t="s">
        <v>54</v>
      </c>
      <c r="D1" t="s">
        <v>53</v>
      </c>
      <c r="E1" t="str">
        <f>A1&amp;B1&amp;C1&amp;D1</f>
        <v>'Atlin',</v>
      </c>
      <c r="F1" t="s">
        <v>55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</row>
    <row r="2" spans="1:52" ht="14.55" x14ac:dyDescent="0.35">
      <c r="A2" s="4" t="s">
        <v>54</v>
      </c>
      <c r="B2" t="s">
        <v>4</v>
      </c>
      <c r="C2" s="4" t="s">
        <v>54</v>
      </c>
      <c r="D2" t="s">
        <v>53</v>
      </c>
      <c r="E2" t="str">
        <f t="shared" ref="E2:E46" si="0">A2&amp;B2&amp;C2&amp;D2</f>
        <v>'Barkerville',</v>
      </c>
      <c r="F2" t="s">
        <v>56</v>
      </c>
    </row>
    <row r="3" spans="1:52" ht="14.55" x14ac:dyDescent="0.35">
      <c r="A3" s="4" t="s">
        <v>54</v>
      </c>
      <c r="B3" t="s">
        <v>9</v>
      </c>
      <c r="C3" s="4" t="s">
        <v>54</v>
      </c>
      <c r="D3" t="s">
        <v>53</v>
      </c>
      <c r="E3" t="str">
        <f t="shared" si="0"/>
        <v>'Burnt Pine',</v>
      </c>
      <c r="F3" t="s">
        <v>57</v>
      </c>
    </row>
    <row r="4" spans="1:52" ht="14.55" x14ac:dyDescent="0.35">
      <c r="A4" s="4" t="s">
        <v>54</v>
      </c>
      <c r="B4" t="s">
        <v>29</v>
      </c>
      <c r="C4" s="4" t="s">
        <v>54</v>
      </c>
      <c r="D4" t="s">
        <v>53</v>
      </c>
      <c r="E4" t="str">
        <f t="shared" si="0"/>
        <v>'Carcross',</v>
      </c>
      <c r="F4" t="s">
        <v>58</v>
      </c>
    </row>
    <row r="5" spans="1:52" ht="14.55" x14ac:dyDescent="0.35">
      <c r="A5" s="4" t="s">
        <v>54</v>
      </c>
      <c r="B5" t="s">
        <v>37</v>
      </c>
      <c r="C5" s="4" t="s">
        <v>54</v>
      </c>
      <c r="D5" t="s">
        <v>53</v>
      </c>
      <c r="E5" t="str">
        <f t="shared" si="0"/>
        <v>'Central Rockies',</v>
      </c>
      <c r="F5" t="s">
        <v>59</v>
      </c>
    </row>
    <row r="6" spans="1:52" ht="14.55" x14ac:dyDescent="0.35">
      <c r="A6" s="4" t="s">
        <v>54</v>
      </c>
      <c r="B6" t="s">
        <v>10</v>
      </c>
      <c r="C6" s="4" t="s">
        <v>54</v>
      </c>
      <c r="D6" t="s">
        <v>53</v>
      </c>
      <c r="E6" t="str">
        <f t="shared" si="0"/>
        <v>'Charlotte Alplands',</v>
      </c>
      <c r="F6" t="s">
        <v>60</v>
      </c>
    </row>
    <row r="7" spans="1:52" ht="14.55" x14ac:dyDescent="0.35">
      <c r="A7" s="4" t="s">
        <v>54</v>
      </c>
      <c r="B7" t="s">
        <v>32</v>
      </c>
      <c r="C7" s="4" t="s">
        <v>54</v>
      </c>
      <c r="D7" t="s">
        <v>53</v>
      </c>
      <c r="E7" t="str">
        <f t="shared" si="0"/>
        <v>'Chase',</v>
      </c>
      <c r="F7" t="s">
        <v>61</v>
      </c>
    </row>
    <row r="8" spans="1:52" ht="14.55" x14ac:dyDescent="0.35">
      <c r="A8" s="4" t="s">
        <v>54</v>
      </c>
      <c r="B8" t="s">
        <v>15</v>
      </c>
      <c r="C8" s="4" t="s">
        <v>54</v>
      </c>
      <c r="D8" t="s">
        <v>53</v>
      </c>
      <c r="E8" t="str">
        <f t="shared" si="0"/>
        <v>'Chinchaga',</v>
      </c>
      <c r="F8" t="s">
        <v>62</v>
      </c>
    </row>
    <row r="9" spans="1:52" ht="14.55" x14ac:dyDescent="0.35">
      <c r="A9" s="4" t="s">
        <v>54</v>
      </c>
      <c r="B9" s="2" t="s">
        <v>5</v>
      </c>
      <c r="C9" s="4" t="s">
        <v>54</v>
      </c>
      <c r="D9" t="s">
        <v>53</v>
      </c>
      <c r="E9" t="str">
        <f t="shared" si="0"/>
        <v>'Columbia North',</v>
      </c>
      <c r="F9" t="s">
        <v>63</v>
      </c>
    </row>
    <row r="10" spans="1:52" ht="14.55" x14ac:dyDescent="0.35">
      <c r="A10" s="4" t="s">
        <v>54</v>
      </c>
      <c r="B10" s="2" t="s">
        <v>20</v>
      </c>
      <c r="C10" s="4" t="s">
        <v>54</v>
      </c>
      <c r="D10" t="s">
        <v>53</v>
      </c>
      <c r="E10" t="str">
        <f t="shared" si="0"/>
        <v>'Columbia South',</v>
      </c>
      <c r="F10" t="s">
        <v>64</v>
      </c>
    </row>
    <row r="11" spans="1:52" ht="14.55" x14ac:dyDescent="0.35">
      <c r="A11" s="4" t="s">
        <v>54</v>
      </c>
      <c r="B11" s="2" t="s">
        <v>44</v>
      </c>
      <c r="C11" s="4" t="s">
        <v>54</v>
      </c>
      <c r="D11" t="s">
        <v>53</v>
      </c>
      <c r="E11" t="str">
        <f t="shared" si="0"/>
        <v>'Duncan',</v>
      </c>
      <c r="F11" t="s">
        <v>65</v>
      </c>
    </row>
    <row r="12" spans="1:52" ht="14.55" x14ac:dyDescent="0.35">
      <c r="A12" s="4" t="s">
        <v>54</v>
      </c>
      <c r="B12" t="s">
        <v>26</v>
      </c>
      <c r="C12" s="4" t="s">
        <v>54</v>
      </c>
      <c r="D12" t="s">
        <v>53</v>
      </c>
      <c r="E12" t="str">
        <f t="shared" si="0"/>
        <v>'Finlay',</v>
      </c>
      <c r="F12" t="s">
        <v>66</v>
      </c>
    </row>
    <row r="13" spans="1:52" ht="14.55" x14ac:dyDescent="0.35">
      <c r="A13" s="4" t="s">
        <v>54</v>
      </c>
      <c r="B13" t="s">
        <v>17</v>
      </c>
      <c r="C13" s="4" t="s">
        <v>54</v>
      </c>
      <c r="D13" t="s">
        <v>53</v>
      </c>
      <c r="E13" t="str">
        <f t="shared" si="0"/>
        <v>'Frisby-Boulder',</v>
      </c>
      <c r="F13" t="s">
        <v>67</v>
      </c>
    </row>
    <row r="14" spans="1:52" ht="14.55" x14ac:dyDescent="0.35">
      <c r="A14" s="4" t="s">
        <v>54</v>
      </c>
      <c r="B14" t="s">
        <v>28</v>
      </c>
      <c r="C14" s="4" t="s">
        <v>54</v>
      </c>
      <c r="D14" t="s">
        <v>53</v>
      </c>
      <c r="E14" t="str">
        <f t="shared" si="0"/>
        <v>'Graham',</v>
      </c>
      <c r="F14" t="s">
        <v>68</v>
      </c>
    </row>
    <row r="15" spans="1:52" ht="14.55" x14ac:dyDescent="0.35">
      <c r="A15" s="4" t="s">
        <v>54</v>
      </c>
      <c r="B15" t="s">
        <v>25</v>
      </c>
      <c r="C15" s="4" t="s">
        <v>54</v>
      </c>
      <c r="D15" t="s">
        <v>53</v>
      </c>
      <c r="E15" t="str">
        <f t="shared" si="0"/>
        <v>'Groundhog',</v>
      </c>
      <c r="F15" t="s">
        <v>69</v>
      </c>
    </row>
    <row r="16" spans="1:52" ht="14.55" x14ac:dyDescent="0.35">
      <c r="A16" s="4" t="s">
        <v>54</v>
      </c>
      <c r="B16" t="s">
        <v>19</v>
      </c>
      <c r="C16" s="4" t="s">
        <v>54</v>
      </c>
      <c r="D16" t="s">
        <v>53</v>
      </c>
      <c r="E16" t="str">
        <f t="shared" si="0"/>
        <v>'Hart Ranges',</v>
      </c>
      <c r="F16" t="s">
        <v>70</v>
      </c>
    </row>
    <row r="17" spans="1:6" ht="14.55" x14ac:dyDescent="0.35">
      <c r="A17" s="4" t="s">
        <v>54</v>
      </c>
      <c r="B17" t="s">
        <v>11</v>
      </c>
      <c r="C17" s="4" t="s">
        <v>54</v>
      </c>
      <c r="D17" t="s">
        <v>53</v>
      </c>
      <c r="E17" t="str">
        <f t="shared" si="0"/>
        <v>'Horseranch',</v>
      </c>
      <c r="F17" t="s">
        <v>71</v>
      </c>
    </row>
    <row r="18" spans="1:6" ht="14.55" x14ac:dyDescent="0.35">
      <c r="A18" s="4" t="s">
        <v>54</v>
      </c>
      <c r="B18" t="s">
        <v>33</v>
      </c>
      <c r="C18" s="4" t="s">
        <v>54</v>
      </c>
      <c r="D18" t="s">
        <v>53</v>
      </c>
      <c r="E18" t="str">
        <f t="shared" si="0"/>
        <v>'Itcha-Ilgachuz',</v>
      </c>
      <c r="F18" t="s">
        <v>72</v>
      </c>
    </row>
    <row r="19" spans="1:6" ht="14.55" x14ac:dyDescent="0.35">
      <c r="A19" s="4" t="s">
        <v>54</v>
      </c>
      <c r="B19" t="s">
        <v>42</v>
      </c>
      <c r="C19" s="4" t="s">
        <v>54</v>
      </c>
      <c r="D19" t="s">
        <v>53</v>
      </c>
      <c r="E19" t="str">
        <f t="shared" si="0"/>
        <v>'Kennedy Siding',</v>
      </c>
      <c r="F19" t="s">
        <v>73</v>
      </c>
    </row>
    <row r="20" spans="1:6" ht="14.55" x14ac:dyDescent="0.35">
      <c r="A20" s="4" t="s">
        <v>54</v>
      </c>
      <c r="B20" t="s">
        <v>30</v>
      </c>
      <c r="C20" s="4" t="s">
        <v>54</v>
      </c>
      <c r="D20" t="s">
        <v>53</v>
      </c>
      <c r="E20" t="str">
        <f t="shared" si="0"/>
        <v>'Little Rancheria',</v>
      </c>
      <c r="F20" t="s">
        <v>74</v>
      </c>
    </row>
    <row r="21" spans="1:6" x14ac:dyDescent="0.3">
      <c r="A21" s="4" t="s">
        <v>54</v>
      </c>
      <c r="B21" t="s">
        <v>14</v>
      </c>
      <c r="C21" s="4" t="s">
        <v>54</v>
      </c>
      <c r="D21" t="s">
        <v>53</v>
      </c>
      <c r="E21" t="str">
        <f t="shared" si="0"/>
        <v>'Maxhamish',</v>
      </c>
      <c r="F21" t="s">
        <v>75</v>
      </c>
    </row>
    <row r="22" spans="1:6" x14ac:dyDescent="0.3">
      <c r="A22" s="4" t="s">
        <v>54</v>
      </c>
      <c r="B22" t="s">
        <v>41</v>
      </c>
      <c r="C22" s="4" t="s">
        <v>54</v>
      </c>
      <c r="D22" t="s">
        <v>53</v>
      </c>
      <c r="E22" t="str">
        <f t="shared" si="0"/>
        <v>'Moberly',</v>
      </c>
      <c r="F22" t="s">
        <v>76</v>
      </c>
    </row>
    <row r="23" spans="1:6" x14ac:dyDescent="0.3">
      <c r="A23" s="4" t="s">
        <v>54</v>
      </c>
      <c r="B23" t="s">
        <v>27</v>
      </c>
      <c r="C23" s="4" t="s">
        <v>54</v>
      </c>
      <c r="D23" t="s">
        <v>53</v>
      </c>
      <c r="E23" t="str">
        <f t="shared" si="0"/>
        <v>'Monashee',</v>
      </c>
      <c r="F23" t="s">
        <v>77</v>
      </c>
    </row>
    <row r="24" spans="1:6" x14ac:dyDescent="0.3">
      <c r="A24" s="4" t="s">
        <v>54</v>
      </c>
      <c r="B24" t="s">
        <v>48</v>
      </c>
      <c r="C24" s="4" t="s">
        <v>54</v>
      </c>
      <c r="D24" t="s">
        <v>53</v>
      </c>
      <c r="E24" t="str">
        <f t="shared" si="0"/>
        <v>'Muskwa',</v>
      </c>
      <c r="F24" t="s">
        <v>78</v>
      </c>
    </row>
    <row r="25" spans="1:6" x14ac:dyDescent="0.3">
      <c r="A25" s="4" t="s">
        <v>54</v>
      </c>
      <c r="B25" t="s">
        <v>40</v>
      </c>
      <c r="C25" s="4" t="s">
        <v>54</v>
      </c>
      <c r="D25" t="s">
        <v>53</v>
      </c>
      <c r="E25" t="str">
        <f t="shared" si="0"/>
        <v>'Nakusp',</v>
      </c>
      <c r="F25" t="s">
        <v>79</v>
      </c>
    </row>
    <row r="26" spans="1:6" x14ac:dyDescent="0.3">
      <c r="A26" s="4" t="s">
        <v>54</v>
      </c>
      <c r="B26" t="s">
        <v>24</v>
      </c>
      <c r="C26" s="4" t="s">
        <v>54</v>
      </c>
      <c r="D26" t="s">
        <v>53</v>
      </c>
      <c r="E26" t="str">
        <f t="shared" si="0"/>
        <v>'Narraway',</v>
      </c>
      <c r="F26" t="s">
        <v>80</v>
      </c>
    </row>
    <row r="27" spans="1:6" x14ac:dyDescent="0.3">
      <c r="A27" s="4" t="s">
        <v>54</v>
      </c>
      <c r="B27" t="s">
        <v>16</v>
      </c>
      <c r="C27" s="4" t="s">
        <v>54</v>
      </c>
      <c r="D27" t="s">
        <v>53</v>
      </c>
      <c r="E27" t="str">
        <f t="shared" si="0"/>
        <v>'North Cariboo',</v>
      </c>
      <c r="F27" t="s">
        <v>81</v>
      </c>
    </row>
    <row r="28" spans="1:6" x14ac:dyDescent="0.3">
      <c r="A28" s="4" t="s">
        <v>54</v>
      </c>
      <c r="B28" t="s">
        <v>22</v>
      </c>
      <c r="C28" s="4" t="s">
        <v>54</v>
      </c>
      <c r="D28" t="s">
        <v>53</v>
      </c>
      <c r="E28" t="str">
        <f t="shared" si="0"/>
        <v>'Narrow Lake',</v>
      </c>
      <c r="F28" t="s">
        <v>82</v>
      </c>
    </row>
    <row r="29" spans="1:6" x14ac:dyDescent="0.3">
      <c r="A29" s="4" t="s">
        <v>54</v>
      </c>
      <c r="B29" t="s">
        <v>47</v>
      </c>
      <c r="C29" s="4" t="s">
        <v>54</v>
      </c>
      <c r="D29" t="s">
        <v>53</v>
      </c>
      <c r="E29" t="str">
        <f t="shared" si="0"/>
        <v>'Parker',</v>
      </c>
      <c r="F29" t="s">
        <v>83</v>
      </c>
    </row>
    <row r="30" spans="1:6" x14ac:dyDescent="0.3">
      <c r="A30" s="4" t="s">
        <v>54</v>
      </c>
      <c r="B30" t="s">
        <v>31</v>
      </c>
      <c r="C30" s="4" t="s">
        <v>54</v>
      </c>
      <c r="D30" t="s">
        <v>53</v>
      </c>
      <c r="E30" t="str">
        <f t="shared" si="0"/>
        <v>'Pink Mountain',</v>
      </c>
      <c r="F30" t="s">
        <v>84</v>
      </c>
    </row>
    <row r="31" spans="1:6" x14ac:dyDescent="0.3">
      <c r="A31" s="4" t="s">
        <v>54</v>
      </c>
      <c r="B31" t="s">
        <v>39</v>
      </c>
      <c r="C31" s="4" t="s">
        <v>54</v>
      </c>
      <c r="D31" t="s">
        <v>53</v>
      </c>
      <c r="E31" t="str">
        <f t="shared" si="0"/>
        <v>'Prophet',</v>
      </c>
      <c r="F31" t="s">
        <v>85</v>
      </c>
    </row>
    <row r="32" spans="1:6" x14ac:dyDescent="0.3">
      <c r="A32" s="4" t="s">
        <v>54</v>
      </c>
      <c r="B32" t="s">
        <v>0</v>
      </c>
      <c r="C32" s="4" t="s">
        <v>54</v>
      </c>
      <c r="D32" t="s">
        <v>53</v>
      </c>
      <c r="E32" t="str">
        <f t="shared" si="0"/>
        <v>'Purcells South',</v>
      </c>
      <c r="F32" t="s">
        <v>86</v>
      </c>
    </row>
    <row r="33" spans="1:6" x14ac:dyDescent="0.3">
      <c r="A33" s="4" t="s">
        <v>54</v>
      </c>
      <c r="B33" t="s">
        <v>23</v>
      </c>
      <c r="C33" s="4" t="s">
        <v>54</v>
      </c>
      <c r="D33" t="s">
        <v>53</v>
      </c>
      <c r="E33" t="str">
        <f t="shared" si="0"/>
        <v>'Quintette',</v>
      </c>
      <c r="F33" t="s">
        <v>87</v>
      </c>
    </row>
    <row r="34" spans="1:6" x14ac:dyDescent="0.3">
      <c r="A34" s="4" t="s">
        <v>54</v>
      </c>
      <c r="B34" t="s">
        <v>6</v>
      </c>
      <c r="C34" s="4" t="s">
        <v>54</v>
      </c>
      <c r="D34" t="s">
        <v>53</v>
      </c>
      <c r="E34" t="str">
        <f t="shared" si="0"/>
        <v>'Rabbit',</v>
      </c>
      <c r="F34" t="s">
        <v>88</v>
      </c>
    </row>
    <row r="35" spans="1:6" x14ac:dyDescent="0.3">
      <c r="A35" s="4" t="s">
        <v>54</v>
      </c>
      <c r="B35" t="s">
        <v>13</v>
      </c>
      <c r="C35" s="4" t="s">
        <v>54</v>
      </c>
      <c r="D35" t="s">
        <v>53</v>
      </c>
      <c r="E35" t="str">
        <f t="shared" si="0"/>
        <v>'Rainbows',</v>
      </c>
      <c r="F35" t="s">
        <v>89</v>
      </c>
    </row>
    <row r="36" spans="1:6" x14ac:dyDescent="0.3">
      <c r="A36" s="4" t="s">
        <v>54</v>
      </c>
      <c r="B36" s="2" t="s">
        <v>35</v>
      </c>
      <c r="C36" s="4" t="s">
        <v>54</v>
      </c>
      <c r="D36" t="s">
        <v>53</v>
      </c>
      <c r="E36" t="str">
        <f t="shared" si="0"/>
        <v>'Scott',</v>
      </c>
      <c r="F36" t="s">
        <v>90</v>
      </c>
    </row>
    <row r="37" spans="1:6" x14ac:dyDescent="0.3">
      <c r="A37" s="4" t="s">
        <v>54</v>
      </c>
      <c r="B37" s="2" t="s">
        <v>38</v>
      </c>
      <c r="C37" s="4" t="s">
        <v>54</v>
      </c>
      <c r="D37" t="s">
        <v>53</v>
      </c>
      <c r="E37" t="str">
        <f t="shared" si="0"/>
        <v>'Snake-Sahtaneh',</v>
      </c>
      <c r="F37" t="s">
        <v>91</v>
      </c>
    </row>
    <row r="38" spans="1:6" x14ac:dyDescent="0.3">
      <c r="A38" s="4" t="s">
        <v>54</v>
      </c>
      <c r="B38" s="2" t="s">
        <v>12</v>
      </c>
      <c r="C38" s="4" t="s">
        <v>54</v>
      </c>
      <c r="D38" t="s">
        <v>53</v>
      </c>
      <c r="E38" t="str">
        <f t="shared" si="0"/>
        <v>'South Selkirks',</v>
      </c>
      <c r="F38" t="s">
        <v>92</v>
      </c>
    </row>
    <row r="39" spans="1:6" x14ac:dyDescent="0.3">
      <c r="A39" s="4" t="s">
        <v>54</v>
      </c>
      <c r="B39" t="s">
        <v>46</v>
      </c>
      <c r="C39" s="4" t="s">
        <v>54</v>
      </c>
      <c r="D39" t="s">
        <v>53</v>
      </c>
      <c r="E39" t="str">
        <f t="shared" si="0"/>
        <v>'Spatsizi',</v>
      </c>
      <c r="F39" t="s">
        <v>93</v>
      </c>
    </row>
    <row r="40" spans="1:6" x14ac:dyDescent="0.3">
      <c r="A40" s="4" t="s">
        <v>54</v>
      </c>
      <c r="B40" t="s">
        <v>18</v>
      </c>
      <c r="C40" s="4" t="s">
        <v>54</v>
      </c>
      <c r="D40" t="s">
        <v>53</v>
      </c>
      <c r="E40" t="str">
        <f t="shared" si="0"/>
        <v>'Swan Lake',</v>
      </c>
      <c r="F40" t="s">
        <v>94</v>
      </c>
    </row>
    <row r="41" spans="1:6" x14ac:dyDescent="0.3">
      <c r="A41" s="4" t="s">
        <v>54</v>
      </c>
      <c r="B41" t="s">
        <v>7</v>
      </c>
      <c r="C41" s="4" t="s">
        <v>54</v>
      </c>
      <c r="D41" t="s">
        <v>53</v>
      </c>
      <c r="E41" t="str">
        <f t="shared" si="0"/>
        <v>'Takla',</v>
      </c>
      <c r="F41" t="s">
        <v>95</v>
      </c>
    </row>
    <row r="42" spans="1:6" x14ac:dyDescent="0.3">
      <c r="A42" s="4" t="s">
        <v>54</v>
      </c>
      <c r="B42" t="s">
        <v>43</v>
      </c>
      <c r="C42" s="4" t="s">
        <v>54</v>
      </c>
      <c r="D42" t="s">
        <v>53</v>
      </c>
      <c r="E42" t="str">
        <f t="shared" si="0"/>
        <v>'Telkwa',</v>
      </c>
      <c r="F42" t="s">
        <v>96</v>
      </c>
    </row>
    <row r="43" spans="1:6" x14ac:dyDescent="0.3">
      <c r="A43" s="4" t="s">
        <v>54</v>
      </c>
      <c r="B43" t="s">
        <v>45</v>
      </c>
      <c r="C43" s="4" t="s">
        <v>54</v>
      </c>
      <c r="D43" t="s">
        <v>53</v>
      </c>
      <c r="E43" t="str">
        <f t="shared" si="0"/>
        <v>'Tsenaglode',</v>
      </c>
      <c r="F43" t="s">
        <v>97</v>
      </c>
    </row>
    <row r="44" spans="1:6" x14ac:dyDescent="0.3">
      <c r="A44" s="4" t="s">
        <v>54</v>
      </c>
      <c r="B44" t="s">
        <v>34</v>
      </c>
      <c r="C44" s="4" t="s">
        <v>54</v>
      </c>
      <c r="D44" t="s">
        <v>53</v>
      </c>
      <c r="E44" t="str">
        <f t="shared" si="0"/>
        <v>'Tweedsmuir',</v>
      </c>
      <c r="F44" t="s">
        <v>98</v>
      </c>
    </row>
    <row r="45" spans="1:6" x14ac:dyDescent="0.3">
      <c r="A45" s="4" t="s">
        <v>54</v>
      </c>
      <c r="B45" s="2" t="s">
        <v>21</v>
      </c>
      <c r="C45" s="4" t="s">
        <v>54</v>
      </c>
      <c r="D45" t="s">
        <v>53</v>
      </c>
      <c r="E45" t="str">
        <f t="shared" si="0"/>
        <v>'Wells Gray',</v>
      </c>
      <c r="F45" t="s">
        <v>99</v>
      </c>
    </row>
    <row r="46" spans="1:6" x14ac:dyDescent="0.3">
      <c r="A46" s="4" t="s">
        <v>54</v>
      </c>
      <c r="B46" s="2" t="s">
        <v>8</v>
      </c>
      <c r="C46" s="4" t="s">
        <v>54</v>
      </c>
      <c r="D46" t="s">
        <v>53</v>
      </c>
      <c r="E46" t="str">
        <f t="shared" si="0"/>
        <v>'Wolverine',</v>
      </c>
      <c r="F4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4" workbookViewId="0">
      <selection activeCell="P28" sqref="P28"/>
    </sheetView>
  </sheetViews>
  <sheetFormatPr defaultRowHeight="14.4" x14ac:dyDescent="0.3"/>
  <cols>
    <col min="1" max="1" width="14" bestFit="1" customWidth="1"/>
    <col min="2" max="2" width="16.44140625" bestFit="1" customWidth="1"/>
    <col min="3" max="3" width="16.109375" bestFit="1" customWidth="1"/>
    <col min="4" max="4" width="14.77734375" bestFit="1" customWidth="1"/>
    <col min="5" max="5" width="15.33203125" bestFit="1" customWidth="1"/>
    <col min="6" max="6" width="11" bestFit="1" customWidth="1"/>
    <col min="7" max="7" width="9.6640625" bestFit="1" customWidth="1"/>
    <col min="14" max="15" width="13.6640625" bestFit="1" customWidth="1"/>
    <col min="16" max="16" width="12.5546875" bestFit="1" customWidth="1"/>
  </cols>
  <sheetData>
    <row r="1" spans="1:16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</row>
    <row r="2" spans="1:16" x14ac:dyDescent="0.3">
      <c r="A2" t="s">
        <v>4</v>
      </c>
      <c r="B2">
        <v>10350</v>
      </c>
      <c r="C2">
        <v>8905</v>
      </c>
      <c r="D2">
        <v>9207</v>
      </c>
      <c r="E2">
        <v>8006</v>
      </c>
      <c r="F2">
        <v>3962</v>
      </c>
      <c r="G2">
        <v>4107</v>
      </c>
      <c r="H2">
        <v>3840</v>
      </c>
      <c r="J2">
        <f t="shared" ref="J2:J26" si="0">F2/C2</f>
        <v>0.44491858506457049</v>
      </c>
      <c r="K2">
        <f t="shared" ref="K2:K26" si="1">G2/D2</f>
        <v>0.44607363962202673</v>
      </c>
      <c r="L2">
        <f t="shared" ref="L2:L26" si="2">H2/E2</f>
        <v>0.47964026979765179</v>
      </c>
      <c r="N2" s="6">
        <f>($B2-C2)^2</f>
        <v>2088025</v>
      </c>
      <c r="O2" s="6">
        <f t="shared" ref="O2:P2" si="3">($B2-D2)^2</f>
        <v>1306449</v>
      </c>
      <c r="P2" s="6">
        <f t="shared" si="3"/>
        <v>5494336</v>
      </c>
    </row>
    <row r="3" spans="1:16" x14ac:dyDescent="0.3">
      <c r="A3" t="s">
        <v>37</v>
      </c>
      <c r="B3">
        <v>3736</v>
      </c>
      <c r="C3">
        <v>5619</v>
      </c>
      <c r="D3">
        <v>5562</v>
      </c>
      <c r="E3">
        <v>5045</v>
      </c>
      <c r="F3">
        <v>2509</v>
      </c>
      <c r="G3">
        <v>2551</v>
      </c>
      <c r="H3">
        <v>2499</v>
      </c>
      <c r="J3">
        <f t="shared" si="0"/>
        <v>0.44652073322655278</v>
      </c>
      <c r="K3">
        <f t="shared" si="1"/>
        <v>0.45864796835670624</v>
      </c>
      <c r="L3">
        <f t="shared" si="2"/>
        <v>0.49534192269573835</v>
      </c>
      <c r="N3" s="6">
        <f t="shared" ref="N3:N26" si="4">($B3-C3)^2</f>
        <v>3545689</v>
      </c>
      <c r="O3" s="6">
        <f t="shared" ref="O3:O26" si="5">($B3-D3)^2</f>
        <v>3334276</v>
      </c>
      <c r="P3" s="6">
        <f t="shared" ref="P3:P25" si="6">($B3-E3)^2</f>
        <v>1713481</v>
      </c>
    </row>
    <row r="4" spans="1:16" x14ac:dyDescent="0.3">
      <c r="A4" t="s">
        <v>32</v>
      </c>
      <c r="B4">
        <v>29055</v>
      </c>
      <c r="C4">
        <v>39253</v>
      </c>
      <c r="D4">
        <v>40223</v>
      </c>
      <c r="E4">
        <v>36963</v>
      </c>
      <c r="F4">
        <v>18493</v>
      </c>
      <c r="G4">
        <v>18338</v>
      </c>
      <c r="H4">
        <v>18221</v>
      </c>
      <c r="J4">
        <f t="shared" si="0"/>
        <v>0.4711232262502229</v>
      </c>
      <c r="K4">
        <f t="shared" si="1"/>
        <v>0.45590831116525371</v>
      </c>
      <c r="L4">
        <f t="shared" si="2"/>
        <v>0.49295241187133076</v>
      </c>
      <c r="N4" s="6">
        <f t="shared" si="4"/>
        <v>103999204</v>
      </c>
      <c r="O4" s="6">
        <f t="shared" si="5"/>
        <v>124724224</v>
      </c>
      <c r="P4" s="6">
        <f t="shared" si="6"/>
        <v>62536464</v>
      </c>
    </row>
    <row r="5" spans="1:16" x14ac:dyDescent="0.3">
      <c r="A5" t="s">
        <v>15</v>
      </c>
      <c r="B5">
        <v>6784</v>
      </c>
      <c r="C5">
        <v>27412</v>
      </c>
      <c r="D5">
        <v>24777</v>
      </c>
      <c r="E5">
        <v>19027</v>
      </c>
      <c r="F5">
        <v>3999</v>
      </c>
      <c r="G5">
        <v>3856</v>
      </c>
      <c r="H5">
        <v>3815</v>
      </c>
      <c r="J5">
        <f t="shared" si="0"/>
        <v>0.14588501386254196</v>
      </c>
      <c r="K5">
        <f t="shared" si="1"/>
        <v>0.15562820357589699</v>
      </c>
      <c r="L5">
        <f t="shared" si="2"/>
        <v>0.20050454617123037</v>
      </c>
      <c r="N5" s="6">
        <f t="shared" si="4"/>
        <v>425514384</v>
      </c>
      <c r="O5" s="6">
        <f t="shared" si="5"/>
        <v>323748049</v>
      </c>
      <c r="P5" s="6">
        <f t="shared" si="6"/>
        <v>149891049</v>
      </c>
    </row>
    <row r="6" spans="1:16" x14ac:dyDescent="0.3">
      <c r="A6" t="s">
        <v>5</v>
      </c>
      <c r="B6">
        <v>26584</v>
      </c>
      <c r="C6">
        <v>36654</v>
      </c>
      <c r="D6">
        <v>37309</v>
      </c>
      <c r="E6">
        <v>33592</v>
      </c>
      <c r="F6">
        <v>17588</v>
      </c>
      <c r="G6">
        <v>17402</v>
      </c>
      <c r="H6">
        <v>17142</v>
      </c>
      <c r="J6">
        <f t="shared" si="0"/>
        <v>0.47983848966006437</v>
      </c>
      <c r="K6">
        <f t="shared" si="1"/>
        <v>0.46642901176659785</v>
      </c>
      <c r="L6">
        <f t="shared" si="2"/>
        <v>0.51030007144558232</v>
      </c>
      <c r="N6" s="6">
        <f t="shared" si="4"/>
        <v>101404900</v>
      </c>
      <c r="O6" s="6">
        <f t="shared" si="5"/>
        <v>115025625</v>
      </c>
      <c r="P6" s="6">
        <f t="shared" si="6"/>
        <v>49112064</v>
      </c>
    </row>
    <row r="7" spans="1:16" x14ac:dyDescent="0.3">
      <c r="A7" t="s">
        <v>26</v>
      </c>
      <c r="B7">
        <v>10812</v>
      </c>
      <c r="C7">
        <v>19822</v>
      </c>
      <c r="D7">
        <v>19139</v>
      </c>
      <c r="E7">
        <v>16816</v>
      </c>
      <c r="F7">
        <v>7799</v>
      </c>
      <c r="G7">
        <v>7804</v>
      </c>
      <c r="H7">
        <v>7614</v>
      </c>
      <c r="J7">
        <f t="shared" si="0"/>
        <v>0.39345172031076581</v>
      </c>
      <c r="K7">
        <f t="shared" si="1"/>
        <v>0.40775380113903548</v>
      </c>
      <c r="L7">
        <f t="shared" si="2"/>
        <v>0.45278306374881067</v>
      </c>
      <c r="N7" s="6">
        <f t="shared" si="4"/>
        <v>81180100</v>
      </c>
      <c r="O7" s="6">
        <f t="shared" si="5"/>
        <v>69338929</v>
      </c>
      <c r="P7" s="6">
        <f t="shared" si="6"/>
        <v>36048016</v>
      </c>
    </row>
    <row r="8" spans="1:16" x14ac:dyDescent="0.3">
      <c r="A8" t="s">
        <v>28</v>
      </c>
      <c r="B8">
        <v>18359</v>
      </c>
      <c r="C8">
        <v>28066</v>
      </c>
      <c r="D8">
        <v>27317</v>
      </c>
      <c r="E8">
        <v>24974</v>
      </c>
      <c r="F8">
        <v>11303</v>
      </c>
      <c r="G8">
        <v>11277</v>
      </c>
      <c r="H8">
        <v>11250</v>
      </c>
      <c r="J8">
        <f t="shared" si="0"/>
        <v>0.40272928098054583</v>
      </c>
      <c r="K8">
        <f t="shared" si="1"/>
        <v>0.41281985576747082</v>
      </c>
      <c r="L8">
        <f t="shared" si="2"/>
        <v>0.45046848722671579</v>
      </c>
      <c r="N8" s="6">
        <f t="shared" si="4"/>
        <v>94225849</v>
      </c>
      <c r="O8" s="6">
        <f t="shared" si="5"/>
        <v>80245764</v>
      </c>
      <c r="P8" s="6">
        <f t="shared" si="6"/>
        <v>43758225</v>
      </c>
    </row>
    <row r="9" spans="1:16" x14ac:dyDescent="0.3">
      <c r="A9" t="s">
        <v>25</v>
      </c>
      <c r="B9">
        <v>8846</v>
      </c>
      <c r="C9">
        <v>11430</v>
      </c>
      <c r="D9">
        <v>11865</v>
      </c>
      <c r="E9">
        <v>11276</v>
      </c>
      <c r="F9">
        <v>5934</v>
      </c>
      <c r="G9">
        <v>5980</v>
      </c>
      <c r="H9">
        <v>5980</v>
      </c>
      <c r="J9">
        <f t="shared" si="0"/>
        <v>0.51916010498687659</v>
      </c>
      <c r="K9">
        <f t="shared" si="1"/>
        <v>0.50400337126000838</v>
      </c>
      <c r="L9">
        <f t="shared" si="2"/>
        <v>0.53032990422135506</v>
      </c>
      <c r="N9" s="6">
        <f t="shared" si="4"/>
        <v>6677056</v>
      </c>
      <c r="O9" s="6">
        <f t="shared" si="5"/>
        <v>9114361</v>
      </c>
      <c r="P9" s="6">
        <f t="shared" si="6"/>
        <v>5904900</v>
      </c>
    </row>
    <row r="10" spans="1:16" x14ac:dyDescent="0.3">
      <c r="A10" t="s">
        <v>19</v>
      </c>
      <c r="B10">
        <v>50235</v>
      </c>
      <c r="C10">
        <v>62327</v>
      </c>
      <c r="D10">
        <v>61812</v>
      </c>
      <c r="E10">
        <v>56732</v>
      </c>
      <c r="F10">
        <v>30440</v>
      </c>
      <c r="G10">
        <v>30626</v>
      </c>
      <c r="H10">
        <v>30431</v>
      </c>
      <c r="J10">
        <f t="shared" si="0"/>
        <v>0.48839186869254098</v>
      </c>
      <c r="K10">
        <f t="shared" si="1"/>
        <v>0.495470135248819</v>
      </c>
      <c r="L10">
        <f t="shared" si="2"/>
        <v>0.53639921032221671</v>
      </c>
      <c r="N10" s="6">
        <f t="shared" si="4"/>
        <v>146216464</v>
      </c>
      <c r="O10" s="6">
        <f t="shared" si="5"/>
        <v>134026929</v>
      </c>
      <c r="P10" s="6">
        <f t="shared" si="6"/>
        <v>42211009</v>
      </c>
    </row>
    <row r="11" spans="1:16" x14ac:dyDescent="0.3">
      <c r="A11" t="s">
        <v>11</v>
      </c>
      <c r="B11">
        <v>5494</v>
      </c>
      <c r="C11">
        <v>5406</v>
      </c>
      <c r="D11">
        <v>5408</v>
      </c>
      <c r="E11">
        <v>5408</v>
      </c>
      <c r="F11">
        <v>5389</v>
      </c>
      <c r="G11">
        <v>5389</v>
      </c>
      <c r="H11">
        <v>5389</v>
      </c>
      <c r="J11">
        <f t="shared" si="0"/>
        <v>0.99685534591194969</v>
      </c>
      <c r="K11">
        <f t="shared" si="1"/>
        <v>0.99648668639053251</v>
      </c>
      <c r="L11">
        <f t="shared" si="2"/>
        <v>0.99648668639053251</v>
      </c>
      <c r="N11" s="6">
        <f t="shared" si="4"/>
        <v>7744</v>
      </c>
      <c r="O11" s="6">
        <f t="shared" si="5"/>
        <v>7396</v>
      </c>
      <c r="P11" s="6">
        <f t="shared" si="6"/>
        <v>7396</v>
      </c>
    </row>
    <row r="12" spans="1:16" x14ac:dyDescent="0.3">
      <c r="A12" t="s">
        <v>33</v>
      </c>
      <c r="B12">
        <v>43612</v>
      </c>
      <c r="C12">
        <v>82503</v>
      </c>
      <c r="D12">
        <v>82106</v>
      </c>
      <c r="E12">
        <v>63217</v>
      </c>
      <c r="F12">
        <v>24491</v>
      </c>
      <c r="G12">
        <v>24366</v>
      </c>
      <c r="H12">
        <v>24087</v>
      </c>
      <c r="J12">
        <f t="shared" si="0"/>
        <v>0.29684981152200524</v>
      </c>
      <c r="K12">
        <f t="shared" si="1"/>
        <v>0.29676272136019294</v>
      </c>
      <c r="L12">
        <f t="shared" si="2"/>
        <v>0.38102092791495956</v>
      </c>
      <c r="N12" s="6">
        <f t="shared" si="4"/>
        <v>1512509881</v>
      </c>
      <c r="O12" s="6">
        <f t="shared" si="5"/>
        <v>1481788036</v>
      </c>
      <c r="P12" s="6">
        <f t="shared" si="6"/>
        <v>384356025</v>
      </c>
    </row>
    <row r="13" spans="1:16" x14ac:dyDescent="0.3">
      <c r="A13" t="s">
        <v>41</v>
      </c>
      <c r="B13">
        <v>20509</v>
      </c>
      <c r="C13">
        <v>25795</v>
      </c>
      <c r="D13">
        <v>26461</v>
      </c>
      <c r="E13">
        <v>24499</v>
      </c>
      <c r="F13">
        <v>13904</v>
      </c>
      <c r="G13">
        <v>14015</v>
      </c>
      <c r="H13">
        <v>13830</v>
      </c>
      <c r="J13">
        <f t="shared" si="0"/>
        <v>0.53901918976545837</v>
      </c>
      <c r="K13">
        <f t="shared" si="1"/>
        <v>0.52964740561581192</v>
      </c>
      <c r="L13">
        <f t="shared" si="2"/>
        <v>0.56451283725866364</v>
      </c>
      <c r="N13" s="6">
        <f t="shared" si="4"/>
        <v>27941796</v>
      </c>
      <c r="O13" s="6">
        <f t="shared" si="5"/>
        <v>35426304</v>
      </c>
      <c r="P13" s="6">
        <f t="shared" si="6"/>
        <v>15920100</v>
      </c>
    </row>
    <row r="14" spans="1:16" x14ac:dyDescent="0.3">
      <c r="A14" t="s">
        <v>48</v>
      </c>
      <c r="B14">
        <v>8715</v>
      </c>
      <c r="C14">
        <v>17197</v>
      </c>
      <c r="D14">
        <v>17138</v>
      </c>
      <c r="E14">
        <v>13553</v>
      </c>
      <c r="F14">
        <v>8021</v>
      </c>
      <c r="G14">
        <v>8003</v>
      </c>
      <c r="H14">
        <v>8020</v>
      </c>
      <c r="J14">
        <f t="shared" si="0"/>
        <v>0.46641856137698434</v>
      </c>
      <c r="K14">
        <f t="shared" si="1"/>
        <v>0.46697397595985529</v>
      </c>
      <c r="L14">
        <f t="shared" si="2"/>
        <v>0.59175090385892426</v>
      </c>
      <c r="N14" s="6">
        <f t="shared" si="4"/>
        <v>71944324</v>
      </c>
      <c r="O14" s="6">
        <f t="shared" si="5"/>
        <v>70946929</v>
      </c>
      <c r="P14" s="6">
        <f t="shared" si="6"/>
        <v>23406244</v>
      </c>
    </row>
    <row r="15" spans="1:16" x14ac:dyDescent="0.3">
      <c r="A15" t="s">
        <v>40</v>
      </c>
      <c r="B15">
        <v>10172</v>
      </c>
      <c r="C15">
        <v>15470</v>
      </c>
      <c r="D15">
        <v>14896</v>
      </c>
      <c r="E15">
        <v>13907</v>
      </c>
      <c r="F15">
        <v>6790</v>
      </c>
      <c r="G15">
        <v>6993</v>
      </c>
      <c r="H15">
        <v>6862</v>
      </c>
      <c r="J15">
        <f t="shared" si="0"/>
        <v>0.43891402714932126</v>
      </c>
      <c r="K15">
        <f t="shared" si="1"/>
        <v>0.46945488721804512</v>
      </c>
      <c r="L15">
        <f t="shared" si="2"/>
        <v>0.49342057956424823</v>
      </c>
      <c r="N15" s="6">
        <f t="shared" si="4"/>
        <v>28068804</v>
      </c>
      <c r="O15" s="6">
        <f t="shared" si="5"/>
        <v>22316176</v>
      </c>
      <c r="P15" s="6">
        <f t="shared" si="6"/>
        <v>13950225</v>
      </c>
    </row>
    <row r="16" spans="1:16" x14ac:dyDescent="0.3">
      <c r="A16" t="s">
        <v>24</v>
      </c>
      <c r="B16">
        <v>15128</v>
      </c>
      <c r="C16">
        <v>23842</v>
      </c>
      <c r="D16">
        <v>23589</v>
      </c>
      <c r="E16">
        <v>19928</v>
      </c>
      <c r="F16">
        <v>8083</v>
      </c>
      <c r="G16">
        <v>8049</v>
      </c>
      <c r="H16">
        <v>8064</v>
      </c>
      <c r="J16">
        <f t="shared" si="0"/>
        <v>0.33902357184799931</v>
      </c>
      <c r="K16">
        <f t="shared" si="1"/>
        <v>0.34121836449192422</v>
      </c>
      <c r="L16">
        <f t="shared" si="2"/>
        <v>0.40465676435166598</v>
      </c>
      <c r="N16" s="6">
        <f t="shared" si="4"/>
        <v>75933796</v>
      </c>
      <c r="O16" s="6">
        <f t="shared" si="5"/>
        <v>71588521</v>
      </c>
      <c r="P16" s="6">
        <f t="shared" si="6"/>
        <v>23040000</v>
      </c>
    </row>
    <row r="17" spans="1:16" x14ac:dyDescent="0.3">
      <c r="A17" t="s">
        <v>16</v>
      </c>
      <c r="B17">
        <v>9117</v>
      </c>
      <c r="C17">
        <v>13135</v>
      </c>
      <c r="D17">
        <v>12974</v>
      </c>
      <c r="E17">
        <v>12140</v>
      </c>
      <c r="F17">
        <v>5368</v>
      </c>
      <c r="G17">
        <v>5451</v>
      </c>
      <c r="H17">
        <v>5433</v>
      </c>
      <c r="J17">
        <f t="shared" si="0"/>
        <v>0.40867910163684812</v>
      </c>
      <c r="K17">
        <f t="shared" si="1"/>
        <v>0.42014798828426081</v>
      </c>
      <c r="L17">
        <f t="shared" si="2"/>
        <v>0.44752883031301482</v>
      </c>
      <c r="N17" s="6">
        <f t="shared" si="4"/>
        <v>16144324</v>
      </c>
      <c r="O17" s="6">
        <f t="shared" si="5"/>
        <v>14876449</v>
      </c>
      <c r="P17" s="6">
        <f t="shared" si="6"/>
        <v>9138529</v>
      </c>
    </row>
    <row r="18" spans="1:16" x14ac:dyDescent="0.3">
      <c r="A18" t="s">
        <v>23</v>
      </c>
      <c r="B18">
        <v>38716</v>
      </c>
      <c r="C18">
        <v>45059</v>
      </c>
      <c r="D18">
        <v>45664</v>
      </c>
      <c r="E18">
        <v>41526</v>
      </c>
      <c r="F18">
        <v>22659</v>
      </c>
      <c r="G18">
        <v>22778</v>
      </c>
      <c r="H18">
        <v>22684</v>
      </c>
      <c r="J18">
        <f t="shared" si="0"/>
        <v>0.50287400963181605</v>
      </c>
      <c r="K18">
        <f t="shared" si="1"/>
        <v>0.49881744919411353</v>
      </c>
      <c r="L18">
        <f t="shared" si="2"/>
        <v>0.54626017434860086</v>
      </c>
      <c r="N18" s="6">
        <f t="shared" si="4"/>
        <v>40233649</v>
      </c>
      <c r="O18" s="6">
        <f t="shared" si="5"/>
        <v>48274704</v>
      </c>
      <c r="P18" s="6">
        <f t="shared" si="6"/>
        <v>7896100</v>
      </c>
    </row>
    <row r="19" spans="1:16" x14ac:dyDescent="0.3">
      <c r="A19" t="s">
        <v>13</v>
      </c>
      <c r="B19">
        <v>14198</v>
      </c>
      <c r="C19">
        <v>21711</v>
      </c>
      <c r="D19">
        <v>21572</v>
      </c>
      <c r="E19">
        <v>18094</v>
      </c>
      <c r="F19">
        <v>9690</v>
      </c>
      <c r="G19">
        <v>9650</v>
      </c>
      <c r="H19">
        <v>9442</v>
      </c>
      <c r="J19">
        <f t="shared" si="0"/>
        <v>0.44631753489014786</v>
      </c>
      <c r="K19">
        <f t="shared" si="1"/>
        <v>0.44733914333395142</v>
      </c>
      <c r="L19">
        <f t="shared" si="2"/>
        <v>0.52183044103017573</v>
      </c>
      <c r="N19" s="6">
        <f t="shared" si="4"/>
        <v>56445169</v>
      </c>
      <c r="O19" s="6">
        <f t="shared" si="5"/>
        <v>54375876</v>
      </c>
      <c r="P19" s="6">
        <f t="shared" si="6"/>
        <v>15178816</v>
      </c>
    </row>
    <row r="20" spans="1:16" x14ac:dyDescent="0.3">
      <c r="A20" t="s">
        <v>35</v>
      </c>
      <c r="B20">
        <v>31191</v>
      </c>
      <c r="C20">
        <v>39674</v>
      </c>
      <c r="D20">
        <v>40176</v>
      </c>
      <c r="E20">
        <v>36949</v>
      </c>
      <c r="F20">
        <v>18413</v>
      </c>
      <c r="G20">
        <v>18530</v>
      </c>
      <c r="H20">
        <v>18269</v>
      </c>
      <c r="J20">
        <f t="shared" si="0"/>
        <v>0.4641074759288199</v>
      </c>
      <c r="K20">
        <f t="shared" si="1"/>
        <v>0.46122062923138191</v>
      </c>
      <c r="L20">
        <f t="shared" si="2"/>
        <v>0.49443827979106336</v>
      </c>
      <c r="N20" s="6">
        <f t="shared" si="4"/>
        <v>71961289</v>
      </c>
      <c r="O20" s="6">
        <f t="shared" si="5"/>
        <v>80730225</v>
      </c>
      <c r="P20" s="6">
        <f t="shared" si="6"/>
        <v>33154564</v>
      </c>
    </row>
    <row r="21" spans="1:16" x14ac:dyDescent="0.3">
      <c r="A21" t="s">
        <v>12</v>
      </c>
      <c r="B21">
        <v>5067</v>
      </c>
      <c r="C21">
        <v>10841</v>
      </c>
      <c r="D21">
        <v>10958</v>
      </c>
      <c r="E21">
        <v>10393</v>
      </c>
      <c r="F21">
        <v>4140</v>
      </c>
      <c r="G21">
        <v>4181</v>
      </c>
      <c r="H21">
        <v>4175</v>
      </c>
      <c r="J21">
        <f t="shared" si="0"/>
        <v>0.38188359007471634</v>
      </c>
      <c r="K21">
        <f t="shared" si="1"/>
        <v>0.3815477276875342</v>
      </c>
      <c r="L21">
        <f t="shared" si="2"/>
        <v>0.40171269123448478</v>
      </c>
      <c r="N21" s="6">
        <f t="shared" si="4"/>
        <v>33339076</v>
      </c>
      <c r="O21" s="6">
        <f t="shared" si="5"/>
        <v>34703881</v>
      </c>
      <c r="P21" s="6">
        <f t="shared" si="6"/>
        <v>28366276</v>
      </c>
    </row>
    <row r="22" spans="1:16" x14ac:dyDescent="0.3">
      <c r="A22" t="s">
        <v>7</v>
      </c>
      <c r="B22">
        <v>19769</v>
      </c>
      <c r="C22">
        <v>15645</v>
      </c>
      <c r="D22">
        <v>15940</v>
      </c>
      <c r="E22">
        <v>15273</v>
      </c>
      <c r="F22">
        <v>8648</v>
      </c>
      <c r="G22">
        <v>8814</v>
      </c>
      <c r="H22">
        <v>8537</v>
      </c>
      <c r="J22">
        <f t="shared" si="0"/>
        <v>0.5527644614892937</v>
      </c>
      <c r="K22">
        <f t="shared" si="1"/>
        <v>0.55294855708908408</v>
      </c>
      <c r="L22">
        <f t="shared" si="2"/>
        <v>0.55896025666208338</v>
      </c>
      <c r="N22" s="6">
        <f t="shared" si="4"/>
        <v>17007376</v>
      </c>
      <c r="O22" s="6">
        <f t="shared" si="5"/>
        <v>14661241</v>
      </c>
      <c r="P22" s="6">
        <f t="shared" si="6"/>
        <v>20214016</v>
      </c>
    </row>
    <row r="23" spans="1:16" x14ac:dyDescent="0.3">
      <c r="A23" t="s">
        <v>43</v>
      </c>
      <c r="B23">
        <v>20796</v>
      </c>
      <c r="C23">
        <v>31614</v>
      </c>
      <c r="D23">
        <v>32316</v>
      </c>
      <c r="E23">
        <v>28153</v>
      </c>
      <c r="F23">
        <v>11121</v>
      </c>
      <c r="G23">
        <v>11204</v>
      </c>
      <c r="H23">
        <v>10718</v>
      </c>
      <c r="J23">
        <f t="shared" si="0"/>
        <v>0.35177453027139877</v>
      </c>
      <c r="K23">
        <f t="shared" si="1"/>
        <v>0.34670132442133927</v>
      </c>
      <c r="L23">
        <f t="shared" si="2"/>
        <v>0.38070543103754484</v>
      </c>
      <c r="N23" s="6">
        <f t="shared" si="4"/>
        <v>117029124</v>
      </c>
      <c r="O23" s="6">
        <f t="shared" si="5"/>
        <v>132710400</v>
      </c>
      <c r="P23" s="6">
        <f t="shared" si="6"/>
        <v>54125449</v>
      </c>
    </row>
    <row r="24" spans="1:16" x14ac:dyDescent="0.3">
      <c r="A24" t="s">
        <v>34</v>
      </c>
      <c r="B24">
        <v>39729</v>
      </c>
      <c r="C24">
        <v>52930</v>
      </c>
      <c r="D24">
        <v>53980</v>
      </c>
      <c r="E24">
        <v>47174</v>
      </c>
      <c r="F24">
        <v>19259</v>
      </c>
      <c r="G24">
        <v>19268</v>
      </c>
      <c r="H24">
        <v>18558</v>
      </c>
      <c r="J24">
        <f t="shared" si="0"/>
        <v>0.36385792556206309</v>
      </c>
      <c r="K24">
        <f t="shared" si="1"/>
        <v>0.35694701741385698</v>
      </c>
      <c r="L24">
        <f t="shared" si="2"/>
        <v>0.39339466655361005</v>
      </c>
      <c r="N24" s="6">
        <f t="shared" si="4"/>
        <v>174266401</v>
      </c>
      <c r="O24" s="6">
        <f t="shared" si="5"/>
        <v>203091001</v>
      </c>
      <c r="P24" s="6">
        <f t="shared" si="6"/>
        <v>55428025</v>
      </c>
    </row>
    <row r="25" spans="1:16" x14ac:dyDescent="0.3">
      <c r="A25" t="s">
        <v>21</v>
      </c>
      <c r="B25">
        <v>29801</v>
      </c>
      <c r="C25">
        <v>41007</v>
      </c>
      <c r="D25">
        <v>42309</v>
      </c>
      <c r="E25">
        <v>38260</v>
      </c>
      <c r="F25">
        <v>17407</v>
      </c>
      <c r="G25">
        <v>17577</v>
      </c>
      <c r="H25">
        <v>17366</v>
      </c>
      <c r="J25">
        <f t="shared" si="0"/>
        <v>0.42448850196307947</v>
      </c>
      <c r="K25">
        <f t="shared" si="1"/>
        <v>0.41544352265475432</v>
      </c>
      <c r="L25">
        <f t="shared" si="2"/>
        <v>0.45389440669106118</v>
      </c>
      <c r="N25" s="6">
        <f t="shared" si="4"/>
        <v>125574436</v>
      </c>
      <c r="O25" s="6">
        <f t="shared" si="5"/>
        <v>156450064</v>
      </c>
      <c r="P25" s="6">
        <f t="shared" si="6"/>
        <v>71554681</v>
      </c>
    </row>
    <row r="26" spans="1:16" x14ac:dyDescent="0.3">
      <c r="A26" t="s">
        <v>8</v>
      </c>
      <c r="B26">
        <v>60039</v>
      </c>
      <c r="C26">
        <v>65043</v>
      </c>
      <c r="D26">
        <v>66096</v>
      </c>
      <c r="E26">
        <v>60923</v>
      </c>
      <c r="F26">
        <v>34962</v>
      </c>
      <c r="G26">
        <v>35082</v>
      </c>
      <c r="H26">
        <v>34633</v>
      </c>
      <c r="J26">
        <f t="shared" si="0"/>
        <v>0.53752133204188002</v>
      </c>
      <c r="K26">
        <f t="shared" si="1"/>
        <v>0.53077342047930287</v>
      </c>
      <c r="L26">
        <f t="shared" si="2"/>
        <v>0.56847167736322901</v>
      </c>
      <c r="N26" s="6">
        <f t="shared" si="4"/>
        <v>25040016</v>
      </c>
      <c r="O26" s="6">
        <f t="shared" si="5"/>
        <v>36687249</v>
      </c>
      <c r="P26" s="6">
        <f>($B26-E26)^2</f>
        <v>781456</v>
      </c>
    </row>
    <row r="28" spans="1:16" x14ac:dyDescent="0.3">
      <c r="B28">
        <f>AVERAGE(B2:B26)</f>
        <v>21472.560000000001</v>
      </c>
      <c r="J28">
        <f>AVERAGE(J2:J26)</f>
        <v>0.45213471976393871</v>
      </c>
      <c r="K28">
        <f t="shared" ref="K28:L28" si="7">AVERAGE(K2:K26)</f>
        <v>0.45260660474911041</v>
      </c>
      <c r="L28">
        <f t="shared" si="7"/>
        <v>0.49391061767457972</v>
      </c>
      <c r="N28" s="6">
        <f>SQRT(AVERAGE(N2:N26))</f>
        <v>11590.166307693777</v>
      </c>
      <c r="O28" s="6">
        <f t="shared" ref="O28:P28" si="8">SQRT(AVERAGE(O2:O26))</f>
        <v>11523.018802379869</v>
      </c>
      <c r="P28" s="6">
        <f t="shared" si="8"/>
        <v>6791.7227446355619</v>
      </c>
    </row>
    <row r="29" spans="1:16" x14ac:dyDescent="0.3">
      <c r="N29">
        <f>N28/$B$28</f>
        <v>0.53976639523623526</v>
      </c>
      <c r="O29">
        <f t="shared" ref="O29:P29" si="9">O28/$B$28</f>
        <v>0.53663926436251053</v>
      </c>
      <c r="P29">
        <f>P28/$B$28</f>
        <v>0.31629776536358784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Lochhead, Kyle FLNR:EX</dc:creator>
  <cp:lastModifiedBy>Lochhead, Kyle FLNR:EX</cp:lastModifiedBy>
  <dcterms:created xsi:type="dcterms:W3CDTF">2018-08-15T16:24:18Z</dcterms:created>
  <dcterms:modified xsi:type="dcterms:W3CDTF">2018-09-25T00:04:21Z</dcterms:modified>
</cp:coreProperties>
</file>